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R:\Dpap\SECRETARIAT\_AMELI_PUBLICATION _STAT MENS\_2024\11_RESULTATS A FIN NOVEMBRE 2024\STAT EN DATE DE REMBOURSEMENT\"/>
    </mc:Choice>
  </mc:AlternateContent>
  <bookViews>
    <workbookView xWindow="9975" yWindow="-15" windowWidth="10020" windowHeight="7380" tabRatio="401" firstSheet="8" activeTab="11"/>
  </bookViews>
  <sheets>
    <sheet name="SYNTHESE" sheetId="41" r:id="rId1"/>
    <sheet name="CUMUL_SYNTHESE" sheetId="42" r:id="rId2"/>
    <sheet name="Maladie_mnt" sheetId="32" r:id="rId3"/>
    <sheet name="Maternité_mnt" sheetId="33" r:id="rId4"/>
    <sheet name="Inva_mnt" sheetId="34" r:id="rId5"/>
    <sheet name="AT_mnt" sheetId="35" r:id="rId6"/>
    <sheet name="Tousrisques_mnt" sheetId="36" r:id="rId7"/>
    <sheet name="Maladie_nbre" sheetId="37" r:id="rId8"/>
    <sheet name="Maternité_nbre" sheetId="38" r:id="rId9"/>
    <sheet name="AT_nbre" sheetId="39" r:id="rId10"/>
    <sheet name="Tousrisques_nbre" sheetId="40" r:id="rId11"/>
    <sheet name="CUMUL_Maladie_mnt" sheetId="25" r:id="rId12"/>
    <sheet name="CUMUL_Maternité_mnt" sheetId="27" r:id="rId13"/>
    <sheet name="CUMUL_Inva_mnt" sheetId="13" r:id="rId14"/>
    <sheet name="CUMUL_AT_mnt" sheetId="30" r:id="rId15"/>
    <sheet name="CUMUL_Tousrisques_mnt" sheetId="18" r:id="rId16"/>
    <sheet name="CUMUL_Maladie_nbre" sheetId="19" r:id="rId17"/>
    <sheet name="CUMUL_Maternité_nbre" sheetId="20" r:id="rId18"/>
    <sheet name="CUMUL_AT_nbre" sheetId="21" r:id="rId19"/>
    <sheet name="CUMUL_Tousrisques_nbre" sheetId="22" r:id="rId20"/>
    <sheet name="TAUX" sheetId="31" r:id="rId21"/>
  </sheets>
  <externalReferences>
    <externalReference r:id="rId22"/>
  </externalReferences>
  <definedNames>
    <definedName name="àcoller" localSheetId="5">AT_mnt!#REF!</definedName>
    <definedName name="àcoller" localSheetId="9">AT_nbre!#REF!</definedName>
    <definedName name="àcoller" localSheetId="14">CUMUL_AT_mnt!#REF!</definedName>
    <definedName name="àcoller" localSheetId="18">CUMUL_AT_nbre!#REF!</definedName>
    <definedName name="àcoller" localSheetId="13">CUMUL_Inva_mnt!#REF!</definedName>
    <definedName name="àcoller" localSheetId="11">CUMUL_Maladie_mnt!#REF!</definedName>
    <definedName name="àcoller" localSheetId="16">CUMUL_Maladie_nbre!#REF!</definedName>
    <definedName name="àcoller" localSheetId="12">CUMUL_Maternité_mnt!#REF!</definedName>
    <definedName name="àcoller" localSheetId="17">CUMUL_Maternité_nbre!#REF!</definedName>
    <definedName name="àcoller" localSheetId="15">CUMUL_Tousrisques_mnt!#REF!</definedName>
    <definedName name="àcoller" localSheetId="19">CUMUL_Tousrisques_nbre!#REF!</definedName>
    <definedName name="àcoller" localSheetId="4">Inva_mnt!#REF!</definedName>
    <definedName name="àcoller" localSheetId="2">Maladie_mnt!#REF!</definedName>
    <definedName name="àcoller" localSheetId="7">Maladie_nbre!#REF!</definedName>
    <definedName name="àcoller" localSheetId="3">Maternité_mnt!#REF!</definedName>
    <definedName name="àcoller" localSheetId="8">Maternité_nbre!#REF!</definedName>
    <definedName name="àcoller" localSheetId="20">#REF!</definedName>
    <definedName name="àcoller" localSheetId="6">Tousrisques_mnt!#REF!</definedName>
    <definedName name="àcoller" localSheetId="10">Tousrisques_nbre!#REF!</definedName>
    <definedName name="àcoller">#REF!</definedName>
    <definedName name="àcopier" localSheetId="5">AT_mnt!#REF!</definedName>
    <definedName name="àcopier" localSheetId="9">AT_nbre!#REF!</definedName>
    <definedName name="àcopier" localSheetId="14">CUMUL_AT_mnt!#REF!</definedName>
    <definedName name="àcopier" localSheetId="18">CUMUL_AT_nbre!#REF!</definedName>
    <definedName name="àcopier" localSheetId="13">CUMUL_Inva_mnt!#REF!</definedName>
    <definedName name="àcopier" localSheetId="11">CUMUL_Maladie_mnt!#REF!</definedName>
    <definedName name="àcopier" localSheetId="16">CUMUL_Maladie_nbre!#REF!</definedName>
    <definedName name="àcopier" localSheetId="12">CUMUL_Maternité_mnt!#REF!</definedName>
    <definedName name="àcopier" localSheetId="17">CUMUL_Maternité_nbre!#REF!</definedName>
    <definedName name="àcopier" localSheetId="15">CUMUL_Tousrisques_mnt!#REF!</definedName>
    <definedName name="àcopier" localSheetId="19">CUMUL_Tousrisques_nbre!#REF!</definedName>
    <definedName name="àcopier" localSheetId="4">Inva_mnt!#REF!</definedName>
    <definedName name="àcopier" localSheetId="2">Maladie_mnt!#REF!</definedName>
    <definedName name="àcopier" localSheetId="7">Maladie_nbre!#REF!</definedName>
    <definedName name="àcopier" localSheetId="3">Maternité_mnt!#REF!</definedName>
    <definedName name="àcopier" localSheetId="8">Maternité_nbre!#REF!</definedName>
    <definedName name="àcopier" localSheetId="20">#REF!</definedName>
    <definedName name="àcopier" localSheetId="6">Tousrisques_mnt!#REF!</definedName>
    <definedName name="àcopier" localSheetId="10">Tousrisques_nbre!#REF!</definedName>
    <definedName name="àcopier">#REF!</definedName>
    <definedName name="asort">TAUX!$A$6:$D$125</definedName>
    <definedName name="asortC" localSheetId="5">AT_mnt!#REF!</definedName>
    <definedName name="asortC" localSheetId="9">AT_nbre!#REF!</definedName>
    <definedName name="asortC" localSheetId="14">CUMUL_AT_mnt!#REF!</definedName>
    <definedName name="asortC" localSheetId="18">CUMUL_AT_nbre!#REF!</definedName>
    <definedName name="asortC" localSheetId="13">CUMUL_Inva_mnt!#REF!</definedName>
    <definedName name="asortC" localSheetId="11">CUMUL_Maladie_mnt!#REF!</definedName>
    <definedName name="asortC" localSheetId="16">CUMUL_Maladie_nbre!#REF!</definedName>
    <definedName name="asortC" localSheetId="12">CUMUL_Maternité_mnt!#REF!</definedName>
    <definedName name="asortC" localSheetId="17">CUMUL_Maternité_nbre!#REF!</definedName>
    <definedName name="asortC" localSheetId="15">CUMUL_Tousrisques_mnt!#REF!</definedName>
    <definedName name="asortC" localSheetId="19">CUMUL_Tousrisques_nbre!#REF!</definedName>
    <definedName name="asortC" localSheetId="4">Inva_mnt!#REF!</definedName>
    <definedName name="asortC" localSheetId="2">Maladie_mnt!#REF!</definedName>
    <definedName name="asortC" localSheetId="7">Maladie_nbre!#REF!</definedName>
    <definedName name="asortC" localSheetId="3">Maternité_mnt!#REF!</definedName>
    <definedName name="asortC" localSheetId="8">Maternité_nbre!#REF!</definedName>
    <definedName name="asortC" localSheetId="6">Tousrisques_mnt!#REF!</definedName>
    <definedName name="asortC" localSheetId="10">Tousrisques_nbre!#REF!</definedName>
    <definedName name="asortC">#REF!</definedName>
    <definedName name="asortM" localSheetId="5">AT_mnt!$A$1:$F$601</definedName>
    <definedName name="asortM" localSheetId="9">AT_nbre!$A$1:$D$193</definedName>
    <definedName name="asortM" localSheetId="14">CUMUL_AT_mnt!$A$1:$F$601</definedName>
    <definedName name="asortM" localSheetId="18">CUMUL_AT_nbre!$A$1:$D$193</definedName>
    <definedName name="asortM" localSheetId="13">CUMUL_Inva_mnt!$A$1:$E$17</definedName>
    <definedName name="asortM" localSheetId="11">CUMUL_Maladie_mnt!$A$1:$F$663</definedName>
    <definedName name="asortM" localSheetId="16">CUMUL_Maladie_nbre!$A$1:$F$193</definedName>
    <definedName name="asortM" localSheetId="12">CUMUL_Maternité_mnt!$A$1:$F$605</definedName>
    <definedName name="asortM" localSheetId="17">CUMUL_Maternité_nbre!$A$1:$D$181</definedName>
    <definedName name="asortM" localSheetId="15">CUMUL_Tousrisques_mnt!$A$1:$F$642</definedName>
    <definedName name="asortM" localSheetId="19">CUMUL_Tousrisques_nbre!$A$1:$F$193</definedName>
    <definedName name="asortM" localSheetId="4">Inva_mnt!$A$1:$E$17</definedName>
    <definedName name="asortM" localSheetId="2">Maladie_mnt!$A$1:$F$663</definedName>
    <definedName name="asortM" localSheetId="7">Maladie_nbre!$A$1:$F$193</definedName>
    <definedName name="asortM" localSheetId="3">Maternité_mnt!$A$1:$F$605</definedName>
    <definedName name="asortM" localSheetId="8">Maternité_nbre!$A$1:$D$181</definedName>
    <definedName name="asortM" localSheetId="6">Tousrisques_mnt!$A$1:$F$642</definedName>
    <definedName name="asortM" localSheetId="10">Tousrisques_nbre!$A$1:$F$193</definedName>
    <definedName name="asortM">#REF!</definedName>
    <definedName name="at" localSheetId="5">AT_mnt!#REF!</definedName>
    <definedName name="at" localSheetId="9">AT_nbre!#REF!</definedName>
    <definedName name="at" localSheetId="14">CUMUL_AT_mnt!#REF!</definedName>
    <definedName name="at" localSheetId="18">CUMUL_AT_nbre!#REF!</definedName>
    <definedName name="at" localSheetId="13">CUMUL_Inva_mnt!#REF!</definedName>
    <definedName name="at" localSheetId="11">CUMUL_Maladie_mnt!#REF!</definedName>
    <definedName name="at" localSheetId="16">CUMUL_Maladie_nbre!#REF!</definedName>
    <definedName name="at" localSheetId="12">CUMUL_Maternité_mnt!#REF!</definedName>
    <definedName name="at" localSheetId="17">CUMUL_Maternité_nbre!#REF!</definedName>
    <definedName name="at" localSheetId="15">CUMUL_Tousrisques_mnt!#REF!</definedName>
    <definedName name="at" localSheetId="19">CUMUL_Tousrisques_nbre!#REF!</definedName>
    <definedName name="at" localSheetId="4">Inva_mnt!#REF!</definedName>
    <definedName name="at" localSheetId="2">Maladie_mnt!#REF!</definedName>
    <definedName name="at" localSheetId="7">Maladie_nbre!#REF!</definedName>
    <definedName name="at" localSheetId="3">Maternité_mnt!#REF!</definedName>
    <definedName name="at" localSheetId="8">Maternité_nbre!#REF!</definedName>
    <definedName name="at" localSheetId="6">Tousrisques_mnt!#REF!</definedName>
    <definedName name="at" localSheetId="10">Tousrisques_nbre!#REF!</definedName>
    <definedName name="at">#REF!</definedName>
    <definedName name="autre_soins_sante" localSheetId="5">AT_mnt!#REF!</definedName>
    <definedName name="autre_soins_sante" localSheetId="9">AT_nbre!#REF!</definedName>
    <definedName name="autre_soins_sante" localSheetId="14">CUMUL_AT_mnt!#REF!</definedName>
    <definedName name="autre_soins_sante" localSheetId="18">CUMUL_AT_nbre!#REF!</definedName>
    <definedName name="autre_soins_sante" localSheetId="13">CUMUL_Inva_mnt!#REF!</definedName>
    <definedName name="autre_soins_sante" localSheetId="11">CUMUL_Maladie_mnt!#REF!</definedName>
    <definedName name="autre_soins_sante" localSheetId="16">CUMUL_Maladie_nbre!#REF!</definedName>
    <definedName name="autre_soins_sante" localSheetId="12">CUMUL_Maternité_mnt!#REF!</definedName>
    <definedName name="autre_soins_sante" localSheetId="17">CUMUL_Maternité_nbre!#REF!</definedName>
    <definedName name="autre_soins_sante" localSheetId="15">CUMUL_Tousrisques_mnt!#REF!</definedName>
    <definedName name="autre_soins_sante" localSheetId="19">CUMUL_Tousrisques_nbre!#REF!</definedName>
    <definedName name="autre_soins_sante" localSheetId="4">Inva_mnt!#REF!</definedName>
    <definedName name="autre_soins_sante" localSheetId="2">Maladie_mnt!#REF!</definedName>
    <definedName name="autre_soins_sante" localSheetId="7">Maladie_nbre!#REF!</definedName>
    <definedName name="autre_soins_sante" localSheetId="3">Maternité_mnt!#REF!</definedName>
    <definedName name="autre_soins_sante" localSheetId="8">Maternité_nbre!#REF!</definedName>
    <definedName name="autre_soins_sante" localSheetId="6">Tousrisques_mnt!#REF!</definedName>
    <definedName name="autre_soins_sante" localSheetId="10">Tousrisques_nbre!#REF!</definedName>
    <definedName name="autre_soins_sante">#REF!</definedName>
    <definedName name="autss" localSheetId="5">AT_mnt!#REF!</definedName>
    <definedName name="autss" localSheetId="9">AT_nbre!#REF!</definedName>
    <definedName name="autss" localSheetId="14">CUMUL_AT_mnt!#REF!</definedName>
    <definedName name="autss" localSheetId="18">CUMUL_AT_nbre!#REF!</definedName>
    <definedName name="autss" localSheetId="13">CUMUL_Inva_mnt!#REF!</definedName>
    <definedName name="autss" localSheetId="11">CUMUL_Maladie_mnt!#REF!</definedName>
    <definedName name="autss" localSheetId="16">CUMUL_Maladie_nbre!#REF!</definedName>
    <definedName name="autss" localSheetId="12">CUMUL_Maternité_mnt!#REF!</definedName>
    <definedName name="autss" localSheetId="17">CUMUL_Maternité_nbre!#REF!</definedName>
    <definedName name="autss" localSheetId="15">CUMUL_Tousrisques_mnt!#REF!</definedName>
    <definedName name="autss" localSheetId="19">CUMUL_Tousrisques_nbre!#REF!</definedName>
    <definedName name="autss" localSheetId="4">Inva_mnt!#REF!</definedName>
    <definedName name="autss" localSheetId="2">Maladie_mnt!#REF!</definedName>
    <definedName name="autss" localSheetId="7">Maladie_nbre!#REF!</definedName>
    <definedName name="autss" localSheetId="3">Maternité_mnt!#REF!</definedName>
    <definedName name="autss" localSheetId="8">Maternité_nbre!#REF!</definedName>
    <definedName name="autss" localSheetId="6">Tousrisques_mnt!#REF!</definedName>
    <definedName name="autss" localSheetId="10">Tousrisques_nbre!#REF!</definedName>
    <definedName name="autss">#REF!</definedName>
    <definedName name="c_at" localSheetId="5">AT_mnt!#REF!</definedName>
    <definedName name="c_at" localSheetId="9">AT_nbre!#REF!</definedName>
    <definedName name="c_at" localSheetId="14">CUMUL_AT_mnt!#REF!</definedName>
    <definedName name="c_at" localSheetId="18">CUMUL_AT_nbre!#REF!</definedName>
    <definedName name="c_at" localSheetId="13">CUMUL_Inva_mnt!#REF!</definedName>
    <definedName name="c_at" localSheetId="11">CUMUL_Maladie_mnt!#REF!</definedName>
    <definedName name="c_at" localSheetId="16">CUMUL_Maladie_nbre!#REF!</definedName>
    <definedName name="c_at" localSheetId="12">CUMUL_Maternité_mnt!#REF!</definedName>
    <definedName name="c_at" localSheetId="17">CUMUL_Maternité_nbre!#REF!</definedName>
    <definedName name="c_at" localSheetId="15">CUMUL_Tousrisques_mnt!#REF!</definedName>
    <definedName name="c_at" localSheetId="19">CUMUL_Tousrisques_nbre!#REF!</definedName>
    <definedName name="c_at" localSheetId="4">Inva_mnt!#REF!</definedName>
    <definedName name="c_at" localSheetId="2">Maladie_mnt!#REF!</definedName>
    <definedName name="c_at" localSheetId="7">Maladie_nbre!#REF!</definedName>
    <definedName name="c_at" localSheetId="3">Maternité_mnt!#REF!</definedName>
    <definedName name="c_at" localSheetId="8">Maternité_nbre!#REF!</definedName>
    <definedName name="c_at" localSheetId="6">Tousrisques_mnt!#REF!</definedName>
    <definedName name="c_at" localSheetId="10">Tousrisques_nbre!#REF!</definedName>
    <definedName name="c_at">#REF!</definedName>
    <definedName name="c_deces" localSheetId="5">AT_mnt!#REF!</definedName>
    <definedName name="c_deces" localSheetId="9">AT_nbre!#REF!</definedName>
    <definedName name="c_deces" localSheetId="14">CUMUL_AT_mnt!#REF!</definedName>
    <definedName name="c_deces" localSheetId="18">CUMUL_AT_nbre!#REF!</definedName>
    <definedName name="c_deces" localSheetId="13">CUMUL_Inva_mnt!#REF!</definedName>
    <definedName name="c_deces" localSheetId="11">CUMUL_Maladie_mnt!#REF!</definedName>
    <definedName name="c_deces" localSheetId="16">CUMUL_Maladie_nbre!#REF!</definedName>
    <definedName name="c_deces" localSheetId="12">CUMUL_Maternité_mnt!#REF!</definedName>
    <definedName name="c_deces" localSheetId="17">CUMUL_Maternité_nbre!#REF!</definedName>
    <definedName name="c_deces" localSheetId="15">CUMUL_Tousrisques_mnt!#REF!</definedName>
    <definedName name="c_deces" localSheetId="19">CUMUL_Tousrisques_nbre!#REF!</definedName>
    <definedName name="c_deces" localSheetId="4">Inva_mnt!#REF!</definedName>
    <definedName name="c_deces" localSheetId="2">Maladie_mnt!#REF!</definedName>
    <definedName name="c_deces" localSheetId="7">Maladie_nbre!#REF!</definedName>
    <definedName name="c_deces" localSheetId="3">Maternité_mnt!#REF!</definedName>
    <definedName name="c_deces" localSheetId="8">Maternité_nbre!#REF!</definedName>
    <definedName name="c_deces" localSheetId="6">Tousrisques_mnt!#REF!</definedName>
    <definedName name="c_deces" localSheetId="10">Tousrisques_nbre!#REF!</definedName>
    <definedName name="c_deces">#REF!</definedName>
    <definedName name="c_invalidite" localSheetId="5">AT_mnt!#REF!</definedName>
    <definedName name="c_invalidite" localSheetId="9">AT_nbre!#REF!</definedName>
    <definedName name="c_invalidite" localSheetId="14">CUMUL_AT_mnt!#REF!</definedName>
    <definedName name="c_invalidite" localSheetId="18">CUMUL_AT_nbre!#REF!</definedName>
    <definedName name="c_invalidite" localSheetId="13">CUMUL_Inva_mnt!#REF!</definedName>
    <definedName name="c_invalidite" localSheetId="11">CUMUL_Maladie_mnt!#REF!</definedName>
    <definedName name="c_invalidite" localSheetId="16">CUMUL_Maladie_nbre!#REF!</definedName>
    <definedName name="c_invalidite" localSheetId="12">CUMUL_Maternité_mnt!#REF!</definedName>
    <definedName name="c_invalidite" localSheetId="17">CUMUL_Maternité_nbre!#REF!</definedName>
    <definedName name="c_invalidite" localSheetId="15">CUMUL_Tousrisques_mnt!#REF!</definedName>
    <definedName name="c_invalidite" localSheetId="19">CUMUL_Tousrisques_nbre!#REF!</definedName>
    <definedName name="c_invalidite" localSheetId="4">Inva_mnt!#REF!</definedName>
    <definedName name="c_invalidite" localSheetId="2">Maladie_mnt!#REF!</definedName>
    <definedName name="c_invalidite" localSheetId="7">Maladie_nbre!#REF!</definedName>
    <definedName name="c_invalidite" localSheetId="3">Maternité_mnt!#REF!</definedName>
    <definedName name="c_invalidite" localSheetId="8">Maternité_nbre!#REF!</definedName>
    <definedName name="c_invalidite" localSheetId="6">Tousrisques_mnt!#REF!</definedName>
    <definedName name="c_invalidite" localSheetId="10">Tousrisques_nbre!#REF!</definedName>
    <definedName name="c_invalidite">#REF!</definedName>
    <definedName name="c_maladie" localSheetId="5">AT_mnt!#REF!</definedName>
    <definedName name="c_maladie" localSheetId="9">AT_nbre!#REF!</definedName>
    <definedName name="c_maladie" localSheetId="14">CUMUL_AT_mnt!#REF!</definedName>
    <definedName name="c_maladie" localSheetId="18">CUMUL_AT_nbre!#REF!</definedName>
    <definedName name="c_maladie" localSheetId="13">CUMUL_Inva_mnt!#REF!</definedName>
    <definedName name="c_maladie" localSheetId="11">CUMUL_Maladie_mnt!#REF!</definedName>
    <definedName name="c_maladie" localSheetId="16">CUMUL_Maladie_nbre!#REF!</definedName>
    <definedName name="c_maladie" localSheetId="12">CUMUL_Maternité_mnt!#REF!</definedName>
    <definedName name="c_maladie" localSheetId="17">CUMUL_Maternité_nbre!#REF!</definedName>
    <definedName name="c_maladie" localSheetId="15">CUMUL_Tousrisques_mnt!#REF!</definedName>
    <definedName name="c_maladie" localSheetId="19">CUMUL_Tousrisques_nbre!#REF!</definedName>
    <definedName name="c_maladie" localSheetId="4">Inva_mnt!#REF!</definedName>
    <definedName name="c_maladie" localSheetId="2">Maladie_mnt!#REF!</definedName>
    <definedName name="c_maladie" localSheetId="7">Maladie_nbre!#REF!</definedName>
    <definedName name="c_maladie" localSheetId="3">Maternité_mnt!#REF!</definedName>
    <definedName name="c_maladie" localSheetId="8">Maternité_nbre!#REF!</definedName>
    <definedName name="c_maladie" localSheetId="6">Tousrisques_mnt!#REF!</definedName>
    <definedName name="c_maladie" localSheetId="10">Tousrisques_nbre!#REF!</definedName>
    <definedName name="c_maladie">#REF!</definedName>
    <definedName name="c_maternite" localSheetId="5">AT_mnt!#REF!</definedName>
    <definedName name="c_maternite" localSheetId="9">AT_nbre!#REF!</definedName>
    <definedName name="c_maternite" localSheetId="14">CUMUL_AT_mnt!#REF!</definedName>
    <definedName name="c_maternite" localSheetId="18">CUMUL_AT_nbre!#REF!</definedName>
    <definedName name="c_maternite" localSheetId="13">CUMUL_Inva_mnt!#REF!</definedName>
    <definedName name="c_maternite" localSheetId="11">CUMUL_Maladie_mnt!#REF!</definedName>
    <definedName name="c_maternite" localSheetId="16">CUMUL_Maladie_nbre!#REF!</definedName>
    <definedName name="c_maternite" localSheetId="12">CUMUL_Maternité_mnt!#REF!</definedName>
    <definedName name="c_maternite" localSheetId="17">CUMUL_Maternité_nbre!#REF!</definedName>
    <definedName name="c_maternite" localSheetId="15">CUMUL_Tousrisques_mnt!#REF!</definedName>
    <definedName name="c_maternite" localSheetId="19">CUMUL_Tousrisques_nbre!#REF!</definedName>
    <definedName name="c_maternite" localSheetId="4">Inva_mnt!#REF!</definedName>
    <definedName name="c_maternite" localSheetId="2">Maladie_mnt!#REF!</definedName>
    <definedName name="c_maternite" localSheetId="7">Maladie_nbre!#REF!</definedName>
    <definedName name="c_maternite" localSheetId="3">Maternité_mnt!#REF!</definedName>
    <definedName name="c_maternite" localSheetId="8">Maternité_nbre!#REF!</definedName>
    <definedName name="c_maternite" localSheetId="6">Tousrisques_mnt!#REF!</definedName>
    <definedName name="c_maternite" localSheetId="10">Tousrisques_nbre!#REF!</definedName>
    <definedName name="c_maternite">#REF!</definedName>
    <definedName name="cumul_moins1" localSheetId="5">AT_mnt!#REF!</definedName>
    <definedName name="cumul_moins1" localSheetId="9">AT_nbre!#REF!</definedName>
    <definedName name="cumul_moins1" localSheetId="14">CUMUL_AT_mnt!#REF!</definedName>
    <definedName name="cumul_moins1" localSheetId="18">CUMUL_AT_nbre!#REF!</definedName>
    <definedName name="cumul_moins1" localSheetId="13">CUMUL_Inva_mnt!#REF!</definedName>
    <definedName name="cumul_moins1" localSheetId="11">CUMUL_Maladie_mnt!#REF!</definedName>
    <definedName name="cumul_moins1" localSheetId="16">CUMUL_Maladie_nbre!#REF!</definedName>
    <definedName name="cumul_moins1" localSheetId="12">CUMUL_Maternité_mnt!#REF!</definedName>
    <definedName name="cumul_moins1" localSheetId="17">CUMUL_Maternité_nbre!#REF!</definedName>
    <definedName name="cumul_moins1" localSheetId="15">CUMUL_Tousrisques_mnt!#REF!</definedName>
    <definedName name="cumul_moins1" localSheetId="19">CUMUL_Tousrisques_nbre!#REF!</definedName>
    <definedName name="cumul_moins1" localSheetId="4">Inva_mnt!#REF!</definedName>
    <definedName name="cumul_moins1" localSheetId="2">Maladie_mnt!#REF!</definedName>
    <definedName name="cumul_moins1" localSheetId="7">Maladie_nbre!#REF!</definedName>
    <definedName name="cumul_moins1" localSheetId="3">Maternité_mnt!#REF!</definedName>
    <definedName name="cumul_moins1" localSheetId="8">Maternité_nbre!#REF!</definedName>
    <definedName name="cumul_moins1" localSheetId="6">Tousrisques_mnt!#REF!</definedName>
    <definedName name="cumul_moins1" localSheetId="10">Tousrisques_nbre!#REF!</definedName>
    <definedName name="cumul_moins1">#REF!</definedName>
    <definedName name="deces" localSheetId="5">AT_mnt!#REF!</definedName>
    <definedName name="deces" localSheetId="9">AT_nbre!#REF!</definedName>
    <definedName name="deces" localSheetId="14">CUMUL_AT_mnt!#REF!</definedName>
    <definedName name="deces" localSheetId="18">CUMUL_AT_nbre!#REF!</definedName>
    <definedName name="deces" localSheetId="13">CUMUL_Inva_mnt!$E$15</definedName>
    <definedName name="deces" localSheetId="11">CUMUL_Maladie_mnt!#REF!</definedName>
    <definedName name="deces" localSheetId="16">CUMUL_Maladie_nbre!#REF!</definedName>
    <definedName name="deces" localSheetId="12">CUMUL_Maternité_mnt!#REF!</definedName>
    <definedName name="deces" localSheetId="17">CUMUL_Maternité_nbre!#REF!</definedName>
    <definedName name="deces" localSheetId="15">CUMUL_Tousrisques_mnt!#REF!</definedName>
    <definedName name="deces" localSheetId="19">CUMUL_Tousrisques_nbre!#REF!</definedName>
    <definedName name="deces" localSheetId="4">Inva_mnt!$E$15</definedName>
    <definedName name="deces" localSheetId="2">Maladie_mnt!#REF!</definedName>
    <definedName name="deces" localSheetId="7">Maladie_nbre!#REF!</definedName>
    <definedName name="deces" localSheetId="3">Maternité_mnt!#REF!</definedName>
    <definedName name="deces" localSheetId="8">Maternité_nbre!#REF!</definedName>
    <definedName name="deces" localSheetId="6">Tousrisques_mnt!#REF!</definedName>
    <definedName name="deces" localSheetId="10">Tousrisques_nbre!#REF!</definedName>
    <definedName name="deces">#REF!</definedName>
    <definedName name="doit_100" localSheetId="5">AT_mnt!#REF!</definedName>
    <definedName name="doit_100" localSheetId="9">AT_nbre!#REF!</definedName>
    <definedName name="doit_100" localSheetId="14">CUMUL_AT_mnt!#REF!</definedName>
    <definedName name="doit_100" localSheetId="18">CUMUL_AT_nbre!#REF!</definedName>
    <definedName name="doit_100" localSheetId="13">CUMUL_Inva_mnt!#REF!</definedName>
    <definedName name="doit_100" localSheetId="11">CUMUL_Maladie_mnt!#REF!</definedName>
    <definedName name="doit_100" localSheetId="16">CUMUL_Maladie_nbre!#REF!</definedName>
    <definedName name="doit_100" localSheetId="12">CUMUL_Maternité_mnt!#REF!</definedName>
    <definedName name="doit_100" localSheetId="17">CUMUL_Maternité_nbre!#REF!</definedName>
    <definedName name="doit_100" localSheetId="15">CUMUL_Tousrisques_mnt!#REF!</definedName>
    <definedName name="doit_100" localSheetId="19">CUMUL_Tousrisques_nbre!#REF!</definedName>
    <definedName name="doit_100" localSheetId="4">Inva_mnt!#REF!</definedName>
    <definedName name="doit_100" localSheetId="2">Maladie_mnt!#REF!</definedName>
    <definedName name="doit_100" localSheetId="7">Maladie_nbre!#REF!</definedName>
    <definedName name="doit_100" localSheetId="3">Maternité_mnt!#REF!</definedName>
    <definedName name="doit_100" localSheetId="8">Maternité_nbre!#REF!</definedName>
    <definedName name="doit_100" localSheetId="6">Tousrisques_mnt!#REF!</definedName>
    <definedName name="doit_100" localSheetId="10">Tousrisques_nbre!#REF!</definedName>
    <definedName name="doit_100">#REF!</definedName>
    <definedName name="dotation_global" localSheetId="5">AT_mnt!#REF!</definedName>
    <definedName name="dotation_global" localSheetId="9">AT_nbre!#REF!</definedName>
    <definedName name="dotation_global" localSheetId="14">CUMUL_AT_mnt!#REF!</definedName>
    <definedName name="dotation_global" localSheetId="18">CUMUL_AT_nbre!#REF!</definedName>
    <definedName name="dotation_global" localSheetId="13">CUMUL_Inva_mnt!#REF!</definedName>
    <definedName name="dotation_global" localSheetId="11">CUMUL_Maladie_mnt!#REF!</definedName>
    <definedName name="dotation_global" localSheetId="16">CUMUL_Maladie_nbre!#REF!</definedName>
    <definedName name="dotation_global" localSheetId="12">CUMUL_Maternité_mnt!#REF!</definedName>
    <definedName name="dotation_global" localSheetId="17">CUMUL_Maternité_nbre!#REF!</definedName>
    <definedName name="dotation_global" localSheetId="15">CUMUL_Tousrisques_mnt!#REF!</definedName>
    <definedName name="dotation_global" localSheetId="19">CUMUL_Tousrisques_nbre!#REF!</definedName>
    <definedName name="dotation_global" localSheetId="4">Inva_mnt!#REF!</definedName>
    <definedName name="dotation_global" localSheetId="2">Maladie_mnt!#REF!</definedName>
    <definedName name="dotation_global" localSheetId="7">Maladie_nbre!#REF!</definedName>
    <definedName name="dotation_global" localSheetId="3">Maternité_mnt!#REF!</definedName>
    <definedName name="dotation_global" localSheetId="8">Maternité_nbre!#REF!</definedName>
    <definedName name="dotation_global" localSheetId="6">Tousrisques_mnt!#REF!</definedName>
    <definedName name="dotation_global" localSheetId="10">Tousrisques_nbre!#REF!</definedName>
    <definedName name="dotation_global">#REF!</definedName>
    <definedName name="dotation_mat" localSheetId="5">AT_mnt!#REF!</definedName>
    <definedName name="dotation_mat" localSheetId="9">AT_nbre!#REF!</definedName>
    <definedName name="dotation_mat" localSheetId="14">CUMUL_AT_mnt!#REF!</definedName>
    <definedName name="dotation_mat" localSheetId="18">CUMUL_AT_nbre!#REF!</definedName>
    <definedName name="dotation_mat" localSheetId="13">CUMUL_Inva_mnt!#REF!</definedName>
    <definedName name="dotation_mat" localSheetId="11">CUMUL_Maladie_mnt!#REF!</definedName>
    <definedName name="dotation_mat" localSheetId="16">CUMUL_Maladie_nbre!#REF!</definedName>
    <definedName name="dotation_mat" localSheetId="12">CUMUL_Maternité_mnt!#REF!</definedName>
    <definedName name="dotation_mat" localSheetId="17">CUMUL_Maternité_nbre!#REF!</definedName>
    <definedName name="dotation_mat" localSheetId="15">CUMUL_Tousrisques_mnt!#REF!</definedName>
    <definedName name="dotation_mat" localSheetId="19">CUMUL_Tousrisques_nbre!#REF!</definedName>
    <definedName name="dotation_mat" localSheetId="4">Inva_mnt!#REF!</definedName>
    <definedName name="dotation_mat" localSheetId="2">Maladie_mnt!#REF!</definedName>
    <definedName name="dotation_mat" localSheetId="7">Maladie_nbre!#REF!</definedName>
    <definedName name="dotation_mat" localSheetId="3">Maternité_mnt!#REF!</definedName>
    <definedName name="dotation_mat" localSheetId="8">Maternité_nbre!#REF!</definedName>
    <definedName name="dotation_mat" localSheetId="6">Tousrisques_mnt!#REF!</definedName>
    <definedName name="dotation_mat" localSheetId="10">Tousrisques_nbre!#REF!</definedName>
    <definedName name="dotation_mat">#REF!</definedName>
    <definedName name="grand_poste" localSheetId="5">AT_mnt!#REF!</definedName>
    <definedName name="grand_poste" localSheetId="9">AT_nbre!#REF!</definedName>
    <definedName name="grand_poste" localSheetId="14">CUMUL_AT_mnt!#REF!</definedName>
    <definedName name="grand_poste" localSheetId="18">CUMUL_AT_nbre!#REF!</definedName>
    <definedName name="grand_poste" localSheetId="13">CUMUL_Inva_mnt!#REF!</definedName>
    <definedName name="grand_poste" localSheetId="11">CUMUL_Maladie_mnt!#REF!</definedName>
    <definedName name="grand_poste" localSheetId="16">CUMUL_Maladie_nbre!#REF!</definedName>
    <definedName name="grand_poste" localSheetId="12">CUMUL_Maternité_mnt!#REF!</definedName>
    <definedName name="grand_poste" localSheetId="17">CUMUL_Maternité_nbre!#REF!</definedName>
    <definedName name="grand_poste" localSheetId="15">CUMUL_Tousrisques_mnt!#REF!</definedName>
    <definedName name="grand_poste" localSheetId="19">CUMUL_Tousrisques_nbre!#REF!</definedName>
    <definedName name="grand_poste" localSheetId="4">Inva_mnt!#REF!</definedName>
    <definedName name="grand_poste" localSheetId="2">Maladie_mnt!#REF!</definedName>
    <definedName name="grand_poste" localSheetId="7">Maladie_nbre!#REF!</definedName>
    <definedName name="grand_poste" localSheetId="3">Maternité_mnt!#REF!</definedName>
    <definedName name="grand_poste" localSheetId="8">Maternité_nbre!#REF!</definedName>
    <definedName name="grand_poste" localSheetId="6">Tousrisques_mnt!#REF!</definedName>
    <definedName name="grand_poste" localSheetId="10">Tousrisques_nbre!#REF!</definedName>
    <definedName name="grand_poste">#REF!</definedName>
    <definedName name="hon_priv" localSheetId="5">AT_mnt!$D$191</definedName>
    <definedName name="hon_priv" localSheetId="9">AT_nbre!#REF!</definedName>
    <definedName name="hon_priv" localSheetId="14">CUMUL_AT_mnt!$D$191</definedName>
    <definedName name="hon_priv" localSheetId="18">CUMUL_AT_nbre!#REF!</definedName>
    <definedName name="hon_priv" localSheetId="13">CUMUL_Inva_mnt!#REF!</definedName>
    <definedName name="hon_priv" localSheetId="11">CUMUL_Maladie_mnt!$F$222</definedName>
    <definedName name="hon_priv" localSheetId="16">CUMUL_Maladie_nbre!#REF!</definedName>
    <definedName name="hon_priv" localSheetId="12">CUMUL_Maternité_mnt!$D$199</definedName>
    <definedName name="hon_priv" localSheetId="17">CUMUL_Maternité_nbre!$D$88</definedName>
    <definedName name="hon_priv" localSheetId="15">CUMUL_Tousrisques_mnt!$F$218</definedName>
    <definedName name="hon_priv" localSheetId="19">CUMUL_Tousrisques_nbre!$F$83</definedName>
    <definedName name="hon_priv" localSheetId="4">Inva_mnt!#REF!</definedName>
    <definedName name="hon_priv" localSheetId="2">Maladie_mnt!$F$222</definedName>
    <definedName name="hon_priv" localSheetId="7">Maladie_nbre!#REF!</definedName>
    <definedName name="hon_priv" localSheetId="3">Maternité_mnt!$D$199</definedName>
    <definedName name="hon_priv" localSheetId="8">Maternité_nbre!$D$88</definedName>
    <definedName name="hon_priv" localSheetId="6">Tousrisques_mnt!$F$218</definedName>
    <definedName name="hon_priv" localSheetId="10">Tousrisques_nbre!$F$83</definedName>
    <definedName name="hon_priv">#REF!</definedName>
    <definedName name="hosp_priv" localSheetId="5">AT_mnt!#REF!</definedName>
    <definedName name="hosp_priv" localSheetId="9">AT_nbre!#REF!</definedName>
    <definedName name="hosp_priv" localSheetId="14">CUMUL_AT_mnt!#REF!</definedName>
    <definedName name="hosp_priv" localSheetId="18">CUMUL_AT_nbre!#REF!</definedName>
    <definedName name="hosp_priv" localSheetId="13">CUMUL_Inva_mnt!#REF!</definedName>
    <definedName name="hosp_priv" localSheetId="11">CUMUL_Maladie_mnt!#REF!</definedName>
    <definedName name="hosp_priv" localSheetId="16">CUMUL_Maladie_nbre!#REF!</definedName>
    <definedName name="hosp_priv" localSheetId="12">CUMUL_Maternité_mnt!#REF!</definedName>
    <definedName name="hosp_priv" localSheetId="17">CUMUL_Maternité_nbre!#REF!</definedName>
    <definedName name="hosp_priv" localSheetId="15">CUMUL_Tousrisques_mnt!$F$630</definedName>
    <definedName name="hosp_priv" localSheetId="19">CUMUL_Tousrisques_nbre!#REF!</definedName>
    <definedName name="hosp_priv" localSheetId="4">Inva_mnt!#REF!</definedName>
    <definedName name="hosp_priv" localSheetId="2">Maladie_mnt!#REF!</definedName>
    <definedName name="hosp_priv" localSheetId="7">Maladie_nbre!#REF!</definedName>
    <definedName name="hosp_priv" localSheetId="3">Maternité_mnt!#REF!</definedName>
    <definedName name="hosp_priv" localSheetId="8">Maternité_nbre!#REF!</definedName>
    <definedName name="hosp_priv" localSheetId="6">Tousrisques_mnt!$F$630</definedName>
    <definedName name="hosp_priv" localSheetId="10">Tousrisques_nbre!#REF!</definedName>
    <definedName name="hosp_priv">#REF!</definedName>
    <definedName name="hosp_pub" localSheetId="5">AT_mnt!#REF!</definedName>
    <definedName name="hosp_pub" localSheetId="9">AT_nbre!#REF!</definedName>
    <definedName name="hosp_pub" localSheetId="14">CUMUL_AT_mnt!#REF!</definedName>
    <definedName name="hosp_pub" localSheetId="18">CUMUL_AT_nbre!#REF!</definedName>
    <definedName name="hosp_pub" localSheetId="13">CUMUL_Inva_mnt!#REF!</definedName>
    <definedName name="hosp_pub" localSheetId="11">CUMUL_Maladie_mnt!#REF!</definedName>
    <definedName name="hosp_pub" localSheetId="16">CUMUL_Maladie_nbre!#REF!</definedName>
    <definedName name="hosp_pub" localSheetId="12">CUMUL_Maternité_mnt!#REF!</definedName>
    <definedName name="hosp_pub" localSheetId="17">CUMUL_Maternité_nbre!#REF!</definedName>
    <definedName name="hosp_pub" localSheetId="15">CUMUL_Tousrisques_mnt!#REF!</definedName>
    <definedName name="hosp_pub" localSheetId="19">CUMUL_Tousrisques_nbre!#REF!</definedName>
    <definedName name="hosp_pub" localSheetId="4">Inva_mnt!#REF!</definedName>
    <definedName name="hosp_pub" localSheetId="2">Maladie_mnt!#REF!</definedName>
    <definedName name="hosp_pub" localSheetId="7">Maladie_nbre!#REF!</definedName>
    <definedName name="hosp_pub" localSheetId="3">Maternité_mnt!#REF!</definedName>
    <definedName name="hosp_pub" localSheetId="8">Maternité_nbre!#REF!</definedName>
    <definedName name="hosp_pub" localSheetId="6">Tousrisques_mnt!#REF!</definedName>
    <definedName name="hosp_pub" localSheetId="10">Tousrisques_nbre!#REF!</definedName>
    <definedName name="hosp_pub">#REF!</definedName>
    <definedName name="_xlnm.Print_Titles" localSheetId="20">TAUX!$1:$1</definedName>
    <definedName name="invalidite" localSheetId="5">AT_mnt!#REF!</definedName>
    <definedName name="invalidite" localSheetId="9">AT_nbre!#REF!</definedName>
    <definedName name="invalidite" localSheetId="14">CUMUL_AT_mnt!#REF!</definedName>
    <definedName name="invalidite" localSheetId="18">CUMUL_AT_nbre!#REF!</definedName>
    <definedName name="invalidite" localSheetId="13">CUMUL_Inva_mnt!$E$13</definedName>
    <definedName name="invalidite" localSheetId="11">CUMUL_Maladie_mnt!#REF!</definedName>
    <definedName name="invalidite" localSheetId="16">CUMUL_Maladie_nbre!#REF!</definedName>
    <definedName name="invalidite" localSheetId="12">CUMUL_Maternité_mnt!#REF!</definedName>
    <definedName name="invalidite" localSheetId="17">CUMUL_Maternité_nbre!#REF!</definedName>
    <definedName name="invalidite" localSheetId="15">CUMUL_Tousrisques_mnt!#REF!</definedName>
    <definedName name="invalidite" localSheetId="19">CUMUL_Tousrisques_nbre!#REF!</definedName>
    <definedName name="invalidite" localSheetId="4">Inva_mnt!$E$13</definedName>
    <definedName name="invalidite" localSheetId="2">Maladie_mnt!#REF!</definedName>
    <definedName name="invalidite" localSheetId="7">Maladie_nbre!#REF!</definedName>
    <definedName name="invalidite" localSheetId="3">Maternité_mnt!#REF!</definedName>
    <definedName name="invalidite" localSheetId="8">Maternité_nbre!#REF!</definedName>
    <definedName name="invalidite" localSheetId="6">Tousrisques_mnt!#REF!</definedName>
    <definedName name="invalidite" localSheetId="10">Tousrisques_nbre!#REF!</definedName>
    <definedName name="invalidite">#REF!</definedName>
    <definedName name="juillet">#REF!</definedName>
    <definedName name="m_at" localSheetId="5">AT_mnt!#REF!</definedName>
    <definedName name="m_at" localSheetId="9">AT_nbre!#REF!</definedName>
    <definedName name="m_at" localSheetId="14">CUMUL_AT_mnt!#REF!</definedName>
    <definedName name="m_at" localSheetId="18">CUMUL_AT_nbre!#REF!</definedName>
    <definedName name="m_at" localSheetId="13">CUMUL_Inva_mnt!#REF!</definedName>
    <definedName name="m_at" localSheetId="11">CUMUL_Maladie_mnt!#REF!</definedName>
    <definedName name="m_at" localSheetId="16">CUMUL_Maladie_nbre!#REF!</definedName>
    <definedName name="m_at" localSheetId="12">CUMUL_Maternité_mnt!#REF!</definedName>
    <definedName name="m_at" localSheetId="17">CUMUL_Maternité_nbre!#REF!</definedName>
    <definedName name="m_at" localSheetId="15">CUMUL_Tousrisques_mnt!#REF!</definedName>
    <definedName name="m_at" localSheetId="19">CUMUL_Tousrisques_nbre!#REF!</definedName>
    <definedName name="m_at" localSheetId="4">Inva_mnt!#REF!</definedName>
    <definedName name="m_at" localSheetId="2">Maladie_mnt!#REF!</definedName>
    <definedName name="m_at" localSheetId="7">Maladie_nbre!#REF!</definedName>
    <definedName name="m_at" localSheetId="3">Maternité_mnt!#REF!</definedName>
    <definedName name="m_at" localSheetId="8">Maternité_nbre!#REF!</definedName>
    <definedName name="m_at" localSheetId="6">Tousrisques_mnt!#REF!</definedName>
    <definedName name="m_at" localSheetId="10">Tousrisques_nbre!#REF!</definedName>
    <definedName name="m_at">#REF!</definedName>
    <definedName name="m_deces" localSheetId="5">AT_mnt!#REF!</definedName>
    <definedName name="m_deces" localSheetId="9">AT_nbre!#REF!</definedName>
    <definedName name="m_deces" localSheetId="14">CUMUL_AT_mnt!#REF!</definedName>
    <definedName name="m_deces" localSheetId="18">CUMUL_AT_nbre!#REF!</definedName>
    <definedName name="m_deces" localSheetId="13">CUMUL_Inva_mnt!#REF!</definedName>
    <definedName name="m_deces" localSheetId="11">CUMUL_Maladie_mnt!#REF!</definedName>
    <definedName name="m_deces" localSheetId="16">CUMUL_Maladie_nbre!#REF!</definedName>
    <definedName name="m_deces" localSheetId="12">CUMUL_Maternité_mnt!#REF!</definedName>
    <definedName name="m_deces" localSheetId="17">CUMUL_Maternité_nbre!#REF!</definedName>
    <definedName name="m_deces" localSheetId="15">CUMUL_Tousrisques_mnt!#REF!</definedName>
    <definedName name="m_deces" localSheetId="19">CUMUL_Tousrisques_nbre!#REF!</definedName>
    <definedName name="m_deces" localSheetId="4">Inva_mnt!#REF!</definedName>
    <definedName name="m_deces" localSheetId="2">Maladie_mnt!#REF!</definedName>
    <definedName name="m_deces" localSheetId="7">Maladie_nbre!#REF!</definedName>
    <definedName name="m_deces" localSheetId="3">Maternité_mnt!#REF!</definedName>
    <definedName name="m_deces" localSheetId="8">Maternité_nbre!#REF!</definedName>
    <definedName name="m_deces" localSheetId="6">Tousrisques_mnt!#REF!</definedName>
    <definedName name="m_deces" localSheetId="10">Tousrisques_nbre!#REF!</definedName>
    <definedName name="m_deces">#REF!</definedName>
    <definedName name="m_invalidite" localSheetId="5">AT_mnt!#REF!</definedName>
    <definedName name="m_invalidite" localSheetId="9">AT_nbre!#REF!</definedName>
    <definedName name="m_invalidite" localSheetId="14">CUMUL_AT_mnt!#REF!</definedName>
    <definedName name="m_invalidite" localSheetId="18">CUMUL_AT_nbre!#REF!</definedName>
    <definedName name="m_invalidite" localSheetId="13">CUMUL_Inva_mnt!#REF!</definedName>
    <definedName name="m_invalidite" localSheetId="11">CUMUL_Maladie_mnt!#REF!</definedName>
    <definedName name="m_invalidite" localSheetId="16">CUMUL_Maladie_nbre!#REF!</definedName>
    <definedName name="m_invalidite" localSheetId="12">CUMUL_Maternité_mnt!#REF!</definedName>
    <definedName name="m_invalidite" localSheetId="17">CUMUL_Maternité_nbre!#REF!</definedName>
    <definedName name="m_invalidite" localSheetId="15">CUMUL_Tousrisques_mnt!#REF!</definedName>
    <definedName name="m_invalidite" localSheetId="19">CUMUL_Tousrisques_nbre!#REF!</definedName>
    <definedName name="m_invalidite" localSheetId="4">Inva_mnt!#REF!</definedName>
    <definedName name="m_invalidite" localSheetId="2">Maladie_mnt!#REF!</definedName>
    <definedName name="m_invalidite" localSheetId="7">Maladie_nbre!#REF!</definedName>
    <definedName name="m_invalidite" localSheetId="3">Maternité_mnt!#REF!</definedName>
    <definedName name="m_invalidite" localSheetId="8">Maternité_nbre!#REF!</definedName>
    <definedName name="m_invalidite" localSheetId="6">Tousrisques_mnt!#REF!</definedName>
    <definedName name="m_invalidite" localSheetId="10">Tousrisques_nbre!#REF!</definedName>
    <definedName name="m_invalidite">#REF!</definedName>
    <definedName name="m_maladie" localSheetId="5">AT_mnt!$E$578</definedName>
    <definedName name="m_maladie" localSheetId="9">AT_nbre!#REF!</definedName>
    <definedName name="m_maladie" localSheetId="14">CUMUL_AT_mnt!$E$578</definedName>
    <definedName name="m_maladie" localSheetId="18">CUMUL_AT_nbre!#REF!</definedName>
    <definedName name="m_maladie" localSheetId="13">CUMUL_Inva_mnt!#REF!</definedName>
    <definedName name="m_maladie" localSheetId="11">CUMUL_Maladie_mnt!$E$639</definedName>
    <definedName name="m_maladie" localSheetId="16">CUMUL_Maladie_nbre!#REF!</definedName>
    <definedName name="m_maladie" localSheetId="12">CUMUL_Maternité_mnt!$E$589</definedName>
    <definedName name="m_maladie" localSheetId="17">CUMUL_Maternité_nbre!#REF!</definedName>
    <definedName name="m_maladie" localSheetId="15">CUMUL_Tousrisques_mnt!#REF!</definedName>
    <definedName name="m_maladie" localSheetId="19">CUMUL_Tousrisques_nbre!#REF!</definedName>
    <definedName name="m_maladie" localSheetId="4">Inva_mnt!#REF!</definedName>
    <definedName name="m_maladie" localSheetId="2">Maladie_mnt!$E$639</definedName>
    <definedName name="m_maladie" localSheetId="7">Maladie_nbre!#REF!</definedName>
    <definedName name="m_maladie" localSheetId="3">Maternité_mnt!$E$589</definedName>
    <definedName name="m_maladie" localSheetId="8">Maternité_nbre!#REF!</definedName>
    <definedName name="m_maladie" localSheetId="6">Tousrisques_mnt!#REF!</definedName>
    <definedName name="m_maladie" localSheetId="10">Tousrisques_nbre!#REF!</definedName>
    <definedName name="m_maladie">#REF!</definedName>
    <definedName name="m_maternite" localSheetId="5">AT_mnt!#REF!</definedName>
    <definedName name="m_maternite" localSheetId="9">AT_nbre!#REF!</definedName>
    <definedName name="m_maternite" localSheetId="14">CUMUL_AT_mnt!#REF!</definedName>
    <definedName name="m_maternite" localSheetId="18">CUMUL_AT_nbre!#REF!</definedName>
    <definedName name="m_maternite" localSheetId="13">CUMUL_Inva_mnt!#REF!</definedName>
    <definedName name="m_maternite" localSheetId="11">CUMUL_Maladie_mnt!#REF!</definedName>
    <definedName name="m_maternite" localSheetId="16">CUMUL_Maladie_nbre!#REF!</definedName>
    <definedName name="m_maternite" localSheetId="12">CUMUL_Maternité_mnt!#REF!</definedName>
    <definedName name="m_maternite" localSheetId="17">CUMUL_Maternité_nbre!#REF!</definedName>
    <definedName name="m_maternite" localSheetId="15">CUMUL_Tousrisques_mnt!#REF!</definedName>
    <definedName name="m_maternite" localSheetId="19">CUMUL_Tousrisques_nbre!#REF!</definedName>
    <definedName name="m_maternite" localSheetId="4">Inva_mnt!#REF!</definedName>
    <definedName name="m_maternite" localSheetId="2">Maladie_mnt!#REF!</definedName>
    <definedName name="m_maternite" localSheetId="7">Maladie_nbre!#REF!</definedName>
    <definedName name="m_maternite" localSheetId="3">Maternité_mnt!#REF!</definedName>
    <definedName name="m_maternite" localSheetId="8">Maternité_nbre!#REF!</definedName>
    <definedName name="m_maternite" localSheetId="6">Tousrisques_mnt!#REF!</definedName>
    <definedName name="m_maternite" localSheetId="10">Tousrisques_nbre!#REF!</definedName>
    <definedName name="m_maternite">#REF!</definedName>
    <definedName name="maladie" localSheetId="5">AT_mnt!$F$578</definedName>
    <definedName name="maladie" localSheetId="9">AT_nbre!#REF!</definedName>
    <definedName name="maladie" localSheetId="14">CUMUL_AT_mnt!$F$578</definedName>
    <definedName name="maladie" localSheetId="18">CUMUL_AT_nbre!#REF!</definedName>
    <definedName name="maladie" localSheetId="13">CUMUL_Inva_mnt!#REF!</definedName>
    <definedName name="maladie" localSheetId="11">CUMUL_Maladie_mnt!$F$639</definedName>
    <definedName name="maladie" localSheetId="16">CUMUL_Maladie_nbre!#REF!</definedName>
    <definedName name="maladie" localSheetId="12">CUMUL_Maternité_mnt!$F$589</definedName>
    <definedName name="maladie" localSheetId="17">CUMUL_Maternité_nbre!#REF!</definedName>
    <definedName name="maladie" localSheetId="15">CUMUL_Tousrisques_mnt!#REF!</definedName>
    <definedName name="maladie" localSheetId="19">CUMUL_Tousrisques_nbre!#REF!</definedName>
    <definedName name="maladie" localSheetId="4">Inva_mnt!#REF!</definedName>
    <definedName name="maladie" localSheetId="2">Maladie_mnt!$F$639</definedName>
    <definedName name="maladie" localSheetId="7">Maladie_nbre!#REF!</definedName>
    <definedName name="maladie" localSheetId="3">Maternité_mnt!$F$589</definedName>
    <definedName name="maladie" localSheetId="8">Maternité_nbre!#REF!</definedName>
    <definedName name="maladie" localSheetId="6">Tousrisques_mnt!#REF!</definedName>
    <definedName name="maladie" localSheetId="10">Tousrisques_nbre!#REF!</definedName>
    <definedName name="maladie">#REF!</definedName>
    <definedName name="maternite" localSheetId="5">AT_mnt!#REF!</definedName>
    <definedName name="maternite" localSheetId="9">AT_nbre!#REF!</definedName>
    <definedName name="maternite" localSheetId="14">CUMUL_AT_mnt!#REF!</definedName>
    <definedName name="maternite" localSheetId="18">CUMUL_AT_nbre!#REF!</definedName>
    <definedName name="maternite" localSheetId="13">CUMUL_Inva_mnt!#REF!</definedName>
    <definedName name="maternite" localSheetId="11">CUMUL_Maladie_mnt!#REF!</definedName>
    <definedName name="maternite" localSheetId="16">CUMUL_Maladie_nbre!#REF!</definedName>
    <definedName name="maternite" localSheetId="12">CUMUL_Maternité_mnt!#REF!</definedName>
    <definedName name="maternite" localSheetId="17">CUMUL_Maternité_nbre!#REF!</definedName>
    <definedName name="maternite" localSheetId="15">CUMUL_Tousrisques_mnt!#REF!</definedName>
    <definedName name="maternite" localSheetId="19">CUMUL_Tousrisques_nbre!#REF!</definedName>
    <definedName name="maternite" localSheetId="4">Inva_mnt!#REF!</definedName>
    <definedName name="maternite" localSheetId="2">Maladie_mnt!#REF!</definedName>
    <definedName name="maternite" localSheetId="7">Maladie_nbre!#REF!</definedName>
    <definedName name="maternite" localSheetId="3">Maternité_mnt!#REF!</definedName>
    <definedName name="maternite" localSheetId="8">Maternité_nbre!#REF!</definedName>
    <definedName name="maternite" localSheetId="6">Tousrisques_mnt!#REF!</definedName>
    <definedName name="maternite" localSheetId="10">Tousrisques_nbre!#REF!</definedName>
    <definedName name="maternite">#REF!</definedName>
    <definedName name="page1" localSheetId="5">AT_mnt!#REF!</definedName>
    <definedName name="page1" localSheetId="9">AT_nbre!#REF!</definedName>
    <definedName name="page1" localSheetId="14">CUMUL_AT_mnt!#REF!</definedName>
    <definedName name="page1" localSheetId="18">CUMUL_AT_nbre!#REF!</definedName>
    <definedName name="page1" localSheetId="13">CUMUL_Inva_mnt!#REF!</definedName>
    <definedName name="page1" localSheetId="11">CUMUL_Maladie_mnt!#REF!</definedName>
    <definedName name="page1" localSheetId="16">CUMUL_Maladie_nbre!#REF!</definedName>
    <definedName name="page1" localSheetId="12">CUMUL_Maternité_mnt!#REF!</definedName>
    <definedName name="page1" localSheetId="17">CUMUL_Maternité_nbre!#REF!</definedName>
    <definedName name="page1" localSheetId="15">CUMUL_Tousrisques_mnt!#REF!</definedName>
    <definedName name="page1" localSheetId="19">CUMUL_Tousrisques_nbre!#REF!</definedName>
    <definedName name="page1" localSheetId="4">Inva_mnt!#REF!</definedName>
    <definedName name="page1" localSheetId="2">Maladie_mnt!#REF!</definedName>
    <definedName name="page1" localSheetId="7">Maladie_nbre!#REF!</definedName>
    <definedName name="page1" localSheetId="3">Maternité_mnt!#REF!</definedName>
    <definedName name="page1" localSheetId="8">Maternité_nbre!#REF!</definedName>
    <definedName name="page1" localSheetId="6">Tousrisques_mnt!#REF!</definedName>
    <definedName name="page1" localSheetId="10">Tousrisques_nbre!#REF!</definedName>
    <definedName name="page1">#REF!</definedName>
    <definedName name="prescription" localSheetId="5">AT_mnt!#REF!</definedName>
    <definedName name="prescription" localSheetId="9">AT_nbre!#REF!</definedName>
    <definedName name="prescription" localSheetId="14">CUMUL_AT_mnt!#REF!</definedName>
    <definedName name="prescription" localSheetId="18">CUMUL_AT_nbre!#REF!</definedName>
    <definedName name="prescription" localSheetId="13">CUMUL_Inva_mnt!#REF!</definedName>
    <definedName name="prescription" localSheetId="11">CUMUL_Maladie_mnt!#REF!</definedName>
    <definedName name="prescription" localSheetId="16">CUMUL_Maladie_nbre!#REF!</definedName>
    <definedName name="prescription" localSheetId="12">CUMUL_Maternité_mnt!#REF!</definedName>
    <definedName name="prescription" localSheetId="17">CUMUL_Maternité_nbre!#REF!</definedName>
    <definedName name="prescription" localSheetId="15">CUMUL_Tousrisques_mnt!#REF!</definedName>
    <definedName name="prescription" localSheetId="19">CUMUL_Tousrisques_nbre!#REF!</definedName>
    <definedName name="prescription" localSheetId="4">Inva_mnt!#REF!</definedName>
    <definedName name="prescription" localSheetId="2">Maladie_mnt!#REF!</definedName>
    <definedName name="prescription" localSheetId="7">Maladie_nbre!#REF!</definedName>
    <definedName name="prescription" localSheetId="3">Maternité_mnt!#REF!</definedName>
    <definedName name="prescription" localSheetId="8">Maternité_nbre!#REF!</definedName>
    <definedName name="prescription" localSheetId="6">Tousrisques_mnt!#REF!</definedName>
    <definedName name="prescription" localSheetId="10">Tousrisques_nbre!#REF!</definedName>
    <definedName name="prescription">#REF!</definedName>
    <definedName name="Résultats_à_fin_Juillet_1999">TAUX!$A$6:$D$125</definedName>
    <definedName name="sort">#REF!</definedName>
    <definedName name="sortx">TAUX!$A$6:$D$125</definedName>
    <definedName name="TAUX_MOYEN_DE_REMBOURSEMENT">sort</definedName>
    <definedName name="_xlnm.Print_Area" localSheetId="5">AT_mnt!$A$1:$I$601</definedName>
    <definedName name="_xlnm.Print_Area" localSheetId="9">AT_nbre!$A$1:$F$193</definedName>
    <definedName name="_xlnm.Print_Area" localSheetId="14">CUMUL_AT_mnt!$A$1:$I$601</definedName>
    <definedName name="_xlnm.Print_Area" localSheetId="18">CUMUL_AT_nbre!$A$1:$F$193</definedName>
    <definedName name="_xlnm.Print_Area" localSheetId="13">CUMUL_Inva_mnt!$A$1:$G$21</definedName>
    <definedName name="_xlnm.Print_Area" localSheetId="11">CUMUL_Maladie_mnt!$A$1:$I$659</definedName>
    <definedName name="_xlnm.Print_Area" localSheetId="16">CUMUL_Maladie_nbre!$A$1:$H$193</definedName>
    <definedName name="_xlnm.Print_Area" localSheetId="12">CUMUL_Maternité_mnt!$A$1:$I$607</definedName>
    <definedName name="_xlnm.Print_Area" localSheetId="17">CUMUL_Maternité_nbre!$A$1:$F$193</definedName>
    <definedName name="_xlnm.Print_Area" localSheetId="15">CUMUL_Tousrisques_mnt!$A$1:$I$659</definedName>
    <definedName name="_xlnm.Print_Area" localSheetId="19">CUMUL_Tousrisques_nbre!$A$1:$H$193</definedName>
    <definedName name="_xlnm.Print_Area" localSheetId="4">Inva_mnt!$A$1:$G$21</definedName>
    <definedName name="_xlnm.Print_Area" localSheetId="2">Maladie_mnt!$A$1:$I$659</definedName>
    <definedName name="_xlnm.Print_Area" localSheetId="7">Maladie_nbre!$A$1:$H$193</definedName>
    <definedName name="_xlnm.Print_Area" localSheetId="3">Maternité_mnt!$A$1:$I$607</definedName>
    <definedName name="_xlnm.Print_Area" localSheetId="8">Maternité_nbre!$A$1:$F$193</definedName>
    <definedName name="_xlnm.Print_Area" localSheetId="20">TAUX!$A$1:$D$210</definedName>
    <definedName name="_xlnm.Print_Area" localSheetId="6">Tousrisques_mnt!$A$1:$I$659</definedName>
    <definedName name="_xlnm.Print_Area" localSheetId="10">Tousrisques_nbre!$A$1:$H$193</definedName>
  </definedNames>
  <calcPr calcId="162913" fullCalcOnLoad="1"/>
</workbook>
</file>

<file path=xl/calcChain.xml><?xml version="1.0" encoding="utf-8"?>
<calcChain xmlns="http://schemas.openxmlformats.org/spreadsheetml/2006/main">
  <c r="G1" i="42" l="1"/>
  <c r="G3" i="42"/>
  <c r="G4" i="42"/>
  <c r="H4" i="42"/>
  <c r="I4" i="42"/>
  <c r="J4" i="42"/>
  <c r="K4" i="42"/>
  <c r="G7" i="42"/>
  <c r="G8" i="42"/>
  <c r="G9" i="42"/>
  <c r="G10" i="42"/>
  <c r="G11" i="42"/>
  <c r="G12" i="42"/>
  <c r="G13" i="42"/>
  <c r="G14" i="42"/>
  <c r="G15" i="42"/>
  <c r="G16" i="42"/>
  <c r="G17" i="42"/>
  <c r="G18" i="42"/>
  <c r="G20" i="42"/>
  <c r="G21" i="42"/>
  <c r="G22" i="42"/>
  <c r="G23" i="42"/>
  <c r="G24" i="42"/>
  <c r="G25" i="42"/>
  <c r="G26" i="42"/>
  <c r="G27" i="42"/>
  <c r="G28" i="42"/>
  <c r="G29" i="42"/>
  <c r="G30" i="42"/>
  <c r="G31" i="42"/>
  <c r="G32" i="42"/>
  <c r="G33" i="42"/>
  <c r="G34" i="42"/>
  <c r="G35" i="42"/>
  <c r="G37" i="42"/>
  <c r="G38" i="42"/>
  <c r="G39" i="42"/>
  <c r="G40" i="42"/>
  <c r="G41" i="42"/>
  <c r="G42" i="42"/>
  <c r="G44" i="42"/>
  <c r="G45" i="42"/>
  <c r="G46" i="42"/>
  <c r="G47" i="42"/>
  <c r="G48" i="42"/>
  <c r="G54" i="42"/>
  <c r="G55" i="42"/>
  <c r="G61" i="42"/>
  <c r="G62" i="42"/>
  <c r="G63" i="42"/>
  <c r="G65" i="42"/>
  <c r="G66" i="42"/>
  <c r="C3" i="40"/>
  <c r="G5" i="40"/>
  <c r="G6" i="40"/>
  <c r="C112" i="40"/>
  <c r="G114" i="40"/>
  <c r="G115" i="40"/>
  <c r="B3" i="39"/>
  <c r="E5" i="39"/>
  <c r="E6" i="39"/>
  <c r="B112" i="39"/>
  <c r="E114" i="39"/>
  <c r="E115" i="39"/>
  <c r="B3" i="38"/>
  <c r="E5" i="38"/>
  <c r="E6" i="38"/>
  <c r="B112" i="38"/>
  <c r="E114" i="38"/>
  <c r="E115" i="38"/>
  <c r="C3" i="37"/>
  <c r="G5" i="37"/>
  <c r="G6" i="37"/>
  <c r="C112" i="37"/>
  <c r="G114" i="37"/>
  <c r="G115" i="37"/>
  <c r="C3" i="36"/>
  <c r="K43" i="36"/>
  <c r="K90" i="36"/>
  <c r="K138" i="36"/>
  <c r="K151" i="36"/>
  <c r="C158" i="36"/>
  <c r="B159" i="36"/>
  <c r="H160" i="36"/>
  <c r="H161" i="36"/>
  <c r="K178" i="36"/>
  <c r="K237" i="36"/>
  <c r="K297" i="36"/>
  <c r="C304" i="36"/>
  <c r="B305" i="36"/>
  <c r="H306" i="36"/>
  <c r="H307" i="36"/>
  <c r="K323" i="36"/>
  <c r="K336" i="36"/>
  <c r="K347" i="36"/>
  <c r="K358" i="36"/>
  <c r="K368" i="36"/>
  <c r="K378" i="36"/>
  <c r="K401" i="36"/>
  <c r="K402" i="36"/>
  <c r="K415" i="36"/>
  <c r="C422" i="36"/>
  <c r="B423" i="36"/>
  <c r="H424" i="36"/>
  <c r="H425" i="36"/>
  <c r="K445" i="36"/>
  <c r="K466" i="36"/>
  <c r="K482" i="36"/>
  <c r="K494" i="36"/>
  <c r="K501" i="36"/>
  <c r="K502" i="36"/>
  <c r="K505" i="36"/>
  <c r="K508" i="36"/>
  <c r="C518" i="36"/>
  <c r="B519" i="36"/>
  <c r="B561" i="36" s="1"/>
  <c r="B629" i="36" s="1"/>
  <c r="F520" i="36"/>
  <c r="K523" i="36"/>
  <c r="K524" i="36"/>
  <c r="K529" i="36"/>
  <c r="K535" i="36"/>
  <c r="K542" i="36"/>
  <c r="K555" i="36"/>
  <c r="K558" i="36"/>
  <c r="C560" i="36"/>
  <c r="F562" i="36"/>
  <c r="K564" i="36"/>
  <c r="K565" i="36"/>
  <c r="K579" i="36"/>
  <c r="K580" i="36"/>
  <c r="K583" i="36"/>
  <c r="K588" i="36"/>
  <c r="K593" i="36"/>
  <c r="K600" i="36"/>
  <c r="K601" i="36"/>
  <c r="K610" i="36"/>
  <c r="K621" i="36"/>
  <c r="K626" i="36"/>
  <c r="C628" i="36"/>
  <c r="F630" i="36"/>
  <c r="K633" i="36"/>
  <c r="K656" i="36"/>
  <c r="C3" i="35"/>
  <c r="C507" i="35" s="1"/>
  <c r="F5" i="35"/>
  <c r="F6" i="35"/>
  <c r="B134" i="35"/>
  <c r="F135" i="35"/>
  <c r="F136" i="35"/>
  <c r="B261" i="35"/>
  <c r="F262" i="35"/>
  <c r="F263" i="35"/>
  <c r="F374" i="35"/>
  <c r="F375" i="35"/>
  <c r="B466" i="35"/>
  <c r="B508" i="35" s="1"/>
  <c r="B574" i="35" s="1"/>
  <c r="F467" i="35"/>
  <c r="F509" i="35"/>
  <c r="F575" i="35"/>
  <c r="B3" i="34"/>
  <c r="C3" i="34"/>
  <c r="F5" i="33"/>
  <c r="F6" i="33"/>
  <c r="B139" i="33"/>
  <c r="F140" i="33"/>
  <c r="F141" i="33"/>
  <c r="B272" i="33"/>
  <c r="F273" i="33"/>
  <c r="F274" i="33"/>
  <c r="B388" i="33"/>
  <c r="F389" i="33"/>
  <c r="F390" i="33"/>
  <c r="B476" i="33"/>
  <c r="F477" i="33"/>
  <c r="B518" i="33"/>
  <c r="B585" i="33" s="1"/>
  <c r="F519" i="33"/>
  <c r="B582" i="33"/>
  <c r="K42" i="32"/>
  <c r="K89" i="32"/>
  <c r="K137" i="32"/>
  <c r="K151" i="32"/>
  <c r="C159" i="32"/>
  <c r="B160" i="32"/>
  <c r="H161" i="32"/>
  <c r="H162" i="32"/>
  <c r="K179" i="32"/>
  <c r="K238" i="32"/>
  <c r="K298" i="32"/>
  <c r="C305" i="32"/>
  <c r="B306" i="32"/>
  <c r="B430" i="32" s="1"/>
  <c r="B525" i="32" s="1"/>
  <c r="B567" i="32" s="1"/>
  <c r="B635" i="32" s="1"/>
  <c r="H307" i="32"/>
  <c r="H308" i="32"/>
  <c r="K324" i="32"/>
  <c r="K338" i="32"/>
  <c r="K350" i="32"/>
  <c r="K362" i="32"/>
  <c r="K372" i="32"/>
  <c r="K382" i="32"/>
  <c r="K406" i="32"/>
  <c r="K407" i="32"/>
  <c r="K421" i="32"/>
  <c r="C429" i="32"/>
  <c r="H431" i="32"/>
  <c r="H432" i="32"/>
  <c r="K452" i="32"/>
  <c r="K473" i="32"/>
  <c r="K488" i="32"/>
  <c r="K500" i="32"/>
  <c r="K507" i="32"/>
  <c r="K508" i="32"/>
  <c r="K511" i="32"/>
  <c r="K514" i="32"/>
  <c r="C524" i="32"/>
  <c r="F526" i="32"/>
  <c r="K529" i="32"/>
  <c r="K530" i="32"/>
  <c r="K535" i="32"/>
  <c r="K541" i="32"/>
  <c r="K548" i="32"/>
  <c r="K561" i="32"/>
  <c r="K564" i="32"/>
  <c r="C566" i="32"/>
  <c r="F568" i="32"/>
  <c r="K570" i="32"/>
  <c r="K571" i="32"/>
  <c r="K585" i="32"/>
  <c r="K586" i="32"/>
  <c r="K589" i="32"/>
  <c r="K594" i="32"/>
  <c r="K599" i="32"/>
  <c r="K606" i="32"/>
  <c r="K607" i="32"/>
  <c r="K616" i="32"/>
  <c r="K627" i="32"/>
  <c r="K632" i="32"/>
  <c r="C634" i="32"/>
  <c r="F636" i="32"/>
  <c r="K639" i="32"/>
  <c r="K659" i="32"/>
  <c r="K502" i="18"/>
  <c r="K494" i="18"/>
  <c r="K482" i="18"/>
  <c r="K508" i="25"/>
  <c r="K500" i="25"/>
  <c r="K421" i="25"/>
  <c r="K488" i="25"/>
  <c r="K621" i="18"/>
  <c r="K627" i="25"/>
  <c r="K402" i="18"/>
  <c r="K407" i="25"/>
  <c r="K639" i="25"/>
  <c r="K593" i="18"/>
  <c r="K659" i="25"/>
  <c r="K632" i="25"/>
  <c r="K616" i="25"/>
  <c r="K607" i="25"/>
  <c r="K606" i="25"/>
  <c r="K599" i="25"/>
  <c r="K594" i="25"/>
  <c r="K589" i="25"/>
  <c r="K586" i="25"/>
  <c r="K585" i="25"/>
  <c r="K571" i="25"/>
  <c r="K570" i="25"/>
  <c r="K564" i="25"/>
  <c r="K561" i="25"/>
  <c r="K548" i="25"/>
  <c r="K541" i="25"/>
  <c r="K535" i="25"/>
  <c r="K530" i="25"/>
  <c r="K529" i="25"/>
  <c r="K514" i="25"/>
  <c r="K511" i="25"/>
  <c r="K507" i="25"/>
  <c r="K473" i="25"/>
  <c r="K452" i="25"/>
  <c r="K406" i="25"/>
  <c r="K382" i="25"/>
  <c r="K372" i="25"/>
  <c r="K362" i="25"/>
  <c r="K350" i="25"/>
  <c r="K338" i="25"/>
  <c r="K324" i="25"/>
  <c r="K298" i="25"/>
  <c r="K238" i="25"/>
  <c r="K137" i="25"/>
  <c r="K501" i="18"/>
  <c r="K466" i="18"/>
  <c r="K445" i="18"/>
  <c r="K415" i="18"/>
  <c r="K401" i="18"/>
  <c r="K378" i="18"/>
  <c r="K368" i="18"/>
  <c r="K358" i="18"/>
  <c r="K347" i="18"/>
  <c r="K336" i="18"/>
  <c r="K323" i="18"/>
  <c r="K297" i="18"/>
  <c r="K237" i="18"/>
  <c r="K178" i="18"/>
  <c r="K151" i="18"/>
  <c r="K138" i="18"/>
  <c r="K90" i="18"/>
  <c r="K43" i="18"/>
  <c r="K179" i="25"/>
  <c r="K151" i="25"/>
  <c r="K89" i="25"/>
  <c r="K656" i="18"/>
  <c r="K626" i="18"/>
  <c r="K610" i="18"/>
  <c r="K601" i="18"/>
  <c r="K600" i="18"/>
  <c r="K588" i="18"/>
  <c r="K583" i="18"/>
  <c r="K580" i="18"/>
  <c r="K579" i="18"/>
  <c r="K565" i="18"/>
  <c r="K564" i="18"/>
  <c r="K558" i="18"/>
  <c r="K555" i="18"/>
  <c r="K542" i="18"/>
  <c r="K535" i="18"/>
  <c r="K529" i="18"/>
  <c r="K524" i="18"/>
  <c r="K523" i="18"/>
  <c r="K508" i="18"/>
  <c r="K505" i="18"/>
  <c r="K633" i="18"/>
  <c r="K42" i="25"/>
  <c r="C3" i="18"/>
  <c r="C3" i="19"/>
  <c r="C628" i="18"/>
  <c r="F630" i="18"/>
  <c r="F562" i="18"/>
  <c r="F520" i="18"/>
  <c r="H425" i="18"/>
  <c r="H424" i="18"/>
  <c r="H307" i="18"/>
  <c r="H306" i="18"/>
  <c r="B305" i="18"/>
  <c r="B423" i="18"/>
  <c r="B519" i="18"/>
  <c r="B561" i="18"/>
  <c r="B629" i="18"/>
  <c r="H161" i="18"/>
  <c r="H160" i="18"/>
  <c r="B159" i="18"/>
  <c r="B582" i="27"/>
  <c r="C3" i="13"/>
  <c r="B3" i="13"/>
  <c r="G115" i="22"/>
  <c r="G114" i="22"/>
  <c r="G6" i="22"/>
  <c r="G5" i="22"/>
  <c r="E115" i="21"/>
  <c r="E114" i="21"/>
  <c r="E6" i="21"/>
  <c r="E5" i="21"/>
  <c r="E115" i="20"/>
  <c r="E114" i="20"/>
  <c r="E6" i="20"/>
  <c r="E5" i="20"/>
  <c r="G115" i="19"/>
  <c r="G114" i="19"/>
  <c r="G6" i="19"/>
  <c r="G5" i="19"/>
  <c r="F6" i="30"/>
  <c r="F5" i="30"/>
  <c r="F136" i="30"/>
  <c r="F135" i="30"/>
  <c r="F263" i="30"/>
  <c r="F262" i="30"/>
  <c r="F375" i="30"/>
  <c r="F374" i="30"/>
  <c r="F467" i="30"/>
  <c r="F509" i="30"/>
  <c r="F575" i="30"/>
  <c r="F519" i="27"/>
  <c r="F477" i="27"/>
  <c r="F390" i="27"/>
  <c r="F389" i="27"/>
  <c r="F274" i="27"/>
  <c r="F273" i="27"/>
  <c r="F141" i="27"/>
  <c r="F140" i="27"/>
  <c r="F6" i="27"/>
  <c r="F5" i="27"/>
  <c r="F636" i="25"/>
  <c r="F568" i="25"/>
  <c r="F526" i="25"/>
  <c r="H432" i="25"/>
  <c r="H431" i="25"/>
  <c r="H308" i="25"/>
  <c r="H307" i="25"/>
  <c r="H161" i="25"/>
  <c r="H162" i="25"/>
  <c r="C429" i="25"/>
  <c r="B134" i="30"/>
  <c r="B261" i="30"/>
  <c r="B466" i="30"/>
  <c r="B508" i="30"/>
  <c r="B574" i="30"/>
  <c r="B272" i="27"/>
  <c r="B388" i="27"/>
  <c r="B476" i="27"/>
  <c r="B518" i="27"/>
  <c r="B585" i="27"/>
  <c r="B139" i="27"/>
  <c r="B306" i="25"/>
  <c r="B430" i="25"/>
  <c r="B525" i="25"/>
  <c r="B567" i="25"/>
  <c r="B635" i="25"/>
  <c r="B160" i="25"/>
  <c r="C159" i="25"/>
  <c r="C305" i="25"/>
  <c r="C524" i="25"/>
  <c r="C566" i="25"/>
  <c r="C634" i="25"/>
  <c r="C518" i="18"/>
  <c r="C3" i="30"/>
  <c r="C260" i="30"/>
  <c r="C372" i="30"/>
  <c r="C422" i="18"/>
  <c r="C465" i="30"/>
  <c r="C3" i="27"/>
  <c r="C138" i="27"/>
  <c r="C517" i="27"/>
  <c r="C475" i="27"/>
  <c r="C271" i="27"/>
  <c r="C112" i="19"/>
  <c r="B3" i="20"/>
  <c r="C584" i="27"/>
  <c r="C133" i="30"/>
  <c r="C573" i="30"/>
  <c r="C304" i="18"/>
  <c r="C560" i="18"/>
  <c r="C387" i="27"/>
  <c r="C507" i="30"/>
  <c r="C158" i="18"/>
  <c r="B3" i="21"/>
  <c r="B112" i="20"/>
  <c r="C3" i="22"/>
  <c r="C112" i="22"/>
  <c r="B112" i="21"/>
  <c r="C3" i="33" l="1"/>
  <c r="C573" i="35"/>
  <c r="C260" i="35"/>
  <c r="C133" i="35"/>
  <c r="C372" i="35"/>
  <c r="C465" i="35"/>
  <c r="C271" i="33"/>
  <c r="C138" i="33" l="1"/>
  <c r="C517" i="33"/>
  <c r="C584" i="33"/>
  <c r="C475" i="33"/>
  <c r="C387" i="33"/>
</calcChain>
</file>

<file path=xl/sharedStrings.xml><?xml version="1.0" encoding="utf-8"?>
<sst xmlns="http://schemas.openxmlformats.org/spreadsheetml/2006/main" count="6503" uniqueCount="663">
  <si>
    <t xml:space="preserve">       STATISTIQUES       DES       DEPENSES       DES       C.P.A.M.                </t>
  </si>
  <si>
    <t>AVEC TICKET</t>
  </si>
  <si>
    <t>SANS TICKET</t>
  </si>
  <si>
    <t>dont prestations</t>
  </si>
  <si>
    <t xml:space="preserve"> PRESTATIONS</t>
  </si>
  <si>
    <t>MODERATEUR</t>
  </si>
  <si>
    <t>TOTAL</t>
  </si>
  <si>
    <t xml:space="preserve">     PRESTATIONS</t>
  </si>
  <si>
    <t xml:space="preserve"> TOTAL AUXILIAIRES MEDICAUX</t>
  </si>
  <si>
    <t>Médicaments remboursés à 35%</t>
  </si>
  <si>
    <t>Médicaments remboursés à 65%</t>
  </si>
  <si>
    <t>Médicaments remboursés à 80%</t>
  </si>
  <si>
    <t>Médicaments remboursés à 100%</t>
  </si>
  <si>
    <t>Indemnités journalières</t>
  </si>
  <si>
    <t>Autres prestations en espèces</t>
  </si>
  <si>
    <t>PRESTATIONS</t>
  </si>
  <si>
    <t>PENSIONS SERVIES</t>
  </si>
  <si>
    <t xml:space="preserve"> TOTAL PENSIONS SERVIES</t>
  </si>
  <si>
    <t>Autres charges techniques</t>
  </si>
  <si>
    <t xml:space="preserve"> TOTAL ASSURANCE INVALIDITE</t>
  </si>
  <si>
    <t>Frais de déplacement pour cures thermales</t>
  </si>
  <si>
    <t>Rentes servies au cours de la période</t>
  </si>
  <si>
    <t>Consultations</t>
  </si>
  <si>
    <t>Visites</t>
  </si>
  <si>
    <t>AMS Actes de kinésithérapie ostéo-articulaire</t>
  </si>
  <si>
    <t>Vaccins Grippe et ROR</t>
  </si>
  <si>
    <t>Frais de transport de VSL</t>
  </si>
  <si>
    <t>Frais de transport de TAXI</t>
  </si>
  <si>
    <t>Autres frais de transport</t>
  </si>
  <si>
    <t>I VERSEMENTS AUX ETABLISSEMENTS SANITAIRES</t>
  </si>
  <si>
    <t>TOTAL  HOSPITALISATION</t>
  </si>
  <si>
    <t>TOTAL SOINS DE VILLE</t>
  </si>
  <si>
    <t>INVALIDITE</t>
  </si>
  <si>
    <t>Participations forf. non individualisées</t>
  </si>
  <si>
    <t xml:space="preserve"> AMY Orthoptistes</t>
  </si>
  <si>
    <t>Forfait réseaux et filières de soins des laboratoires</t>
  </si>
  <si>
    <t>TOTAL rentes servies</t>
  </si>
  <si>
    <t>Rentes  ayants droits</t>
  </si>
  <si>
    <t>Rentes  assurés</t>
  </si>
  <si>
    <t>Rachats de rentes obligatoires</t>
  </si>
  <si>
    <t>Rachats de rentes facultatifs</t>
  </si>
  <si>
    <t>Transferts de capitaux constitutifs de rentes</t>
  </si>
  <si>
    <t>TOTAL INCAPACITE PERMANENTE</t>
  </si>
  <si>
    <t xml:space="preserve">Forfaits établissements et suppl. en cures thermales </t>
  </si>
  <si>
    <t>TOTAL ASSURANCE DECES</t>
  </si>
  <si>
    <t xml:space="preserve"> INCAPACITE PERMANENTE</t>
  </si>
  <si>
    <t>III - ASSURANCE INVALIDITE  IV ASSURANCE DECES : DEPENSES en milliers d'euros</t>
  </si>
  <si>
    <t>Participation forfaitaire des laboratoires</t>
  </si>
  <si>
    <t>Médicaments IVG</t>
  </si>
  <si>
    <t>Indemnité de garde ambulancière</t>
  </si>
  <si>
    <t>Contrat bonnes pratiques transporteurs</t>
  </si>
  <si>
    <t>2) ETABLISSEMENTS DE SANTE PRIVES</t>
  </si>
  <si>
    <t>A) OBJECTIF DE DEPENSES COMMUN A LA MEDECINE CHIRURGICALE,  L'OBSTETRIQUE ET L'ODONTOLOGIE (ODMCO)</t>
  </si>
  <si>
    <t>Frais de séjours et de soins (GHS, EXH)</t>
  </si>
  <si>
    <t>Suppléments journaliers aux GHS en néonatalogie (NN1, NN2, NN3)</t>
  </si>
  <si>
    <t>2. Tarification mixte: tarifs de prestation et forfaits annuels</t>
  </si>
  <si>
    <t>a) Urgence</t>
  </si>
  <si>
    <t>Forfait accueil et traitement (ATU)</t>
  </si>
  <si>
    <t>Forfait annuel (FAU)</t>
  </si>
  <si>
    <t>b) Prélèvements d'organes</t>
  </si>
  <si>
    <t>B) DOTATIONS ANNUELLES DE MISSIONS D'INTERET GENERAL ET D'AIDE A LA CONTRACTUALISATION (MIGAC)</t>
  </si>
  <si>
    <t>1. OQN Psychiatrie</t>
  </si>
  <si>
    <t>2. OQN SSR</t>
  </si>
  <si>
    <t>1. Conventions internationales</t>
  </si>
  <si>
    <t>2. Etablissements non conventionnés</t>
  </si>
  <si>
    <t>TOTAL VERSEMENTS AUX ETABLISSEMENTS SANITAIRES PRIVES</t>
  </si>
  <si>
    <t>B) HONORAIRES DU SECTEUR PUBLIC</t>
  </si>
  <si>
    <t>C) AUTRES VERSEMENTS DU SECTEUR PUBLIC</t>
  </si>
  <si>
    <t>1) Conventions internationales</t>
  </si>
  <si>
    <t>2) Hors conventions internationales</t>
  </si>
  <si>
    <t>a) Dotations annuelles complémentaires (DAC)</t>
  </si>
  <si>
    <t>2) Objectif de dépenses médecine-chir.-obst. (ODMCO)</t>
  </si>
  <si>
    <t>dont Unités de soins de longue durée (USLD)</t>
  </si>
  <si>
    <t>A) ETABLISSEMENTS ANTERIEUREMENT SOUS DOTATION GLOBALE</t>
  </si>
  <si>
    <t>1) ETABLISSEMENTS DE SANTE PUBLICS</t>
  </si>
  <si>
    <t>Médicaments remboursés à 15%</t>
  </si>
  <si>
    <t>Indemnités journalières majorées</t>
  </si>
  <si>
    <t>Autres indemnités journalières réduites</t>
  </si>
  <si>
    <t>Indemnités journalières normales et temps partiel</t>
  </si>
  <si>
    <t>Permanence pharmaceutique</t>
  </si>
  <si>
    <t>Indemnités journalières de moins de 3 mois</t>
  </si>
  <si>
    <t>Indemnités journalières de plus de 3 mois</t>
  </si>
  <si>
    <t xml:space="preserve">5. Participation assuré </t>
  </si>
  <si>
    <t>Charges d'expertises</t>
  </si>
  <si>
    <t>Préjudice amiante</t>
  </si>
  <si>
    <t xml:space="preserve">Pharmacie hospitalière  </t>
  </si>
  <si>
    <t>Autres frais LPP</t>
  </si>
  <si>
    <t xml:space="preserve"> en cliniques privées </t>
  </si>
  <si>
    <t>Omnipraticiens libéraux</t>
  </si>
  <si>
    <t xml:space="preserve">  Actes NGAP</t>
  </si>
  <si>
    <t xml:space="preserve">  Actes CCAM</t>
  </si>
  <si>
    <t>Forfaits thermaux</t>
  </si>
  <si>
    <t>SCM Soins conservateurs des stomatologues</t>
  </si>
  <si>
    <t>PRO Prothèses dentaires des stomatologues</t>
  </si>
  <si>
    <t>ORT Orthodontie des stomatologues</t>
  </si>
  <si>
    <t>Honoraires de surveillance</t>
  </si>
  <si>
    <t>Permanence des soins</t>
  </si>
  <si>
    <t>Rémunération médecin traitant</t>
  </si>
  <si>
    <t>Participation assuré (18 Euros)</t>
  </si>
  <si>
    <t>Autres honoraires du secteur privé</t>
  </si>
  <si>
    <t>Visites (y compris frais de déplacement)</t>
  </si>
  <si>
    <t>TOTAL Omnipraticiens libéraux</t>
  </si>
  <si>
    <t>Spécialistes libéraux</t>
  </si>
  <si>
    <t>Actes en P (Anatomo-cyto-pathologistes)</t>
  </si>
  <si>
    <t>Total Actes techniques</t>
  </si>
  <si>
    <t xml:space="preserve">    Actes NGAP</t>
  </si>
  <si>
    <t xml:space="preserve">    Actes CCAM</t>
  </si>
  <si>
    <t>Total Scanner-IRMN-Tomographie-Forfaits consommables</t>
  </si>
  <si>
    <t>TOTAL Spécialistes libéraux</t>
  </si>
  <si>
    <t xml:space="preserve">     IRMN</t>
  </si>
  <si>
    <t xml:space="preserve">     Scanner</t>
  </si>
  <si>
    <t xml:space="preserve">      Forfaits consommables</t>
  </si>
  <si>
    <t xml:space="preserve">     Tomographie</t>
  </si>
  <si>
    <t>TOTAL Médecins libéraux</t>
  </si>
  <si>
    <t xml:space="preserve">Actes en D </t>
  </si>
  <si>
    <t>Actes en DC</t>
  </si>
  <si>
    <t>SC Soins conservateurs</t>
  </si>
  <si>
    <t>SPR  Prothèses dentaires</t>
  </si>
  <si>
    <t>TO Orthodontie</t>
  </si>
  <si>
    <t>TOTAL Dentistes  libéraux</t>
  </si>
  <si>
    <t>TOTAL Sages-femmes libérales</t>
  </si>
  <si>
    <t>Dentistes libéraux</t>
  </si>
  <si>
    <t>Sages-femmes libérales</t>
  </si>
  <si>
    <t>Actes en SF</t>
  </si>
  <si>
    <t>Infirmiers libéraux</t>
  </si>
  <si>
    <t>AMI Soins infirmiers</t>
  </si>
  <si>
    <t>AIS Actes infirmiers de soins</t>
  </si>
  <si>
    <t>DI Démarche de soins infirmiers</t>
  </si>
  <si>
    <t>Contrats de bonne pratique et santé</t>
  </si>
  <si>
    <t>Frais de déplacement auxil. médic.</t>
  </si>
  <si>
    <t>Forfait réseaux et filières de soins auxil. médic.</t>
  </si>
  <si>
    <t>TOTAL Infirmiers libéraux</t>
  </si>
  <si>
    <t>Masseurs kinésithérapeutes libéraux</t>
  </si>
  <si>
    <t>AMK Masseurs-kinésithérapeutes</t>
  </si>
  <si>
    <t>AMC Masseurs-kinésithérapeutes en établissement</t>
  </si>
  <si>
    <t>TOTAL Masseurs kinésithérapeutes libéraux</t>
  </si>
  <si>
    <t>Orthophonistes libéraux</t>
  </si>
  <si>
    <t>TOTAL Orthophonistes libéraux</t>
  </si>
  <si>
    <t>AMO Orthophonistes</t>
  </si>
  <si>
    <t>Pédicures libéraux</t>
  </si>
  <si>
    <t>AMP Pédicures</t>
  </si>
  <si>
    <t>Orthoptistes libéraux</t>
  </si>
  <si>
    <t>TOTAL Orthoptistes libéraux</t>
  </si>
  <si>
    <t>TOTAL Pédicures libéraux</t>
  </si>
  <si>
    <t>SFI Soins infirmiers des sages femmes</t>
  </si>
  <si>
    <t>Laboratoires</t>
  </si>
  <si>
    <t>Actes d'analyses médicales</t>
  </si>
  <si>
    <t>Actes en PB</t>
  </si>
  <si>
    <t>Actes en TB</t>
  </si>
  <si>
    <t>Frais de déplacement des laboratoires</t>
  </si>
  <si>
    <t>TOTAL laboratoires</t>
  </si>
  <si>
    <t>AMY Orthoptistes</t>
  </si>
  <si>
    <t>Médicaments</t>
  </si>
  <si>
    <t>Produits d'origine humaine</t>
  </si>
  <si>
    <t>LPP</t>
  </si>
  <si>
    <t>TOTAL Dispositifs médicaux inscrits à la LPP</t>
  </si>
  <si>
    <t>TOTAL Dépenses de médicaments</t>
  </si>
  <si>
    <t>TOTAL PRESCRIPTIONS</t>
  </si>
  <si>
    <t>Autres prestations diverses</t>
  </si>
  <si>
    <t>Frais de transport d'Ambulance</t>
  </si>
  <si>
    <t>TOTAL Frais de déplacement des malades</t>
  </si>
  <si>
    <t>TOTAL  AUTRES PRESTATIONS DE SOINS DE SANTE</t>
  </si>
  <si>
    <t>Frais de déplacement des malades</t>
  </si>
  <si>
    <t xml:space="preserve">      PRESCRIPTIONS</t>
  </si>
  <si>
    <t xml:space="preserve">      PRESTATION EN ESPECES</t>
  </si>
  <si>
    <t xml:space="preserve">TOTAL PRESTATIONS EN ESPECES          </t>
  </si>
  <si>
    <t>Actes de radiologie</t>
  </si>
  <si>
    <t>TOTAL VERSEMENTS AUX ETABLISSEMENTS DE SANTE ET HONORAIRES DU SECTEUR PUBLIC</t>
  </si>
  <si>
    <t xml:space="preserve"> TOTAL STATISTIQUE MENSUELLE DES DEPENSES</t>
  </si>
  <si>
    <t xml:space="preserve">Visites </t>
  </si>
  <si>
    <t xml:space="preserve">      HONORAIRES du SECTEUR PRIVE</t>
  </si>
  <si>
    <t xml:space="preserve">      HONORAIRES du SECTEUR PRIVE </t>
  </si>
  <si>
    <t xml:space="preserve">             I - ASSURANCE MALADIE : DENOMBREMENTS (actes, coefficients (c),journées)</t>
  </si>
  <si>
    <t xml:space="preserve">             V - ASSURANCE ACCIDENTS DU TRAVAIL : DEPENSES en milliers d'euros</t>
  </si>
  <si>
    <t xml:space="preserve">             II - ASSURANCE MATERNITE : DENOMBREMENTS (actes, coefficients (c),journées)</t>
  </si>
  <si>
    <t xml:space="preserve"> IV - ASSURANCE ACCIDENTS DU TRAVAIL : DENOMBREMENTS (actes, coefficients (c),journées)</t>
  </si>
  <si>
    <t xml:space="preserve">             V - TOUS RISQUES : DENOMBREMENTS (actes, coefficients (c),journées)</t>
  </si>
  <si>
    <t>Examens de suivi</t>
  </si>
  <si>
    <t>Franchises</t>
  </si>
  <si>
    <t>Actes de pédicures pour diabétiques</t>
  </si>
  <si>
    <t>c) Forfait annuel haute technicité</t>
  </si>
  <si>
    <t>Ticket modérateur des ALD 31</t>
  </si>
  <si>
    <t>Ticket modérateur des ALD 32</t>
  </si>
  <si>
    <t>1.  Frais de séjours et de soins</t>
  </si>
  <si>
    <t>Forfaits d'hospitalisation à domicile (GHT)</t>
  </si>
  <si>
    <t>Forfaits d'IVG</t>
  </si>
  <si>
    <t>Forfaits techniques: Scanner, IRMN, Tomographie,video-capsules et consommables en médecine nucléaire</t>
  </si>
  <si>
    <t>Monitoring des sages femmes</t>
  </si>
  <si>
    <t>Tarification anciennement prix de journée (avant TAA)</t>
  </si>
  <si>
    <t>3.    Dispositifs médicaux</t>
  </si>
  <si>
    <t xml:space="preserve">4. Spécialités pharmaceutiques et produits d'origine humaine </t>
  </si>
  <si>
    <t>Médicaments en sus du GHS (PH8)</t>
  </si>
  <si>
    <t>Contrat santé solidarité</t>
  </si>
  <si>
    <t xml:space="preserve">  Actes NGAP (c)</t>
  </si>
  <si>
    <t xml:space="preserve">  Actes CCAM (c)</t>
  </si>
  <si>
    <t>Total Actes techniques (c)</t>
  </si>
  <si>
    <t>SCM Soins conservateurs des stomatologues (c)</t>
  </si>
  <si>
    <t>PRO Prothèses dentaires des stomatologues (c)</t>
  </si>
  <si>
    <t>ORT Orthodontie des stomatologues (c)</t>
  </si>
  <si>
    <t>Actes de radiologie (c)</t>
  </si>
  <si>
    <t>Actes en D (c)</t>
  </si>
  <si>
    <t>Actes en DC (c)</t>
  </si>
  <si>
    <t>SC Soins conservateurs (c)</t>
  </si>
  <si>
    <t>SPR  Prothèses dentaires (c)</t>
  </si>
  <si>
    <t>TO Orthodontie (c)</t>
  </si>
  <si>
    <t>AMI Soins infirmiers (c)</t>
  </si>
  <si>
    <t>AIS Actes infirmiers de soins (c)</t>
  </si>
  <si>
    <t>AMK Masseurs-kinésithérapeutes (c)</t>
  </si>
  <si>
    <t>AMC Masseurs-kinésithérapeutes en établissement (c)</t>
  </si>
  <si>
    <t>AMS Actes de kinésithérapie ostéo-articulaire (c)</t>
  </si>
  <si>
    <t>AMO Orthophonistes (c)</t>
  </si>
  <si>
    <t>AMY Orthoptistes (c)</t>
  </si>
  <si>
    <t>AMP Pédicures (c)</t>
  </si>
  <si>
    <t>SFI Soins infirmiers des sages femmes (c)</t>
  </si>
  <si>
    <t>Actes d'analyses médicales (c)</t>
  </si>
  <si>
    <t>Actes en KB (c)</t>
  </si>
  <si>
    <t>Actes en PB (c)</t>
  </si>
  <si>
    <t>Actes en TB (c)</t>
  </si>
  <si>
    <t>Actes techniques (c)</t>
  </si>
  <si>
    <t>Frais de déplacement des infirmiers</t>
  </si>
  <si>
    <t xml:space="preserve">Frais de déplacement des masseurs kinésithérapeutes </t>
  </si>
  <si>
    <t>Frais de déplacement des orthophonistes</t>
  </si>
  <si>
    <t>Frais de déplacement des orthoptistes</t>
  </si>
  <si>
    <t>Frais de déplacement des pédicures</t>
  </si>
  <si>
    <t>Frais de déplacement des sages femmes</t>
  </si>
  <si>
    <t>Actes techniques de radiologie (c)</t>
  </si>
  <si>
    <t>DI Démarche de soins infirmiers (c)</t>
  </si>
  <si>
    <t>TOTAL Infirmiers libéraux (c)</t>
  </si>
  <si>
    <t>TOTAL Masseurs kinésithérapeutes libéraux (c)</t>
  </si>
  <si>
    <t>TOTAL Orthophonistes libéraux (c)</t>
  </si>
  <si>
    <t>TOTAL Orthoptistes libéraux (c)</t>
  </si>
  <si>
    <t>TOTAL Pédicures libéraux (c)</t>
  </si>
  <si>
    <t>TOTAL Sages-femmes libérales (c)</t>
  </si>
  <si>
    <t xml:space="preserve"> TOTAL AUXILIAIRES MEDICAUX (c)</t>
  </si>
  <si>
    <t>TOTAL Centres de santé (c)</t>
  </si>
  <si>
    <t>TOTAL laboratoires (c)</t>
  </si>
  <si>
    <t>Dont participations forfaitaires</t>
  </si>
  <si>
    <t xml:space="preserve">dont conventions </t>
  </si>
  <si>
    <t>* les colonnes 'dont' sont indépendantes</t>
  </si>
  <si>
    <t>internationales*</t>
  </si>
  <si>
    <t>Soins à l'étranger</t>
  </si>
  <si>
    <t xml:space="preserve"> en cliniques privées* </t>
  </si>
  <si>
    <t>dont Rétrocession*</t>
  </si>
  <si>
    <t>Centres de santé (honoraires)</t>
  </si>
  <si>
    <t>Centres de santé (prescriptions)</t>
  </si>
  <si>
    <t>TOTAL Centre de santé (honoraires)</t>
  </si>
  <si>
    <t>TOTAL Centres de santé (prescriptions)</t>
  </si>
  <si>
    <t xml:space="preserve">PRESTATIONS EN ESPECES (hors maternité)         </t>
  </si>
  <si>
    <t xml:space="preserve">PRESTATIONS EN ESPECES maternité         </t>
  </si>
  <si>
    <t>* 'dont en cliniques privées' : couvre l'ensemble des prestations exécutées en cliniques privées, qu'elles soient executées dans le cadre d'un séjour ou d'un acte externe</t>
  </si>
  <si>
    <t>Participations forfaitaires (1 Euro)</t>
  </si>
  <si>
    <t>* 'dont conventions internationales' : concerne les dépenses relatives aux assurés de régimes étrangers lors de leurs séjours en France</t>
  </si>
  <si>
    <t>Forfait zone déficitaire</t>
  </si>
  <si>
    <t>TOTAL HONORAIRES SECTEUR PRIVE
(médicaux et dentaires)</t>
  </si>
  <si>
    <t>Différentiel médecin référent médedin traitant</t>
  </si>
  <si>
    <t>Majoration pour gardes et astreintes (accouchement)</t>
  </si>
  <si>
    <t>Examens de suivi de grossesse</t>
  </si>
  <si>
    <t>Chap.1 : Orthèses</t>
  </si>
  <si>
    <t>Chap.2 : Optique</t>
  </si>
  <si>
    <t>Chap.3 :   Appareils de surdité</t>
  </si>
  <si>
    <t xml:space="preserve">Chap.4 :  Prothèses externes non orthopédiques </t>
  </si>
  <si>
    <t>Chap.5 : Prothèses oculaires et faciales</t>
  </si>
  <si>
    <t xml:space="preserve">Chap.6 : Podo orthèse </t>
  </si>
  <si>
    <t xml:space="preserve">Chap.8 : Accéssoires de prothèse et d'orthoprothèse </t>
  </si>
  <si>
    <t xml:space="preserve">Chap.7 : Orthoprothèse </t>
  </si>
  <si>
    <t xml:space="preserve">Titre III </t>
  </si>
  <si>
    <t xml:space="preserve">Titre II </t>
  </si>
  <si>
    <t>Appareils matèriels de traitement et pansements</t>
  </si>
  <si>
    <t xml:space="preserve">Titre I </t>
  </si>
  <si>
    <t>Chap. 1,2,3 : Prothèses internes inertes ( )</t>
  </si>
  <si>
    <t>Chap.4 : Prothèses internes actives</t>
  </si>
  <si>
    <t>Titre IV</t>
  </si>
  <si>
    <t>Véhicule pour handicapés</t>
  </si>
  <si>
    <t>Frais de transport de SMUR</t>
  </si>
  <si>
    <t>Frais de transport de voiture personnelle</t>
  </si>
  <si>
    <t xml:space="preserve">             II- ASSURANCE MATERNITE : DEPENSES en milliers d'euros</t>
  </si>
  <si>
    <t xml:space="preserve">PRESTATIONS EN ESPECES         </t>
  </si>
  <si>
    <t xml:space="preserve">PRESTATIONS EN ESPECES       </t>
  </si>
  <si>
    <t>TOTAL PAR ACTES</t>
  </si>
  <si>
    <t>Participations forfaitaires (1 Euro)*</t>
  </si>
  <si>
    <t>Franchises*</t>
  </si>
  <si>
    <t>Participation forfaitaire des laboratoires*</t>
  </si>
  <si>
    <t>Les montants remboursés des actes soumis à franchises et participations forfaitaires ne reflètent donc pas les montants effectivement perçus par les assurés.</t>
  </si>
  <si>
    <t>Participation assuré (18 Euros)*</t>
  </si>
  <si>
    <t xml:space="preserve">             I - ASSURANCE MALADIE : DÉPENSES en milliers d'euros</t>
  </si>
  <si>
    <t xml:space="preserve">      HONORAIRES du SECTEUR PRIVÉ</t>
  </si>
  <si>
    <t>TOTAL HONORAIRES SECTEUR PRIVÉ
(médicaux et dentaires)</t>
  </si>
  <si>
    <t xml:space="preserve"> TOTAL AUXILIAIRES MÉDICAUX</t>
  </si>
  <si>
    <t xml:space="preserve">       STATISTIQUES       DES       DÉPENSES       DES       C.P.A.M.                </t>
  </si>
  <si>
    <t xml:space="preserve"> TOTAL STATISTIQUE MENSUELLE DES DÉPENSES</t>
  </si>
  <si>
    <t>TOTAL VERSEMENTS AUX ÉTABLISSEMENTS SANITAIRES PRIVÉS</t>
  </si>
  <si>
    <t>A) OBJECTIF DE DÉPENSES COMMUN A LA MÉDECINE CHIRURGICALE,  L'OBSTETRIQUE ET L'ODONTOLOGIE (ODMCO)</t>
  </si>
  <si>
    <t>2) ÉTABLISSEMENTS DE SANTE PRIVÉS</t>
  </si>
  <si>
    <t>TOTAL VERSEMENTS AUX ÉTABLISSEMENTS DE SANTÉ ET HONORAIRES DU SECTEUR PUBLIC</t>
  </si>
  <si>
    <t>A) ÉTABLISSEMENTS ANTERIEUREMENT SOUS DOTATION GLOBALE</t>
  </si>
  <si>
    <t>1) ÉTABLISSEMENTS DE SANTE PUBLICS</t>
  </si>
  <si>
    <t>I VERSEMENTS AUX ÉTABLISSEMENTS SANITAIRES</t>
  </si>
  <si>
    <t>TOTAL  AUTRES PRESTATIONS DE SOINS DE SANTÉ</t>
  </si>
  <si>
    <t>Allocation accompagnement fin de vie</t>
  </si>
  <si>
    <t>Médicaments remboursés à 30%</t>
  </si>
  <si>
    <t>PCAP</t>
  </si>
  <si>
    <t>en %</t>
  </si>
  <si>
    <t>Administration de produits et prestations en environnement hospitalier</t>
  </si>
  <si>
    <t>Actes en KMB prélèvement sanguin médecin biologiste</t>
  </si>
  <si>
    <t xml:space="preserve">    Actes de chirurgie - CCAM</t>
  </si>
  <si>
    <t xml:space="preserve">    Actes d'obstétrique - CCAM</t>
  </si>
  <si>
    <t xml:space="preserve">    Actes d'anesthésie - CCAM</t>
  </si>
  <si>
    <t xml:space="preserve">    Actes échographie - CCAM</t>
  </si>
  <si>
    <t xml:space="preserve">    Actes d'imagerie (hors échographie) - CCAM</t>
  </si>
  <si>
    <t xml:space="preserve">    Actes techniques médicaux (hors imagerie) - CCAM</t>
  </si>
  <si>
    <t>Paiement à la performance</t>
  </si>
  <si>
    <t>Sophia</t>
  </si>
  <si>
    <t>Option démographique</t>
  </si>
  <si>
    <t>Option santé solidarité territoriale</t>
  </si>
  <si>
    <t xml:space="preserve">Dont FIR permanence des soins </t>
  </si>
  <si>
    <t xml:space="preserve">Dont Forfaits FIR ( FCDAG, FPP et FET) </t>
  </si>
  <si>
    <t>Dont participation assuré (18 Euros)</t>
  </si>
  <si>
    <t xml:space="preserve"> Avantages de base</t>
  </si>
  <si>
    <t xml:space="preserve"> Allocations supplémentaires</t>
  </si>
  <si>
    <t xml:space="preserve"> Majoration tierce personnes</t>
  </si>
  <si>
    <t xml:space="preserve">     Actes échographie - Actes CCAM (c)</t>
  </si>
  <si>
    <t xml:space="preserve">     Actes d'imagerie (hors échographie) -  Actes CCAM (c)</t>
  </si>
  <si>
    <t xml:space="preserve">     Actes de chirurgie - Actes CCAM (c)</t>
  </si>
  <si>
    <t xml:space="preserve">     Actes techniques médicaux (hors imagerie) - Actes CCAM (c)</t>
  </si>
  <si>
    <t xml:space="preserve">     Actes d'obstétrique - Actes CCAM (c)</t>
  </si>
  <si>
    <t xml:space="preserve">     Actes d'anesthésie - Actes CCAM (c)</t>
  </si>
  <si>
    <t xml:space="preserve">      Actes de chirurgie - CCAM</t>
  </si>
  <si>
    <t xml:space="preserve">      Actes d'obstétrique - CCAM</t>
  </si>
  <si>
    <t xml:space="preserve">      Actes d'anesthésie - CCAM</t>
  </si>
  <si>
    <t xml:space="preserve">      Actes échographie - CCAM</t>
  </si>
  <si>
    <t xml:space="preserve">      Actes d'imagerie (hors échographie) - CCAM</t>
  </si>
  <si>
    <t xml:space="preserve">      Actes techniques médicaux (hors imagerie) - CCAM</t>
  </si>
  <si>
    <t xml:space="preserve">        STATISTIQUES       DES       DEPENSES       DES       C.P.A.M.                </t>
  </si>
  <si>
    <t>PCAP en %</t>
  </si>
  <si>
    <t>Avantages de base - Assurés</t>
  </si>
  <si>
    <t>Avantages de base - Ayants droit</t>
  </si>
  <si>
    <t>Allocations sup. - Assurés</t>
  </si>
  <si>
    <t>Allocations sup. - Ayants droit</t>
  </si>
  <si>
    <t>Majoration tierce personne - Assurés</t>
  </si>
  <si>
    <t>Majoration tierce personne - Ayants droit</t>
  </si>
  <si>
    <t xml:space="preserve">Total Actes techniques </t>
  </si>
  <si>
    <t>TOTAL Médecins libéraux (omnipraticiens libéraux+spécialistes libéraux)</t>
  </si>
  <si>
    <t>E) OQN - PSYCHIATRIE - SOINS DE SUITE OU READAPTATION FONCTIONNELLE (SSR)</t>
  </si>
  <si>
    <t>F) UNITES DE SOINS DE LONGUE DUREE (USLD)</t>
  </si>
  <si>
    <t>G) AUTRES VERSEMENTS</t>
  </si>
  <si>
    <t>Rémunération sur objectifs de santé publique</t>
  </si>
  <si>
    <t>Rémunération médecins pour envoi du questionnaire médical des patients SOPHIA</t>
  </si>
  <si>
    <t>Indemnités journalières - Maternité</t>
  </si>
  <si>
    <t>Autres prestations en espèces - Maternité</t>
  </si>
  <si>
    <t>Contrats transporteurs</t>
  </si>
  <si>
    <t>Option démographique médecins</t>
  </si>
  <si>
    <t>Option démographique sages-femmes</t>
  </si>
  <si>
    <t>Option démographique masseurs kinésithérapeutes</t>
  </si>
  <si>
    <t>Option démographique masseurs-kinésithérapeutes</t>
  </si>
  <si>
    <t>CAQCOS Pharmacie/LPP</t>
  </si>
  <si>
    <t>Rémunération sur objectifs des pharmaciens</t>
  </si>
  <si>
    <t>Option démographie des orthophonistes</t>
  </si>
  <si>
    <t>d) Médicaments facturés en sus</t>
  </si>
  <si>
    <t>e) Dispositifs médicaux facturés en sus</t>
  </si>
  <si>
    <t>f) Forfaits annuels</t>
  </si>
  <si>
    <t xml:space="preserve">Reversement du coefficient prudentiel </t>
  </si>
  <si>
    <t xml:space="preserve">b) Reversement du coefficient prudentiel </t>
  </si>
  <si>
    <t>3) Facturation directe frais de séjour</t>
  </si>
  <si>
    <t>4) Dotations annuelles de financement des missions d'intérêt général et d'aide à la contractualisation (MIGAC)</t>
  </si>
  <si>
    <t>5) Permanence des soins - FIR</t>
  </si>
  <si>
    <t xml:space="preserve">6) Forfaits (centre dépistage anonyme et gratuit FCDAG, périnataux de proximité FPP, éducation thérapeutique FET) - FIR  </t>
  </si>
  <si>
    <t>7) Financements transversaux ex MIG - FIR</t>
  </si>
  <si>
    <r>
      <t xml:space="preserve">8) </t>
    </r>
    <r>
      <rPr>
        <sz val="8"/>
        <rFont val="Arial"/>
        <family val="2"/>
      </rPr>
      <t>Personnes âgées ex MIG - FIR</t>
    </r>
  </si>
  <si>
    <t>9) Performance et restructuration ex AC - FIR</t>
  </si>
  <si>
    <t>10) Dotations globales de financement</t>
  </si>
  <si>
    <t>5) Dotations globales de financement</t>
  </si>
  <si>
    <t>7) Dotations globales de financement</t>
  </si>
  <si>
    <t>Forfait de prélèvement (PO1, ..., PO9, POA)</t>
  </si>
  <si>
    <t>Forfaits de dialyse et indemnité compensatrice à tierce personne (DTP)</t>
  </si>
  <si>
    <t>Permanence des soins chirurgiens-dentistes</t>
  </si>
  <si>
    <t>Dont facturation directe ( actes, consultations externes, scanner-irmn)</t>
  </si>
  <si>
    <t xml:space="preserve">* Les montants des franchises et participations forfaitaires ne sont pas déduits des dépenses des actes auxquels elles se rapportent. </t>
  </si>
  <si>
    <t xml:space="preserve">*  Les montants des franchises et participations forfaitaires ne sont pas déduits des dépenses des actes auxquels elles se rapportent. </t>
  </si>
  <si>
    <t>Autres (dont forfait innovation)</t>
  </si>
  <si>
    <t>b) Prélèvements d'organes et autres forfaits</t>
  </si>
  <si>
    <t>Forfait médecin traitant</t>
  </si>
  <si>
    <t>Acte de téléconsultation </t>
  </si>
  <si>
    <t>Forfait sortie précoce </t>
  </si>
  <si>
    <t>Soins de Proximité</t>
  </si>
  <si>
    <t>Contribution du Régime Général à la Dotation des ARS pour le Financement du FIR</t>
  </si>
  <si>
    <t>Actes en KE et ADE</t>
  </si>
  <si>
    <t>Actes en SF, ACO, ADC et ATM</t>
  </si>
  <si>
    <t>Rémunération suivi personnes âgées - Consultations</t>
  </si>
  <si>
    <t>Rémunération suivi personnes âgées - Visites</t>
  </si>
  <si>
    <t>Prise en charge dépassement attentat</t>
  </si>
  <si>
    <t>MIGAC ODMCO</t>
  </si>
  <si>
    <t>MIGAC SSR</t>
  </si>
  <si>
    <t>Médicaments coûteux (PH1), produits d'origine humaine</t>
  </si>
  <si>
    <t>Médicaments sous ATU séjour</t>
  </si>
  <si>
    <t>f1) d'urgence (FAU)</t>
  </si>
  <si>
    <t>f2) de prélèvement d'organes (FAPO)</t>
  </si>
  <si>
    <t>f3) de transplantations et greffes de moelles osseuses (FATGO)</t>
  </si>
  <si>
    <t>f4) d'activité isolée (FAI)</t>
  </si>
  <si>
    <t>forfaits psychiatrie (PY0 à PY7, PY9)</t>
  </si>
  <si>
    <t xml:space="preserve">reversement du coefficient prudentiel </t>
  </si>
  <si>
    <t>participation assuré (18 Euros)</t>
  </si>
  <si>
    <t>autres Psychiatrie</t>
  </si>
  <si>
    <t>forfaits de séances de soins (SNS ou FS)</t>
  </si>
  <si>
    <t>autres SSR</t>
  </si>
  <si>
    <t>dont Dotations annuelles de financement ( DAF) et modulées  à l'activité ( DMA)</t>
  </si>
  <si>
    <t>dont Autres financements SSR ( ACE, MO, PTS)</t>
  </si>
  <si>
    <t>f5) Incitation financière à l'amélioration de la qualité (IFAQ)</t>
  </si>
  <si>
    <t>dont incitation financière à l'amélioration de la qualité (IFAQ) et Reversement du coefficient prudentiel SSR</t>
  </si>
  <si>
    <t>dont MIGAC MCOO</t>
  </si>
  <si>
    <t>dont MIGAC SSR</t>
  </si>
  <si>
    <t xml:space="preserve">1) Dotations annuelles </t>
  </si>
  <si>
    <t>Différentiel médecin référent médecin traitant</t>
  </si>
  <si>
    <t>Option démographique chirurgiens-dentistes</t>
  </si>
  <si>
    <t>c) Tarification à l'activité ( y compris Hôpitaux de proximité et dégressivité tarifaire)</t>
  </si>
  <si>
    <t>Acte de télésuveillance </t>
  </si>
  <si>
    <t>Options démographiques infirmiers</t>
  </si>
  <si>
    <t>Acte de télésurveillance </t>
  </si>
  <si>
    <t xml:space="preserve">Aides financières au professionnels de santé </t>
  </si>
  <si>
    <t>Contrats Ophtalmologistes</t>
  </si>
  <si>
    <t>Forfait patientèle médecin traitant</t>
  </si>
  <si>
    <t xml:space="preserve">Contrats démographiques - conventions 2016 (CAIM, COSCOM, COTRAM,CSTM) </t>
  </si>
  <si>
    <t>Prise en charge des cotisations des signataires du CAS + OPTAM</t>
  </si>
  <si>
    <t>Acte de téléconsultation  et de télésurveillance </t>
  </si>
  <si>
    <t xml:space="preserve">Autres </t>
  </si>
  <si>
    <t>Autres</t>
  </si>
  <si>
    <t>IFAQ SSR</t>
  </si>
  <si>
    <t>Acte de téléconsultation et télésurveillance </t>
  </si>
  <si>
    <t>Forfaits Orthoptistes</t>
  </si>
  <si>
    <t>Suppléments journaliers aux GHS en réanimation (REA, REP), soins intensifs (STF), surveillance continue (SRC), soins particulièrement coûteux (SRA), supplément de surveillance continue (SSC), supplément transport (TSE, TDE), supplément antepartum (ANT), supplément radiothérapie pédiatrique (RAP)</t>
  </si>
  <si>
    <t>Suppléments journaliers aux GHS en réanimation (REA, REP), soins intensifs (STF), surveillance continue (SRC), soins particulièrement coûteux (SRA), supplément de surveillance continue (SSC), supplément transport (TSE, TDE), supplément antepartum (ANT), supplément radiothérapie pédiatrique (RAP), supplément transport (TSE, TDE)</t>
  </si>
  <si>
    <t>forfaits psychiatrie (PY0 à PY9)</t>
  </si>
  <si>
    <t>* Les montants remboursés des actes soumis à franchises et participations forfaitaires ne reflètent donc pas les montants effectivement perçus par les assurés.</t>
  </si>
  <si>
    <t>honoraires de dispensation non individualisables </t>
  </si>
  <si>
    <t>Fonds pour l'innovation du système de santé (FISS-ART. 51)</t>
  </si>
  <si>
    <t>Forfait annuel d'activité (CPO, activité isolée, Hôpitaux de proximité,IFAQ,CP1 et CP2)</t>
  </si>
  <si>
    <t>Contrats de bonne pratique et santé et aides financières DMP </t>
  </si>
  <si>
    <t xml:space="preserve">Forfaits Orthophonistes </t>
  </si>
  <si>
    <t>Fonds pour l'innovation du système de santé (FISS-ART.51)</t>
  </si>
  <si>
    <t>Indemnités journalières des Indépendants</t>
  </si>
  <si>
    <t>Rémunération des Communautés Professionnelles Territoriales de Santé (CPTS)</t>
  </si>
  <si>
    <t>Honoraires soins Pharmaciens</t>
  </si>
  <si>
    <t>Rémunération sur objectifs de santé publique + Forfait structure médecins + Assistants médicaux</t>
  </si>
  <si>
    <t>Actes en KB et en KMB</t>
  </si>
  <si>
    <t>IFAQ Psychiatrie</t>
  </si>
  <si>
    <t xml:space="preserve">Aides financières aux professionnels de santé </t>
  </si>
  <si>
    <t>Honoraire de dispensation adaptée</t>
  </si>
  <si>
    <t>Indemnités vacations COVID19 Professionnels de santé</t>
  </si>
  <si>
    <t>Avance CPA - COVID Spécialistes</t>
  </si>
  <si>
    <t>Avance CPA - COVID Omnipraticiens</t>
  </si>
  <si>
    <t xml:space="preserve">Avance CPA - COVID Médécins libéraux </t>
  </si>
  <si>
    <t>Avance CPA - COVID Sages-femmes libérales</t>
  </si>
  <si>
    <t xml:space="preserve">Avance CPA - COVID Dentistes </t>
  </si>
  <si>
    <t>Avance CPA - COVID Infirmiers</t>
  </si>
  <si>
    <t xml:space="preserve">Avance CPA - COVID Masseurs-kinésithérapeutes </t>
  </si>
  <si>
    <t>Avance CPA - COVID Orthophonistes</t>
  </si>
  <si>
    <t>Avance CPA - COVID Orthoptistes</t>
  </si>
  <si>
    <t xml:space="preserve">Avance CPA - COVID Pédicures </t>
  </si>
  <si>
    <t>Avance CPA - COVID Pharmaciens</t>
  </si>
  <si>
    <t xml:space="preserve">Avance CPA - COVID LPP </t>
  </si>
  <si>
    <t xml:space="preserve">Avance CPA - COVID Transporteurs </t>
  </si>
  <si>
    <t xml:space="preserve">Avance CPA - COVID </t>
  </si>
  <si>
    <t>Avance CPA - COVID Laboratoires</t>
  </si>
  <si>
    <t>MIGAC PSY</t>
  </si>
  <si>
    <t xml:space="preserve">           MIGAC PSY</t>
  </si>
  <si>
    <t>Campagne Vaccination Covid - Laboratoires</t>
  </si>
  <si>
    <t>Rémunération Tests PCR - Covid 19</t>
  </si>
  <si>
    <t>Psychologues</t>
  </si>
  <si>
    <t>TOTAL Psychologues</t>
  </si>
  <si>
    <t>Consultations psychologue</t>
  </si>
  <si>
    <t>forfaits pharmaceutiques (PHJ) et médicaments en sus</t>
  </si>
  <si>
    <t>prix de journée et frais de séjour</t>
  </si>
  <si>
    <t xml:space="preserve">prix de journée </t>
  </si>
  <si>
    <t xml:space="preserve">suppléments journaliers </t>
  </si>
  <si>
    <t>dotations</t>
  </si>
  <si>
    <t>dotations et plateau technique spécialisé</t>
  </si>
  <si>
    <t>TOTAL VERSEMENTS AUX ETABLISSEMENTS MEDICO SOCIAUX RELEVANT DE L'ASSURANCE MALADIE</t>
  </si>
  <si>
    <t>Délivrance de masques et tests covid</t>
  </si>
  <si>
    <t>Campagne vaccination Covid</t>
  </si>
  <si>
    <t>3. Honoraires des salariés - Réforme des urgences</t>
  </si>
  <si>
    <t>4. Télésurveillance</t>
  </si>
  <si>
    <t>Forfaits télésurveillance</t>
  </si>
  <si>
    <t xml:space="preserve">C) Forfaits (centre dépistage anonyme et gratuit FCDAG, périnataux de proximité FPP, éducation thérapeutique FET) - FIR  </t>
  </si>
  <si>
    <t>D) Financements transversaux ex MIG , PA ex MIG, Performance et restructuration ex AC - FIR</t>
  </si>
  <si>
    <t>D) OQN - PSYCHIATRIE - SOINS DE SUITE OU READAPTATION FONCTIONNELLE (SSR)</t>
  </si>
  <si>
    <t>E) UNITES DE SOINS DE LONGUE DUREE (USLD)</t>
  </si>
  <si>
    <t>F) AUTRES VERSEMENTS</t>
  </si>
  <si>
    <t>Rémunération biosimilaire</t>
  </si>
  <si>
    <t>Service d'accès aux soins</t>
  </si>
  <si>
    <t xml:space="preserve">Service d'accès aux soins </t>
  </si>
  <si>
    <t xml:space="preserve">Rémunération biosimilaire et forfait VSM </t>
  </si>
  <si>
    <t xml:space="preserve">Protocole coopératif, MRTC et Forfait IPA </t>
  </si>
  <si>
    <t>Dépistages des laboratoires</t>
  </si>
  <si>
    <t>Rémunération vacations - Campagne vaccination Covid et HPV</t>
  </si>
  <si>
    <t xml:space="preserve">Délivrance vaccin HPV </t>
  </si>
  <si>
    <t>Forfait structure - Aide à la numérisation et à la télétransmission </t>
  </si>
  <si>
    <t>Forfaits aide à l'informatisation (hors médecins - gestion FAC)</t>
  </si>
  <si>
    <r>
      <t xml:space="preserve">Forfait sécurité et environnement (SE1, SE2, SE3, SE4, </t>
    </r>
    <r>
      <rPr>
        <sz val="8"/>
        <color indexed="8"/>
        <rFont val="Arial"/>
        <family val="2"/>
      </rPr>
      <t>SE5</t>
    </r>
    <r>
      <rPr>
        <sz val="8"/>
        <color indexed="8"/>
        <rFont val="Arial"/>
        <family val="2"/>
      </rPr>
      <t xml:space="preserve">, SE6, SE7, </t>
    </r>
    <r>
      <rPr>
        <sz val="8"/>
        <color indexed="8"/>
        <rFont val="Arial"/>
        <family val="2"/>
      </rPr>
      <t>FPI</t>
    </r>
    <r>
      <rPr>
        <sz val="8"/>
        <color indexed="8"/>
        <rFont val="Arial"/>
        <family val="2"/>
      </rPr>
      <t>)</t>
    </r>
  </si>
  <si>
    <t>Forfait sécurité et environnement (SE1, SE2, SE3, SE4, SE5, SE6, SE7, FPI)</t>
  </si>
  <si>
    <t>Acte de télésurveillance</t>
  </si>
  <si>
    <t>Forfait Plateforme Autisme</t>
  </si>
  <si>
    <t>PERIODE DU 1.1 AU 30.11.2024</t>
  </si>
  <si>
    <r>
      <t xml:space="preserve">* </t>
    </r>
    <r>
      <rPr>
        <sz val="8"/>
        <color indexed="8"/>
        <rFont val="Arial"/>
        <family val="2"/>
      </rPr>
      <t>hors IJ, établissements publics, MIGAC,FIR, DG et médicalisation</t>
    </r>
  </si>
  <si>
    <t>TOTAL GENERAL MALADIE*</t>
  </si>
  <si>
    <t>Autres prestations médico-sociales</t>
  </si>
  <si>
    <t>Personnes agées</t>
  </si>
  <si>
    <t>Adultes handicapés</t>
  </si>
  <si>
    <t>Enfance inadaptée</t>
  </si>
  <si>
    <t>TOTAL DES PRESTATIONS MEDICO-SOCIALES (hors DG)</t>
  </si>
  <si>
    <t xml:space="preserve">      1. Conventions internationales</t>
  </si>
  <si>
    <t>D) AUTRES VERSEMENTS</t>
  </si>
  <si>
    <t xml:space="preserve">      C) UNITES DE SOINS DE LONGUE DUREE (USLD)</t>
  </si>
  <si>
    <t xml:space="preserve">      1. OQN Psychiatrie</t>
  </si>
  <si>
    <t>B) OQN - PSYCHIATRIE - SOINS DE SUITE OU READAPTATION FONCTIONNELLE (SSR)</t>
  </si>
  <si>
    <t xml:space="preserve"> Médicaments coûteux (PH1), produits d'origine humaine </t>
  </si>
  <si>
    <t xml:space="preserve">       Médicaments en sus du GHS (PH8)</t>
  </si>
  <si>
    <t xml:space="preserve">            3.    Dispositifs médicaux</t>
  </si>
  <si>
    <t xml:space="preserve">                      c) Forfait annuel haute technicité</t>
  </si>
  <si>
    <t xml:space="preserve">                              Forfait annuel d'activité (CPO)</t>
  </si>
  <si>
    <t xml:space="preserve">   Forfait de prélèvement (PO1, PO2, PO3, PO4)</t>
  </si>
  <si>
    <t xml:space="preserve">                      b) Prélèvements d'organes</t>
  </si>
  <si>
    <t xml:space="preserve">                              Forfait annuel (FAU)</t>
  </si>
  <si>
    <t xml:space="preserve">   Forfait accueil et traitement (ATU)</t>
  </si>
  <si>
    <t xml:space="preserve">          a) Urgence</t>
  </si>
  <si>
    <t xml:space="preserve">            2. Tarification mixte: tarifs de prestation et forfaits annuels</t>
  </si>
  <si>
    <t xml:space="preserve"> dont Tarification anciennement prix de journée (avant TAA)</t>
  </si>
  <si>
    <t xml:space="preserve"> dont Monitoring des sages femmes</t>
  </si>
  <si>
    <t xml:space="preserve"> dont Forfaits techniques: Scanner, IRMN, Tomographie,video-capsules et consommables en médecine nucléaire</t>
  </si>
  <si>
    <t xml:space="preserve"> dont Forfaits d'IVG</t>
  </si>
  <si>
    <t xml:space="preserve"> dont Forfaits de dialyse (D01, …, D011) et indemnité compensatrice à tierce personne (DTP)</t>
  </si>
  <si>
    <t xml:space="preserve"> dont Forfaits d'hospitalisation à domicile (GHT)</t>
  </si>
  <si>
    <t xml:space="preserve"> dont Administration de produits et prestations en environnement hospitalier</t>
  </si>
  <si>
    <t xml:space="preserve"> dont Forfait sécurité et environnement (SE1, SE2, SE3, SE4, FSD)</t>
  </si>
  <si>
    <t xml:space="preserve"> dont Suppléments journaliers aux GHS en néonatalogie (NN1, NN2, NN3)</t>
  </si>
  <si>
    <t xml:space="preserve"> dont Suppléments journaliers aux GHS en réanimation (REA, REP), soins intensifs (STF), surveillance continue (SRC), soins particulièrement coûteux (SRA), supplément de surveillance continue (SSC)</t>
  </si>
  <si>
    <t xml:space="preserve">                   dont Frais de séjours et de soins (GHS, EXH)</t>
  </si>
  <si>
    <t xml:space="preserve">     1.  Frais de séjours et de soins</t>
  </si>
  <si>
    <t>TOTAL VERSEMENTS AUX ETABLISSEMENTS SANITAIRES PRIVES (hors MIGAC, FIR)</t>
  </si>
  <si>
    <t>ETABLISSEMENTS DE SANTE PRIVES ET MEDICAUX-SOCIAUX</t>
  </si>
  <si>
    <t xml:space="preserve">            dont Honoraires du secteur à tarification administrative</t>
  </si>
  <si>
    <t xml:space="preserve">            dont Hors Conventions internationales</t>
  </si>
  <si>
    <t xml:space="preserve">            dont Conventions internationales</t>
  </si>
  <si>
    <t>TOTAL  SECTEUR A TARIFICATION ADMINISTRATIVE (hors DG)</t>
  </si>
  <si>
    <t>ETABLISSEMENTS SANITAIRES ET MEDICO - SOCIAUX</t>
  </si>
  <si>
    <t>TOTAL SOINS DE VILLE (hors IJ)</t>
  </si>
  <si>
    <t xml:space="preserve">           dont TOTAL  AUTRES PRESTATIONS DE SOINS DE SANTE</t>
  </si>
  <si>
    <t xml:space="preserve">           dont Autres prestations diverses</t>
  </si>
  <si>
    <t xml:space="preserve">           dont Participations forf. non individualisées</t>
  </si>
  <si>
    <t xml:space="preserve">   dont Frais de déplacement pour cures thermales</t>
  </si>
  <si>
    <t xml:space="preserve">     dont TOTAL Frais de déplacement des malades</t>
  </si>
  <si>
    <t xml:space="preserve">   dont Véhicule pour handicapés</t>
  </si>
  <si>
    <t xml:space="preserve">        Prothèses internes actives</t>
  </si>
  <si>
    <t xml:space="preserve">        Prothèses internes inertes</t>
  </si>
  <si>
    <t xml:space="preserve">    dont TOTAL PROTHESES INTERNES</t>
  </si>
  <si>
    <t xml:space="preserve">        Accessoires de prothèse et d'orthoprothèse</t>
  </si>
  <si>
    <t xml:space="preserve">        Orthoprothèse</t>
  </si>
  <si>
    <t xml:space="preserve">        Podo orthèse</t>
  </si>
  <si>
    <t xml:space="preserve">        Prothèses oculaires et faciales</t>
  </si>
  <si>
    <t xml:space="preserve">        Prothèses externes non orthopédiques</t>
  </si>
  <si>
    <t xml:space="preserve">        Appareils de surdité</t>
  </si>
  <si>
    <t xml:space="preserve">    dont TOTAL PROTHESES EXTERNES</t>
  </si>
  <si>
    <t xml:space="preserve">    dont Orthèses</t>
  </si>
  <si>
    <t xml:space="preserve">    dont Optique</t>
  </si>
  <si>
    <t xml:space="preserve">    dont Appareils et matèriels de traitement + pansements</t>
  </si>
  <si>
    <t>dont TOTAL DISPOSITIFS MEDICAUX INSCRITS AU TIPS</t>
  </si>
  <si>
    <t xml:space="preserve">    dont Médicaments à vign. à liseré (100%), d'exept. et anti-rétrov.</t>
  </si>
  <si>
    <t xml:space="preserve">    dont Autres médicaments</t>
  </si>
  <si>
    <t xml:space="preserve">    dont Médicaments à vignette blanche (65%)</t>
  </si>
  <si>
    <t xml:space="preserve">    dont Médicaments à vignette bleue (35%,30%)</t>
  </si>
  <si>
    <t>dont TOTAL DEPENSES DE MEDICAMENTS</t>
  </si>
  <si>
    <t xml:space="preserve">    dont Frais de déplacement des directeurs de laboratoire</t>
  </si>
  <si>
    <t xml:space="preserve">    dont Actes en KB, PB et TB.</t>
  </si>
  <si>
    <t xml:space="preserve">    dont Actes de Biologie</t>
  </si>
  <si>
    <t>dont TOTAL DEPENSES DE LABORATOIRES</t>
  </si>
  <si>
    <t xml:space="preserve">    dont Frais de dép. des auxiliaires médicaux</t>
  </si>
  <si>
    <t>dont TOTAL AUXILIAIRES MEDICAUX</t>
  </si>
  <si>
    <t xml:space="preserve">    dont SFI soins infirmiers des sages femmes</t>
  </si>
  <si>
    <t xml:space="preserve">    dont AMP pédicures</t>
  </si>
  <si>
    <t xml:space="preserve">    dont AMY orthoptistes</t>
  </si>
  <si>
    <t xml:space="preserve">    dont AMO orthophonistes</t>
  </si>
  <si>
    <t>dont TOTAL Actes en AM, AIS et SFI</t>
  </si>
  <si>
    <t xml:space="preserve">AMS masseurs-kinés </t>
  </si>
  <si>
    <t>AMC masseurs-kinés en établissement</t>
  </si>
  <si>
    <t>AMK masseurs-kinésithérapeutes</t>
  </si>
  <si>
    <t>dont TOTAL AMK -AMC -AMS masseurs-kinésithérapeutes</t>
  </si>
  <si>
    <t>AMI soins infirmiers</t>
  </si>
  <si>
    <t>dont TOTAL AMI - AIS infirmiers</t>
  </si>
  <si>
    <t>Auxiliaires médicaux</t>
  </si>
  <si>
    <t>TOTAL PRESCRIPTIONS (hors IJ)</t>
  </si>
  <si>
    <t>dont TO Orthodontie</t>
  </si>
  <si>
    <t>dont SPR  Prothèses dentaires</t>
  </si>
  <si>
    <t>dont SC Soins conservateurs</t>
  </si>
  <si>
    <t>dont Actes en DC</t>
  </si>
  <si>
    <t xml:space="preserve">dont Actes en D </t>
  </si>
  <si>
    <t>dont Scanner</t>
  </si>
  <si>
    <t>dont IRMN</t>
  </si>
  <si>
    <t>dont Forfaits thermaux</t>
  </si>
  <si>
    <t>dont Actes en SF</t>
  </si>
  <si>
    <t>dont Honoraires de surveillance</t>
  </si>
  <si>
    <t>dont actes en KMB prélèvement sanguin médecin biologiste</t>
  </si>
  <si>
    <t>dont Actes en P (Anatomo-cyto-pathologistes)</t>
  </si>
  <si>
    <t>dont SCM,PRO, ORT</t>
  </si>
  <si>
    <t>dont Total Actes techniques</t>
  </si>
  <si>
    <t xml:space="preserve">        Actes techniques médicaux (hors imagerie) - CCAM</t>
  </si>
  <si>
    <t xml:space="preserve">        Actes d'imagerie (hors échographie) - CCAM</t>
  </si>
  <si>
    <t xml:space="preserve">        Actes échographie - CCAM</t>
  </si>
  <si>
    <t xml:space="preserve">        Actes d'anesthésie - CCAM</t>
  </si>
  <si>
    <t xml:space="preserve">        Actes d'obstétrique - CCAM</t>
  </si>
  <si>
    <t xml:space="preserve">        Actes de chirurgie - CCAM</t>
  </si>
  <si>
    <t xml:space="preserve">    dont Actes CCAM</t>
  </si>
  <si>
    <t xml:space="preserve">    dont Actes NGAP</t>
  </si>
  <si>
    <t>dont Visites (y compris frais de déplacement)</t>
  </si>
  <si>
    <t>dont Consultations</t>
  </si>
  <si>
    <t>TOTAL HONORAIRES SECTEUR PRIVE</t>
  </si>
  <si>
    <t xml:space="preserve">       Actes techniques médicaux (hors imagerie) - CCAM</t>
  </si>
  <si>
    <t xml:space="preserve">       Actes d'imagerie (hors échographie) - CCAM</t>
  </si>
  <si>
    <t xml:space="preserve">       Actes échographie - CCAM</t>
  </si>
  <si>
    <t xml:space="preserve">       Actes d'anesthésie - CCAM</t>
  </si>
  <si>
    <t xml:space="preserve">       Actes d'obstétrique - CCAM</t>
  </si>
  <si>
    <t xml:space="preserve">       Actes de chirurgie - CCAM</t>
  </si>
  <si>
    <t>TOTAL Centre de santé</t>
  </si>
  <si>
    <t>Centres de santé</t>
  </si>
  <si>
    <t>dont Actes de radiologie</t>
  </si>
  <si>
    <t xml:space="preserve">   dont Actes CCAM</t>
  </si>
  <si>
    <t xml:space="preserve">   dont Actes NGAP</t>
  </si>
  <si>
    <t>JANVIER à NOVEMBRE 2024</t>
  </si>
  <si>
    <t>Taux moyen de remboursement de NOVEMBRE 2024</t>
  </si>
  <si>
    <t>JANVIER à DECEMBRE 2023</t>
  </si>
  <si>
    <r>
      <t xml:space="preserve">Forfait sécurité et environnement (SE1, SE2, SE3, SE4, </t>
    </r>
    <r>
      <rPr>
        <sz val="8"/>
        <color indexed="8"/>
        <rFont val="Arial"/>
        <family val="2"/>
      </rPr>
      <t>SE5</t>
    </r>
    <r>
      <rPr>
        <sz val="8"/>
        <color indexed="8"/>
        <rFont val="Arial"/>
        <family val="2"/>
      </rPr>
      <t xml:space="preserve">, SE6, SE7, </t>
    </r>
    <r>
      <rPr>
        <sz val="8"/>
        <color indexed="8"/>
        <rFont val="Arial"/>
        <family val="2"/>
      </rPr>
      <t>FPI</t>
    </r>
    <r>
      <rPr>
        <sz val="8"/>
        <color indexed="8"/>
        <rFont val="Arial"/>
        <family val="2"/>
      </rPr>
      <t>)</t>
    </r>
  </si>
  <si>
    <t>GAM</t>
  </si>
  <si>
    <t>MOIS DE NOVEMBRE 2024</t>
  </si>
  <si>
    <t>TOTAL STATISTIQUE MENSUELLE DES DÉPENSES</t>
  </si>
  <si>
    <t>Assurance Décès</t>
  </si>
  <si>
    <t>Assurance Invalidité</t>
  </si>
  <si>
    <t>Incapacité permanente AT, charges d'expertise, préjudice amiante</t>
  </si>
  <si>
    <t>Prestations en espèces maternité</t>
  </si>
  <si>
    <t>Dépenses non régulées du secteur privé</t>
  </si>
  <si>
    <t>OQN SSR</t>
  </si>
  <si>
    <t xml:space="preserve">OQN Psychiatrie </t>
  </si>
  <si>
    <t>OQN-PSYCHIATRIE-SOINS DE SUITE OU RÉADAPTATION FONCTIONNELLE</t>
  </si>
  <si>
    <t>FIR Secteur privé</t>
  </si>
  <si>
    <t>MIGAC Secteur privé</t>
  </si>
  <si>
    <t>ODMCO Secteur privé</t>
  </si>
  <si>
    <t>TOTAL VERSEMENTS AUX ÉTABLISSEMENTS DE SANTÉ PUBLICS ET HONORAIRES DU SECTEUR PUBLIC</t>
  </si>
  <si>
    <t>Autres versements du secteur public</t>
  </si>
  <si>
    <t>Honoraires du secteur public</t>
  </si>
  <si>
    <t>DAF secteur public</t>
  </si>
  <si>
    <t>FIR Secteur public</t>
  </si>
  <si>
    <t>MIGAC Secteur public</t>
  </si>
  <si>
    <t>ODMCO Secteur public</t>
  </si>
  <si>
    <t>TOTAL SOINS EXÉCUTÉS EN VILLE</t>
  </si>
  <si>
    <t>Ticket modérateur des ALD 31-32</t>
  </si>
  <si>
    <t>TOTAL PRODUITS DE SANTÉ</t>
  </si>
  <si>
    <t>TOTAL SOINS  EXÉCUTÉS EN VILLE HORS PRODUITS DE SANTÉ</t>
  </si>
  <si>
    <t xml:space="preserve">Prestations en espèces </t>
  </si>
  <si>
    <t>Sages-femmes libérales (actes infirmiers prescrits)</t>
  </si>
  <si>
    <t xml:space="preserve">TOTAL HONORAIRES SECTEUR PRIVÉ (médicaux et dentaires) </t>
  </si>
  <si>
    <t>AT</t>
  </si>
  <si>
    <t>maternité</t>
  </si>
  <si>
    <t>maladie</t>
  </si>
  <si>
    <t xml:space="preserve">  PRESTATIONS</t>
  </si>
  <si>
    <t xml:space="preserve"> ASSURANCES :  MALADIE   MATERNITÉ   INVALIDITE   DÉCÈS   ACCIDENTS DU TRAVAIL                                           
DÉPENSES en milliers d'euros </t>
  </si>
  <si>
    <t xml:space="preserve">RÉSULTATS  DE SYNTHESE           </t>
  </si>
  <si>
    <t xml:space="preserve"> ASSURANCES :  MALADIE   MATERNITE   INVALIDITE   DECES   ACCIDENTS DU TRAVAIL                                           
Taux d'évolution PCAP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</si>
</sst>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81" formatCode="_-* #,##0.00\ _F_-;\-* #,##0.00\ _F_-;_-* &quot;-&quot;??\ _F_-;_-@_-"/>
    <numFmt numFmtId="182" formatCode="#,##0&quot; &quot;"/>
    <numFmt numFmtId="184" formatCode="#,##0&quot;        &quot;"/>
    <numFmt numFmtId="186" formatCode="#,##0&quot;  &quot;"/>
    <numFmt numFmtId="190" formatCode="0;0;"/>
    <numFmt numFmtId="200" formatCode="&quot;page&quot;\ 0"/>
    <numFmt numFmtId="208" formatCode="0.0%"/>
    <numFmt numFmtId="210" formatCode="#,##0,"/>
  </numFmts>
  <fonts count="39" x14ac:knownFonts="1">
    <font>
      <sz val="10"/>
      <name val="Arial"/>
    </font>
    <font>
      <sz val="10"/>
      <name val="Arial"/>
      <family val="2"/>
    </font>
    <font>
      <sz val="8"/>
      <color indexed="8"/>
      <name val="Arial"/>
      <family val="2"/>
    </font>
    <font>
      <sz val="7"/>
      <color indexed="8"/>
      <name val="Arial"/>
      <family val="2"/>
    </font>
    <font>
      <b/>
      <sz val="12"/>
      <color indexed="8"/>
      <name val="Arial"/>
      <family val="2"/>
    </font>
    <font>
      <b/>
      <sz val="8"/>
      <color indexed="8"/>
      <name val="Arial"/>
      <family val="2"/>
    </font>
    <font>
      <sz val="10"/>
      <color indexed="8"/>
      <name val="Arial"/>
      <family val="2"/>
    </font>
    <font>
      <b/>
      <sz val="7"/>
      <color indexed="8"/>
      <name val="Arial"/>
      <family val="2"/>
    </font>
    <font>
      <b/>
      <sz val="7"/>
      <color indexed="8"/>
      <name val="Arial Narrow"/>
      <family val="2"/>
    </font>
    <font>
      <b/>
      <sz val="8"/>
      <color indexed="8"/>
      <name val="Arial Narrow"/>
      <family val="2"/>
    </font>
    <font>
      <b/>
      <sz val="9"/>
      <color indexed="8"/>
      <name val="Arial"/>
      <family val="2"/>
    </font>
    <font>
      <i/>
      <sz val="8"/>
      <color indexed="8"/>
      <name val="Arial"/>
      <family val="2"/>
    </font>
    <font>
      <i/>
      <sz val="7"/>
      <color indexed="8"/>
      <name val="Arial"/>
      <family val="2"/>
    </font>
    <font>
      <sz val="9"/>
      <color indexed="8"/>
      <name val="Arial"/>
      <family val="2"/>
    </font>
    <font>
      <b/>
      <sz val="10"/>
      <color indexed="8"/>
      <name val="Arial"/>
      <family val="2"/>
    </font>
    <font>
      <sz val="8"/>
      <color indexed="9"/>
      <name val="Arial"/>
      <family val="2"/>
    </font>
    <font>
      <sz val="7"/>
      <color indexed="9"/>
      <name val="Arial"/>
      <family val="2"/>
    </font>
    <font>
      <sz val="1"/>
      <color indexed="9"/>
      <name val="Arial"/>
      <family val="2"/>
    </font>
    <font>
      <b/>
      <sz val="1"/>
      <color indexed="9"/>
      <name val="Arial"/>
      <family val="2"/>
    </font>
    <font>
      <b/>
      <sz val="8"/>
      <color indexed="9"/>
      <name val="Arial"/>
      <family val="2"/>
    </font>
    <font>
      <b/>
      <sz val="9"/>
      <color indexed="9"/>
      <name val="Arial"/>
      <family val="2"/>
    </font>
    <font>
      <sz val="8"/>
      <name val="Arial"/>
      <family val="2"/>
    </font>
    <font>
      <sz val="8"/>
      <name val="Arial"/>
      <family val="2"/>
    </font>
    <font>
      <sz val="10"/>
      <color indexed="9"/>
      <name val="Arial"/>
      <family val="2"/>
    </font>
    <font>
      <sz val="10"/>
      <name val="Arial"/>
      <family val="2"/>
    </font>
    <font>
      <b/>
      <sz val="10"/>
      <color indexed="9"/>
      <name val="Arial"/>
      <family val="2"/>
    </font>
    <font>
      <sz val="9"/>
      <name val="Arial"/>
      <family val="2"/>
    </font>
    <font>
      <sz val="7"/>
      <color indexed="8"/>
      <name val="Arial Narrow"/>
      <family val="2"/>
    </font>
    <font>
      <b/>
      <i/>
      <sz val="7"/>
      <color indexed="8"/>
      <name val="Arial"/>
      <family val="2"/>
    </font>
    <font>
      <sz val="7"/>
      <name val="Arial"/>
      <family val="2"/>
    </font>
    <font>
      <sz val="7"/>
      <color indexed="8"/>
      <name val="Arial"/>
      <family val="2"/>
    </font>
    <font>
      <b/>
      <sz val="7"/>
      <color indexed="8"/>
      <name val="Arial"/>
      <family val="2"/>
    </font>
    <font>
      <sz val="8"/>
      <color indexed="8"/>
      <name val="Arial"/>
      <family val="2"/>
    </font>
    <font>
      <i/>
      <sz val="8"/>
      <name val="Arial"/>
      <family val="2"/>
    </font>
    <font>
      <sz val="8"/>
      <color theme="1"/>
      <name val="Arial"/>
      <family val="2"/>
    </font>
    <font>
      <b/>
      <sz val="10"/>
      <name val="Arial"/>
      <family val="2"/>
    </font>
    <font>
      <i/>
      <sz val="10"/>
      <name val="Arial"/>
      <family val="2"/>
    </font>
    <font>
      <sz val="10"/>
      <name val="MS Sans Serif"/>
      <family val="2"/>
    </font>
    <font>
      <sz val="10"/>
      <name val="Arial"/>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s>
  <cellStyleXfs count="5">
    <xf numFmtId="0" fontId="0" fillId="0" borderId="0"/>
    <xf numFmtId="181" fontId="1" fillId="0" borderId="0" applyFont="0" applyFill="0" applyBorder="0" applyAlignment="0" applyProtection="0"/>
    <xf numFmtId="9" fontId="1" fillId="0" borderId="0" applyFont="0" applyFill="0" applyBorder="0" applyAlignment="0" applyProtection="0"/>
    <xf numFmtId="0" fontId="37" fillId="0" borderId="0"/>
    <xf numFmtId="9" fontId="38" fillId="0" borderId="0" applyFont="0" applyFill="0" applyBorder="0" applyAlignment="0" applyProtection="0"/>
  </cellStyleXfs>
  <cellXfs count="899">
    <xf numFmtId="0" fontId="0" fillId="0" borderId="0" xfId="0"/>
    <xf numFmtId="182" fontId="2" fillId="2" borderId="0" xfId="0" applyNumberFormat="1" applyFont="1" applyFill="1" applyAlignment="1">
      <alignment horizontal="left"/>
    </xf>
    <xf numFmtId="190" fontId="2" fillId="2" borderId="0" xfId="0" applyNumberFormat="1" applyFont="1" applyFill="1" applyAlignment="1">
      <alignment horizontal="left"/>
    </xf>
    <xf numFmtId="182" fontId="2" fillId="2" borderId="0" xfId="0" applyNumberFormat="1" applyFont="1" applyFill="1"/>
    <xf numFmtId="200" fontId="2" fillId="2" borderId="0" xfId="0" applyNumberFormat="1" applyFont="1" applyFill="1" applyAlignment="1">
      <alignment horizontal="right"/>
    </xf>
    <xf numFmtId="190" fontId="2" fillId="2" borderId="0" xfId="0" applyNumberFormat="1" applyFont="1" applyFill="1"/>
    <xf numFmtId="190" fontId="3" fillId="2" borderId="0" xfId="0" applyNumberFormat="1" applyFont="1" applyFill="1" applyAlignment="1">
      <alignment horizontal="left"/>
    </xf>
    <xf numFmtId="190" fontId="4" fillId="2" borderId="0" xfId="0" applyNumberFormat="1" applyFont="1" applyFill="1" applyAlignment="1">
      <alignment horizontal="centerContinuous"/>
    </xf>
    <xf numFmtId="182" fontId="2" fillId="2" borderId="0" xfId="0" applyNumberFormat="1" applyFont="1" applyFill="1" applyAlignment="1">
      <alignment horizontal="centerContinuous"/>
    </xf>
    <xf numFmtId="190" fontId="5" fillId="2" borderId="0" xfId="0" applyNumberFormat="1" applyFont="1" applyFill="1" applyAlignment="1">
      <alignment horizontal="right"/>
    </xf>
    <xf numFmtId="182" fontId="5" fillId="2" borderId="0" xfId="0" applyNumberFormat="1" applyFont="1" applyFill="1" applyAlignment="1">
      <alignment horizontal="right" vertical="center"/>
    </xf>
    <xf numFmtId="182" fontId="5" fillId="2" borderId="0" xfId="0" applyNumberFormat="1" applyFont="1" applyFill="1" applyAlignment="1">
      <alignment horizontal="left" vertical="center"/>
    </xf>
    <xf numFmtId="190" fontId="6" fillId="2" borderId="1" xfId="0" applyNumberFormat="1" applyFont="1" applyFill="1" applyBorder="1" applyAlignment="1">
      <alignment horizontal="left" vertical="center"/>
    </xf>
    <xf numFmtId="182" fontId="2" fillId="2" borderId="2" xfId="0" applyNumberFormat="1" applyFont="1" applyFill="1" applyBorder="1" applyAlignment="1">
      <alignment horizontal="left"/>
    </xf>
    <xf numFmtId="182" fontId="2" fillId="2" borderId="3" xfId="0" applyNumberFormat="1" applyFont="1" applyFill="1" applyBorder="1" applyAlignment="1">
      <alignment horizontal="left"/>
    </xf>
    <xf numFmtId="182" fontId="2" fillId="2" borderId="0" xfId="0" applyNumberFormat="1" applyFont="1" applyFill="1" applyBorder="1" applyAlignment="1">
      <alignment horizontal="left"/>
    </xf>
    <xf numFmtId="190" fontId="2" fillId="2" borderId="4" xfId="0" applyNumberFormat="1" applyFont="1" applyFill="1" applyBorder="1"/>
    <xf numFmtId="182" fontId="2" fillId="2" borderId="5" xfId="0" applyNumberFormat="1" applyFont="1" applyFill="1" applyBorder="1" applyAlignment="1">
      <alignment horizontal="center"/>
    </xf>
    <xf numFmtId="182" fontId="2" fillId="2" borderId="6" xfId="0" applyNumberFormat="1" applyFont="1" applyFill="1" applyBorder="1" applyAlignment="1">
      <alignment horizontal="center"/>
    </xf>
    <xf numFmtId="182" fontId="3" fillId="2" borderId="7" xfId="0" applyNumberFormat="1" applyFont="1" applyFill="1" applyBorder="1" applyAlignment="1">
      <alignment horizontal="center"/>
    </xf>
    <xf numFmtId="182" fontId="2" fillId="2" borderId="0" xfId="0" applyNumberFormat="1" applyFont="1" applyFill="1" applyBorder="1"/>
    <xf numFmtId="190" fontId="2" fillId="2" borderId="8" xfId="0" applyNumberFormat="1" applyFont="1" applyFill="1" applyBorder="1"/>
    <xf numFmtId="182" fontId="3" fillId="2" borderId="8" xfId="0" applyNumberFormat="1" applyFont="1" applyFill="1" applyBorder="1" applyAlignment="1">
      <alignment horizontal="center"/>
    </xf>
    <xf numFmtId="182" fontId="2" fillId="2" borderId="0" xfId="0" applyNumberFormat="1" applyFont="1" applyFill="1" applyBorder="1" applyAlignment="1">
      <alignment horizontal="center"/>
    </xf>
    <xf numFmtId="190" fontId="7" fillId="2" borderId="0" xfId="0" applyNumberFormat="1" applyFont="1" applyFill="1" applyAlignment="1">
      <alignment horizontal="left"/>
    </xf>
    <xf numFmtId="190" fontId="14" fillId="2" borderId="7" xfId="0" applyNumberFormat="1" applyFont="1" applyFill="1" applyBorder="1"/>
    <xf numFmtId="186" fontId="7" fillId="2" borderId="7" xfId="1" applyNumberFormat="1" applyFont="1" applyFill="1" applyBorder="1" applyAlignment="1">
      <alignment horizontal="right"/>
    </xf>
    <xf numFmtId="182" fontId="5" fillId="2" borderId="0" xfId="0" applyNumberFormat="1" applyFont="1" applyFill="1" applyBorder="1"/>
    <xf numFmtId="190" fontId="5" fillId="2" borderId="0" xfId="0" applyNumberFormat="1" applyFont="1" applyFill="1"/>
    <xf numFmtId="190" fontId="5" fillId="2" borderId="4" xfId="0" applyNumberFormat="1" applyFont="1" applyFill="1" applyBorder="1"/>
    <xf numFmtId="186" fontId="3" fillId="2" borderId="4" xfId="1" applyNumberFormat="1" applyFont="1" applyFill="1" applyBorder="1" applyAlignment="1">
      <alignment horizontal="right"/>
    </xf>
    <xf numFmtId="190" fontId="10" fillId="2" borderId="4" xfId="0" applyNumberFormat="1" applyFont="1" applyFill="1" applyBorder="1" applyAlignment="1">
      <alignment horizontal="center"/>
    </xf>
    <xf numFmtId="186" fontId="7" fillId="2" borderId="4" xfId="1" applyNumberFormat="1" applyFont="1" applyFill="1" applyBorder="1" applyAlignment="1">
      <alignment horizontal="right"/>
    </xf>
    <xf numFmtId="190" fontId="3" fillId="2" borderId="4" xfId="0" applyNumberFormat="1" applyFont="1" applyFill="1" applyBorder="1"/>
    <xf numFmtId="182" fontId="3" fillId="2" borderId="0" xfId="0" applyNumberFormat="1" applyFont="1" applyFill="1" applyBorder="1"/>
    <xf numFmtId="190" fontId="5" fillId="2" borderId="4" xfId="0" applyNumberFormat="1" applyFont="1" applyFill="1" applyBorder="1" applyAlignment="1"/>
    <xf numFmtId="182" fontId="7" fillId="2" borderId="0" xfId="0" applyNumberFormat="1" applyFont="1" applyFill="1" applyBorder="1"/>
    <xf numFmtId="190" fontId="2" fillId="2" borderId="4" xfId="0" applyNumberFormat="1" applyFont="1" applyFill="1" applyBorder="1" applyAlignment="1"/>
    <xf numFmtId="190" fontId="8" fillId="2" borderId="0" xfId="0" applyNumberFormat="1" applyFont="1" applyFill="1" applyAlignment="1">
      <alignment horizontal="left"/>
    </xf>
    <xf numFmtId="182" fontId="9" fillId="2" borderId="0" xfId="0" applyNumberFormat="1" applyFont="1" applyFill="1" applyBorder="1"/>
    <xf numFmtId="190" fontId="9" fillId="2" borderId="0" xfId="0" applyNumberFormat="1" applyFont="1" applyFill="1"/>
    <xf numFmtId="190" fontId="5" fillId="2" borderId="8" xfId="0" applyNumberFormat="1" applyFont="1" applyFill="1" applyBorder="1" applyAlignment="1"/>
    <xf numFmtId="186" fontId="7" fillId="2" borderId="8" xfId="1" applyNumberFormat="1" applyFont="1" applyFill="1" applyBorder="1" applyAlignment="1">
      <alignment horizontal="right"/>
    </xf>
    <xf numFmtId="200" fontId="2" fillId="2" borderId="0" xfId="0" applyNumberFormat="1" applyFont="1" applyFill="1" applyAlignment="1">
      <alignment horizontal="left"/>
    </xf>
    <xf numFmtId="182" fontId="2" fillId="2" borderId="9" xfId="0" applyNumberFormat="1" applyFont="1" applyFill="1" applyBorder="1" applyAlignment="1">
      <alignment horizontal="center"/>
    </xf>
    <xf numFmtId="182" fontId="2" fillId="2" borderId="8" xfId="0" applyNumberFormat="1" applyFont="1" applyFill="1" applyBorder="1" applyAlignment="1">
      <alignment horizontal="center"/>
    </xf>
    <xf numFmtId="186" fontId="3" fillId="2" borderId="4" xfId="1" applyNumberFormat="1" applyFont="1" applyFill="1" applyBorder="1" applyAlignment="1">
      <alignment horizontal="right" vertical="center"/>
    </xf>
    <xf numFmtId="182" fontId="5" fillId="2" borderId="0" xfId="0" applyNumberFormat="1" applyFont="1" applyFill="1" applyBorder="1" applyAlignment="1">
      <alignment vertical="center"/>
    </xf>
    <xf numFmtId="186" fontId="5" fillId="2" borderId="0" xfId="1" applyNumberFormat="1" applyFont="1" applyFill="1" applyBorder="1" applyAlignment="1">
      <alignment horizontal="right" vertical="center"/>
    </xf>
    <xf numFmtId="186" fontId="2" fillId="2" borderId="0" xfId="1" applyNumberFormat="1" applyFont="1" applyFill="1" applyBorder="1" applyAlignment="1">
      <alignment horizontal="right" vertical="center"/>
    </xf>
    <xf numFmtId="190" fontId="5" fillId="2" borderId="0" xfId="0" applyNumberFormat="1" applyFont="1" applyFill="1" applyBorder="1" applyAlignment="1"/>
    <xf numFmtId="182" fontId="2" fillId="2" borderId="0" xfId="0" applyNumberFormat="1" applyFont="1" applyFill="1" applyAlignment="1">
      <alignment horizontal="right"/>
    </xf>
    <xf numFmtId="190" fontId="14" fillId="2" borderId="4" xfId="0" applyNumberFormat="1" applyFont="1" applyFill="1" applyBorder="1"/>
    <xf numFmtId="186" fontId="2" fillId="2" borderId="4" xfId="0" applyNumberFormat="1" applyFont="1" applyFill="1" applyBorder="1"/>
    <xf numFmtId="190" fontId="5" fillId="2" borderId="0" xfId="0" applyNumberFormat="1" applyFont="1" applyFill="1" applyAlignment="1">
      <alignment horizontal="left"/>
    </xf>
    <xf numFmtId="186" fontId="3" fillId="2" borderId="4" xfId="0" applyNumberFormat="1" applyFont="1" applyFill="1" applyBorder="1" applyProtection="1">
      <protection locked="0"/>
    </xf>
    <xf numFmtId="182" fontId="3" fillId="2" borderId="0" xfId="0" applyNumberFormat="1" applyFont="1" applyFill="1" applyBorder="1" applyProtection="1">
      <protection locked="0"/>
    </xf>
    <xf numFmtId="190" fontId="3" fillId="2" borderId="0" xfId="0" applyNumberFormat="1" applyFont="1" applyFill="1"/>
    <xf numFmtId="186" fontId="7" fillId="2" borderId="4" xfId="0" applyNumberFormat="1" applyFont="1" applyFill="1" applyBorder="1" applyProtection="1">
      <protection locked="0"/>
    </xf>
    <xf numFmtId="182" fontId="7" fillId="2" borderId="0" xfId="0" applyNumberFormat="1" applyFont="1" applyFill="1" applyBorder="1" applyProtection="1">
      <protection locked="0"/>
    </xf>
    <xf numFmtId="190" fontId="7" fillId="2" borderId="0" xfId="0" applyNumberFormat="1" applyFont="1" applyFill="1"/>
    <xf numFmtId="190" fontId="10" fillId="2" borderId="0" xfId="0" applyNumberFormat="1" applyFont="1" applyFill="1" applyAlignment="1">
      <alignment horizontal="left"/>
    </xf>
    <xf numFmtId="182" fontId="10" fillId="2" borderId="0" xfId="0" applyNumberFormat="1" applyFont="1" applyFill="1" applyBorder="1" applyProtection="1">
      <protection locked="0"/>
    </xf>
    <xf numFmtId="190" fontId="10" fillId="2" borderId="0" xfId="0" applyNumberFormat="1" applyFont="1" applyFill="1"/>
    <xf numFmtId="190" fontId="3" fillId="2" borderId="4" xfId="0" applyNumberFormat="1" applyFont="1" applyFill="1" applyBorder="1" applyAlignment="1"/>
    <xf numFmtId="186" fontId="7" fillId="2" borderId="8" xfId="0" applyNumberFormat="1" applyFont="1" applyFill="1" applyBorder="1" applyProtection="1">
      <protection locked="0"/>
    </xf>
    <xf numFmtId="190" fontId="3" fillId="2" borderId="0" xfId="0" applyNumberFormat="1" applyFont="1" applyFill="1" applyBorder="1" applyProtection="1">
      <protection locked="0"/>
    </xf>
    <xf numFmtId="190" fontId="2" fillId="2" borderId="4" xfId="0" applyNumberFormat="1" applyFont="1" applyFill="1" applyBorder="1" applyAlignment="1">
      <alignment horizontal="left"/>
    </xf>
    <xf numFmtId="186" fontId="2" fillId="2" borderId="5" xfId="0" applyNumberFormat="1" applyFont="1" applyFill="1" applyBorder="1" applyProtection="1">
      <protection locked="0"/>
    </xf>
    <xf numFmtId="182" fontId="2" fillId="2" borderId="0" xfId="0" applyNumberFormat="1" applyFont="1" applyFill="1" applyBorder="1" applyProtection="1">
      <protection locked="0"/>
    </xf>
    <xf numFmtId="182" fontId="5" fillId="2" borderId="0" xfId="0" applyNumberFormat="1" applyFont="1" applyFill="1" applyBorder="1" applyProtection="1">
      <protection locked="0"/>
    </xf>
    <xf numFmtId="190" fontId="2" fillId="2" borderId="0" xfId="0" applyNumberFormat="1" applyFont="1" applyFill="1" applyBorder="1" applyProtection="1">
      <protection locked="0"/>
    </xf>
    <xf numFmtId="186" fontId="2" fillId="2" borderId="8" xfId="0" applyNumberFormat="1" applyFont="1" applyFill="1" applyBorder="1" applyProtection="1">
      <protection locked="0"/>
    </xf>
    <xf numFmtId="190" fontId="2" fillId="2" borderId="10" xfId="0" applyNumberFormat="1" applyFont="1" applyFill="1" applyBorder="1"/>
    <xf numFmtId="190" fontId="10" fillId="2" borderId="10" xfId="0" applyNumberFormat="1" applyFont="1" applyFill="1" applyBorder="1" applyAlignment="1">
      <alignment horizontal="center"/>
    </xf>
    <xf numFmtId="0" fontId="2" fillId="2" borderId="4" xfId="0" applyFont="1" applyFill="1" applyBorder="1" applyAlignment="1"/>
    <xf numFmtId="190" fontId="2" fillId="2" borderId="10" xfId="0" applyNumberFormat="1" applyFont="1" applyFill="1" applyBorder="1" applyAlignment="1"/>
    <xf numFmtId="190" fontId="14" fillId="2" borderId="0" xfId="0" applyNumberFormat="1" applyFont="1" applyFill="1" applyAlignment="1">
      <alignment horizontal="left"/>
    </xf>
    <xf numFmtId="190" fontId="10" fillId="2" borderId="10" xfId="0" applyNumberFormat="1" applyFont="1" applyFill="1" applyBorder="1" applyAlignment="1">
      <alignment horizontal="left" wrapText="1"/>
    </xf>
    <xf numFmtId="182" fontId="14" fillId="2" borderId="0" xfId="0" applyNumberFormat="1" applyFont="1" applyFill="1" applyBorder="1" applyProtection="1">
      <protection locked="0"/>
    </xf>
    <xf numFmtId="190" fontId="14" fillId="2" borderId="0" xfId="0" applyNumberFormat="1" applyFont="1" applyFill="1"/>
    <xf numFmtId="190" fontId="14" fillId="2" borderId="10" xfId="0" applyNumberFormat="1" applyFont="1" applyFill="1" applyBorder="1" applyAlignment="1">
      <alignment horizontal="left"/>
    </xf>
    <xf numFmtId="190" fontId="2" fillId="2" borderId="10" xfId="0" applyNumberFormat="1" applyFont="1" applyFill="1" applyBorder="1" applyAlignment="1">
      <alignment wrapText="1"/>
    </xf>
    <xf numFmtId="190" fontId="10" fillId="2" borderId="10" xfId="0" applyNumberFormat="1" applyFont="1" applyFill="1" applyBorder="1" applyAlignment="1">
      <alignment vertical="center"/>
    </xf>
    <xf numFmtId="190" fontId="10" fillId="2" borderId="8" xfId="0" applyNumberFormat="1" applyFont="1" applyFill="1" applyBorder="1" applyAlignment="1">
      <alignment vertical="center"/>
    </xf>
    <xf numFmtId="190" fontId="2" fillId="2" borderId="0" xfId="0" applyNumberFormat="1" applyFont="1" applyFill="1" applyBorder="1" applyAlignment="1" applyProtection="1">
      <alignment vertical="center"/>
      <protection locked="0"/>
    </xf>
    <xf numFmtId="182" fontId="2" fillId="2" borderId="0" xfId="0" applyNumberFormat="1" applyFont="1" applyFill="1" applyBorder="1" applyAlignment="1" applyProtection="1">
      <alignment vertical="center"/>
      <protection locked="0"/>
    </xf>
    <xf numFmtId="182" fontId="2" fillId="2" borderId="2" xfId="0" applyNumberFormat="1" applyFont="1" applyFill="1" applyBorder="1" applyAlignment="1">
      <alignment vertical="center"/>
    </xf>
    <xf numFmtId="0" fontId="22" fillId="2" borderId="11" xfId="0" applyFont="1" applyFill="1" applyBorder="1" applyAlignment="1">
      <alignment horizontal="center" vertical="center"/>
    </xf>
    <xf numFmtId="0" fontId="0" fillId="2" borderId="0" xfId="0" applyFill="1" applyBorder="1" applyAlignment="1">
      <alignment vertical="center"/>
    </xf>
    <xf numFmtId="186" fontId="2" fillId="2" borderId="0" xfId="0" applyNumberFormat="1" applyFont="1" applyFill="1" applyBorder="1"/>
    <xf numFmtId="190" fontId="13" fillId="2" borderId="0" xfId="0" applyNumberFormat="1" applyFont="1" applyFill="1" applyAlignment="1">
      <alignment horizontal="left"/>
    </xf>
    <xf numFmtId="190" fontId="10" fillId="2" borderId="10" xfId="0" applyNumberFormat="1" applyFont="1" applyFill="1" applyBorder="1" applyAlignment="1"/>
    <xf numFmtId="186" fontId="13" fillId="2" borderId="0" xfId="0" applyNumberFormat="1" applyFont="1" applyFill="1" applyBorder="1"/>
    <xf numFmtId="182" fontId="13" fillId="2" borderId="0" xfId="0" applyNumberFormat="1" applyFont="1" applyFill="1" applyBorder="1"/>
    <xf numFmtId="190" fontId="13" fillId="2" borderId="0" xfId="0" applyNumberFormat="1" applyFont="1" applyFill="1"/>
    <xf numFmtId="186" fontId="2" fillId="2" borderId="0" xfId="0" applyNumberFormat="1" applyFont="1" applyFill="1" applyBorder="1" applyAlignment="1">
      <alignment horizontal="center"/>
    </xf>
    <xf numFmtId="190" fontId="2" fillId="2" borderId="10" xfId="0" applyNumberFormat="1" applyFont="1" applyFill="1" applyBorder="1" applyAlignment="1">
      <alignment horizontal="left"/>
    </xf>
    <xf numFmtId="186" fontId="10" fillId="2" borderId="12" xfId="0" applyNumberFormat="1" applyFont="1" applyFill="1" applyBorder="1" applyAlignment="1">
      <alignment vertical="center"/>
    </xf>
    <xf numFmtId="186" fontId="10" fillId="2" borderId="0" xfId="0" applyNumberFormat="1" applyFont="1" applyFill="1" applyBorder="1" applyAlignment="1">
      <alignment vertical="center"/>
    </xf>
    <xf numFmtId="182" fontId="2" fillId="2" borderId="0" xfId="0" applyNumberFormat="1" applyFont="1" applyFill="1" applyAlignment="1"/>
    <xf numFmtId="186" fontId="3" fillId="2" borderId="13" xfId="1" applyNumberFormat="1" applyFont="1" applyFill="1" applyBorder="1" applyAlignment="1"/>
    <xf numFmtId="0" fontId="0" fillId="2" borderId="10" xfId="0" applyFill="1" applyBorder="1" applyAlignment="1"/>
    <xf numFmtId="182" fontId="7" fillId="2" borderId="0" xfId="0" applyNumberFormat="1" applyFont="1" applyFill="1" applyBorder="1" applyAlignment="1">
      <alignment horizontal="centerContinuous" vertical="center"/>
    </xf>
    <xf numFmtId="0" fontId="0" fillId="2" borderId="0" xfId="0" applyFill="1"/>
    <xf numFmtId="184" fontId="10" fillId="2" borderId="10" xfId="1" applyNumberFormat="1" applyFont="1" applyFill="1" applyBorder="1" applyAlignment="1" applyProtection="1">
      <protection locked="0"/>
    </xf>
    <xf numFmtId="3" fontId="3" fillId="2" borderId="0" xfId="0" applyNumberFormat="1" applyFont="1" applyFill="1" applyBorder="1"/>
    <xf numFmtId="3" fontId="7" fillId="2" borderId="0" xfId="0" applyNumberFormat="1" applyFont="1" applyFill="1" applyBorder="1"/>
    <xf numFmtId="184" fontId="5" fillId="2" borderId="10" xfId="1" applyNumberFormat="1" applyFont="1" applyFill="1" applyBorder="1" applyAlignment="1" applyProtection="1">
      <protection locked="0"/>
    </xf>
    <xf numFmtId="184" fontId="3" fillId="2" borderId="10" xfId="1" applyNumberFormat="1" applyFont="1" applyFill="1" applyBorder="1" applyAlignment="1" applyProtection="1">
      <protection locked="0"/>
    </xf>
    <xf numFmtId="0" fontId="3" fillId="2" borderId="0" xfId="0" quotePrefix="1" applyFont="1" applyFill="1" applyBorder="1"/>
    <xf numFmtId="0" fontId="3" fillId="2" borderId="0" xfId="0" applyFont="1" applyFill="1" applyBorder="1"/>
    <xf numFmtId="0" fontId="7" fillId="2" borderId="0" xfId="0" applyFont="1" applyFill="1" applyBorder="1"/>
    <xf numFmtId="3" fontId="12" fillId="2" borderId="0" xfId="0" applyNumberFormat="1" applyFont="1" applyFill="1" applyBorder="1"/>
    <xf numFmtId="190" fontId="6" fillId="2" borderId="0" xfId="0" applyNumberFormat="1" applyFont="1" applyFill="1" applyAlignment="1">
      <alignment horizontal="left"/>
    </xf>
    <xf numFmtId="182" fontId="15" fillId="2" borderId="0" xfId="0" applyNumberFormat="1" applyFont="1" applyFill="1" applyAlignment="1">
      <alignment horizontal="centerContinuous"/>
    </xf>
    <xf numFmtId="182" fontId="15" fillId="2" borderId="0" xfId="0" applyNumberFormat="1" applyFont="1" applyFill="1"/>
    <xf numFmtId="182" fontId="2" fillId="2" borderId="0" xfId="0" applyNumberFormat="1" applyFont="1" applyFill="1" applyBorder="1" applyAlignment="1">
      <alignment vertical="center"/>
    </xf>
    <xf numFmtId="0" fontId="22" fillId="2" borderId="7" xfId="0" applyFont="1" applyFill="1" applyBorder="1" applyAlignment="1">
      <alignment horizontal="center" vertical="center"/>
    </xf>
    <xf numFmtId="0" fontId="23" fillId="2" borderId="0" xfId="0" applyFont="1" applyFill="1" applyBorder="1"/>
    <xf numFmtId="0" fontId="6" fillId="2" borderId="0" xfId="0" applyFont="1" applyFill="1" applyBorder="1"/>
    <xf numFmtId="190" fontId="6" fillId="2" borderId="0" xfId="0" applyNumberFormat="1" applyFont="1" applyFill="1"/>
    <xf numFmtId="0" fontId="17" fillId="2" borderId="0" xfId="0" applyFont="1" applyFill="1" applyBorder="1"/>
    <xf numFmtId="190" fontId="7" fillId="2" borderId="2" xfId="0" applyNumberFormat="1" applyFont="1" applyFill="1" applyBorder="1" applyAlignment="1"/>
    <xf numFmtId="186" fontId="3" fillId="2" borderId="2" xfId="1" applyNumberFormat="1" applyFont="1" applyFill="1" applyBorder="1" applyAlignment="1">
      <alignment horizontal="right"/>
    </xf>
    <xf numFmtId="0" fontId="16" fillId="2" borderId="0" xfId="0" applyFont="1" applyFill="1" applyBorder="1"/>
    <xf numFmtId="0" fontId="14" fillId="2" borderId="1" xfId="0" applyFont="1" applyFill="1" applyBorder="1"/>
    <xf numFmtId="186" fontId="14" fillId="2" borderId="2" xfId="1" applyNumberFormat="1" applyFont="1" applyFill="1" applyBorder="1" applyAlignment="1">
      <alignment horizontal="right"/>
    </xf>
    <xf numFmtId="186" fontId="14" fillId="2" borderId="3" xfId="1" applyNumberFormat="1" applyFont="1" applyFill="1" applyBorder="1" applyAlignment="1">
      <alignment horizontal="right"/>
    </xf>
    <xf numFmtId="0" fontId="25" fillId="2" borderId="0" xfId="0" applyFont="1" applyFill="1" applyBorder="1"/>
    <xf numFmtId="0" fontId="19" fillId="2" borderId="0" xfId="0" applyFont="1" applyFill="1" applyBorder="1"/>
    <xf numFmtId="186" fontId="14" fillId="2" borderId="2" xfId="1" applyNumberFormat="1" applyFont="1" applyFill="1" applyBorder="1" applyAlignment="1"/>
    <xf numFmtId="0" fontId="24" fillId="2" borderId="3" xfId="0" applyFont="1" applyFill="1" applyBorder="1" applyAlignment="1"/>
    <xf numFmtId="190" fontId="14" fillId="2" borderId="14" xfId="0" applyNumberFormat="1" applyFont="1" applyFill="1" applyBorder="1" applyAlignment="1">
      <alignment vertical="center"/>
    </xf>
    <xf numFmtId="186" fontId="10" fillId="2" borderId="15" xfId="1" applyNumberFormat="1" applyFont="1" applyFill="1" applyBorder="1" applyAlignment="1" applyProtection="1">
      <alignment horizontal="right" vertical="center"/>
      <protection locked="0"/>
    </xf>
    <xf numFmtId="190" fontId="20" fillId="2" borderId="0" xfId="0" applyNumberFormat="1" applyFont="1" applyFill="1" applyBorder="1" applyAlignment="1" applyProtection="1">
      <alignment vertical="center"/>
      <protection locked="0"/>
    </xf>
    <xf numFmtId="190" fontId="2" fillId="2" borderId="0" xfId="0" applyNumberFormat="1" applyFont="1" applyFill="1" applyAlignment="1">
      <alignment vertical="center"/>
    </xf>
    <xf numFmtId="190" fontId="4" fillId="2" borderId="0" xfId="0" applyNumberFormat="1" applyFont="1" applyFill="1" applyAlignment="1">
      <alignment horizontal="centerContinuous" vertical="center"/>
    </xf>
    <xf numFmtId="182" fontId="2" fillId="2" borderId="0" xfId="0" applyNumberFormat="1" applyFont="1" applyFill="1" applyAlignment="1">
      <alignment horizontal="centerContinuous" vertical="center"/>
    </xf>
    <xf numFmtId="182" fontId="2" fillId="2" borderId="2" xfId="0" applyNumberFormat="1" applyFont="1" applyFill="1" applyBorder="1" applyAlignment="1" applyProtection="1">
      <alignment vertical="center"/>
      <protection locked="0"/>
    </xf>
    <xf numFmtId="182" fontId="2" fillId="2" borderId="3" xfId="0" applyNumberFormat="1" applyFont="1" applyFill="1" applyBorder="1" applyAlignment="1" applyProtection="1">
      <alignment vertical="center"/>
      <protection locked="0"/>
    </xf>
    <xf numFmtId="190" fontId="2" fillId="2" borderId="1" xfId="0" applyNumberFormat="1" applyFont="1" applyFill="1" applyBorder="1" applyAlignment="1" applyProtection="1">
      <alignment vertical="center"/>
      <protection locked="0"/>
    </xf>
    <xf numFmtId="182" fontId="5" fillId="2" borderId="3" xfId="0" applyNumberFormat="1" applyFont="1" applyFill="1" applyBorder="1" applyAlignment="1" applyProtection="1">
      <alignment horizontal="right" vertical="center"/>
      <protection locked="0"/>
    </xf>
    <xf numFmtId="182" fontId="2" fillId="2" borderId="3" xfId="0" applyNumberFormat="1" applyFont="1" applyFill="1" applyBorder="1" applyAlignment="1" applyProtection="1">
      <alignment horizontal="center" vertical="center"/>
      <protection locked="0"/>
    </xf>
    <xf numFmtId="182" fontId="5" fillId="2" borderId="0" xfId="0" applyNumberFormat="1" applyFont="1" applyFill="1" applyBorder="1" applyAlignment="1">
      <alignment horizontal="left" vertical="center"/>
    </xf>
    <xf numFmtId="190" fontId="14" fillId="2" borderId="10" xfId="0" applyNumberFormat="1" applyFont="1" applyFill="1" applyBorder="1" applyAlignment="1" applyProtection="1">
      <alignment vertical="center"/>
      <protection locked="0"/>
    </xf>
    <xf numFmtId="186" fontId="5" fillId="2" borderId="5" xfId="0" applyNumberFormat="1" applyFont="1" applyFill="1" applyBorder="1" applyAlignment="1" applyProtection="1">
      <alignment horizontal="right" vertical="center"/>
      <protection locked="0"/>
    </xf>
    <xf numFmtId="190" fontId="10" fillId="2" borderId="10" xfId="0" applyNumberFormat="1" applyFont="1" applyFill="1" applyBorder="1" applyProtection="1">
      <protection locked="0"/>
    </xf>
    <xf numFmtId="186" fontId="13" fillId="2" borderId="5" xfId="0" applyNumberFormat="1" applyFont="1" applyFill="1" applyBorder="1" applyProtection="1">
      <protection locked="0"/>
    </xf>
    <xf numFmtId="190" fontId="2" fillId="2" borderId="10" xfId="0" applyNumberFormat="1" applyFont="1" applyFill="1" applyBorder="1" applyProtection="1">
      <protection locked="0"/>
    </xf>
    <xf numFmtId="186" fontId="2" fillId="2" borderId="5" xfId="0" applyNumberFormat="1" applyFont="1" applyFill="1" applyBorder="1"/>
    <xf numFmtId="190" fontId="10" fillId="2" borderId="10" xfId="0" applyNumberFormat="1" applyFont="1" applyFill="1" applyBorder="1" applyAlignment="1" applyProtection="1">
      <alignment vertical="center"/>
      <protection locked="0"/>
    </xf>
    <xf numFmtId="186" fontId="10" fillId="2" borderId="5" xfId="0" applyNumberFormat="1" applyFont="1" applyFill="1" applyBorder="1" applyAlignment="1" applyProtection="1">
      <alignment vertical="center"/>
      <protection locked="0"/>
    </xf>
    <xf numFmtId="182" fontId="10" fillId="2" borderId="0" xfId="0" applyNumberFormat="1" applyFont="1" applyFill="1" applyBorder="1" applyAlignment="1">
      <alignment vertical="center"/>
    </xf>
    <xf numFmtId="190" fontId="14" fillId="2" borderId="14" xfId="0" applyNumberFormat="1" applyFont="1" applyFill="1" applyBorder="1" applyAlignment="1" applyProtection="1">
      <alignment vertical="center"/>
      <protection locked="0"/>
    </xf>
    <xf numFmtId="186" fontId="14" fillId="2" borderId="15" xfId="0" applyNumberFormat="1" applyFont="1" applyFill="1" applyBorder="1" applyAlignment="1" applyProtection="1">
      <alignment vertical="center"/>
      <protection locked="0"/>
    </xf>
    <xf numFmtId="182" fontId="14" fillId="2" borderId="0" xfId="0" applyNumberFormat="1" applyFont="1" applyFill="1" applyBorder="1" applyAlignment="1">
      <alignment vertical="center"/>
    </xf>
    <xf numFmtId="190" fontId="5" fillId="2" borderId="0" xfId="0" applyNumberFormat="1" applyFont="1" applyFill="1" applyBorder="1" applyAlignment="1" applyProtection="1">
      <alignment vertical="center"/>
      <protection locked="0"/>
    </xf>
    <xf numFmtId="186" fontId="5" fillId="2" borderId="0" xfId="0" applyNumberFormat="1" applyFont="1" applyFill="1" applyBorder="1" applyAlignment="1" applyProtection="1">
      <alignment vertical="center"/>
      <protection locked="0"/>
    </xf>
    <xf numFmtId="186" fontId="5" fillId="2" borderId="0" xfId="0" applyNumberFormat="1" applyFont="1" applyFill="1" applyBorder="1" applyAlignment="1">
      <alignment vertical="center"/>
    </xf>
    <xf numFmtId="190" fontId="2" fillId="2" borderId="0" xfId="0" applyNumberFormat="1" applyFont="1" applyFill="1" applyBorder="1"/>
    <xf numFmtId="190" fontId="14" fillId="2" borderId="10" xfId="0" applyNumberFormat="1" applyFont="1" applyFill="1" applyBorder="1" applyAlignment="1">
      <alignment vertical="center"/>
    </xf>
    <xf numFmtId="190" fontId="2" fillId="2" borderId="16" xfId="0" applyNumberFormat="1" applyFont="1" applyFill="1" applyBorder="1" applyProtection="1">
      <protection locked="0"/>
    </xf>
    <xf numFmtId="182" fontId="2" fillId="2" borderId="6" xfId="0" applyNumberFormat="1" applyFont="1" applyFill="1" applyBorder="1" applyAlignment="1">
      <alignment vertical="center"/>
    </xf>
    <xf numFmtId="190" fontId="10" fillId="2" borderId="0" xfId="0" applyNumberFormat="1" applyFont="1" applyFill="1" applyBorder="1" applyAlignment="1">
      <alignment vertical="center"/>
    </xf>
    <xf numFmtId="186" fontId="2" fillId="2" borderId="0" xfId="0" applyNumberFormat="1" applyFont="1" applyFill="1" applyBorder="1" applyProtection="1">
      <protection locked="0"/>
    </xf>
    <xf numFmtId="186" fontId="3" fillId="2" borderId="8" xfId="0" applyNumberFormat="1" applyFont="1" applyFill="1" applyBorder="1" applyProtection="1">
      <protection locked="0"/>
    </xf>
    <xf numFmtId="190" fontId="5" fillId="2" borderId="13" xfId="0" applyNumberFormat="1" applyFont="1" applyFill="1" applyBorder="1" applyAlignment="1">
      <alignment horizontal="left" wrapText="1"/>
    </xf>
    <xf numFmtId="190" fontId="5" fillId="2" borderId="16" xfId="0" applyNumberFormat="1" applyFont="1" applyFill="1" applyBorder="1" applyAlignment="1">
      <alignment horizontal="left" wrapText="1"/>
    </xf>
    <xf numFmtId="190" fontId="2" fillId="2" borderId="10" xfId="0" applyNumberFormat="1" applyFont="1" applyFill="1" applyBorder="1" applyAlignment="1">
      <alignment horizontal="left" wrapText="1" indent="10"/>
    </xf>
    <xf numFmtId="190" fontId="2" fillId="2" borderId="0" xfId="0" applyNumberFormat="1" applyFont="1" applyFill="1" applyBorder="1" applyAlignment="1">
      <alignment horizontal="left" wrapText="1" indent="10"/>
    </xf>
    <xf numFmtId="190" fontId="2" fillId="2" borderId="5" xfId="0" applyNumberFormat="1" applyFont="1" applyFill="1" applyBorder="1" applyAlignment="1">
      <alignment horizontal="left" wrapText="1" indent="10"/>
    </xf>
    <xf numFmtId="0" fontId="26" fillId="2" borderId="0" xfId="0" applyFont="1" applyFill="1" applyBorder="1" applyAlignment="1"/>
    <xf numFmtId="208" fontId="21" fillId="2" borderId="0" xfId="2" applyNumberFormat="1" applyFont="1" applyFill="1" applyBorder="1" applyAlignment="1">
      <alignment horizontal="right"/>
    </xf>
    <xf numFmtId="208" fontId="3" fillId="2" borderId="4" xfId="2" applyNumberFormat="1" applyFont="1" applyFill="1" applyBorder="1" applyAlignment="1" applyProtection="1">
      <protection locked="0"/>
    </xf>
    <xf numFmtId="208" fontId="2" fillId="2" borderId="0" xfId="2" applyNumberFormat="1" applyFont="1" applyFill="1" applyBorder="1" applyAlignment="1" applyProtection="1">
      <alignment horizontal="right"/>
      <protection locked="0"/>
    </xf>
    <xf numFmtId="208" fontId="3" fillId="2" borderId="7" xfId="2" applyNumberFormat="1" applyFont="1" applyFill="1" applyBorder="1" applyAlignment="1"/>
    <xf numFmtId="208" fontId="7" fillId="2" borderId="4" xfId="2" applyNumberFormat="1" applyFont="1" applyFill="1" applyBorder="1" applyAlignment="1" applyProtection="1">
      <protection locked="0"/>
    </xf>
    <xf numFmtId="208" fontId="7" fillId="2" borderId="4" xfId="2" applyNumberFormat="1" applyFont="1" applyFill="1" applyBorder="1" applyAlignment="1">
      <alignment horizontal="right"/>
    </xf>
    <xf numFmtId="208" fontId="3" fillId="2" borderId="4" xfId="2" applyNumberFormat="1" applyFont="1" applyFill="1" applyBorder="1" applyAlignment="1">
      <alignment horizontal="right"/>
    </xf>
    <xf numFmtId="208" fontId="7" fillId="2" borderId="4" xfId="2" applyNumberFormat="1" applyFont="1" applyFill="1" applyBorder="1" applyAlignment="1">
      <alignment horizontal="right" vertical="center"/>
    </xf>
    <xf numFmtId="208" fontId="7" fillId="2" borderId="7" xfId="2" applyNumberFormat="1" applyFont="1" applyFill="1" applyBorder="1" applyAlignment="1">
      <alignment horizontal="right"/>
    </xf>
    <xf numFmtId="208" fontId="3" fillId="2" borderId="4" xfId="2" applyNumberFormat="1" applyFont="1" applyFill="1" applyBorder="1" applyProtection="1">
      <protection locked="0"/>
    </xf>
    <xf numFmtId="208" fontId="7" fillId="2" borderId="4" xfId="2" applyNumberFormat="1" applyFont="1" applyFill="1" applyBorder="1" applyProtection="1">
      <protection locked="0"/>
    </xf>
    <xf numFmtId="208" fontId="7" fillId="2" borderId="8" xfId="2" applyNumberFormat="1" applyFont="1" applyFill="1" applyBorder="1" applyProtection="1">
      <protection locked="0"/>
    </xf>
    <xf numFmtId="208" fontId="3" fillId="2" borderId="5" xfId="2" applyNumberFormat="1" applyFont="1" applyFill="1" applyBorder="1" applyProtection="1">
      <protection locked="0"/>
    </xf>
    <xf numFmtId="208" fontId="7" fillId="2" borderId="5" xfId="2" applyNumberFormat="1" applyFont="1" applyFill="1" applyBorder="1" applyProtection="1">
      <protection locked="0"/>
    </xf>
    <xf numFmtId="208" fontId="3" fillId="2" borderId="8" xfId="2" applyNumberFormat="1" applyFont="1" applyFill="1" applyBorder="1" applyAlignment="1">
      <alignment horizontal="right"/>
    </xf>
    <xf numFmtId="208" fontId="5" fillId="2" borderId="0" xfId="2" applyNumberFormat="1" applyFont="1" applyFill="1" applyBorder="1" applyAlignment="1">
      <alignment vertical="center"/>
    </xf>
    <xf numFmtId="182" fontId="2" fillId="2" borderId="1" xfId="0" applyNumberFormat="1" applyFont="1" applyFill="1" applyBorder="1" applyAlignment="1" applyProtection="1">
      <alignment horizontal="center" vertical="center"/>
      <protection locked="0"/>
    </xf>
    <xf numFmtId="208" fontId="3" fillId="2" borderId="4" xfId="2" applyNumberFormat="1" applyFont="1" applyFill="1" applyBorder="1" applyAlignment="1">
      <alignment horizontal="right" vertical="center"/>
    </xf>
    <xf numFmtId="186" fontId="13" fillId="2" borderId="4" xfId="0" applyNumberFormat="1" applyFont="1" applyFill="1" applyBorder="1" applyProtection="1">
      <protection locked="0"/>
    </xf>
    <xf numFmtId="186" fontId="3" fillId="2" borderId="7" xfId="1" applyNumberFormat="1" applyFont="1" applyFill="1" applyBorder="1" applyAlignment="1">
      <alignment horizontal="right"/>
    </xf>
    <xf numFmtId="208" fontId="3" fillId="2" borderId="7" xfId="2" applyNumberFormat="1" applyFont="1" applyFill="1" applyBorder="1" applyAlignment="1">
      <alignment horizontal="right"/>
    </xf>
    <xf numFmtId="208" fontId="3" fillId="2" borderId="8" xfId="2" applyNumberFormat="1" applyFont="1" applyFill="1" applyBorder="1" applyProtection="1">
      <protection locked="0"/>
    </xf>
    <xf numFmtId="190" fontId="14" fillId="2" borderId="13" xfId="0" applyNumberFormat="1" applyFont="1" applyFill="1" applyBorder="1" applyAlignment="1">
      <alignment horizontal="left"/>
    </xf>
    <xf numFmtId="0" fontId="24" fillId="2" borderId="0" xfId="0" applyFont="1" applyFill="1" applyBorder="1" applyAlignment="1"/>
    <xf numFmtId="0" fontId="22" fillId="2" borderId="0" xfId="0" applyFont="1" applyFill="1" applyBorder="1" applyAlignment="1">
      <alignment horizontal="center" vertical="center"/>
    </xf>
    <xf numFmtId="208" fontId="2" fillId="2" borderId="0" xfId="2" applyNumberFormat="1" applyFont="1" applyFill="1" applyBorder="1" applyAlignment="1">
      <alignment horizontal="center"/>
    </xf>
    <xf numFmtId="208" fontId="2" fillId="2" borderId="0" xfId="2" applyNumberFormat="1" applyFont="1" applyFill="1" applyBorder="1"/>
    <xf numFmtId="208" fontId="10" fillId="2" borderId="0" xfId="2" applyNumberFormat="1" applyFont="1" applyFill="1" applyBorder="1"/>
    <xf numFmtId="208" fontId="5" fillId="2" borderId="0" xfId="2" applyNumberFormat="1" applyFont="1" applyFill="1" applyBorder="1"/>
    <xf numFmtId="208" fontId="10" fillId="2" borderId="0" xfId="2" applyNumberFormat="1" applyFont="1" applyFill="1" applyBorder="1" applyAlignment="1">
      <alignment vertical="center"/>
    </xf>
    <xf numFmtId="208" fontId="22" fillId="2" borderId="0" xfId="2" applyNumberFormat="1" applyFont="1" applyFill="1" applyBorder="1" applyAlignment="1">
      <alignment horizontal="center" vertical="center"/>
    </xf>
    <xf numFmtId="208" fontId="14" fillId="2" borderId="0" xfId="2" applyNumberFormat="1" applyFont="1" applyFill="1" applyBorder="1" applyAlignment="1">
      <alignment horizontal="right" vertical="center"/>
    </xf>
    <xf numFmtId="208" fontId="3" fillId="2" borderId="0" xfId="2" applyNumberFormat="1" applyFont="1" applyFill="1" applyBorder="1" applyAlignment="1">
      <alignment horizontal="right"/>
    </xf>
    <xf numFmtId="208" fontId="14" fillId="2" borderId="0" xfId="2" applyNumberFormat="1" applyFont="1" applyFill="1" applyBorder="1" applyAlignment="1">
      <alignment horizontal="right"/>
    </xf>
    <xf numFmtId="208" fontId="10" fillId="2" borderId="0" xfId="2" applyNumberFormat="1" applyFont="1" applyFill="1" applyBorder="1" applyAlignment="1" applyProtection="1">
      <alignment horizontal="right" vertical="center"/>
      <protection locked="0"/>
    </xf>
    <xf numFmtId="186" fontId="7" fillId="2" borderId="0" xfId="1" applyNumberFormat="1" applyFont="1" applyFill="1" applyBorder="1" applyAlignment="1">
      <alignment horizontal="right"/>
    </xf>
    <xf numFmtId="208" fontId="7" fillId="2" borderId="0" xfId="2" applyNumberFormat="1" applyFont="1" applyFill="1" applyBorder="1" applyAlignment="1">
      <alignment horizontal="right"/>
    </xf>
    <xf numFmtId="186" fontId="7" fillId="2" borderId="0" xfId="0" applyNumberFormat="1" applyFont="1" applyFill="1" applyBorder="1" applyProtection="1">
      <protection locked="0"/>
    </xf>
    <xf numFmtId="208" fontId="7" fillId="2" borderId="0" xfId="2" applyNumberFormat="1" applyFont="1" applyFill="1" applyBorder="1" applyProtection="1">
      <protection locked="0"/>
    </xf>
    <xf numFmtId="190" fontId="14" fillId="2" borderId="11" xfId="0" applyNumberFormat="1" applyFont="1" applyFill="1" applyBorder="1" applyAlignment="1">
      <alignment horizontal="center" vertical="center"/>
    </xf>
    <xf numFmtId="186" fontId="5" fillId="2" borderId="0" xfId="0" applyNumberFormat="1" applyFont="1" applyFill="1" applyBorder="1" applyProtection="1">
      <protection locked="0"/>
    </xf>
    <xf numFmtId="208" fontId="5" fillId="2" borderId="0" xfId="2" applyNumberFormat="1" applyFont="1" applyFill="1" applyBorder="1" applyProtection="1">
      <protection locked="0"/>
    </xf>
    <xf numFmtId="208" fontId="2" fillId="2" borderId="0" xfId="2" applyNumberFormat="1" applyFont="1" applyFill="1" applyBorder="1" applyProtection="1">
      <protection locked="0"/>
    </xf>
    <xf numFmtId="0" fontId="14" fillId="2" borderId="0" xfId="0" applyFont="1" applyFill="1" applyBorder="1"/>
    <xf numFmtId="186" fontId="14" fillId="2" borderId="0" xfId="1" applyNumberFormat="1" applyFont="1" applyFill="1" applyBorder="1" applyAlignment="1"/>
    <xf numFmtId="0" fontId="14" fillId="2" borderId="2" xfId="0" applyFont="1" applyFill="1" applyBorder="1"/>
    <xf numFmtId="182" fontId="12" fillId="2" borderId="7" xfId="0" applyNumberFormat="1" applyFont="1" applyFill="1" applyBorder="1" applyAlignment="1">
      <alignment horizontal="center"/>
    </xf>
    <xf numFmtId="182" fontId="12" fillId="2" borderId="8" xfId="0" applyNumberFormat="1" applyFont="1" applyFill="1" applyBorder="1" applyAlignment="1">
      <alignment horizontal="center"/>
    </xf>
    <xf numFmtId="186" fontId="28" fillId="2" borderId="7" xfId="1" applyNumberFormat="1" applyFont="1" applyFill="1" applyBorder="1" applyAlignment="1">
      <alignment horizontal="right"/>
    </xf>
    <xf numFmtId="186" fontId="12" fillId="2" borderId="4" xfId="1" applyNumberFormat="1" applyFont="1" applyFill="1" applyBorder="1" applyAlignment="1">
      <alignment horizontal="right"/>
    </xf>
    <xf numFmtId="186" fontId="28" fillId="2" borderId="4" xfId="1" applyNumberFormat="1" applyFont="1" applyFill="1" applyBorder="1" applyAlignment="1">
      <alignment horizontal="right"/>
    </xf>
    <xf numFmtId="186" fontId="28" fillId="2" borderId="8" xfId="1" applyNumberFormat="1" applyFont="1" applyFill="1" applyBorder="1" applyAlignment="1">
      <alignment horizontal="right"/>
    </xf>
    <xf numFmtId="186" fontId="12" fillId="2" borderId="4" xfId="0" applyNumberFormat="1" applyFont="1" applyFill="1" applyBorder="1" applyProtection="1">
      <protection locked="0"/>
    </xf>
    <xf numFmtId="186" fontId="28" fillId="2" borderId="4" xfId="0" applyNumberFormat="1" applyFont="1" applyFill="1" applyBorder="1" applyProtection="1">
      <protection locked="0"/>
    </xf>
    <xf numFmtId="186" fontId="12" fillId="2" borderId="4" xfId="1" applyNumberFormat="1" applyFont="1" applyFill="1" applyBorder="1" applyAlignment="1">
      <alignment horizontal="right" vertical="center"/>
    </xf>
    <xf numFmtId="186" fontId="12" fillId="2" borderId="7" xfId="1" applyNumberFormat="1" applyFont="1" applyFill="1" applyBorder="1" applyAlignment="1">
      <alignment horizontal="right"/>
    </xf>
    <xf numFmtId="190" fontId="10" fillId="2" borderId="11" xfId="0" applyNumberFormat="1" applyFont="1" applyFill="1" applyBorder="1" applyAlignment="1">
      <alignment vertical="center"/>
    </xf>
    <xf numFmtId="0" fontId="24" fillId="2" borderId="5" xfId="0" applyFont="1" applyFill="1" applyBorder="1" applyAlignment="1"/>
    <xf numFmtId="186" fontId="14" fillId="2" borderId="12" xfId="1" applyNumberFormat="1" applyFont="1" applyFill="1" applyBorder="1" applyAlignment="1"/>
    <xf numFmtId="0" fontId="24" fillId="2" borderId="9" xfId="0" applyFont="1" applyFill="1" applyBorder="1" applyAlignment="1"/>
    <xf numFmtId="190" fontId="10" fillId="2" borderId="1" xfId="0" applyNumberFormat="1" applyFont="1" applyFill="1" applyBorder="1" applyProtection="1">
      <protection locked="0"/>
    </xf>
    <xf numFmtId="208" fontId="7" fillId="2" borderId="8" xfId="2" applyNumberFormat="1" applyFont="1" applyFill="1" applyBorder="1" applyAlignment="1">
      <alignment horizontal="right" vertical="center"/>
    </xf>
    <xf numFmtId="186" fontId="7" fillId="2" borderId="4" xfId="0" applyNumberFormat="1" applyFont="1" applyFill="1" applyBorder="1"/>
    <xf numFmtId="186" fontId="28" fillId="2" borderId="4" xfId="0" applyNumberFormat="1" applyFont="1" applyFill="1" applyBorder="1"/>
    <xf numFmtId="208" fontId="7" fillId="2" borderId="4" xfId="2" applyNumberFormat="1" applyFont="1" applyFill="1" applyBorder="1"/>
    <xf numFmtId="186" fontId="3" fillId="2" borderId="4" xfId="0" applyNumberFormat="1" applyFont="1" applyFill="1" applyBorder="1"/>
    <xf numFmtId="208" fontId="3" fillId="2" borderId="4" xfId="2" applyNumberFormat="1" applyFont="1" applyFill="1" applyBorder="1"/>
    <xf numFmtId="208" fontId="3" fillId="2" borderId="7" xfId="2" applyNumberFormat="1" applyFont="1" applyFill="1" applyBorder="1" applyProtection="1">
      <protection locked="0"/>
    </xf>
    <xf numFmtId="186" fontId="7" fillId="2" borderId="11" xfId="0" applyNumberFormat="1" applyFont="1" applyFill="1" applyBorder="1" applyProtection="1">
      <protection locked="0"/>
    </xf>
    <xf numFmtId="208" fontId="3" fillId="2" borderId="4" xfId="2" applyNumberFormat="1" applyFont="1" applyFill="1" applyBorder="1" applyAlignment="1">
      <alignment horizontal="center"/>
    </xf>
    <xf numFmtId="208" fontId="7" fillId="2" borderId="8" xfId="2" applyNumberFormat="1" applyFont="1" applyFill="1" applyBorder="1" applyAlignment="1">
      <alignment vertical="center"/>
    </xf>
    <xf numFmtId="208" fontId="30" fillId="2" borderId="2" xfId="2" applyNumberFormat="1" applyFont="1" applyFill="1" applyBorder="1" applyAlignment="1">
      <alignment horizontal="right"/>
    </xf>
    <xf numFmtId="208" fontId="31" fillId="2" borderId="3" xfId="2" applyNumberFormat="1" applyFont="1" applyFill="1" applyBorder="1" applyAlignment="1">
      <alignment horizontal="right"/>
    </xf>
    <xf numFmtId="208" fontId="31" fillId="2" borderId="2" xfId="2" applyNumberFormat="1" applyFont="1" applyFill="1" applyBorder="1" applyAlignment="1">
      <alignment horizontal="right"/>
    </xf>
    <xf numFmtId="186" fontId="31" fillId="2" borderId="0" xfId="1" applyNumberFormat="1" applyFont="1" applyFill="1" applyBorder="1" applyAlignment="1">
      <alignment horizontal="right"/>
    </xf>
    <xf numFmtId="208" fontId="31" fillId="2" borderId="0" xfId="2" applyNumberFormat="1" applyFont="1" applyFill="1" applyBorder="1" applyAlignment="1">
      <alignment horizontal="right"/>
    </xf>
    <xf numFmtId="208" fontId="31" fillId="2" borderId="11" xfId="2" applyNumberFormat="1" applyFont="1" applyFill="1" applyBorder="1" applyAlignment="1">
      <alignment horizontal="right"/>
    </xf>
    <xf numFmtId="186" fontId="30" fillId="2" borderId="4" xfId="1" applyNumberFormat="1" applyFont="1" applyFill="1" applyBorder="1" applyAlignment="1">
      <alignment horizontal="right"/>
    </xf>
    <xf numFmtId="208" fontId="30" fillId="2" borderId="4" xfId="2" applyNumberFormat="1" applyFont="1" applyFill="1" applyBorder="1" applyAlignment="1">
      <alignment horizontal="right"/>
    </xf>
    <xf numFmtId="186" fontId="30" fillId="2" borderId="8" xfId="1" applyNumberFormat="1" applyFont="1" applyFill="1" applyBorder="1" applyAlignment="1">
      <alignment horizontal="right"/>
    </xf>
    <xf numFmtId="208" fontId="30" fillId="2" borderId="8" xfId="2" applyNumberFormat="1" applyFont="1" applyFill="1" applyBorder="1" applyAlignment="1">
      <alignment horizontal="right"/>
    </xf>
    <xf numFmtId="0" fontId="29" fillId="2" borderId="0" xfId="0" applyFont="1" applyFill="1" applyBorder="1" applyAlignment="1"/>
    <xf numFmtId="208" fontId="29" fillId="2" borderId="0" xfId="2" applyNumberFormat="1" applyFont="1" applyFill="1" applyBorder="1" applyAlignment="1"/>
    <xf numFmtId="208" fontId="31" fillId="2" borderId="17" xfId="2" applyNumberFormat="1" applyFont="1" applyFill="1" applyBorder="1" applyAlignment="1" applyProtection="1">
      <alignment horizontal="right" vertical="center"/>
      <protection locked="0"/>
    </xf>
    <xf numFmtId="186" fontId="3" fillId="2" borderId="18" xfId="0" applyNumberFormat="1" applyFont="1" applyFill="1" applyBorder="1" applyAlignment="1">
      <alignment vertical="center"/>
    </xf>
    <xf numFmtId="186" fontId="3" fillId="2" borderId="5" xfId="0" applyNumberFormat="1" applyFont="1" applyFill="1" applyBorder="1"/>
    <xf numFmtId="186" fontId="7" fillId="2" borderId="19" xfId="0" applyNumberFormat="1" applyFont="1" applyFill="1" applyBorder="1" applyAlignment="1">
      <alignment vertical="center"/>
    </xf>
    <xf numFmtId="208" fontId="7" fillId="2" borderId="17" xfId="2" applyNumberFormat="1" applyFont="1" applyFill="1" applyBorder="1" applyAlignment="1">
      <alignment vertical="center"/>
    </xf>
    <xf numFmtId="182" fontId="2" fillId="2" borderId="0" xfId="0" applyNumberFormat="1" applyFont="1" applyFill="1" applyAlignment="1">
      <alignment horizontal="right" vertical="center"/>
    </xf>
    <xf numFmtId="182" fontId="2" fillId="2" borderId="0" xfId="0" applyNumberFormat="1" applyFont="1" applyFill="1" applyAlignment="1">
      <alignment horizontal="left" vertical="center"/>
    </xf>
    <xf numFmtId="190" fontId="14" fillId="2" borderId="8" xfId="0" applyNumberFormat="1" applyFont="1" applyFill="1" applyBorder="1" applyAlignment="1">
      <alignment wrapText="1"/>
    </xf>
    <xf numFmtId="190" fontId="7" fillId="2" borderId="4" xfId="0" applyNumberFormat="1" applyFont="1" applyFill="1" applyBorder="1"/>
    <xf numFmtId="190" fontId="3" fillId="2" borderId="0" xfId="0" applyNumberFormat="1" applyFont="1" applyFill="1" applyBorder="1" applyAlignment="1"/>
    <xf numFmtId="186" fontId="5" fillId="2" borderId="0" xfId="1" applyNumberFormat="1" applyFont="1" applyFill="1" applyBorder="1" applyAlignment="1">
      <alignment horizontal="right" vertical="top"/>
    </xf>
    <xf numFmtId="208" fontId="5" fillId="2" borderId="0" xfId="2" applyNumberFormat="1" applyFont="1" applyFill="1" applyBorder="1" applyAlignment="1">
      <alignment horizontal="right" vertical="top"/>
    </xf>
    <xf numFmtId="190" fontId="2" fillId="0" borderId="4" xfId="0" applyNumberFormat="1" applyFont="1" applyFill="1" applyBorder="1" applyAlignment="1"/>
    <xf numFmtId="190" fontId="2" fillId="0" borderId="4" xfId="0" applyNumberFormat="1" applyFont="1" applyFill="1" applyBorder="1"/>
    <xf numFmtId="186" fontId="28" fillId="2" borderId="0" xfId="1" applyNumberFormat="1" applyFont="1" applyFill="1" applyBorder="1" applyAlignment="1">
      <alignment horizontal="right" vertical="center"/>
    </xf>
    <xf numFmtId="208" fontId="7" fillId="2" borderId="0" xfId="2" applyNumberFormat="1" applyFont="1" applyFill="1" applyBorder="1" applyAlignment="1">
      <alignment horizontal="right" vertical="center"/>
    </xf>
    <xf numFmtId="190" fontId="5" fillId="2" borderId="4" xfId="0" applyNumberFormat="1" applyFont="1" applyFill="1" applyBorder="1" applyAlignment="1">
      <alignment horizontal="left"/>
    </xf>
    <xf numFmtId="190" fontId="5" fillId="2" borderId="10" xfId="0" applyNumberFormat="1" applyFont="1" applyFill="1" applyBorder="1"/>
    <xf numFmtId="186" fontId="7" fillId="2" borderId="13" xfId="0" applyNumberFormat="1" applyFont="1" applyFill="1" applyBorder="1" applyProtection="1">
      <protection locked="0"/>
    </xf>
    <xf numFmtId="186" fontId="7" fillId="2" borderId="16" xfId="0" applyNumberFormat="1" applyFont="1" applyFill="1" applyBorder="1" applyProtection="1">
      <protection locked="0"/>
    </xf>
    <xf numFmtId="186" fontId="7" fillId="2" borderId="7" xfId="0" applyNumberFormat="1" applyFont="1" applyFill="1" applyBorder="1" applyProtection="1">
      <protection locked="0"/>
    </xf>
    <xf numFmtId="186" fontId="14" fillId="2" borderId="6" xfId="1" applyNumberFormat="1" applyFont="1" applyFill="1" applyBorder="1" applyAlignment="1"/>
    <xf numFmtId="0" fontId="24" fillId="2" borderId="18" xfId="0" applyFont="1" applyFill="1" applyBorder="1" applyAlignment="1"/>
    <xf numFmtId="0" fontId="14" fillId="2" borderId="13" xfId="0" applyFont="1" applyFill="1" applyBorder="1"/>
    <xf numFmtId="208" fontId="31" fillId="2" borderId="18" xfId="2" applyNumberFormat="1" applyFont="1" applyFill="1" applyBorder="1" applyAlignment="1">
      <alignment horizontal="right"/>
    </xf>
    <xf numFmtId="208" fontId="3" fillId="2" borderId="5" xfId="2" applyNumberFormat="1" applyFont="1" applyFill="1" applyBorder="1" applyAlignment="1" applyProtection="1">
      <alignment horizontal="right"/>
      <protection locked="0"/>
    </xf>
    <xf numFmtId="182" fontId="2" fillId="2" borderId="0" xfId="0" applyNumberFormat="1" applyFont="1" applyFill="1" applyBorder="1" applyAlignment="1" applyProtection="1">
      <alignment horizontal="right"/>
      <protection locked="0"/>
    </xf>
    <xf numFmtId="190" fontId="2" fillId="2" borderId="0" xfId="0" applyNumberFormat="1" applyFont="1" applyFill="1" applyAlignment="1">
      <alignment horizontal="right"/>
    </xf>
    <xf numFmtId="190" fontId="2" fillId="2" borderId="0" xfId="0" applyNumberFormat="1" applyFont="1" applyFill="1" applyBorder="1" applyAlignment="1" applyProtection="1">
      <alignment horizontal="right"/>
      <protection locked="0"/>
    </xf>
    <xf numFmtId="208" fontId="27" fillId="2" borderId="4" xfId="2" applyNumberFormat="1" applyFont="1" applyFill="1" applyBorder="1" applyAlignment="1">
      <alignment horizontal="right"/>
    </xf>
    <xf numFmtId="208" fontId="7" fillId="2" borderId="8" xfId="2" applyNumberFormat="1" applyFont="1" applyFill="1" applyBorder="1" applyAlignment="1">
      <alignment horizontal="right"/>
    </xf>
    <xf numFmtId="210" fontId="7" fillId="2" borderId="7" xfId="1" applyNumberFormat="1" applyFont="1" applyFill="1" applyBorder="1" applyAlignment="1">
      <alignment horizontal="right"/>
    </xf>
    <xf numFmtId="210" fontId="28" fillId="2" borderId="7" xfId="1" applyNumberFormat="1" applyFont="1" applyFill="1" applyBorder="1" applyAlignment="1">
      <alignment horizontal="right"/>
    </xf>
    <xf numFmtId="210" fontId="3" fillId="2" borderId="4" xfId="1" applyNumberFormat="1" applyFont="1" applyFill="1" applyBorder="1" applyAlignment="1">
      <alignment horizontal="right"/>
    </xf>
    <xf numFmtId="210" fontId="12" fillId="2" borderId="4" xfId="1" applyNumberFormat="1" applyFont="1" applyFill="1" applyBorder="1" applyAlignment="1">
      <alignment horizontal="right"/>
    </xf>
    <xf numFmtId="210" fontId="7" fillId="2" borderId="4" xfId="1" applyNumberFormat="1" applyFont="1" applyFill="1" applyBorder="1" applyAlignment="1">
      <alignment horizontal="right"/>
    </xf>
    <xf numFmtId="210" fontId="28" fillId="2" borderId="4" xfId="1" applyNumberFormat="1" applyFont="1" applyFill="1" applyBorder="1" applyAlignment="1">
      <alignment horizontal="right"/>
    </xf>
    <xf numFmtId="210" fontId="7" fillId="2" borderId="8" xfId="1" applyNumberFormat="1" applyFont="1" applyFill="1" applyBorder="1" applyAlignment="1">
      <alignment horizontal="right"/>
    </xf>
    <xf numFmtId="210" fontId="28" fillId="2" borderId="8" xfId="1" applyNumberFormat="1" applyFont="1" applyFill="1" applyBorder="1" applyAlignment="1">
      <alignment horizontal="right"/>
    </xf>
    <xf numFmtId="210" fontId="3" fillId="2" borderId="4" xfId="1" applyNumberFormat="1" applyFont="1" applyFill="1" applyBorder="1" applyAlignment="1">
      <alignment horizontal="right" vertical="center"/>
    </xf>
    <xf numFmtId="210" fontId="12" fillId="2" borderId="4" xfId="1" applyNumberFormat="1" applyFont="1" applyFill="1" applyBorder="1" applyAlignment="1">
      <alignment horizontal="right" vertical="center"/>
    </xf>
    <xf numFmtId="210" fontId="7" fillId="2" borderId="4" xfId="1" applyNumberFormat="1" applyFont="1" applyFill="1" applyBorder="1" applyAlignment="1">
      <alignment horizontal="right" vertical="center"/>
    </xf>
    <xf numFmtId="210" fontId="28" fillId="2" borderId="4" xfId="1" applyNumberFormat="1" applyFont="1" applyFill="1" applyBorder="1" applyAlignment="1">
      <alignment horizontal="right" vertical="center"/>
    </xf>
    <xf numFmtId="210" fontId="7" fillId="2" borderId="8" xfId="1" applyNumberFormat="1" applyFont="1" applyFill="1" applyBorder="1" applyAlignment="1">
      <alignment horizontal="right" vertical="center"/>
    </xf>
    <xf numFmtId="210" fontId="28" fillId="2" borderId="8" xfId="1" applyNumberFormat="1" applyFont="1" applyFill="1" applyBorder="1" applyAlignment="1">
      <alignment horizontal="right" vertical="center"/>
    </xf>
    <xf numFmtId="210" fontId="3" fillId="2" borderId="4" xfId="0" applyNumberFormat="1" applyFont="1" applyFill="1" applyBorder="1"/>
    <xf numFmtId="210" fontId="12" fillId="2" borderId="4" xfId="0" applyNumberFormat="1" applyFont="1" applyFill="1" applyBorder="1"/>
    <xf numFmtId="210" fontId="7" fillId="2" borderId="4" xfId="0" applyNumberFormat="1" applyFont="1" applyFill="1" applyBorder="1"/>
    <xf numFmtId="210" fontId="28" fillId="2" borderId="4" xfId="0" applyNumberFormat="1" applyFont="1" applyFill="1" applyBorder="1"/>
    <xf numFmtId="210" fontId="2" fillId="2" borderId="4" xfId="0" applyNumberFormat="1" applyFont="1" applyFill="1" applyBorder="1" applyAlignment="1"/>
    <xf numFmtId="210" fontId="3" fillId="2" borderId="4" xfId="0" applyNumberFormat="1" applyFont="1" applyFill="1" applyBorder="1" applyProtection="1">
      <protection locked="0"/>
    </xf>
    <xf numFmtId="210" fontId="12" fillId="2" borderId="4" xfId="0" applyNumberFormat="1" applyFont="1" applyFill="1" applyBorder="1" applyProtection="1">
      <protection locked="0"/>
    </xf>
    <xf numFmtId="210" fontId="7" fillId="2" borderId="4" xfId="0" applyNumberFormat="1" applyFont="1" applyFill="1" applyBorder="1" applyProtection="1">
      <protection locked="0"/>
    </xf>
    <xf numFmtId="210" fontId="28" fillId="2" borderId="4" xfId="0" applyNumberFormat="1" applyFont="1" applyFill="1" applyBorder="1" applyProtection="1">
      <protection locked="0"/>
    </xf>
    <xf numFmtId="210" fontId="3" fillId="2" borderId="0" xfId="0" applyNumberFormat="1" applyFont="1" applyFill="1"/>
    <xf numFmtId="210" fontId="7" fillId="2" borderId="8" xfId="0" applyNumberFormat="1" applyFont="1" applyFill="1" applyBorder="1" applyProtection="1">
      <protection locked="0"/>
    </xf>
    <xf numFmtId="210" fontId="28" fillId="2" borderId="8" xfId="0" applyNumberFormat="1" applyFont="1" applyFill="1" applyBorder="1" applyProtection="1">
      <protection locked="0"/>
    </xf>
    <xf numFmtId="210" fontId="12" fillId="2" borderId="5" xfId="0" applyNumberFormat="1" applyFont="1" applyFill="1" applyBorder="1" applyProtection="1">
      <protection locked="0"/>
    </xf>
    <xf numFmtId="210" fontId="3" fillId="2" borderId="0" xfId="0" applyNumberFormat="1" applyFont="1" applyFill="1" applyBorder="1" applyProtection="1">
      <protection locked="0"/>
    </xf>
    <xf numFmtId="210" fontId="28" fillId="2" borderId="5" xfId="0" applyNumberFormat="1" applyFont="1" applyFill="1" applyBorder="1" applyProtection="1">
      <protection locked="0"/>
    </xf>
    <xf numFmtId="210" fontId="2" fillId="2" borderId="4" xfId="0" applyNumberFormat="1" applyFont="1" applyFill="1" applyBorder="1" applyAlignment="1">
      <alignment horizontal="left"/>
    </xf>
    <xf numFmtId="210" fontId="3" fillId="2" borderId="4" xfId="0" applyNumberFormat="1" applyFont="1" applyFill="1" applyBorder="1" applyAlignment="1" applyProtection="1">
      <alignment horizontal="right"/>
      <protection locked="0"/>
    </xf>
    <xf numFmtId="210" fontId="12" fillId="2" borderId="5" xfId="0" applyNumberFormat="1" applyFont="1" applyFill="1" applyBorder="1" applyAlignment="1" applyProtection="1">
      <alignment horizontal="right"/>
      <protection locked="0"/>
    </xf>
    <xf numFmtId="210" fontId="3" fillId="2" borderId="7" xfId="0" applyNumberFormat="1" applyFont="1" applyFill="1" applyBorder="1" applyProtection="1">
      <protection locked="0"/>
    </xf>
    <xf numFmtId="210" fontId="12" fillId="2" borderId="7" xfId="0" applyNumberFormat="1" applyFont="1" applyFill="1" applyBorder="1" applyProtection="1">
      <protection locked="0"/>
    </xf>
    <xf numFmtId="210" fontId="3" fillId="2" borderId="8" xfId="0" applyNumberFormat="1" applyFont="1" applyFill="1" applyBorder="1" applyProtection="1">
      <protection locked="0"/>
    </xf>
    <xf numFmtId="210" fontId="12" fillId="2" borderId="8" xfId="0" applyNumberFormat="1" applyFont="1" applyFill="1" applyBorder="1" applyProtection="1">
      <protection locked="0"/>
    </xf>
    <xf numFmtId="210" fontId="7" fillId="2" borderId="11" xfId="0" applyNumberFormat="1" applyFont="1" applyFill="1" applyBorder="1" applyProtection="1">
      <protection locked="0"/>
    </xf>
    <xf numFmtId="210" fontId="28" fillId="2" borderId="3" xfId="0" applyNumberFormat="1" applyFont="1" applyFill="1" applyBorder="1" applyProtection="1">
      <protection locked="0"/>
    </xf>
    <xf numFmtId="210" fontId="3" fillId="2" borderId="4" xfId="0" applyNumberFormat="1" applyFont="1" applyFill="1" applyBorder="1" applyAlignment="1">
      <alignment horizontal="center"/>
    </xf>
    <xf numFmtId="210" fontId="7" fillId="2" borderId="8" xfId="0" applyNumberFormat="1" applyFont="1" applyFill="1" applyBorder="1" applyAlignment="1">
      <alignment vertical="center"/>
    </xf>
    <xf numFmtId="210" fontId="7" fillId="2" borderId="10" xfId="1" applyNumberFormat="1" applyFont="1" applyFill="1" applyBorder="1" applyAlignment="1" applyProtection="1">
      <protection locked="0"/>
    </xf>
    <xf numFmtId="210" fontId="3" fillId="2" borderId="10" xfId="1" applyNumberFormat="1" applyFont="1" applyFill="1" applyBorder="1" applyAlignment="1" applyProtection="1">
      <protection locked="0"/>
    </xf>
    <xf numFmtId="210" fontId="30" fillId="2" borderId="2" xfId="1" applyNumberFormat="1" applyFont="1" applyFill="1" applyBorder="1" applyAlignment="1">
      <alignment horizontal="right"/>
    </xf>
    <xf numFmtId="210" fontId="31" fillId="2" borderId="3" xfId="1" applyNumberFormat="1" applyFont="1" applyFill="1" applyBorder="1" applyAlignment="1">
      <alignment horizontal="right"/>
    </xf>
    <xf numFmtId="210" fontId="31" fillId="2" borderId="2" xfId="1" applyNumberFormat="1" applyFont="1" applyFill="1" applyBorder="1" applyAlignment="1">
      <alignment horizontal="right"/>
    </xf>
    <xf numFmtId="210" fontId="31" fillId="2" borderId="17" xfId="1" applyNumberFormat="1" applyFont="1" applyFill="1" applyBorder="1" applyAlignment="1" applyProtection="1">
      <alignment horizontal="right" vertical="center"/>
      <protection locked="0"/>
    </xf>
    <xf numFmtId="210" fontId="31" fillId="2" borderId="0" xfId="1" applyNumberFormat="1" applyFont="1" applyFill="1" applyBorder="1" applyAlignment="1">
      <alignment horizontal="right"/>
    </xf>
    <xf numFmtId="210" fontId="31" fillId="2" borderId="11" xfId="1" applyNumberFormat="1" applyFont="1" applyFill="1" applyBorder="1" applyAlignment="1">
      <alignment horizontal="right"/>
    </xf>
    <xf numFmtId="210" fontId="30" fillId="2" borderId="4" xfId="1" applyNumberFormat="1" applyFont="1" applyFill="1" applyBorder="1" applyAlignment="1">
      <alignment horizontal="right"/>
    </xf>
    <xf numFmtId="210" fontId="30" fillId="2" borderId="8" xfId="1" applyNumberFormat="1" applyFont="1" applyFill="1" applyBorder="1" applyAlignment="1">
      <alignment horizontal="right"/>
    </xf>
    <xf numFmtId="210" fontId="3" fillId="2" borderId="13" xfId="1" applyNumberFormat="1" applyFont="1" applyFill="1" applyBorder="1" applyAlignment="1"/>
    <xf numFmtId="210" fontId="31" fillId="2" borderId="18" xfId="1" applyNumberFormat="1" applyFont="1" applyFill="1" applyBorder="1" applyAlignment="1">
      <alignment horizontal="right"/>
    </xf>
    <xf numFmtId="182" fontId="3" fillId="2" borderId="11" xfId="0" applyNumberFormat="1" applyFont="1" applyFill="1" applyBorder="1" applyAlignment="1">
      <alignment horizontal="center"/>
    </xf>
    <xf numFmtId="190" fontId="21" fillId="2" borderId="4" xfId="0" applyNumberFormat="1" applyFont="1" applyFill="1" applyBorder="1"/>
    <xf numFmtId="182" fontId="2" fillId="2" borderId="11" xfId="0" applyNumberFormat="1" applyFont="1" applyFill="1" applyBorder="1" applyAlignment="1" applyProtection="1">
      <alignment horizontal="center" vertical="center"/>
      <protection locked="0"/>
    </xf>
    <xf numFmtId="186" fontId="12" fillId="2" borderId="8" xfId="1" applyNumberFormat="1" applyFont="1" applyFill="1" applyBorder="1" applyAlignment="1">
      <alignment horizontal="right"/>
    </xf>
    <xf numFmtId="186" fontId="3" fillId="2" borderId="10" xfId="1" applyNumberFormat="1" applyFont="1" applyFill="1" applyBorder="1" applyAlignment="1">
      <alignment horizontal="right"/>
    </xf>
    <xf numFmtId="208" fontId="3" fillId="2" borderId="5" xfId="2" applyNumberFormat="1" applyFont="1" applyFill="1" applyBorder="1" applyAlignment="1">
      <alignment horizontal="right"/>
    </xf>
    <xf numFmtId="186" fontId="3" fillId="2" borderId="10" xfId="1" applyNumberFormat="1" applyFont="1" applyFill="1" applyBorder="1" applyAlignment="1">
      <alignment horizontal="right" vertical="center"/>
    </xf>
    <xf numFmtId="208" fontId="3" fillId="2" borderId="5" xfId="2" applyNumberFormat="1" applyFont="1" applyFill="1" applyBorder="1" applyAlignment="1">
      <alignment horizontal="right" vertical="center"/>
    </xf>
    <xf numFmtId="208" fontId="3" fillId="2" borderId="8" xfId="2" applyNumberFormat="1" applyFont="1" applyFill="1" applyBorder="1" applyAlignment="1">
      <alignment horizontal="right" vertical="center"/>
    </xf>
    <xf numFmtId="186" fontId="3" fillId="2" borderId="0" xfId="1" applyNumberFormat="1" applyFont="1" applyFill="1" applyBorder="1" applyAlignment="1">
      <alignment horizontal="right" vertical="center"/>
    </xf>
    <xf numFmtId="182" fontId="3" fillId="2" borderId="0" xfId="0" applyNumberFormat="1" applyFont="1" applyFill="1" applyAlignment="1">
      <alignment horizontal="centerContinuous"/>
    </xf>
    <xf numFmtId="182" fontId="3" fillId="2" borderId="0" xfId="0" applyNumberFormat="1" applyFont="1" applyFill="1"/>
    <xf numFmtId="182" fontId="3" fillId="2" borderId="3" xfId="0" applyNumberFormat="1" applyFont="1" applyFill="1" applyBorder="1" applyAlignment="1">
      <alignment horizontal="left"/>
    </xf>
    <xf numFmtId="208" fontId="3" fillId="2" borderId="9" xfId="2" applyNumberFormat="1" applyFont="1" applyFill="1" applyBorder="1" applyProtection="1">
      <protection locked="0"/>
    </xf>
    <xf numFmtId="182" fontId="3" fillId="2" borderId="2" xfId="0" applyNumberFormat="1" applyFont="1" applyFill="1" applyBorder="1" applyAlignment="1">
      <alignment horizontal="left"/>
    </xf>
    <xf numFmtId="186" fontId="2" fillId="2" borderId="4" xfId="0" applyNumberFormat="1" applyFont="1" applyFill="1" applyBorder="1" applyAlignment="1" applyProtection="1">
      <alignment vertical="center"/>
      <protection locked="0"/>
    </xf>
    <xf numFmtId="208" fontId="3" fillId="2" borderId="5" xfId="2" applyNumberFormat="1" applyFont="1" applyFill="1" applyBorder="1" applyAlignment="1" applyProtection="1">
      <alignment vertical="center"/>
      <protection locked="0"/>
    </xf>
    <xf numFmtId="190" fontId="3" fillId="2" borderId="0" xfId="0" applyNumberFormat="1" applyFont="1" applyFill="1" applyAlignment="1">
      <alignment horizontal="center" vertical="center"/>
    </xf>
    <xf numFmtId="184" fontId="3" fillId="2" borderId="10" xfId="1" applyNumberFormat="1" applyFont="1" applyFill="1" applyBorder="1" applyAlignment="1" applyProtection="1">
      <alignment horizontal="center" vertical="center"/>
      <protection locked="0"/>
    </xf>
    <xf numFmtId="3" fontId="3" fillId="2" borderId="0" xfId="0" applyNumberFormat="1" applyFont="1" applyFill="1" applyBorder="1" applyAlignment="1">
      <alignment horizontal="center" vertical="center"/>
    </xf>
    <xf numFmtId="0" fontId="0" fillId="2" borderId="0" xfId="0" applyFill="1" applyAlignment="1">
      <alignment horizontal="center" vertical="center"/>
    </xf>
    <xf numFmtId="186" fontId="2" fillId="2" borderId="0" xfId="0" applyNumberFormat="1" applyFont="1" applyFill="1" applyBorder="1" applyAlignment="1">
      <alignment horizontal="center" vertical="center"/>
    </xf>
    <xf numFmtId="208" fontId="2" fillId="2" borderId="0" xfId="2" applyNumberFormat="1" applyFont="1" applyFill="1" applyBorder="1" applyAlignment="1">
      <alignment horizontal="center" vertical="center"/>
    </xf>
    <xf numFmtId="182" fontId="2" fillId="2" borderId="0" xfId="0" applyNumberFormat="1" applyFont="1" applyFill="1" applyBorder="1" applyAlignment="1">
      <alignment horizontal="center" vertical="center"/>
    </xf>
    <xf numFmtId="190" fontId="2" fillId="2" borderId="0" xfId="0" applyNumberFormat="1" applyFont="1" applyFill="1" applyAlignment="1">
      <alignment horizontal="center" vertical="center"/>
    </xf>
    <xf numFmtId="210" fontId="3" fillId="2" borderId="0" xfId="0" applyNumberFormat="1" applyFont="1" applyFill="1" applyBorder="1"/>
    <xf numFmtId="210" fontId="3" fillId="2" borderId="6" xfId="0" applyNumberFormat="1" applyFont="1" applyFill="1" applyBorder="1" applyAlignment="1">
      <alignment vertical="center"/>
    </xf>
    <xf numFmtId="210" fontId="7" fillId="2" borderId="14" xfId="0" applyNumberFormat="1" applyFont="1" applyFill="1" applyBorder="1" applyAlignment="1">
      <alignment vertical="center"/>
    </xf>
    <xf numFmtId="190" fontId="10" fillId="2" borderId="4" xfId="0" applyNumberFormat="1" applyFont="1" applyFill="1" applyBorder="1" applyAlignment="1">
      <alignment vertical="center"/>
    </xf>
    <xf numFmtId="208" fontId="3" fillId="2" borderId="0" xfId="2" applyNumberFormat="1" applyFont="1" applyFill="1" applyBorder="1" applyAlignment="1" applyProtection="1">
      <alignment vertical="center"/>
      <protection locked="0"/>
    </xf>
    <xf numFmtId="208" fontId="3" fillId="2" borderId="0" xfId="2" applyNumberFormat="1" applyFont="1" applyFill="1" applyBorder="1" applyProtection="1">
      <protection locked="0"/>
    </xf>
    <xf numFmtId="182" fontId="2" fillId="2" borderId="7" xfId="0" applyNumberFormat="1" applyFont="1" applyFill="1" applyBorder="1"/>
    <xf numFmtId="182" fontId="2" fillId="2" borderId="4" xfId="0" applyNumberFormat="1" applyFont="1" applyFill="1" applyBorder="1"/>
    <xf numFmtId="182" fontId="3" fillId="2" borderId="7" xfId="0" applyNumberFormat="1" applyFont="1" applyFill="1" applyBorder="1"/>
    <xf numFmtId="182" fontId="3" fillId="2" borderId="4" xfId="0" applyNumberFormat="1" applyFont="1" applyFill="1" applyBorder="1"/>
    <xf numFmtId="186" fontId="12" fillId="2" borderId="0" xfId="1" applyNumberFormat="1" applyFont="1" applyFill="1" applyBorder="1" applyAlignment="1">
      <alignment horizontal="right" vertical="center"/>
    </xf>
    <xf numFmtId="190" fontId="5" fillId="2" borderId="0" xfId="0" applyNumberFormat="1" applyFont="1" applyFill="1" applyBorder="1"/>
    <xf numFmtId="186" fontId="12" fillId="2" borderId="0" xfId="1" applyNumberFormat="1" applyFont="1" applyFill="1" applyBorder="1" applyAlignment="1">
      <alignment horizontal="right"/>
    </xf>
    <xf numFmtId="186" fontId="2" fillId="2" borderId="7" xfId="0" applyNumberFormat="1" applyFont="1" applyFill="1" applyBorder="1" applyAlignment="1" applyProtection="1">
      <alignment vertical="center"/>
      <protection locked="0"/>
    </xf>
    <xf numFmtId="182" fontId="2" fillId="2" borderId="11" xfId="0" applyNumberFormat="1" applyFont="1" applyFill="1" applyBorder="1" applyAlignment="1">
      <alignment horizontal="left"/>
    </xf>
    <xf numFmtId="190" fontId="14" fillId="2" borderId="20" xfId="0" applyNumberFormat="1" applyFont="1" applyFill="1" applyBorder="1" applyAlignment="1">
      <alignment vertical="center" wrapText="1"/>
    </xf>
    <xf numFmtId="186" fontId="14" fillId="2" borderId="21" xfId="0" applyNumberFormat="1" applyFont="1" applyFill="1" applyBorder="1" applyAlignment="1">
      <alignment vertical="center"/>
    </xf>
    <xf numFmtId="210" fontId="7" fillId="2" borderId="20" xfId="0" applyNumberFormat="1" applyFont="1" applyFill="1" applyBorder="1" applyAlignment="1">
      <alignment vertical="center"/>
    </xf>
    <xf numFmtId="190" fontId="5" fillId="2" borderId="0" xfId="0" applyNumberFormat="1" applyFont="1" applyFill="1" applyBorder="1" applyAlignment="1">
      <alignment vertical="center" wrapText="1"/>
    </xf>
    <xf numFmtId="0" fontId="21" fillId="2" borderId="0" xfId="0" applyFont="1" applyFill="1" applyBorder="1" applyAlignment="1">
      <alignment horizontal="left" wrapText="1" indent="10"/>
    </xf>
    <xf numFmtId="0" fontId="21" fillId="2" borderId="5" xfId="0" applyFont="1" applyFill="1" applyBorder="1" applyAlignment="1">
      <alignment horizontal="left" wrapText="1" indent="10"/>
    </xf>
    <xf numFmtId="182" fontId="2" fillId="2" borderId="18" xfId="0" applyNumberFormat="1" applyFont="1" applyFill="1" applyBorder="1" applyAlignment="1">
      <alignment horizontal="center"/>
    </xf>
    <xf numFmtId="182" fontId="2" fillId="2" borderId="7" xfId="0" applyNumberFormat="1" applyFont="1" applyFill="1" applyBorder="1" applyAlignment="1">
      <alignment horizontal="center"/>
    </xf>
    <xf numFmtId="190" fontId="2" fillId="2" borderId="7" xfId="0" applyNumberFormat="1" applyFont="1" applyFill="1" applyBorder="1"/>
    <xf numFmtId="208" fontId="3" fillId="2" borderId="4" xfId="2" applyNumberFormat="1" applyFont="1" applyFill="1" applyBorder="1" applyAlignment="1">
      <alignment vertical="center"/>
    </xf>
    <xf numFmtId="208" fontId="7" fillId="2" borderId="4" xfId="2" applyNumberFormat="1" applyFont="1" applyFill="1" applyBorder="1" applyAlignment="1">
      <alignment vertical="center"/>
    </xf>
    <xf numFmtId="208" fontId="3" fillId="2" borderId="22" xfId="2" applyNumberFormat="1" applyFont="1" applyFill="1" applyBorder="1"/>
    <xf numFmtId="190" fontId="10" fillId="2" borderId="7" xfId="0" applyNumberFormat="1" applyFont="1" applyFill="1" applyBorder="1" applyAlignment="1">
      <alignment vertical="center"/>
    </xf>
    <xf numFmtId="186" fontId="2" fillId="2" borderId="18" xfId="0" applyNumberFormat="1" applyFont="1" applyFill="1" applyBorder="1" applyAlignment="1" applyProtection="1">
      <alignment vertical="center"/>
      <protection locked="0"/>
    </xf>
    <xf numFmtId="186" fontId="12" fillId="2" borderId="7" xfId="1" applyNumberFormat="1" applyFont="1" applyFill="1" applyBorder="1" applyAlignment="1">
      <alignment horizontal="right" vertical="center"/>
    </xf>
    <xf numFmtId="208" fontId="3" fillId="2" borderId="18" xfId="2" applyNumberFormat="1" applyFont="1" applyFill="1" applyBorder="1" applyAlignment="1" applyProtection="1">
      <alignment vertical="center"/>
      <protection locked="0"/>
    </xf>
    <xf numFmtId="190" fontId="2" fillId="2" borderId="10" xfId="0" applyNumberFormat="1" applyFont="1" applyFill="1" applyBorder="1" applyAlignment="1">
      <alignment horizontal="left" indent="10"/>
    </xf>
    <xf numFmtId="0" fontId="24" fillId="2" borderId="2" xfId="0" applyFont="1" applyFill="1" applyBorder="1" applyAlignment="1"/>
    <xf numFmtId="186" fontId="3" fillId="2" borderId="5" xfId="0" applyNumberFormat="1" applyFont="1" applyFill="1" applyBorder="1" applyAlignment="1">
      <alignment vertical="center"/>
    </xf>
    <xf numFmtId="186" fontId="3" fillId="2" borderId="12" xfId="1" applyNumberFormat="1" applyFont="1" applyFill="1" applyBorder="1" applyAlignment="1">
      <alignment horizontal="right" vertical="center"/>
    </xf>
    <xf numFmtId="186" fontId="3" fillId="2" borderId="8" xfId="1" applyNumberFormat="1" applyFont="1" applyFill="1" applyBorder="1" applyAlignment="1">
      <alignment horizontal="right" vertical="center"/>
    </xf>
    <xf numFmtId="186" fontId="3" fillId="2" borderId="4" xfId="0" applyNumberFormat="1" applyFont="1" applyFill="1" applyBorder="1" applyAlignment="1" applyProtection="1">
      <alignment vertical="center"/>
      <protection locked="0"/>
    </xf>
    <xf numFmtId="186" fontId="3" fillId="2" borderId="5" xfId="0" applyNumberFormat="1" applyFont="1" applyFill="1" applyBorder="1" applyAlignment="1" applyProtection="1">
      <alignment vertical="center"/>
      <protection locked="0"/>
    </xf>
    <xf numFmtId="210" fontId="7" fillId="2" borderId="0" xfId="1" applyNumberFormat="1" applyFont="1" applyFill="1" applyBorder="1" applyAlignment="1">
      <alignment horizontal="right"/>
    </xf>
    <xf numFmtId="0" fontId="1" fillId="2" borderId="3" xfId="0" applyFont="1" applyFill="1" applyBorder="1" applyAlignment="1"/>
    <xf numFmtId="0" fontId="0" fillId="2" borderId="0" xfId="0" applyFill="1" applyBorder="1" applyAlignment="1">
      <alignment horizontal="left" indent="6"/>
    </xf>
    <xf numFmtId="0" fontId="0" fillId="2" borderId="0" xfId="0" applyFill="1" applyBorder="1" applyAlignment="1">
      <alignment horizontal="left" wrapText="1" indent="4"/>
    </xf>
    <xf numFmtId="210" fontId="3" fillId="2" borderId="10" xfId="0" applyNumberFormat="1" applyFont="1" applyFill="1" applyBorder="1"/>
    <xf numFmtId="210" fontId="7" fillId="2" borderId="3" xfId="1" applyNumberFormat="1" applyFont="1" applyFill="1" applyBorder="1" applyAlignment="1">
      <alignment horizontal="right"/>
    </xf>
    <xf numFmtId="208" fontId="7" fillId="2" borderId="3" xfId="2" applyNumberFormat="1" applyFont="1" applyFill="1" applyBorder="1" applyAlignment="1">
      <alignment horizontal="right"/>
    </xf>
    <xf numFmtId="210" fontId="7" fillId="2" borderId="2" xfId="1" applyNumberFormat="1" applyFont="1" applyFill="1" applyBorder="1" applyAlignment="1">
      <alignment horizontal="right"/>
    </xf>
    <xf numFmtId="208" fontId="7" fillId="2" borderId="2" xfId="2" applyNumberFormat="1" applyFont="1" applyFill="1" applyBorder="1" applyAlignment="1">
      <alignment horizontal="right"/>
    </xf>
    <xf numFmtId="210" fontId="7" fillId="2" borderId="11" xfId="1" applyNumberFormat="1" applyFont="1" applyFill="1" applyBorder="1" applyAlignment="1">
      <alignment horizontal="right"/>
    </xf>
    <xf numFmtId="208" fontId="7" fillId="2" borderId="11" xfId="2" applyNumberFormat="1" applyFont="1" applyFill="1" applyBorder="1" applyAlignment="1">
      <alignment horizontal="right"/>
    </xf>
    <xf numFmtId="210" fontId="3" fillId="2" borderId="8" xfId="1" applyNumberFormat="1" applyFont="1" applyFill="1" applyBorder="1" applyAlignment="1">
      <alignment horizontal="right"/>
    </xf>
    <xf numFmtId="210" fontId="3" fillId="2" borderId="6" xfId="1" applyNumberFormat="1" applyFont="1" applyFill="1" applyBorder="1" applyAlignment="1">
      <alignment horizontal="right"/>
    </xf>
    <xf numFmtId="208" fontId="3" fillId="2" borderId="6" xfId="2" applyNumberFormat="1" applyFont="1" applyFill="1" applyBorder="1" applyAlignment="1">
      <alignment horizontal="right"/>
    </xf>
    <xf numFmtId="210" fontId="3" fillId="2" borderId="0" xfId="1" applyNumberFormat="1" applyFont="1" applyFill="1" applyBorder="1" applyAlignment="1">
      <alignment horizontal="right"/>
    </xf>
    <xf numFmtId="210" fontId="7" fillId="2" borderId="17" xfId="1" applyNumberFormat="1" applyFont="1" applyFill="1" applyBorder="1" applyAlignment="1" applyProtection="1">
      <alignment horizontal="right" vertical="center"/>
      <protection locked="0"/>
    </xf>
    <xf numFmtId="208" fontId="7" fillId="2" borderId="17" xfId="2" applyNumberFormat="1" applyFont="1" applyFill="1" applyBorder="1" applyAlignment="1" applyProtection="1">
      <alignment horizontal="right" vertical="center"/>
      <protection locked="0"/>
    </xf>
    <xf numFmtId="190" fontId="34" fillId="2" borderId="10" xfId="0" applyNumberFormat="1" applyFont="1" applyFill="1" applyBorder="1" applyAlignment="1">
      <alignment horizontal="left" wrapText="1" indent="10"/>
    </xf>
    <xf numFmtId="190" fontId="34" fillId="2" borderId="10" xfId="0" applyNumberFormat="1" applyFont="1" applyFill="1" applyBorder="1" applyAlignment="1">
      <alignment horizontal="left" indent="6"/>
    </xf>
    <xf numFmtId="190" fontId="33" fillId="2" borderId="10" xfId="0" applyNumberFormat="1" applyFont="1" applyFill="1" applyBorder="1" applyAlignment="1">
      <alignment horizontal="left" indent="6"/>
    </xf>
    <xf numFmtId="190" fontId="21" fillId="2" borderId="10" xfId="0" applyNumberFormat="1" applyFont="1" applyFill="1" applyBorder="1" applyAlignment="1">
      <alignment horizontal="left" wrapText="1" indent="10"/>
    </xf>
    <xf numFmtId="190" fontId="21" fillId="2" borderId="10" xfId="0" applyNumberFormat="1" applyFont="1" applyFill="1" applyBorder="1" applyAlignment="1">
      <alignment horizontal="left" indent="6"/>
    </xf>
    <xf numFmtId="186" fontId="28" fillId="2" borderId="0" xfId="0" applyNumberFormat="1" applyFont="1" applyFill="1" applyBorder="1" applyProtection="1">
      <protection locked="0"/>
    </xf>
    <xf numFmtId="186" fontId="28" fillId="2" borderId="11" xfId="0" applyNumberFormat="1" applyFont="1" applyFill="1" applyBorder="1" applyProtection="1">
      <protection locked="0"/>
    </xf>
    <xf numFmtId="210" fontId="7" fillId="2" borderId="0" xfId="0" applyNumberFormat="1" applyFont="1" applyFill="1" applyBorder="1" applyAlignment="1">
      <alignment vertical="center"/>
    </xf>
    <xf numFmtId="186" fontId="28" fillId="2" borderId="9" xfId="0" applyNumberFormat="1" applyFont="1" applyFill="1" applyBorder="1" applyProtection="1">
      <protection locked="0"/>
    </xf>
    <xf numFmtId="208" fontId="7" fillId="2" borderId="9" xfId="2" applyNumberFormat="1" applyFont="1" applyFill="1" applyBorder="1" applyProtection="1">
      <protection locked="0"/>
    </xf>
    <xf numFmtId="186" fontId="28" fillId="2" borderId="18" xfId="0" applyNumberFormat="1" applyFont="1" applyFill="1" applyBorder="1" applyProtection="1">
      <protection locked="0"/>
    </xf>
    <xf numFmtId="208" fontId="7" fillId="2" borderId="18" xfId="2" applyNumberFormat="1" applyFont="1" applyFill="1" applyBorder="1" applyProtection="1">
      <protection locked="0"/>
    </xf>
    <xf numFmtId="210" fontId="7" fillId="2" borderId="11" xfId="0" applyNumberFormat="1" applyFont="1" applyFill="1" applyBorder="1" applyAlignment="1" applyProtection="1">
      <alignment vertical="center"/>
      <protection locked="0"/>
    </xf>
    <xf numFmtId="210" fontId="28" fillId="2" borderId="3" xfId="0" applyNumberFormat="1" applyFont="1" applyFill="1" applyBorder="1" applyAlignment="1" applyProtection="1">
      <alignment vertical="center"/>
      <protection locked="0"/>
    </xf>
    <xf numFmtId="208" fontId="7" fillId="2" borderId="3" xfId="2" applyNumberFormat="1" applyFont="1" applyFill="1" applyBorder="1" applyAlignment="1" applyProtection="1">
      <alignment vertical="center"/>
      <protection locked="0"/>
    </xf>
    <xf numFmtId="186" fontId="28" fillId="2" borderId="7" xfId="0" applyNumberFormat="1" applyFont="1" applyFill="1" applyBorder="1" applyProtection="1">
      <protection locked="0"/>
    </xf>
    <xf numFmtId="190" fontId="14" fillId="2" borderId="11" xfId="0" applyNumberFormat="1" applyFont="1" applyFill="1" applyBorder="1" applyAlignment="1">
      <alignment horizontal="center"/>
    </xf>
    <xf numFmtId="210" fontId="7" fillId="2" borderId="11" xfId="0" applyNumberFormat="1" applyFont="1" applyFill="1" applyBorder="1" applyAlignment="1" applyProtection="1">
      <protection locked="0"/>
    </xf>
    <xf numFmtId="210" fontId="28" fillId="2" borderId="3" xfId="0" applyNumberFormat="1" applyFont="1" applyFill="1" applyBorder="1" applyAlignment="1" applyProtection="1">
      <protection locked="0"/>
    </xf>
    <xf numFmtId="208" fontId="7" fillId="2" borderId="3" xfId="2" applyNumberFormat="1" applyFont="1" applyFill="1" applyBorder="1" applyAlignment="1" applyProtection="1">
      <protection locked="0"/>
    </xf>
    <xf numFmtId="210" fontId="12" fillId="2" borderId="11" xfId="0" applyNumberFormat="1" applyFont="1" applyFill="1" applyBorder="1" applyAlignment="1" applyProtection="1">
      <alignment vertical="center"/>
      <protection locked="0"/>
    </xf>
    <xf numFmtId="210" fontId="7" fillId="2" borderId="13" xfId="0" applyNumberFormat="1" applyFont="1" applyFill="1" applyBorder="1" applyProtection="1">
      <protection locked="0"/>
    </xf>
    <xf numFmtId="210" fontId="7" fillId="2" borderId="7" xfId="0" applyNumberFormat="1" applyFont="1" applyFill="1" applyBorder="1" applyProtection="1">
      <protection locked="0"/>
    </xf>
    <xf numFmtId="210" fontId="28" fillId="2" borderId="18" xfId="0" applyNumberFormat="1" applyFont="1" applyFill="1" applyBorder="1" applyProtection="1">
      <protection locked="0"/>
    </xf>
    <xf numFmtId="210" fontId="7" fillId="2" borderId="16" xfId="0" applyNumberFormat="1" applyFont="1" applyFill="1" applyBorder="1" applyProtection="1">
      <protection locked="0"/>
    </xf>
    <xf numFmtId="210" fontId="28" fillId="2" borderId="9" xfId="0" applyNumberFormat="1" applyFont="1" applyFill="1" applyBorder="1" applyProtection="1">
      <protection locked="0"/>
    </xf>
    <xf numFmtId="208" fontId="7" fillId="2" borderId="11" xfId="2" applyNumberFormat="1" applyFont="1" applyFill="1" applyBorder="1" applyAlignment="1" applyProtection="1">
      <alignment vertical="center"/>
      <protection locked="0"/>
    </xf>
    <xf numFmtId="190" fontId="3" fillId="2" borderId="0" xfId="0" applyNumberFormat="1" applyFont="1" applyFill="1" applyAlignment="1">
      <alignment horizontal="left" vertical="center"/>
    </xf>
    <xf numFmtId="210" fontId="3" fillId="2" borderId="10" xfId="1" applyNumberFormat="1" applyFont="1" applyFill="1" applyBorder="1" applyAlignment="1" applyProtection="1">
      <alignment horizontal="left" vertical="center"/>
      <protection locked="0"/>
    </xf>
    <xf numFmtId="208" fontId="3" fillId="2" borderId="4" xfId="2" applyNumberFormat="1" applyFont="1" applyFill="1" applyBorder="1" applyAlignment="1" applyProtection="1">
      <alignment horizontal="left" vertical="center"/>
      <protection locked="0"/>
    </xf>
    <xf numFmtId="184" fontId="3" fillId="2" borderId="10" xfId="1" applyNumberFormat="1" applyFont="1" applyFill="1" applyBorder="1" applyAlignment="1" applyProtection="1">
      <alignment horizontal="left" vertical="center"/>
      <protection locked="0"/>
    </xf>
    <xf numFmtId="3" fontId="3" fillId="2" borderId="0" xfId="0" applyNumberFormat="1" applyFont="1" applyFill="1" applyBorder="1" applyAlignment="1">
      <alignment horizontal="left" vertical="center"/>
    </xf>
    <xf numFmtId="0" fontId="0" fillId="2" borderId="0" xfId="0" applyFill="1" applyAlignment="1">
      <alignment horizontal="left" vertical="center"/>
    </xf>
    <xf numFmtId="190" fontId="3" fillId="3" borderId="0" xfId="0" applyNumberFormat="1" applyFont="1" applyFill="1" applyAlignment="1">
      <alignment horizontal="left"/>
    </xf>
    <xf numFmtId="210" fontId="3" fillId="3" borderId="10" xfId="1" applyNumberFormat="1" applyFont="1" applyFill="1" applyBorder="1" applyAlignment="1" applyProtection="1">
      <protection locked="0"/>
    </xf>
    <xf numFmtId="208" fontId="3" fillId="3" borderId="4" xfId="2" applyNumberFormat="1" applyFont="1" applyFill="1" applyBorder="1" applyAlignment="1" applyProtection="1">
      <protection locked="0"/>
    </xf>
    <xf numFmtId="184" fontId="3" fillId="3" borderId="10" xfId="1" applyNumberFormat="1" applyFont="1" applyFill="1" applyBorder="1" applyAlignment="1" applyProtection="1">
      <protection locked="0"/>
    </xf>
    <xf numFmtId="3" fontId="12" fillId="3" borderId="0" xfId="0" applyNumberFormat="1" applyFont="1" applyFill="1" applyBorder="1"/>
    <xf numFmtId="0" fontId="0" fillId="3" borderId="0" xfId="0" applyFill="1"/>
    <xf numFmtId="210" fontId="7" fillId="3" borderId="10" xfId="1" applyNumberFormat="1" applyFont="1" applyFill="1" applyBorder="1" applyAlignment="1" applyProtection="1">
      <protection locked="0"/>
    </xf>
    <xf numFmtId="208" fontId="7" fillId="3" borderId="4" xfId="2" applyNumberFormat="1" applyFont="1" applyFill="1" applyBorder="1" applyAlignment="1" applyProtection="1">
      <protection locked="0"/>
    </xf>
    <xf numFmtId="184" fontId="10" fillId="3" borderId="10" xfId="1" applyNumberFormat="1" applyFont="1" applyFill="1" applyBorder="1" applyAlignment="1" applyProtection="1">
      <protection locked="0"/>
    </xf>
    <xf numFmtId="3" fontId="3" fillId="3" borderId="0" xfId="0" applyNumberFormat="1" applyFont="1" applyFill="1" applyBorder="1"/>
    <xf numFmtId="184" fontId="2" fillId="3" borderId="10" xfId="1" applyNumberFormat="1" applyFont="1" applyFill="1" applyBorder="1" applyAlignment="1" applyProtection="1">
      <protection locked="0"/>
    </xf>
    <xf numFmtId="190" fontId="6" fillId="3" borderId="0" xfId="0" applyNumberFormat="1" applyFont="1" applyFill="1" applyAlignment="1">
      <alignment horizontal="left"/>
    </xf>
    <xf numFmtId="184" fontId="14" fillId="3" borderId="10" xfId="1" applyNumberFormat="1" applyFont="1" applyFill="1" applyBorder="1" applyAlignment="1" applyProtection="1">
      <protection locked="0"/>
    </xf>
    <xf numFmtId="3" fontId="6" fillId="3" borderId="0" xfId="0" applyNumberFormat="1" applyFont="1" applyFill="1" applyBorder="1"/>
    <xf numFmtId="0" fontId="24" fillId="3" borderId="0" xfId="0" applyFont="1" applyFill="1"/>
    <xf numFmtId="200" fontId="2" fillId="3" borderId="0" xfId="0" applyNumberFormat="1" applyFont="1" applyFill="1" applyAlignment="1">
      <alignment horizontal="left"/>
    </xf>
    <xf numFmtId="182" fontId="2" fillId="3" borderId="0" xfId="0" applyNumberFormat="1" applyFont="1" applyFill="1"/>
    <xf numFmtId="182" fontId="2" fillId="3" borderId="0" xfId="0" applyNumberFormat="1" applyFont="1" applyFill="1" applyAlignment="1"/>
    <xf numFmtId="200" fontId="2" fillId="3" borderId="0" xfId="0" applyNumberFormat="1" applyFont="1" applyFill="1" applyAlignment="1">
      <alignment horizontal="right"/>
    </xf>
    <xf numFmtId="190" fontId="4" fillId="3" borderId="0" xfId="0" applyNumberFormat="1" applyFont="1" applyFill="1" applyAlignment="1">
      <alignment horizontal="centerContinuous"/>
    </xf>
    <xf numFmtId="182" fontId="2" fillId="3" borderId="0" xfId="0" applyNumberFormat="1" applyFont="1" applyFill="1" applyAlignment="1">
      <alignment horizontal="centerContinuous"/>
    </xf>
    <xf numFmtId="182" fontId="15" fillId="3" borderId="0" xfId="0" applyNumberFormat="1" applyFont="1" applyFill="1" applyAlignment="1">
      <alignment horizontal="centerContinuous"/>
    </xf>
    <xf numFmtId="190" fontId="5" fillId="3" borderId="0" xfId="0" applyNumberFormat="1" applyFont="1" applyFill="1" applyAlignment="1">
      <alignment horizontal="right"/>
    </xf>
    <xf numFmtId="182" fontId="5" fillId="3" borderId="0" xfId="0" applyNumberFormat="1" applyFont="1" applyFill="1" applyAlignment="1">
      <alignment horizontal="right" vertical="center"/>
    </xf>
    <xf numFmtId="182" fontId="5" fillId="3" borderId="0" xfId="0" applyNumberFormat="1" applyFont="1" applyFill="1" applyAlignment="1">
      <alignment horizontal="left" vertical="center"/>
    </xf>
    <xf numFmtId="182" fontId="15" fillId="3" borderId="0" xfId="0" applyNumberFormat="1" applyFont="1" applyFill="1"/>
    <xf numFmtId="190" fontId="6" fillId="3" borderId="1" xfId="0" applyNumberFormat="1" applyFont="1" applyFill="1" applyBorder="1" applyAlignment="1">
      <alignment horizontal="left" vertical="center"/>
    </xf>
    <xf numFmtId="182" fontId="2" fillId="3" borderId="2" xfId="0" applyNumberFormat="1" applyFont="1" applyFill="1" applyBorder="1" applyAlignment="1">
      <alignment horizontal="left"/>
    </xf>
    <xf numFmtId="182" fontId="2" fillId="3" borderId="3" xfId="0" applyNumberFormat="1" applyFont="1" applyFill="1" applyBorder="1" applyAlignment="1">
      <alignment horizontal="left"/>
    </xf>
    <xf numFmtId="182" fontId="2" fillId="3" borderId="0" xfId="0" applyNumberFormat="1" applyFont="1" applyFill="1" applyBorder="1" applyAlignment="1">
      <alignment horizontal="left"/>
    </xf>
    <xf numFmtId="182" fontId="2" fillId="3" borderId="2" xfId="0" applyNumberFormat="1" applyFont="1" applyFill="1" applyBorder="1" applyAlignment="1">
      <alignment vertical="center"/>
    </xf>
    <xf numFmtId="0" fontId="22" fillId="3" borderId="0" xfId="0" applyFont="1" applyFill="1" applyBorder="1" applyAlignment="1">
      <alignment horizontal="center" vertical="center"/>
    </xf>
    <xf numFmtId="0" fontId="0" fillId="3" borderId="0" xfId="0" applyFill="1" applyBorder="1" applyAlignment="1">
      <alignment vertical="center"/>
    </xf>
    <xf numFmtId="208" fontId="22" fillId="3" borderId="0" xfId="2" applyNumberFormat="1" applyFont="1" applyFill="1" applyBorder="1" applyAlignment="1">
      <alignment horizontal="center" vertical="center"/>
    </xf>
    <xf numFmtId="190" fontId="2" fillId="3" borderId="0" xfId="0" applyNumberFormat="1" applyFont="1" applyFill="1"/>
    <xf numFmtId="208" fontId="6" fillId="3" borderId="0" xfId="2" applyNumberFormat="1" applyFont="1" applyFill="1" applyBorder="1" applyAlignment="1" applyProtection="1">
      <alignment horizontal="right"/>
      <protection locked="0"/>
    </xf>
    <xf numFmtId="0" fontId="23" fillId="3" borderId="0" xfId="0" applyFont="1" applyFill="1" applyBorder="1"/>
    <xf numFmtId="190" fontId="7" fillId="3" borderId="0" xfId="0" applyNumberFormat="1" applyFont="1" applyFill="1" applyAlignment="1">
      <alignment horizontal="left"/>
    </xf>
    <xf numFmtId="208" fontId="5" fillId="3" borderId="0" xfId="2" applyNumberFormat="1" applyFont="1" applyFill="1" applyBorder="1" applyAlignment="1" applyProtection="1">
      <alignment horizontal="right"/>
      <protection locked="0"/>
    </xf>
    <xf numFmtId="0" fontId="18" fillId="3" borderId="0" xfId="0" applyFont="1" applyFill="1" applyBorder="1"/>
    <xf numFmtId="208" fontId="2" fillId="3" borderId="0" xfId="2" applyNumberFormat="1" applyFont="1" applyFill="1" applyBorder="1" applyAlignment="1" applyProtection="1">
      <alignment horizontal="right"/>
      <protection locked="0"/>
    </xf>
    <xf numFmtId="0" fontId="17" fillId="3" borderId="0" xfId="0" applyFont="1" applyFill="1" applyBorder="1"/>
    <xf numFmtId="182" fontId="2" fillId="3" borderId="0" xfId="0" applyNumberFormat="1" applyFont="1" applyFill="1" applyBorder="1"/>
    <xf numFmtId="0" fontId="6" fillId="3" borderId="0" xfId="0" applyFont="1" applyFill="1" applyBorder="1"/>
    <xf numFmtId="190" fontId="6" fillId="3" borderId="0" xfId="0" applyNumberFormat="1" applyFont="1" applyFill="1"/>
    <xf numFmtId="0" fontId="13" fillId="3" borderId="0" xfId="0" applyFont="1" applyFill="1" applyBorder="1"/>
    <xf numFmtId="190" fontId="13" fillId="3" borderId="0" xfId="0" applyNumberFormat="1" applyFont="1" applyFill="1"/>
    <xf numFmtId="0" fontId="10" fillId="3" borderId="0" xfId="0" applyFont="1" applyFill="1" applyBorder="1"/>
    <xf numFmtId="190" fontId="10" fillId="3" borderId="0" xfId="0" applyNumberFormat="1" applyFont="1" applyFill="1"/>
    <xf numFmtId="190" fontId="7" fillId="3" borderId="2" xfId="0" applyNumberFormat="1" applyFont="1" applyFill="1" applyBorder="1" applyAlignment="1"/>
    <xf numFmtId="186" fontId="3" fillId="3" borderId="2" xfId="1" applyNumberFormat="1" applyFont="1" applyFill="1" applyBorder="1" applyAlignment="1">
      <alignment horizontal="right"/>
    </xf>
    <xf numFmtId="186" fontId="30" fillId="3" borderId="2" xfId="1" applyNumberFormat="1" applyFont="1" applyFill="1" applyBorder="1" applyAlignment="1">
      <alignment horizontal="right"/>
    </xf>
    <xf numFmtId="208" fontId="30" fillId="3" borderId="2" xfId="2" applyNumberFormat="1" applyFont="1" applyFill="1" applyBorder="1" applyAlignment="1">
      <alignment horizontal="right"/>
    </xf>
    <xf numFmtId="0" fontId="14" fillId="3" borderId="1" xfId="0" applyFont="1" applyFill="1" applyBorder="1"/>
    <xf numFmtId="186" fontId="14" fillId="3" borderId="2" xfId="1" applyNumberFormat="1" applyFont="1" applyFill="1" applyBorder="1" applyAlignment="1">
      <alignment horizontal="right"/>
    </xf>
    <xf numFmtId="186" fontId="14" fillId="3" borderId="3" xfId="1" applyNumberFormat="1" applyFont="1" applyFill="1" applyBorder="1" applyAlignment="1">
      <alignment horizontal="right"/>
    </xf>
    <xf numFmtId="210" fontId="31" fillId="3" borderId="3" xfId="1" applyNumberFormat="1" applyFont="1" applyFill="1" applyBorder="1" applyAlignment="1">
      <alignment horizontal="right"/>
    </xf>
    <xf numFmtId="208" fontId="31" fillId="3" borderId="3" xfId="2" applyNumberFormat="1" applyFont="1" applyFill="1" applyBorder="1" applyAlignment="1">
      <alignment horizontal="right"/>
    </xf>
    <xf numFmtId="0" fontId="14" fillId="3" borderId="2" xfId="0" applyFont="1" applyFill="1" applyBorder="1"/>
    <xf numFmtId="210" fontId="31" fillId="3" borderId="2" xfId="1" applyNumberFormat="1" applyFont="1" applyFill="1" applyBorder="1" applyAlignment="1">
      <alignment horizontal="right"/>
    </xf>
    <xf numFmtId="208" fontId="31" fillId="3" borderId="2" xfId="2" applyNumberFormat="1" applyFont="1" applyFill="1" applyBorder="1" applyAlignment="1">
      <alignment horizontal="right"/>
    </xf>
    <xf numFmtId="0" fontId="19" fillId="3" borderId="0" xfId="0" applyFont="1" applyFill="1" applyBorder="1"/>
    <xf numFmtId="0" fontId="14" fillId="3" borderId="0" xfId="0" applyFont="1" applyFill="1" applyBorder="1"/>
    <xf numFmtId="186" fontId="14" fillId="3" borderId="0" xfId="1" applyNumberFormat="1" applyFont="1" applyFill="1" applyBorder="1" applyAlignment="1"/>
    <xf numFmtId="0" fontId="24" fillId="3" borderId="0" xfId="0" applyFont="1" applyFill="1" applyBorder="1" applyAlignment="1"/>
    <xf numFmtId="210" fontId="31" fillId="3" borderId="0" xfId="1" applyNumberFormat="1" applyFont="1" applyFill="1" applyBorder="1" applyAlignment="1">
      <alignment horizontal="right"/>
    </xf>
    <xf numFmtId="208" fontId="31" fillId="3" borderId="0" xfId="2" applyNumberFormat="1" applyFont="1" applyFill="1" applyBorder="1" applyAlignment="1">
      <alignment horizontal="right"/>
    </xf>
    <xf numFmtId="208" fontId="21" fillId="3" borderId="0" xfId="2" applyNumberFormat="1" applyFont="1" applyFill="1" applyBorder="1" applyAlignment="1">
      <alignment horizontal="right"/>
    </xf>
    <xf numFmtId="0" fontId="3" fillId="3" borderId="0" xfId="0" applyFont="1" applyFill="1" applyBorder="1"/>
    <xf numFmtId="186" fontId="14" fillId="3" borderId="2" xfId="1" applyNumberFormat="1" applyFont="1" applyFill="1" applyBorder="1" applyAlignment="1"/>
    <xf numFmtId="0" fontId="24" fillId="3" borderId="3" xfId="0" applyFont="1" applyFill="1" applyBorder="1" applyAlignment="1"/>
    <xf numFmtId="190" fontId="10" fillId="3" borderId="1" xfId="0" applyNumberFormat="1" applyFont="1" applyFill="1" applyBorder="1" applyProtection="1">
      <protection locked="0"/>
    </xf>
    <xf numFmtId="210" fontId="31" fillId="3" borderId="11" xfId="1" applyNumberFormat="1" applyFont="1" applyFill="1" applyBorder="1" applyAlignment="1">
      <alignment horizontal="right"/>
    </xf>
    <xf numFmtId="208" fontId="31" fillId="3" borderId="11" xfId="2" applyNumberFormat="1" applyFont="1" applyFill="1" applyBorder="1" applyAlignment="1">
      <alignment horizontal="right"/>
    </xf>
    <xf numFmtId="190" fontId="2" fillId="3" borderId="10" xfId="0" applyNumberFormat="1" applyFont="1" applyFill="1" applyBorder="1" applyProtection="1">
      <protection locked="0"/>
    </xf>
    <xf numFmtId="0" fontId="24" fillId="3" borderId="5" xfId="0" applyFont="1" applyFill="1" applyBorder="1" applyAlignment="1"/>
    <xf numFmtId="210" fontId="30" fillId="3" borderId="4" xfId="1" applyNumberFormat="1" applyFont="1" applyFill="1" applyBorder="1" applyAlignment="1">
      <alignment horizontal="right"/>
    </xf>
    <xf numFmtId="208" fontId="30" fillId="3" borderId="4" xfId="2" applyNumberFormat="1" applyFont="1" applyFill="1" applyBorder="1" applyAlignment="1">
      <alignment horizontal="right"/>
    </xf>
    <xf numFmtId="190" fontId="2" fillId="3" borderId="16" xfId="0" applyNumberFormat="1" applyFont="1" applyFill="1" applyBorder="1" applyProtection="1">
      <protection locked="0"/>
    </xf>
    <xf numFmtId="186" fontId="14" fillId="3" borderId="12" xfId="1" applyNumberFormat="1" applyFont="1" applyFill="1" applyBorder="1" applyAlignment="1"/>
    <xf numFmtId="0" fontId="24" fillId="3" borderId="9" xfId="0" applyFont="1" applyFill="1" applyBorder="1" applyAlignment="1"/>
    <xf numFmtId="210" fontId="30" fillId="3" borderId="8" xfId="1" applyNumberFormat="1" applyFont="1" applyFill="1" applyBorder="1" applyAlignment="1">
      <alignment horizontal="right"/>
    </xf>
    <xf numFmtId="208" fontId="30" fillId="3" borderId="8" xfId="2" applyNumberFormat="1" applyFont="1" applyFill="1" applyBorder="1" applyAlignment="1">
      <alignment horizontal="right"/>
    </xf>
    <xf numFmtId="190" fontId="2" fillId="3" borderId="0" xfId="0" applyNumberFormat="1" applyFont="1" applyFill="1" applyBorder="1" applyProtection="1">
      <protection locked="0"/>
    </xf>
    <xf numFmtId="190" fontId="14" fillId="3" borderId="14" xfId="0" applyNumberFormat="1" applyFont="1" applyFill="1" applyBorder="1" applyAlignment="1">
      <alignment vertical="center"/>
    </xf>
    <xf numFmtId="186" fontId="10" fillId="3" borderId="15" xfId="1" applyNumberFormat="1" applyFont="1" applyFill="1" applyBorder="1" applyAlignment="1" applyProtection="1">
      <alignment horizontal="right" vertical="center"/>
      <protection locked="0"/>
    </xf>
    <xf numFmtId="210" fontId="31" fillId="3" borderId="17" xfId="1" applyNumberFormat="1" applyFont="1" applyFill="1" applyBorder="1" applyAlignment="1" applyProtection="1">
      <alignment horizontal="right" vertical="center"/>
      <protection locked="0"/>
    </xf>
    <xf numFmtId="208" fontId="31" fillId="3" borderId="17" xfId="2" applyNumberFormat="1" applyFont="1" applyFill="1" applyBorder="1" applyAlignment="1" applyProtection="1">
      <alignment horizontal="right" vertical="center"/>
      <protection locked="0"/>
    </xf>
    <xf numFmtId="208" fontId="10" fillId="3" borderId="0" xfId="2" applyNumberFormat="1" applyFont="1" applyFill="1" applyBorder="1" applyAlignment="1" applyProtection="1">
      <alignment horizontal="right" vertical="center"/>
      <protection locked="0"/>
    </xf>
    <xf numFmtId="190" fontId="20" fillId="3" borderId="0" xfId="0" applyNumberFormat="1" applyFont="1" applyFill="1" applyBorder="1" applyAlignment="1" applyProtection="1">
      <alignment vertical="center"/>
      <protection locked="0"/>
    </xf>
    <xf numFmtId="190" fontId="2" fillId="3" borderId="10" xfId="0" applyNumberFormat="1" applyFont="1" applyFill="1" applyBorder="1" applyAlignment="1">
      <alignment horizontal="left" wrapText="1" indent="10"/>
    </xf>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86" fontId="2" fillId="3" borderId="0" xfId="0" applyNumberFormat="1" applyFont="1" applyFill="1" applyBorder="1"/>
    <xf numFmtId="210" fontId="3" fillId="3" borderId="4" xfId="0" applyNumberFormat="1" applyFont="1" applyFill="1" applyBorder="1"/>
    <xf numFmtId="208" fontId="3" fillId="3" borderId="4" xfId="2" applyNumberFormat="1" applyFont="1" applyFill="1" applyBorder="1"/>
    <xf numFmtId="208" fontId="2" fillId="3" borderId="0" xfId="2" applyNumberFormat="1" applyFont="1" applyFill="1" applyBorder="1"/>
    <xf numFmtId="182" fontId="13" fillId="3" borderId="0" xfId="0" applyNumberFormat="1" applyFont="1" applyFill="1" applyBorder="1"/>
    <xf numFmtId="208" fontId="10" fillId="3" borderId="0" xfId="2" applyNumberFormat="1" applyFont="1" applyFill="1" applyBorder="1" applyAlignment="1">
      <alignment vertical="center"/>
    </xf>
    <xf numFmtId="190" fontId="2" fillId="3" borderId="4" xfId="0" applyNumberFormat="1" applyFont="1" applyFill="1" applyBorder="1" applyAlignment="1"/>
    <xf numFmtId="210" fontId="3" fillId="3" borderId="4" xfId="0" applyNumberFormat="1" applyFont="1" applyFill="1" applyBorder="1" applyProtection="1">
      <protection locked="0"/>
    </xf>
    <xf numFmtId="210" fontId="12" fillId="3" borderId="4" xfId="0" applyNumberFormat="1" applyFont="1" applyFill="1" applyBorder="1" applyProtection="1">
      <protection locked="0"/>
    </xf>
    <xf numFmtId="208" fontId="3" fillId="3" borderId="4" xfId="2" applyNumberFormat="1" applyFont="1" applyFill="1" applyBorder="1" applyProtection="1">
      <protection locked="0"/>
    </xf>
    <xf numFmtId="182" fontId="7" fillId="3" borderId="0" xfId="0" applyNumberFormat="1" applyFont="1" applyFill="1" applyBorder="1" applyProtection="1">
      <protection locked="0"/>
    </xf>
    <xf numFmtId="190" fontId="7" fillId="3" borderId="0" xfId="0" applyNumberFormat="1" applyFont="1" applyFill="1"/>
    <xf numFmtId="190" fontId="5" fillId="3" borderId="0" xfId="0" applyNumberFormat="1" applyFont="1" applyFill="1" applyAlignment="1">
      <alignment horizontal="left"/>
    </xf>
    <xf numFmtId="210" fontId="12" fillId="3" borderId="4" xfId="0" applyNumberFormat="1" applyFont="1" applyFill="1" applyBorder="1"/>
    <xf numFmtId="182" fontId="5" fillId="3" borderId="0" xfId="0" applyNumberFormat="1" applyFont="1" applyFill="1" applyBorder="1"/>
    <xf numFmtId="190" fontId="5" fillId="3" borderId="0" xfId="0" applyNumberFormat="1" applyFont="1" applyFill="1"/>
    <xf numFmtId="190" fontId="2" fillId="3" borderId="4" xfId="0" applyNumberFormat="1" applyFont="1" applyFill="1" applyBorder="1"/>
    <xf numFmtId="210" fontId="3" fillId="3" borderId="4" xfId="1" applyNumberFormat="1" applyFont="1" applyFill="1" applyBorder="1" applyAlignment="1">
      <alignment horizontal="right" vertical="center"/>
    </xf>
    <xf numFmtId="210" fontId="12" fillId="3" borderId="4" xfId="1" applyNumberFormat="1" applyFont="1" applyFill="1" applyBorder="1" applyAlignment="1">
      <alignment horizontal="right" vertical="center"/>
    </xf>
    <xf numFmtId="208" fontId="3" fillId="3" borderId="4" xfId="2" applyNumberFormat="1" applyFont="1" applyFill="1" applyBorder="1" applyAlignment="1">
      <alignment horizontal="right" vertical="center"/>
    </xf>
    <xf numFmtId="182" fontId="5" fillId="3" borderId="0" xfId="0" applyNumberFormat="1" applyFont="1" applyFill="1" applyBorder="1" applyAlignment="1">
      <alignment vertical="center"/>
    </xf>
    <xf numFmtId="210" fontId="3" fillId="3" borderId="4" xfId="1" applyNumberFormat="1" applyFont="1" applyFill="1" applyBorder="1" applyAlignment="1">
      <alignment horizontal="right"/>
    </xf>
    <xf numFmtId="210" fontId="12" fillId="3" borderId="4" xfId="1" applyNumberFormat="1" applyFont="1" applyFill="1" applyBorder="1" applyAlignment="1">
      <alignment horizontal="right"/>
    </xf>
    <xf numFmtId="208" fontId="3" fillId="3" borderId="4" xfId="2" applyNumberFormat="1" applyFont="1" applyFill="1" applyBorder="1" applyAlignment="1">
      <alignment horizontal="right"/>
    </xf>
    <xf numFmtId="182" fontId="3" fillId="3" borderId="0" xfId="0" applyNumberFormat="1" applyFont="1" applyFill="1" applyBorder="1"/>
    <xf numFmtId="0" fontId="24" fillId="3" borderId="0" xfId="0" applyFont="1" applyFill="1" applyBorder="1" applyAlignment="1"/>
    <xf numFmtId="186" fontId="14" fillId="2" borderId="0" xfId="1" applyNumberFormat="1" applyFont="1" applyFill="1" applyBorder="1" applyAlignment="1">
      <alignment horizontal="right"/>
    </xf>
    <xf numFmtId="190" fontId="34" fillId="2" borderId="4" xfId="0" applyNumberFormat="1" applyFont="1" applyFill="1" applyBorder="1"/>
    <xf numFmtId="190" fontId="34" fillId="2" borderId="4" xfId="0" applyNumberFormat="1" applyFont="1" applyFill="1" applyBorder="1" applyAlignment="1"/>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0" fontId="0" fillId="2" borderId="5" xfId="0" applyFill="1" applyBorder="1" applyAlignment="1">
      <alignment horizontal="left" wrapText="1" indent="3"/>
    </xf>
    <xf numFmtId="190" fontId="34" fillId="4" borderId="4" xfId="0" applyNumberFormat="1" applyFont="1" applyFill="1" applyBorder="1"/>
    <xf numFmtId="184" fontId="14" fillId="3" borderId="0" xfId="1" applyNumberFormat="1" applyFont="1" applyFill="1" applyBorder="1" applyAlignment="1" applyProtection="1">
      <protection locked="0"/>
    </xf>
    <xf numFmtId="208" fontId="3" fillId="3" borderId="10" xfId="2" applyNumberFormat="1" applyFont="1" applyFill="1" applyBorder="1" applyAlignment="1" applyProtection="1">
      <protection locked="0"/>
    </xf>
    <xf numFmtId="0" fontId="24" fillId="3" borderId="0" xfId="0" applyFont="1" applyFill="1" applyBorder="1" applyAlignment="1"/>
    <xf numFmtId="190" fontId="10" fillId="2" borderId="0" xfId="0" applyNumberFormat="1" applyFont="1" applyFill="1" applyBorder="1" applyProtection="1">
      <protection locked="0"/>
    </xf>
    <xf numFmtId="0" fontId="1" fillId="2" borderId="0" xfId="0" applyFont="1" applyFill="1" applyBorder="1" applyAlignment="1"/>
    <xf numFmtId="210" fontId="30" fillId="3" borderId="0" xfId="1" applyNumberFormat="1" applyFont="1" applyFill="1" applyBorder="1" applyAlignment="1">
      <alignment horizontal="right"/>
    </xf>
    <xf numFmtId="208" fontId="30" fillId="3" borderId="0" xfId="2" applyNumberFormat="1" applyFont="1" applyFill="1" applyBorder="1" applyAlignment="1">
      <alignment horizontal="right"/>
    </xf>
    <xf numFmtId="190" fontId="34" fillId="2" borderId="10" xfId="0" applyNumberFormat="1" applyFont="1" applyFill="1" applyBorder="1" applyAlignment="1">
      <alignment horizontal="left" wrapText="1" indent="10"/>
    </xf>
    <xf numFmtId="190" fontId="2" fillId="3" borderId="10"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190" fontId="5" fillId="3" borderId="10" xfId="0" applyNumberFormat="1" applyFont="1" applyFill="1" applyBorder="1" applyAlignment="1">
      <alignment horizontal="left" wrapText="1" indent="6"/>
    </xf>
    <xf numFmtId="0" fontId="21" fillId="3" borderId="0" xfId="0" applyFont="1" applyFill="1" applyBorder="1" applyAlignment="1">
      <alignment horizontal="left" wrapText="1" indent="6"/>
    </xf>
    <xf numFmtId="190" fontId="2" fillId="2" borderId="1" xfId="0" applyNumberFormat="1" applyFont="1" applyFill="1" applyBorder="1" applyAlignment="1"/>
    <xf numFmtId="0" fontId="0" fillId="2" borderId="2" xfId="0" applyFill="1" applyBorder="1" applyAlignment="1"/>
    <xf numFmtId="190" fontId="10" fillId="2" borderId="10" xfId="0" applyNumberFormat="1" applyFont="1" applyFill="1" applyBorder="1" applyAlignment="1">
      <alignment horizontal="left" indent="2"/>
    </xf>
    <xf numFmtId="0" fontId="26" fillId="2" borderId="0" xfId="0" applyFont="1" applyFill="1" applyBorder="1" applyAlignment="1">
      <alignment horizontal="left" indent="2"/>
    </xf>
    <xf numFmtId="190" fontId="2" fillId="2" borderId="10" xfId="0" applyNumberFormat="1" applyFont="1" applyFill="1" applyBorder="1" applyAlignment="1">
      <alignment horizontal="left" indent="4"/>
    </xf>
    <xf numFmtId="0" fontId="0" fillId="2" borderId="0" xfId="0" applyFill="1" applyBorder="1" applyAlignment="1">
      <alignment horizontal="left" indent="4"/>
    </xf>
    <xf numFmtId="190" fontId="2" fillId="3" borderId="10"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90" fontId="5" fillId="2" borderId="10" xfId="0" applyNumberFormat="1" applyFont="1" applyFill="1" applyBorder="1" applyAlignment="1">
      <alignment horizontal="left" wrapText="1" indent="8"/>
    </xf>
    <xf numFmtId="0" fontId="21" fillId="2" borderId="0" xfId="0" applyFont="1" applyFill="1" applyBorder="1" applyAlignment="1">
      <alignment horizontal="left" wrapText="1" indent="8"/>
    </xf>
    <xf numFmtId="0" fontId="21" fillId="2" borderId="5" xfId="0" applyFont="1" applyFill="1" applyBorder="1" applyAlignment="1">
      <alignment horizontal="left" wrapText="1" indent="8"/>
    </xf>
    <xf numFmtId="190" fontId="11" fillId="2" borderId="10" xfId="0" applyNumberFormat="1" applyFont="1" applyFill="1" applyBorder="1" applyAlignment="1">
      <alignment horizontal="left" indent="6"/>
    </xf>
    <xf numFmtId="0" fontId="0" fillId="2" borderId="0" xfId="0" applyFill="1" applyBorder="1" applyAlignment="1">
      <alignment horizontal="left" indent="6"/>
    </xf>
    <xf numFmtId="190" fontId="2" fillId="2" borderId="10" xfId="0" applyNumberFormat="1" applyFont="1" applyFill="1" applyBorder="1" applyAlignment="1">
      <alignment horizontal="left" wrapText="1" indent="4"/>
    </xf>
    <xf numFmtId="0" fontId="24" fillId="0" borderId="0" xfId="0" applyFont="1" applyBorder="1" applyAlignment="1">
      <alignment horizontal="left" indent="4"/>
    </xf>
    <xf numFmtId="0" fontId="0" fillId="2" borderId="0" xfId="0" applyFill="1" applyBorder="1" applyAlignment="1">
      <alignment horizontal="left" wrapText="1" indent="4"/>
    </xf>
    <xf numFmtId="190" fontId="2" fillId="2" borderId="10" xfId="0" applyNumberFormat="1" applyFont="1" applyFill="1" applyBorder="1" applyAlignment="1">
      <alignment horizontal="left" indent="8"/>
    </xf>
    <xf numFmtId="0" fontId="0" fillId="2" borderId="0" xfId="0" applyFill="1" applyBorder="1" applyAlignment="1">
      <alignment horizontal="left" indent="8"/>
    </xf>
    <xf numFmtId="190" fontId="14" fillId="3" borderId="10" xfId="0" applyNumberFormat="1" applyFont="1" applyFill="1" applyBorder="1" applyAlignment="1"/>
    <xf numFmtId="0" fontId="24" fillId="3" borderId="0" xfId="0" applyFont="1" applyFill="1" applyBorder="1" applyAlignment="1"/>
    <xf numFmtId="190" fontId="21" fillId="2" borderId="10" xfId="0" applyNumberFormat="1" applyFont="1" applyFill="1" applyBorder="1" applyAlignment="1">
      <alignment horizontal="left" indent="4"/>
    </xf>
    <xf numFmtId="0" fontId="1" fillId="2" borderId="0" xfId="0" applyFont="1" applyFill="1" applyBorder="1" applyAlignment="1">
      <alignment horizontal="left" indent="4"/>
    </xf>
    <xf numFmtId="190" fontId="10" fillId="2" borderId="10" xfId="0" applyNumberFormat="1" applyFont="1" applyFill="1" applyBorder="1" applyAlignment="1"/>
    <xf numFmtId="0" fontId="26" fillId="2" borderId="0" xfId="0" applyFont="1" applyFill="1" applyBorder="1" applyAlignment="1"/>
    <xf numFmtId="190" fontId="33" fillId="2" borderId="10" xfId="0" applyNumberFormat="1" applyFont="1" applyFill="1" applyBorder="1" applyAlignment="1">
      <alignment horizontal="left" indent="6"/>
    </xf>
    <xf numFmtId="0" fontId="1" fillId="2" borderId="0" xfId="0" applyFont="1" applyFill="1" applyBorder="1" applyAlignment="1">
      <alignment horizontal="left" indent="6"/>
    </xf>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0" fontId="0" fillId="2" borderId="5" xfId="0" applyFill="1" applyBorder="1" applyAlignment="1">
      <alignment horizontal="left" wrapText="1" indent="3"/>
    </xf>
    <xf numFmtId="0" fontId="0" fillId="0" borderId="0" xfId="0" applyBorder="1" applyAlignment="1">
      <alignment horizontal="left" indent="4"/>
    </xf>
    <xf numFmtId="190" fontId="21" fillId="2" borderId="10" xfId="0" applyNumberFormat="1" applyFont="1" applyFill="1" applyBorder="1" applyAlignment="1">
      <alignment horizontal="left" indent="8"/>
    </xf>
    <xf numFmtId="0" fontId="1" fillId="2" borderId="0" xfId="0" applyFont="1" applyFill="1" applyBorder="1" applyAlignment="1">
      <alignment horizontal="left" indent="8"/>
    </xf>
    <xf numFmtId="186" fontId="10" fillId="2" borderId="16" xfId="0" applyNumberFormat="1" applyFont="1" applyFill="1" applyBorder="1" applyAlignment="1">
      <alignment wrapText="1"/>
    </xf>
    <xf numFmtId="0" fontId="26" fillId="2" borderId="12" xfId="0" applyFont="1" applyFill="1" applyBorder="1" applyAlignment="1"/>
    <xf numFmtId="190" fontId="10" fillId="2" borderId="13" xfId="0" applyNumberFormat="1" applyFont="1" applyFill="1" applyBorder="1" applyAlignment="1">
      <alignment wrapText="1"/>
    </xf>
    <xf numFmtId="190" fontId="10" fillId="2" borderId="6" xfId="0" applyNumberFormat="1" applyFont="1" applyFill="1" applyBorder="1" applyAlignment="1">
      <alignment wrapText="1"/>
    </xf>
    <xf numFmtId="190" fontId="10" fillId="2" borderId="18" xfId="0" applyNumberFormat="1" applyFont="1" applyFill="1" applyBorder="1" applyAlignment="1">
      <alignment wrapText="1"/>
    </xf>
    <xf numFmtId="0" fontId="21" fillId="2" borderId="5" xfId="0" applyFont="1" applyFill="1" applyBorder="1" applyAlignment="1">
      <alignment horizontal="left" wrapText="1" indent="6"/>
    </xf>
    <xf numFmtId="190" fontId="10" fillId="2" borderId="0" xfId="0" applyNumberFormat="1" applyFont="1" applyFill="1" applyBorder="1" applyAlignment="1">
      <alignment horizontal="left" wrapText="1" indent="3"/>
    </xf>
    <xf numFmtId="190" fontId="10" fillId="2" borderId="5" xfId="0" applyNumberFormat="1" applyFont="1" applyFill="1" applyBorder="1" applyAlignment="1">
      <alignment horizontal="left" wrapText="1" indent="3"/>
    </xf>
    <xf numFmtId="190" fontId="34" fillId="2" borderId="10" xfId="0" applyNumberFormat="1" applyFont="1" applyFill="1" applyBorder="1" applyAlignment="1">
      <alignment horizontal="left" wrapText="1" indent="10"/>
    </xf>
    <xf numFmtId="0" fontId="34" fillId="2" borderId="0" xfId="0" applyFont="1" applyFill="1" applyBorder="1" applyAlignment="1">
      <alignment horizontal="left" wrapText="1" indent="10"/>
    </xf>
    <xf numFmtId="0" fontId="34" fillId="2" borderId="5" xfId="0" applyFont="1" applyFill="1" applyBorder="1" applyAlignment="1">
      <alignment horizontal="left" wrapText="1" indent="10"/>
    </xf>
    <xf numFmtId="190" fontId="14" fillId="3" borderId="16" xfId="0" applyNumberFormat="1" applyFont="1" applyFill="1" applyBorder="1" applyAlignment="1">
      <alignment wrapText="1"/>
    </xf>
    <xf numFmtId="190" fontId="14" fillId="3" borderId="12" xfId="0" applyNumberFormat="1" applyFont="1" applyFill="1" applyBorder="1" applyAlignment="1">
      <alignment wrapText="1"/>
    </xf>
    <xf numFmtId="190" fontId="14" fillId="3" borderId="9" xfId="0" applyNumberFormat="1" applyFont="1" applyFill="1" applyBorder="1" applyAlignment="1">
      <alignment wrapText="1"/>
    </xf>
    <xf numFmtId="190" fontId="34" fillId="3" borderId="10" xfId="0" applyNumberFormat="1" applyFont="1" applyFill="1" applyBorder="1" applyAlignment="1">
      <alignment horizontal="left" wrapText="1" indent="10"/>
    </xf>
    <xf numFmtId="0" fontId="34" fillId="3" borderId="0" xfId="0" applyFont="1" applyFill="1" applyBorder="1" applyAlignment="1">
      <alignment horizontal="left" wrapText="1" indent="10"/>
    </xf>
    <xf numFmtId="0" fontId="34" fillId="3" borderId="5" xfId="0" applyFont="1" applyFill="1" applyBorder="1" applyAlignment="1">
      <alignment horizontal="left" wrapText="1" indent="10"/>
    </xf>
    <xf numFmtId="0" fontId="0" fillId="2" borderId="0" xfId="0" applyFill="1" applyBorder="1" applyAlignment="1">
      <alignment horizontal="left" wrapText="1" indent="6"/>
    </xf>
    <xf numFmtId="0" fontId="0" fillId="2" borderId="5" xfId="0" applyFill="1" applyBorder="1" applyAlignment="1">
      <alignment horizontal="left" wrapText="1" indent="6"/>
    </xf>
    <xf numFmtId="0" fontId="21" fillId="3" borderId="5" xfId="0" applyFont="1" applyFill="1" applyBorder="1" applyAlignment="1">
      <alignment horizontal="left" wrapText="1" indent="6"/>
    </xf>
    <xf numFmtId="0" fontId="0" fillId="3" borderId="5" xfId="0" applyFill="1" applyBorder="1" applyAlignment="1">
      <alignment horizontal="left" wrapText="1" indent="3"/>
    </xf>
    <xf numFmtId="190" fontId="34" fillId="2" borderId="0" xfId="0" applyNumberFormat="1" applyFont="1" applyFill="1" applyBorder="1" applyAlignment="1">
      <alignment horizontal="left" wrapText="1" indent="10"/>
    </xf>
    <xf numFmtId="190" fontId="34" fillId="2" borderId="5" xfId="0" applyNumberFormat="1" applyFont="1" applyFill="1" applyBorder="1" applyAlignment="1">
      <alignment horizontal="left" wrapText="1" indent="10"/>
    </xf>
    <xf numFmtId="190" fontId="5" fillId="2" borderId="0" xfId="0" applyNumberFormat="1" applyFont="1" applyFill="1" applyBorder="1" applyAlignment="1">
      <alignment horizontal="left" wrapText="1" indent="6"/>
    </xf>
    <xf numFmtId="190" fontId="5" fillId="2" borderId="5" xfId="0" applyNumberFormat="1" applyFont="1" applyFill="1" applyBorder="1" applyAlignment="1">
      <alignment horizontal="left" wrapText="1" indent="6"/>
    </xf>
    <xf numFmtId="190" fontId="2" fillId="2" borderId="13" xfId="0" applyNumberFormat="1" applyFont="1" applyFill="1" applyBorder="1" applyAlignment="1"/>
    <xf numFmtId="0" fontId="0" fillId="2" borderId="6" xfId="0" applyFill="1" applyBorder="1" applyAlignment="1"/>
    <xf numFmtId="190" fontId="5" fillId="3" borderId="10" xfId="0" applyNumberFormat="1" applyFont="1" applyFill="1" applyBorder="1" applyAlignment="1"/>
    <xf numFmtId="0" fontId="0" fillId="3" borderId="0" xfId="0" applyFill="1" applyBorder="1" applyAlignment="1"/>
    <xf numFmtId="190" fontId="2" fillId="3" borderId="10" xfId="0" applyNumberFormat="1" applyFont="1" applyFill="1" applyBorder="1" applyAlignment="1">
      <alignment horizontal="left" indent="8"/>
    </xf>
    <xf numFmtId="0" fontId="0" fillId="3" borderId="0" xfId="0" applyFill="1" applyBorder="1" applyAlignment="1">
      <alignment horizontal="left" indent="8"/>
    </xf>
    <xf numFmtId="190" fontId="2" fillId="3" borderId="1" xfId="0" applyNumberFormat="1" applyFont="1" applyFill="1" applyBorder="1" applyAlignment="1"/>
    <xf numFmtId="0" fontId="0" fillId="3" borderId="2" xfId="0" applyFill="1" applyBorder="1" applyAlignment="1"/>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190" fontId="34" fillId="3" borderId="0" xfId="0" applyNumberFormat="1" applyFont="1" applyFill="1" applyBorder="1" applyAlignment="1">
      <alignment horizontal="left" wrapText="1" indent="10"/>
    </xf>
    <xf numFmtId="190" fontId="34" fillId="3" borderId="5" xfId="0" applyNumberFormat="1" applyFont="1" applyFill="1" applyBorder="1" applyAlignment="1">
      <alignment horizontal="left" wrapText="1" indent="10"/>
    </xf>
    <xf numFmtId="190" fontId="10" fillId="3" borderId="0" xfId="0" applyNumberFormat="1" applyFont="1" applyFill="1" applyBorder="1" applyAlignment="1">
      <alignment horizontal="left" wrapText="1" indent="3"/>
    </xf>
    <xf numFmtId="190" fontId="10" fillId="3" borderId="5" xfId="0" applyNumberFormat="1" applyFont="1" applyFill="1" applyBorder="1" applyAlignment="1">
      <alignment horizontal="left" wrapText="1" indent="3"/>
    </xf>
    <xf numFmtId="190" fontId="5" fillId="3" borderId="0" xfId="0" applyNumberFormat="1" applyFont="1" applyFill="1" applyBorder="1" applyAlignment="1">
      <alignment horizontal="left" wrapText="1" indent="6"/>
    </xf>
    <xf numFmtId="190" fontId="5" fillId="3" borderId="5" xfId="0" applyNumberFormat="1" applyFont="1" applyFill="1" applyBorder="1" applyAlignment="1">
      <alignment horizontal="left" wrapText="1" indent="6"/>
    </xf>
    <xf numFmtId="190" fontId="10" fillId="2" borderId="10" xfId="0" applyNumberFormat="1" applyFont="1" applyFill="1" applyBorder="1" applyAlignment="1">
      <alignment horizontal="left" vertical="center" wrapText="1" indent="3"/>
    </xf>
    <xf numFmtId="190" fontId="10" fillId="2" borderId="0" xfId="0" applyNumberFormat="1" applyFont="1" applyFill="1" applyBorder="1" applyAlignment="1">
      <alignment horizontal="left" vertical="center" wrapText="1" indent="3"/>
    </xf>
    <xf numFmtId="190" fontId="10" fillId="2" borderId="5" xfId="0" applyNumberFormat="1" applyFont="1" applyFill="1" applyBorder="1" applyAlignment="1">
      <alignment horizontal="left" vertical="center" wrapText="1" indent="3"/>
    </xf>
    <xf numFmtId="190" fontId="21" fillId="3" borderId="10" xfId="0" applyNumberFormat="1" applyFont="1" applyFill="1" applyBorder="1" applyAlignment="1">
      <alignment horizontal="left" wrapText="1" indent="10"/>
    </xf>
    <xf numFmtId="190" fontId="5" fillId="2" borderId="0" xfId="0" applyNumberFormat="1" applyFont="1" applyFill="1" applyBorder="1" applyAlignment="1">
      <alignment horizontal="left" wrapText="1" indent="8"/>
    </xf>
    <xf numFmtId="190" fontId="5" fillId="2" borderId="5" xfId="0" applyNumberFormat="1" applyFont="1" applyFill="1" applyBorder="1" applyAlignment="1">
      <alignment horizontal="left" wrapText="1" indent="8"/>
    </xf>
    <xf numFmtId="190" fontId="2" fillId="2" borderId="0" xfId="0" applyNumberFormat="1" applyFont="1" applyFill="1" applyBorder="1" applyAlignment="1">
      <alignment horizontal="left" indent="8"/>
    </xf>
    <xf numFmtId="190" fontId="2" fillId="2" borderId="2" xfId="0" applyNumberFormat="1" applyFont="1" applyFill="1" applyBorder="1" applyAlignment="1"/>
    <xf numFmtId="190" fontId="11" fillId="2" borderId="0" xfId="0" applyNumberFormat="1" applyFont="1" applyFill="1" applyBorder="1" applyAlignment="1">
      <alignment horizontal="left" indent="6"/>
    </xf>
    <xf numFmtId="190" fontId="2" fillId="2" borderId="0" xfId="0" applyNumberFormat="1" applyFont="1" applyFill="1" applyBorder="1" applyAlignment="1">
      <alignment horizontal="left" indent="4"/>
    </xf>
    <xf numFmtId="190" fontId="2" fillId="2" borderId="0" xfId="0" applyNumberFormat="1" applyFont="1" applyFill="1" applyBorder="1" applyAlignment="1">
      <alignment horizontal="left" wrapText="1" indent="4"/>
    </xf>
    <xf numFmtId="186" fontId="10" fillId="2" borderId="12" xfId="0" applyNumberFormat="1" applyFont="1" applyFill="1" applyBorder="1" applyAlignment="1">
      <alignment wrapText="1"/>
    </xf>
    <xf numFmtId="190" fontId="10" fillId="2" borderId="0" xfId="0" applyNumberFormat="1" applyFont="1" applyFill="1" applyBorder="1" applyAlignment="1">
      <alignment horizontal="left" indent="2"/>
    </xf>
    <xf numFmtId="190" fontId="14" fillId="2" borderId="13" xfId="0" applyNumberFormat="1" applyFont="1" applyFill="1" applyBorder="1" applyAlignment="1"/>
    <xf numFmtId="190" fontId="14" fillId="2" borderId="6" xfId="0" applyNumberFormat="1" applyFont="1" applyFill="1" applyBorder="1" applyAlignment="1"/>
    <xf numFmtId="190" fontId="5" fillId="2" borderId="0" xfId="0" applyNumberFormat="1" applyFont="1" applyFill="1" applyBorder="1" applyAlignment="1"/>
    <xf numFmtId="190" fontId="10" fillId="2" borderId="0" xfId="0" applyNumberFormat="1" applyFont="1" applyFill="1" applyBorder="1" applyAlignment="1"/>
    <xf numFmtId="190" fontId="21" fillId="2" borderId="0" xfId="0" applyNumberFormat="1" applyFont="1" applyFill="1" applyBorder="1" applyAlignment="1">
      <alignment horizontal="left" indent="4"/>
    </xf>
    <xf numFmtId="190" fontId="34" fillId="2" borderId="10" xfId="0" applyNumberFormat="1" applyFont="1" applyFill="1" applyBorder="1" applyAlignment="1">
      <alignment horizontal="left" indent="8"/>
    </xf>
    <xf numFmtId="190" fontId="34" fillId="2" borderId="0" xfId="0" applyNumberFormat="1" applyFont="1" applyFill="1" applyBorder="1" applyAlignment="1">
      <alignment horizontal="left" indent="8"/>
    </xf>
    <xf numFmtId="0" fontId="6" fillId="2" borderId="0" xfId="0" applyFont="1" applyFill="1"/>
    <xf numFmtId="0" fontId="6" fillId="2" borderId="4" xfId="0" applyFont="1" applyFill="1" applyBorder="1"/>
    <xf numFmtId="2" fontId="2" fillId="2" borderId="5" xfId="0" applyNumberFormat="1" applyFont="1" applyFill="1" applyBorder="1" applyAlignment="1">
      <alignment horizontal="center"/>
    </xf>
    <xf numFmtId="2" fontId="2" fillId="2" borderId="4" xfId="0" applyNumberFormat="1" applyFont="1" applyFill="1" applyBorder="1" applyAlignment="1">
      <alignment horizontal="center"/>
    </xf>
    <xf numFmtId="2" fontId="2" fillId="2" borderId="0" xfId="0" applyNumberFormat="1" applyFont="1" applyFill="1" applyBorder="1" applyAlignment="1">
      <alignment horizontal="center"/>
    </xf>
    <xf numFmtId="0" fontId="6" fillId="2" borderId="10" xfId="0" applyFont="1" applyFill="1" applyBorder="1"/>
    <xf numFmtId="2" fontId="2" fillId="2" borderId="6" xfId="0" applyNumberFormat="1" applyFont="1" applyFill="1" applyBorder="1" applyAlignment="1">
      <alignment horizontal="center"/>
    </xf>
    <xf numFmtId="0" fontId="6" fillId="2" borderId="6" xfId="0" applyFont="1" applyFill="1" applyBorder="1"/>
    <xf numFmtId="2" fontId="2" fillId="2" borderId="3" xfId="0" applyNumberFormat="1" applyFont="1" applyFill="1" applyBorder="1" applyAlignment="1">
      <alignment horizontal="center"/>
    </xf>
    <xf numFmtId="2" fontId="2" fillId="2" borderId="11" xfId="0" applyNumberFormat="1" applyFont="1" applyFill="1" applyBorder="1" applyAlignment="1">
      <alignment horizontal="center"/>
    </xf>
    <xf numFmtId="0" fontId="14" fillId="2" borderId="11" xfId="0" applyFont="1" applyFill="1" applyBorder="1" applyAlignment="1">
      <alignment horizontal="left" vertical="center" wrapText="1" indent="2"/>
    </xf>
    <xf numFmtId="0" fontId="14" fillId="2" borderId="11" xfId="0" applyFont="1" applyFill="1" applyBorder="1" applyAlignment="1">
      <alignment horizontal="center" vertical="center"/>
    </xf>
    <xf numFmtId="0" fontId="6" fillId="2" borderId="4" xfId="0" applyFont="1" applyFill="1" applyBorder="1" applyAlignment="1">
      <alignment horizontal="left" vertical="center" indent="5"/>
    </xf>
    <xf numFmtId="2" fontId="2" fillId="2" borderId="18" xfId="0" applyNumberFormat="1" applyFont="1" applyFill="1" applyBorder="1" applyAlignment="1">
      <alignment horizontal="center"/>
    </xf>
    <xf numFmtId="2" fontId="2" fillId="2" borderId="7" xfId="0" applyNumberFormat="1" applyFont="1" applyFill="1" applyBorder="1" applyAlignment="1">
      <alignment horizontal="center"/>
    </xf>
    <xf numFmtId="190" fontId="14" fillId="2" borderId="7" xfId="0" applyNumberFormat="1" applyFont="1" applyFill="1" applyBorder="1" applyAlignment="1">
      <alignment horizontal="left" wrapText="1" indent="2"/>
    </xf>
    <xf numFmtId="190" fontId="14" fillId="2" borderId="4" xfId="0" applyNumberFormat="1" applyFont="1" applyFill="1" applyBorder="1" applyAlignment="1">
      <alignment horizontal="left" wrapText="1" indent="4"/>
    </xf>
    <xf numFmtId="190" fontId="14" fillId="2" borderId="4" xfId="0" applyNumberFormat="1" applyFont="1" applyFill="1" applyBorder="1" applyAlignment="1">
      <alignment horizontal="left" wrapText="1" indent="2"/>
    </xf>
    <xf numFmtId="190" fontId="14" fillId="2" borderId="4" xfId="0" applyNumberFormat="1" applyFont="1" applyFill="1" applyBorder="1" applyAlignment="1">
      <alignment wrapText="1"/>
    </xf>
    <xf numFmtId="190" fontId="6" fillId="2" borderId="4" xfId="0" applyNumberFormat="1" applyFont="1" applyFill="1" applyBorder="1" applyAlignment="1">
      <alignment horizontal="left" wrapText="1" indent="6"/>
    </xf>
    <xf numFmtId="190" fontId="6" fillId="2" borderId="4" xfId="0" applyNumberFormat="1" applyFont="1" applyFill="1" applyBorder="1" applyAlignment="1">
      <alignment horizontal="left" wrapText="1" indent="4"/>
    </xf>
    <xf numFmtId="190" fontId="6" fillId="2" borderId="4" xfId="0" applyNumberFormat="1" applyFont="1" applyFill="1" applyBorder="1" applyAlignment="1">
      <alignment wrapText="1"/>
    </xf>
    <xf numFmtId="190" fontId="6" fillId="2" borderId="4" xfId="0" applyNumberFormat="1" applyFont="1" applyFill="1" applyBorder="1" applyAlignment="1">
      <alignment horizontal="left" wrapText="1" indent="9"/>
    </xf>
    <xf numFmtId="190" fontId="6" fillId="2" borderId="4" xfId="0" applyNumberFormat="1" applyFont="1" applyFill="1" applyBorder="1" applyAlignment="1">
      <alignment horizontal="left" wrapText="1"/>
    </xf>
    <xf numFmtId="0" fontId="14" fillId="2" borderId="7" xfId="0" applyFont="1" applyFill="1" applyBorder="1" applyAlignment="1">
      <alignment horizontal="left" indent="2"/>
    </xf>
    <xf numFmtId="3" fontId="6" fillId="2" borderId="4" xfId="0" applyNumberFormat="1" applyFont="1" applyFill="1" applyBorder="1" applyAlignment="1"/>
    <xf numFmtId="0" fontId="6" fillId="2" borderId="4" xfId="0" applyFont="1" applyFill="1" applyBorder="1" applyAlignment="1"/>
    <xf numFmtId="0" fontId="14" fillId="2" borderId="4" xfId="0" applyFont="1" applyFill="1" applyBorder="1" applyAlignment="1">
      <alignment horizontal="left" indent="2"/>
    </xf>
    <xf numFmtId="190" fontId="14" fillId="2" borderId="7" xfId="0" applyNumberFormat="1" applyFont="1" applyFill="1" applyBorder="1" applyAlignment="1">
      <alignment horizontal="left" indent="4"/>
    </xf>
    <xf numFmtId="190" fontId="14" fillId="2" borderId="11" xfId="0" applyNumberFormat="1" applyFont="1" applyFill="1" applyBorder="1" applyAlignment="1">
      <alignment horizontal="center" wrapText="1"/>
    </xf>
    <xf numFmtId="190" fontId="14" fillId="2" borderId="4" xfId="0" applyNumberFormat="1" applyFont="1" applyFill="1" applyBorder="1" applyAlignment="1"/>
    <xf numFmtId="190" fontId="6" fillId="2" borderId="4" xfId="0" applyNumberFormat="1" applyFont="1" applyFill="1" applyBorder="1" applyAlignment="1"/>
    <xf numFmtId="190" fontId="6" fillId="2" borderId="4" xfId="0" applyNumberFormat="1" applyFont="1" applyFill="1" applyBorder="1" applyAlignment="1">
      <alignment horizontal="left" indent="4"/>
    </xf>
    <xf numFmtId="0" fontId="14" fillId="2" borderId="5" xfId="0" applyFont="1" applyFill="1" applyBorder="1" applyAlignment="1">
      <alignment horizontal="left" vertical="center" indent="2"/>
    </xf>
    <xf numFmtId="0" fontId="6" fillId="2" borderId="4" xfId="0" applyFont="1" applyFill="1" applyBorder="1" applyAlignment="1">
      <alignment horizontal="left" indent="4"/>
    </xf>
    <xf numFmtId="0" fontId="14" fillId="2" borderId="4" xfId="0" applyFont="1" applyFill="1" applyBorder="1" applyAlignment="1">
      <alignment horizontal="left" indent="4"/>
    </xf>
    <xf numFmtId="0" fontId="14" fillId="2" borderId="4" xfId="0" applyFont="1" applyFill="1" applyBorder="1"/>
    <xf numFmtId="190" fontId="14" fillId="2" borderId="4" xfId="0" applyNumberFormat="1" applyFont="1" applyFill="1" applyBorder="1" applyAlignment="1">
      <alignment horizontal="center"/>
    </xf>
    <xf numFmtId="190" fontId="14" fillId="2" borderId="4" xfId="0" applyNumberFormat="1" applyFont="1" applyFill="1" applyBorder="1" applyAlignment="1">
      <alignment horizontal="left" indent="4"/>
    </xf>
    <xf numFmtId="190" fontId="14" fillId="2" borderId="7" xfId="0" applyNumberFormat="1" applyFont="1" applyFill="1" applyBorder="1" applyAlignment="1">
      <alignment horizontal="center"/>
    </xf>
    <xf numFmtId="2" fontId="2" fillId="2" borderId="9" xfId="0" applyNumberFormat="1" applyFont="1" applyFill="1" applyBorder="1" applyAlignment="1">
      <alignment horizontal="center"/>
    </xf>
    <xf numFmtId="2" fontId="2" fillId="2" borderId="8" xfId="0" applyNumberFormat="1" applyFont="1" applyFill="1" applyBorder="1" applyAlignment="1">
      <alignment horizontal="center"/>
    </xf>
    <xf numFmtId="190" fontId="6" fillId="2" borderId="8" xfId="0" applyNumberFormat="1" applyFont="1" applyFill="1" applyBorder="1" applyAlignment="1">
      <alignment horizontal="left" indent="4"/>
    </xf>
    <xf numFmtId="190" fontId="6" fillId="0" borderId="4" xfId="0" applyNumberFormat="1" applyFont="1" applyFill="1" applyBorder="1" applyAlignment="1">
      <alignment horizontal="left" indent="4"/>
    </xf>
    <xf numFmtId="2" fontId="2" fillId="2" borderId="5" xfId="0" applyNumberFormat="1" applyFont="1" applyFill="1" applyBorder="1" applyAlignment="1">
      <alignment horizontal="center" vertical="center" wrapText="1"/>
    </xf>
    <xf numFmtId="2" fontId="2" fillId="2" borderId="4" xfId="0" applyNumberFormat="1" applyFont="1" applyFill="1" applyBorder="1" applyAlignment="1">
      <alignment horizontal="center" vertical="center" wrapText="1"/>
    </xf>
    <xf numFmtId="0" fontId="6" fillId="2" borderId="4" xfId="0" applyFont="1" applyFill="1" applyBorder="1" applyAlignment="1">
      <alignment horizontal="center" vertical="center"/>
    </xf>
    <xf numFmtId="2" fontId="2" fillId="2" borderId="18" xfId="0" applyNumberFormat="1" applyFont="1" applyFill="1" applyBorder="1" applyAlignment="1">
      <alignment horizontal="center" vertical="center" wrapText="1"/>
    </xf>
    <xf numFmtId="2" fontId="2" fillId="2" borderId="7" xfId="0" applyNumberFormat="1" applyFont="1" applyFill="1" applyBorder="1" applyAlignment="1">
      <alignment horizontal="center" vertical="center" wrapText="1"/>
    </xf>
    <xf numFmtId="0" fontId="6" fillId="2" borderId="7" xfId="0" applyFont="1" applyFill="1" applyBorder="1" applyAlignment="1">
      <alignment horizontal="center" vertical="center"/>
    </xf>
    <xf numFmtId="49" fontId="2" fillId="2" borderId="11" xfId="0" applyNumberFormat="1" applyFont="1" applyFill="1" applyBorder="1" applyAlignment="1">
      <alignment horizontal="center" vertical="center" wrapText="1"/>
    </xf>
    <xf numFmtId="0" fontId="2" fillId="2" borderId="11" xfId="0" applyFont="1" applyFill="1" applyBorder="1" applyAlignment="1">
      <alignment horizontal="center" vertical="center" wrapText="1"/>
    </xf>
    <xf numFmtId="0" fontId="14" fillId="2" borderId="9" xfId="0" applyFont="1" applyFill="1" applyBorder="1" applyAlignment="1">
      <alignment horizontal="centerContinuous" vertical="center" wrapText="1"/>
    </xf>
    <xf numFmtId="186" fontId="3" fillId="2" borderId="8" xfId="1" applyNumberFormat="1" applyFont="1" applyFill="1" applyBorder="1" applyAlignment="1">
      <alignment horizontal="right"/>
    </xf>
    <xf numFmtId="0" fontId="1" fillId="2" borderId="9" xfId="0" applyFont="1" applyFill="1" applyBorder="1" applyAlignment="1"/>
    <xf numFmtId="0" fontId="1" fillId="2" borderId="5" xfId="0" applyFont="1" applyFill="1" applyBorder="1" applyAlignment="1"/>
    <xf numFmtId="208" fontId="3" fillId="2" borderId="2" xfId="2" applyNumberFormat="1" applyFont="1" applyFill="1" applyBorder="1" applyAlignment="1">
      <alignment horizontal="right"/>
    </xf>
    <xf numFmtId="210" fontId="3" fillId="2" borderId="2" xfId="1" applyNumberFormat="1" applyFont="1" applyFill="1" applyBorder="1" applyAlignment="1">
      <alignment horizontal="right"/>
    </xf>
    <xf numFmtId="0" fontId="21" fillId="2" borderId="0" xfId="0" applyFont="1" applyFill="1" applyBorder="1" applyAlignment="1">
      <alignment horizontal="center" vertical="center"/>
    </xf>
    <xf numFmtId="0" fontId="21" fillId="2" borderId="11" xfId="0" applyFont="1" applyFill="1" applyBorder="1" applyAlignment="1">
      <alignment horizontal="center" vertical="center"/>
    </xf>
    <xf numFmtId="0" fontId="1" fillId="3" borderId="0" xfId="0" applyFont="1" applyFill="1"/>
    <xf numFmtId="0" fontId="1" fillId="0" borderId="0" xfId="0" applyFont="1" applyBorder="1" applyAlignment="1">
      <alignment horizontal="left" indent="4"/>
    </xf>
    <xf numFmtId="0" fontId="1" fillId="3" borderId="0" xfId="0" applyFont="1" applyFill="1" applyBorder="1" applyAlignment="1"/>
    <xf numFmtId="208" fontId="7" fillId="3" borderId="17" xfId="2" applyNumberFormat="1" applyFont="1" applyFill="1" applyBorder="1" applyAlignment="1" applyProtection="1">
      <alignment horizontal="right" vertical="center"/>
      <protection locked="0"/>
    </xf>
    <xf numFmtId="210" fontId="7" fillId="3" borderId="17" xfId="1" applyNumberFormat="1" applyFont="1" applyFill="1" applyBorder="1" applyAlignment="1" applyProtection="1">
      <alignment horizontal="right" vertical="center"/>
      <protection locked="0"/>
    </xf>
    <xf numFmtId="208" fontId="3" fillId="3" borderId="0" xfId="2" applyNumberFormat="1" applyFont="1" applyFill="1" applyBorder="1" applyAlignment="1">
      <alignment horizontal="right"/>
    </xf>
    <xf numFmtId="210" fontId="3" fillId="3" borderId="0" xfId="1" applyNumberFormat="1" applyFont="1" applyFill="1" applyBorder="1" applyAlignment="1">
      <alignment horizontal="right"/>
    </xf>
    <xf numFmtId="0" fontId="1" fillId="3" borderId="0" xfId="0" applyFont="1" applyFill="1" applyBorder="1" applyAlignment="1"/>
    <xf numFmtId="208" fontId="3" fillId="3" borderId="8" xfId="2" applyNumberFormat="1" applyFont="1" applyFill="1" applyBorder="1" applyAlignment="1">
      <alignment horizontal="right"/>
    </xf>
    <xf numFmtId="210" fontId="3" fillId="3" borderId="8" xfId="1" applyNumberFormat="1" applyFont="1" applyFill="1" applyBorder="1" applyAlignment="1">
      <alignment horizontal="right"/>
    </xf>
    <xf numFmtId="0" fontId="1" fillId="3" borderId="9" xfId="0" applyFont="1" applyFill="1" applyBorder="1" applyAlignment="1"/>
    <xf numFmtId="0" fontId="1" fillId="3" borderId="5" xfId="0" applyFont="1" applyFill="1" applyBorder="1" applyAlignment="1"/>
    <xf numFmtId="208" fontId="7" fillId="3" borderId="11" xfId="2" applyNumberFormat="1" applyFont="1" applyFill="1" applyBorder="1" applyAlignment="1">
      <alignment horizontal="right"/>
    </xf>
    <xf numFmtId="210" fontId="7" fillId="3" borderId="11" xfId="1" applyNumberFormat="1" applyFont="1" applyFill="1" applyBorder="1" applyAlignment="1">
      <alignment horizontal="right"/>
    </xf>
    <xf numFmtId="0" fontId="1" fillId="3" borderId="3" xfId="0" applyFont="1" applyFill="1" applyBorder="1" applyAlignment="1"/>
    <xf numFmtId="208" fontId="7" fillId="3" borderId="0" xfId="2" applyNumberFormat="1" applyFont="1" applyFill="1" applyBorder="1" applyAlignment="1">
      <alignment horizontal="right"/>
    </xf>
    <xf numFmtId="210" fontId="7" fillId="3" borderId="0" xfId="1" applyNumberFormat="1" applyFont="1" applyFill="1" applyBorder="1" applyAlignment="1">
      <alignment horizontal="right"/>
    </xf>
    <xf numFmtId="208" fontId="7" fillId="3" borderId="3" xfId="2" applyNumberFormat="1" applyFont="1" applyFill="1" applyBorder="1" applyAlignment="1">
      <alignment horizontal="right"/>
    </xf>
    <xf numFmtId="210" fontId="7" fillId="3" borderId="3" xfId="1" applyNumberFormat="1" applyFont="1" applyFill="1" applyBorder="1" applyAlignment="1">
      <alignment horizontal="right"/>
    </xf>
    <xf numFmtId="208" fontId="7" fillId="3" borderId="2" xfId="2" applyNumberFormat="1" applyFont="1" applyFill="1" applyBorder="1" applyAlignment="1">
      <alignment horizontal="right"/>
    </xf>
    <xf numFmtId="210" fontId="7" fillId="3" borderId="2" xfId="1" applyNumberFormat="1" applyFont="1" applyFill="1" applyBorder="1" applyAlignment="1">
      <alignment horizontal="right"/>
    </xf>
    <xf numFmtId="208" fontId="3" fillId="3" borderId="2" xfId="2" applyNumberFormat="1" applyFont="1" applyFill="1" applyBorder="1" applyAlignment="1">
      <alignment horizontal="right"/>
    </xf>
    <xf numFmtId="208" fontId="21" fillId="3" borderId="0" xfId="2" applyNumberFormat="1" applyFont="1" applyFill="1" applyBorder="1" applyAlignment="1">
      <alignment horizontal="center" vertical="center"/>
    </xf>
    <xf numFmtId="0" fontId="21" fillId="3" borderId="0" xfId="0" applyFont="1" applyFill="1" applyBorder="1" applyAlignment="1">
      <alignment horizontal="center" vertical="center"/>
    </xf>
    <xf numFmtId="0" fontId="21" fillId="2" borderId="7" xfId="0" applyFont="1" applyFill="1" applyBorder="1" applyAlignment="1">
      <alignment horizontal="center" vertical="center"/>
    </xf>
    <xf numFmtId="208" fontId="7" fillId="2" borderId="18" xfId="2" applyNumberFormat="1" applyFont="1" applyFill="1" applyBorder="1" applyAlignment="1">
      <alignment horizontal="right"/>
    </xf>
    <xf numFmtId="210" fontId="7" fillId="2" borderId="18" xfId="1" applyNumberFormat="1" applyFont="1" applyFill="1" applyBorder="1" applyAlignment="1">
      <alignment horizontal="right"/>
    </xf>
    <xf numFmtId="0" fontId="1" fillId="2" borderId="18" xfId="0" applyFont="1" applyFill="1" applyBorder="1" applyAlignment="1"/>
    <xf numFmtId="0" fontId="1" fillId="2" borderId="2" xfId="0" applyFont="1" applyFill="1" applyBorder="1" applyAlignment="1"/>
    <xf numFmtId="208" fontId="21" fillId="2" borderId="0" xfId="2" applyNumberFormat="1" applyFont="1" applyFill="1" applyBorder="1" applyAlignment="1">
      <alignment horizontal="center" vertical="center"/>
    </xf>
    <xf numFmtId="0" fontId="1" fillId="2" borderId="0" xfId="0" applyFont="1" applyFill="1"/>
    <xf numFmtId="210" fontId="1" fillId="2" borderId="0" xfId="0" applyNumberFormat="1" applyFont="1" applyFill="1"/>
    <xf numFmtId="0" fontId="35" fillId="2" borderId="0" xfId="0" applyFont="1" applyFill="1"/>
    <xf numFmtId="210" fontId="35" fillId="2" borderId="23" xfId="0" applyNumberFormat="1" applyFont="1" applyFill="1" applyBorder="1"/>
    <xf numFmtId="210" fontId="35" fillId="2" borderId="22" xfId="0" applyNumberFormat="1" applyFont="1" applyFill="1" applyBorder="1"/>
    <xf numFmtId="210" fontId="35" fillId="2" borderId="24" xfId="0" applyNumberFormat="1" applyFont="1" applyFill="1" applyBorder="1"/>
    <xf numFmtId="210" fontId="35" fillId="2" borderId="25" xfId="0" applyNumberFormat="1" applyFont="1" applyFill="1" applyBorder="1"/>
    <xf numFmtId="0" fontId="35" fillId="2" borderId="26" xfId="0" applyFont="1" applyFill="1" applyBorder="1"/>
    <xf numFmtId="210" fontId="1" fillId="2" borderId="23" xfId="0" applyNumberFormat="1" applyFont="1" applyFill="1" applyBorder="1"/>
    <xf numFmtId="210" fontId="1" fillId="2" borderId="22" xfId="0" applyNumberFormat="1" applyFont="1" applyFill="1" applyBorder="1"/>
    <xf numFmtId="210" fontId="1" fillId="2" borderId="24" xfId="0" applyNumberFormat="1" applyFont="1" applyFill="1" applyBorder="1"/>
    <xf numFmtId="210" fontId="1" fillId="2" borderId="25" xfId="0" applyNumberFormat="1" applyFont="1" applyFill="1" applyBorder="1"/>
    <xf numFmtId="0" fontId="1" fillId="2" borderId="26" xfId="0" applyFont="1" applyFill="1" applyBorder="1"/>
    <xf numFmtId="210" fontId="1" fillId="2" borderId="27" xfId="0" applyNumberFormat="1" applyFont="1" applyFill="1" applyBorder="1"/>
    <xf numFmtId="210" fontId="1" fillId="2" borderId="4" xfId="0" applyNumberFormat="1" applyFont="1" applyFill="1" applyBorder="1"/>
    <xf numFmtId="210" fontId="1" fillId="2" borderId="10" xfId="0" applyNumberFormat="1" applyFont="1" applyFill="1" applyBorder="1"/>
    <xf numFmtId="210" fontId="1" fillId="2" borderId="28" xfId="0" applyNumberFormat="1" applyFont="1" applyFill="1" applyBorder="1"/>
    <xf numFmtId="0" fontId="1" fillId="2" borderId="29" xfId="0" applyFont="1" applyFill="1" applyBorder="1"/>
    <xf numFmtId="0" fontId="35" fillId="2" borderId="0" xfId="0" applyFont="1" applyFill="1" applyAlignment="1">
      <alignment horizontal="center" vertical="center" wrapText="1"/>
    </xf>
    <xf numFmtId="210" fontId="35" fillId="2" borderId="30" xfId="0" applyNumberFormat="1" applyFont="1" applyFill="1" applyBorder="1"/>
    <xf numFmtId="210" fontId="35" fillId="2" borderId="31" xfId="0" applyNumberFormat="1" applyFont="1" applyFill="1" applyBorder="1"/>
    <xf numFmtId="210" fontId="35" fillId="2" borderId="32" xfId="0" applyNumberFormat="1" applyFont="1" applyFill="1" applyBorder="1"/>
    <xf numFmtId="210" fontId="35" fillId="2" borderId="33" xfId="0" applyNumberFormat="1" applyFont="1" applyFill="1" applyBorder="1"/>
    <xf numFmtId="0" fontId="14" fillId="2" borderId="14" xfId="0" applyFont="1" applyFill="1" applyBorder="1" applyAlignment="1">
      <alignment horizontal="left" vertical="center" wrapText="1"/>
    </xf>
    <xf numFmtId="210" fontId="1" fillId="2" borderId="34" xfId="0" applyNumberFormat="1" applyFont="1" applyFill="1" applyBorder="1"/>
    <xf numFmtId="210" fontId="1" fillId="2" borderId="35" xfId="0" applyNumberFormat="1" applyFont="1" applyFill="1" applyBorder="1"/>
    <xf numFmtId="210" fontId="1" fillId="2" borderId="36" xfId="0" applyNumberFormat="1" applyFont="1" applyFill="1" applyBorder="1"/>
    <xf numFmtId="210" fontId="1" fillId="2" borderId="37" xfId="0" applyNumberFormat="1" applyFont="1" applyFill="1" applyBorder="1"/>
    <xf numFmtId="0" fontId="1" fillId="2" borderId="20" xfId="0" applyFont="1" applyFill="1" applyBorder="1"/>
    <xf numFmtId="210" fontId="35" fillId="2" borderId="27" xfId="0" applyNumberFormat="1" applyFont="1" applyFill="1" applyBorder="1"/>
    <xf numFmtId="210" fontId="35" fillId="2" borderId="4" xfId="0" applyNumberFormat="1" applyFont="1" applyFill="1" applyBorder="1"/>
    <xf numFmtId="210" fontId="35" fillId="2" borderId="10" xfId="0" applyNumberFormat="1" applyFont="1" applyFill="1" applyBorder="1"/>
    <xf numFmtId="210" fontId="35" fillId="2" borderId="28" xfId="0" applyNumberFormat="1" applyFont="1" applyFill="1" applyBorder="1"/>
    <xf numFmtId="0" fontId="35" fillId="2" borderId="29" xfId="0" applyFont="1" applyFill="1" applyBorder="1"/>
    <xf numFmtId="210" fontId="35" fillId="2" borderId="34" xfId="0" applyNumberFormat="1" applyFont="1" applyFill="1" applyBorder="1"/>
    <xf numFmtId="210" fontId="35" fillId="2" borderId="35" xfId="0" applyNumberFormat="1" applyFont="1" applyFill="1" applyBorder="1"/>
    <xf numFmtId="210" fontId="35" fillId="2" borderId="36" xfId="0" applyNumberFormat="1" applyFont="1" applyFill="1" applyBorder="1"/>
    <xf numFmtId="210" fontId="35" fillId="2" borderId="37" xfId="0" applyNumberFormat="1" applyFont="1" applyFill="1" applyBorder="1"/>
    <xf numFmtId="0" fontId="35" fillId="2" borderId="20" xfId="0" applyFont="1" applyFill="1" applyBorder="1"/>
    <xf numFmtId="0" fontId="35" fillId="2" borderId="29" xfId="0" applyFont="1" applyFill="1" applyBorder="1" applyAlignment="1">
      <alignment vertical="center" wrapText="1"/>
    </xf>
    <xf numFmtId="0" fontId="36" fillId="2" borderId="0" xfId="0" applyFont="1" applyFill="1" applyAlignment="1">
      <alignment horizontal="center"/>
    </xf>
    <xf numFmtId="210" fontId="35" fillId="2" borderId="34" xfId="0" applyNumberFormat="1" applyFont="1" applyFill="1" applyBorder="1" applyAlignment="1">
      <alignment horizontal="right"/>
    </xf>
    <xf numFmtId="210" fontId="35" fillId="2" borderId="35" xfId="0" applyNumberFormat="1" applyFont="1" applyFill="1" applyBorder="1" applyAlignment="1">
      <alignment horizontal="right"/>
    </xf>
    <xf numFmtId="210" fontId="35" fillId="2" borderId="36" xfId="0" applyNumberFormat="1" applyFont="1" applyFill="1" applyBorder="1" applyAlignment="1">
      <alignment horizontal="right"/>
    </xf>
    <xf numFmtId="210" fontId="35" fillId="2" borderId="37" xfId="0" applyNumberFormat="1" applyFont="1" applyFill="1" applyBorder="1" applyAlignment="1">
      <alignment horizontal="right"/>
    </xf>
    <xf numFmtId="190" fontId="14" fillId="2" borderId="26" xfId="0" applyNumberFormat="1" applyFont="1" applyFill="1" applyBorder="1" applyAlignment="1">
      <alignment horizontal="left" wrapText="1"/>
    </xf>
    <xf numFmtId="210" fontId="35" fillId="0" borderId="27" xfId="0" applyNumberFormat="1" applyFont="1" applyBorder="1"/>
    <xf numFmtId="210" fontId="35" fillId="0" borderId="4" xfId="0" applyNumberFormat="1" applyFont="1" applyBorder="1"/>
    <xf numFmtId="210" fontId="35" fillId="0" borderId="10" xfId="0" applyNumberFormat="1" applyFont="1" applyBorder="1"/>
    <xf numFmtId="210" fontId="35" fillId="0" borderId="28" xfId="0" applyNumberFormat="1" applyFont="1" applyBorder="1"/>
    <xf numFmtId="190" fontId="14" fillId="0" borderId="29" xfId="0" applyNumberFormat="1" applyFont="1" applyFill="1" applyBorder="1" applyAlignment="1">
      <alignment horizontal="left" wrapText="1"/>
    </xf>
    <xf numFmtId="190" fontId="14" fillId="2" borderId="29" xfId="0" applyNumberFormat="1" applyFont="1" applyFill="1" applyBorder="1"/>
    <xf numFmtId="0" fontId="1" fillId="2" borderId="29" xfId="3" applyFont="1" applyFill="1" applyBorder="1"/>
    <xf numFmtId="0" fontId="35" fillId="2" borderId="29" xfId="3" applyFont="1" applyFill="1" applyBorder="1"/>
    <xf numFmtId="210" fontId="1" fillId="0" borderId="0" xfId="0" applyNumberFormat="1" applyFont="1" applyBorder="1"/>
    <xf numFmtId="210" fontId="1" fillId="2" borderId="38" xfId="0" applyNumberFormat="1" applyFont="1" applyFill="1" applyBorder="1"/>
    <xf numFmtId="0" fontId="1" fillId="2" borderId="39" xfId="0" applyFont="1" applyFill="1" applyBorder="1"/>
    <xf numFmtId="210" fontId="14" fillId="2" borderId="34" xfId="0" applyNumberFormat="1" applyFont="1" applyFill="1" applyBorder="1" applyAlignment="1" applyProtection="1">
      <alignment horizontal="center" vertical="center" wrapText="1"/>
      <protection locked="0"/>
    </xf>
    <xf numFmtId="210" fontId="14" fillId="2" borderId="35" xfId="0" applyNumberFormat="1" applyFont="1" applyFill="1" applyBorder="1" applyAlignment="1" applyProtection="1">
      <alignment horizontal="center" vertical="center" wrapText="1"/>
      <protection locked="0"/>
    </xf>
    <xf numFmtId="210" fontId="14" fillId="2" borderId="36" xfId="0" applyNumberFormat="1" applyFont="1" applyFill="1" applyBorder="1" applyAlignment="1" applyProtection="1">
      <alignment horizontal="center" vertical="center" wrapText="1"/>
      <protection locked="0"/>
    </xf>
    <xf numFmtId="210" fontId="14" fillId="2" borderId="40" xfId="0" applyNumberFormat="1" applyFont="1" applyFill="1" applyBorder="1" applyAlignment="1" applyProtection="1">
      <alignment horizontal="centerContinuous" vertical="center" wrapText="1"/>
      <protection locked="0"/>
    </xf>
    <xf numFmtId="190" fontId="6" fillId="2" borderId="41" xfId="0" applyNumberFormat="1" applyFont="1" applyFill="1" applyBorder="1" applyAlignment="1" applyProtection="1">
      <alignment vertical="center" wrapText="1"/>
      <protection locked="0"/>
    </xf>
    <xf numFmtId="210" fontId="14" fillId="2" borderId="42" xfId="0" applyNumberFormat="1" applyFont="1" applyFill="1" applyBorder="1" applyAlignment="1">
      <alignment horizontal="centerContinuous" vertical="center" wrapText="1"/>
    </xf>
    <xf numFmtId="210" fontId="14" fillId="2" borderId="6" xfId="0" applyNumberFormat="1" applyFont="1" applyFill="1" applyBorder="1" applyAlignment="1">
      <alignment horizontal="centerContinuous" vertical="center" wrapText="1"/>
    </xf>
    <xf numFmtId="190" fontId="14" fillId="2" borderId="43" xfId="0" applyNumberFormat="1" applyFont="1" applyFill="1" applyBorder="1" applyAlignment="1">
      <alignment horizontal="right" vertical="center" wrapText="1"/>
    </xf>
    <xf numFmtId="210" fontId="6" fillId="2" borderId="42" xfId="0" applyNumberFormat="1" applyFont="1" applyFill="1" applyBorder="1" applyAlignment="1" applyProtection="1">
      <alignment horizontal="centerContinuous" vertical="center"/>
      <protection locked="0"/>
    </xf>
    <xf numFmtId="210" fontId="6" fillId="2" borderId="6" xfId="0" applyNumberFormat="1" applyFont="1" applyFill="1" applyBorder="1" applyAlignment="1" applyProtection="1">
      <alignment horizontal="centerContinuous" vertical="center"/>
      <protection locked="0"/>
    </xf>
    <xf numFmtId="190" fontId="14" fillId="2" borderId="43" xfId="0" applyNumberFormat="1" applyFont="1" applyFill="1" applyBorder="1" applyAlignment="1">
      <alignment horizontal="centerContinuous" vertical="center" wrapText="1"/>
    </xf>
    <xf numFmtId="190" fontId="14" fillId="2" borderId="44" xfId="0" applyNumberFormat="1" applyFont="1" applyFill="1" applyBorder="1" applyAlignment="1">
      <alignment horizontal="center" vertical="center"/>
    </xf>
    <xf numFmtId="190" fontId="14" fillId="2" borderId="45" xfId="0" applyNumberFormat="1" applyFont="1" applyFill="1" applyBorder="1" applyAlignment="1">
      <alignment horizontal="center" vertical="center"/>
    </xf>
    <xf numFmtId="190" fontId="14" fillId="2" borderId="46" xfId="0" applyNumberFormat="1" applyFont="1" applyFill="1" applyBorder="1" applyAlignment="1">
      <alignment horizontal="center" vertical="center"/>
    </xf>
    <xf numFmtId="208" fontId="35" fillId="2" borderId="23" xfId="4" applyNumberFormat="1" applyFont="1" applyFill="1" applyBorder="1"/>
    <xf numFmtId="208" fontId="35" fillId="2" borderId="22" xfId="4" applyNumberFormat="1" applyFont="1" applyFill="1" applyBorder="1"/>
    <xf numFmtId="208" fontId="35" fillId="2" borderId="24" xfId="4" applyNumberFormat="1" applyFont="1" applyFill="1" applyBorder="1"/>
    <xf numFmtId="208" fontId="35" fillId="2" borderId="25" xfId="4" applyNumberFormat="1" applyFont="1" applyFill="1" applyBorder="1"/>
    <xf numFmtId="208" fontId="1" fillId="2" borderId="23" xfId="4" applyNumberFormat="1" applyFont="1" applyFill="1" applyBorder="1"/>
    <xf numFmtId="208" fontId="1" fillId="2" borderId="22" xfId="4" applyNumberFormat="1" applyFont="1" applyFill="1" applyBorder="1"/>
    <xf numFmtId="208" fontId="1" fillId="2" borderId="24" xfId="4" applyNumberFormat="1" applyFont="1" applyFill="1" applyBorder="1"/>
    <xf numFmtId="208" fontId="1" fillId="2" borderId="25" xfId="4" applyNumberFormat="1" applyFont="1" applyFill="1" applyBorder="1"/>
    <xf numFmtId="208" fontId="1" fillId="2" borderId="27" xfId="4" applyNumberFormat="1" applyFont="1" applyFill="1" applyBorder="1"/>
    <xf numFmtId="208" fontId="1" fillId="2" borderId="4" xfId="4" applyNumberFormat="1" applyFont="1" applyFill="1" applyBorder="1"/>
    <xf numFmtId="208" fontId="1" fillId="2" borderId="10" xfId="4" applyNumberFormat="1" applyFont="1" applyFill="1" applyBorder="1"/>
    <xf numFmtId="208" fontId="1" fillId="2" borderId="28" xfId="4" applyNumberFormat="1" applyFont="1" applyFill="1" applyBorder="1"/>
    <xf numFmtId="208" fontId="35" fillId="2" borderId="30" xfId="4" applyNumberFormat="1" applyFont="1" applyFill="1" applyBorder="1"/>
    <xf numFmtId="208" fontId="35" fillId="2" borderId="31" xfId="4" applyNumberFormat="1" applyFont="1" applyFill="1" applyBorder="1"/>
    <xf numFmtId="208" fontId="35" fillId="2" borderId="32" xfId="4" applyNumberFormat="1" applyFont="1" applyFill="1" applyBorder="1"/>
    <xf numFmtId="208" fontId="35" fillId="2" borderId="33" xfId="4" applyNumberFormat="1" applyFont="1" applyFill="1" applyBorder="1"/>
    <xf numFmtId="208" fontId="1" fillId="2" borderId="34" xfId="4" applyNumberFormat="1" applyFont="1" applyFill="1" applyBorder="1"/>
    <xf numFmtId="208" fontId="1" fillId="2" borderId="35" xfId="4" applyNumberFormat="1" applyFont="1" applyFill="1" applyBorder="1"/>
    <xf numFmtId="208" fontId="1" fillId="2" borderId="36" xfId="4" applyNumberFormat="1" applyFont="1" applyFill="1" applyBorder="1"/>
    <xf numFmtId="208" fontId="1" fillId="2" borderId="37" xfId="4" applyNumberFormat="1" applyFont="1" applyFill="1" applyBorder="1"/>
    <xf numFmtId="208" fontId="35" fillId="2" borderId="27" xfId="4" applyNumberFormat="1" applyFont="1" applyFill="1" applyBorder="1"/>
    <xf numFmtId="208" fontId="35" fillId="2" borderId="4" xfId="4" applyNumberFormat="1" applyFont="1" applyFill="1" applyBorder="1"/>
    <xf numFmtId="208" fontId="35" fillId="2" borderId="10" xfId="4" applyNumberFormat="1" applyFont="1" applyFill="1" applyBorder="1"/>
    <xf numFmtId="208" fontId="35" fillId="2" borderId="28" xfId="4" applyNumberFormat="1" applyFont="1" applyFill="1" applyBorder="1"/>
    <xf numFmtId="208" fontId="35" fillId="2" borderId="34" xfId="4" applyNumberFormat="1" applyFont="1" applyFill="1" applyBorder="1"/>
    <xf numFmtId="208" fontId="35" fillId="2" borderId="35" xfId="4" applyNumberFormat="1" applyFont="1" applyFill="1" applyBorder="1"/>
    <xf numFmtId="208" fontId="35" fillId="2" borderId="36" xfId="4" applyNumberFormat="1" applyFont="1" applyFill="1" applyBorder="1"/>
    <xf numFmtId="208" fontId="35" fillId="2" borderId="37" xfId="4" applyNumberFormat="1" applyFont="1" applyFill="1" applyBorder="1"/>
    <xf numFmtId="208" fontId="35" fillId="2" borderId="34" xfId="4" applyNumberFormat="1" applyFont="1" applyFill="1" applyBorder="1" applyAlignment="1">
      <alignment horizontal="right"/>
    </xf>
    <xf numFmtId="208" fontId="35" fillId="2" borderId="35" xfId="4" applyNumberFormat="1" applyFont="1" applyFill="1" applyBorder="1" applyAlignment="1">
      <alignment horizontal="right"/>
    </xf>
    <xf numFmtId="208" fontId="35" fillId="2" borderId="36" xfId="4" applyNumberFormat="1" applyFont="1" applyFill="1" applyBorder="1" applyAlignment="1">
      <alignment horizontal="right"/>
    </xf>
    <xf numFmtId="208" fontId="35" fillId="2" borderId="37" xfId="4" applyNumberFormat="1" applyFont="1" applyFill="1" applyBorder="1" applyAlignment="1">
      <alignment horizontal="right"/>
    </xf>
    <xf numFmtId="208" fontId="35" fillId="0" borderId="27" xfId="4" applyNumberFormat="1" applyFont="1" applyBorder="1"/>
    <xf numFmtId="208" fontId="35" fillId="0" borderId="4" xfId="4" applyNumberFormat="1" applyFont="1" applyBorder="1"/>
    <xf numFmtId="208" fontId="35" fillId="0" borderId="10" xfId="4" applyNumberFormat="1" applyFont="1" applyBorder="1"/>
    <xf numFmtId="208" fontId="35" fillId="0" borderId="28" xfId="4" applyNumberFormat="1" applyFont="1" applyBorder="1"/>
    <xf numFmtId="208" fontId="1" fillId="0" borderId="0" xfId="4" applyNumberFormat="1" applyFont="1" applyBorder="1"/>
    <xf numFmtId="0" fontId="1" fillId="2" borderId="23" xfId="0" applyFont="1" applyFill="1" applyBorder="1"/>
    <xf numFmtId="0" fontId="1" fillId="2" borderId="22" xfId="0" applyFont="1" applyFill="1" applyBorder="1"/>
    <xf numFmtId="0" fontId="1" fillId="2" borderId="24" xfId="0" applyFont="1" applyFill="1" applyBorder="1"/>
    <xf numFmtId="0" fontId="1" fillId="2" borderId="38" xfId="0" applyFont="1" applyFill="1" applyBorder="1"/>
    <xf numFmtId="182" fontId="14" fillId="2" borderId="35" xfId="0" applyNumberFormat="1" applyFont="1" applyFill="1" applyBorder="1" applyAlignment="1" applyProtection="1">
      <alignment horizontal="centerContinuous" vertical="center" wrapText="1"/>
      <protection locked="0"/>
    </xf>
    <xf numFmtId="182" fontId="14" fillId="2" borderId="40" xfId="0" applyNumberFormat="1" applyFont="1" applyFill="1" applyBorder="1" applyAlignment="1" applyProtection="1">
      <alignment horizontal="centerContinuous" vertical="center" wrapText="1"/>
      <protection locked="0"/>
    </xf>
    <xf numFmtId="190" fontId="14" fillId="2" borderId="42" xfId="0" applyNumberFormat="1" applyFont="1" applyFill="1" applyBorder="1" applyAlignment="1">
      <alignment horizontal="centerContinuous" vertical="center" wrapText="1"/>
    </xf>
    <xf numFmtId="190" fontId="14" fillId="2" borderId="6" xfId="0" applyNumberFormat="1" applyFont="1" applyFill="1" applyBorder="1" applyAlignment="1">
      <alignment horizontal="centerContinuous" vertical="center" wrapText="1"/>
    </xf>
    <xf numFmtId="182" fontId="6" fillId="2" borderId="42" xfId="0" applyNumberFormat="1" applyFont="1" applyFill="1" applyBorder="1" applyAlignment="1" applyProtection="1">
      <alignment horizontal="centerContinuous" vertical="center"/>
      <protection locked="0"/>
    </xf>
    <xf numFmtId="182" fontId="6" fillId="2" borderId="6" xfId="0" applyNumberFormat="1" applyFont="1" applyFill="1" applyBorder="1" applyAlignment="1" applyProtection="1">
      <alignment horizontal="centerContinuous" vertical="center"/>
      <protection locked="0"/>
    </xf>
  </cellXfs>
  <cellStyles count="5">
    <cellStyle name="Milliers" xfId="1" builtinId="3"/>
    <cellStyle name="Normal" xfId="0" builtinId="0"/>
    <cellStyle name="Normal_Feuil1" xfId="3"/>
    <cellStyle name="Pourcentage" xfId="2" builtinId="5"/>
    <cellStyle name="Pourcentage 2"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aux_remb_TOT202411D0S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view="pageBreakPreview" topLeftCell="A42" zoomScaleNormal="100" zoomScaleSheetLayoutView="100" workbookViewId="0">
      <selection activeCell="A71" sqref="A71"/>
    </sheetView>
  </sheetViews>
  <sheetFormatPr baseColWidth="10" defaultRowHeight="12.75" x14ac:dyDescent="0.2"/>
  <cols>
    <col min="1" max="1" width="72.140625" style="781" bestFit="1" customWidth="1"/>
    <col min="2" max="2" width="17.5703125" style="782" customWidth="1"/>
    <col min="3" max="3" width="17.140625" style="782" customWidth="1"/>
    <col min="4" max="4" width="17.85546875" style="782" customWidth="1"/>
    <col min="5" max="5" width="15.7109375" style="782" customWidth="1"/>
    <col min="6" max="6" width="3.28515625" style="781" customWidth="1"/>
    <col min="7" max="16384" width="11.42578125" style="781"/>
  </cols>
  <sheetData>
    <row r="1" spans="1:5" ht="42.75" customHeight="1" x14ac:dyDescent="0.2">
      <c r="A1" s="851" t="s">
        <v>661</v>
      </c>
      <c r="B1" s="850"/>
      <c r="C1" s="850"/>
      <c r="D1" s="850"/>
      <c r="E1" s="849"/>
    </row>
    <row r="2" spans="1:5" ht="42.75" customHeight="1" x14ac:dyDescent="0.2">
      <c r="A2" s="848" t="s">
        <v>660</v>
      </c>
      <c r="B2" s="847"/>
      <c r="C2" s="847"/>
      <c r="D2" s="847"/>
      <c r="E2" s="846"/>
    </row>
    <row r="3" spans="1:5" ht="42.75" customHeight="1" thickBot="1" x14ac:dyDescent="0.25">
      <c r="A3" s="845" t="s">
        <v>629</v>
      </c>
      <c r="B3" s="844"/>
      <c r="C3" s="844"/>
      <c r="D3" s="844"/>
      <c r="E3" s="843"/>
    </row>
    <row r="4" spans="1:5" ht="30.75" customHeight="1" x14ac:dyDescent="0.2">
      <c r="A4" s="842" t="s">
        <v>659</v>
      </c>
      <c r="B4" s="841" t="s">
        <v>658</v>
      </c>
      <c r="C4" s="840" t="s">
        <v>657</v>
      </c>
      <c r="D4" s="839" t="s">
        <v>656</v>
      </c>
      <c r="E4" s="838" t="s">
        <v>6</v>
      </c>
    </row>
    <row r="5" spans="1:5" ht="13.5" thickBot="1" x14ac:dyDescent="0.25">
      <c r="A5" s="837"/>
      <c r="B5" s="836"/>
      <c r="C5" s="791"/>
      <c r="D5" s="790"/>
      <c r="E5" s="789"/>
    </row>
    <row r="6" spans="1:5" x14ac:dyDescent="0.2">
      <c r="A6" s="798"/>
      <c r="B6" s="808"/>
      <c r="C6" s="807"/>
      <c r="D6" s="806"/>
      <c r="E6" s="805"/>
    </row>
    <row r="7" spans="1:5" ht="24.75" customHeight="1" x14ac:dyDescent="0.2">
      <c r="A7" s="833" t="s">
        <v>88</v>
      </c>
      <c r="B7" s="797">
        <v>625854764.93089128</v>
      </c>
      <c r="C7" s="796">
        <v>3110489.7670000005</v>
      </c>
      <c r="D7" s="795">
        <v>5197655.2099999972</v>
      </c>
      <c r="E7" s="794">
        <v>634162909.90789127</v>
      </c>
    </row>
    <row r="8" spans="1:5" ht="14.25" customHeight="1" x14ac:dyDescent="0.2">
      <c r="A8" s="833" t="s">
        <v>102</v>
      </c>
      <c r="B8" s="797">
        <v>1063295358.0391192</v>
      </c>
      <c r="C8" s="835">
        <v>15907377.267495003</v>
      </c>
      <c r="D8" s="795">
        <v>8584229.540000001</v>
      </c>
      <c r="E8" s="794">
        <v>1087786964.8466141</v>
      </c>
    </row>
    <row r="9" spans="1:5" s="783" customFormat="1" x14ac:dyDescent="0.2">
      <c r="A9" s="834" t="s">
        <v>113</v>
      </c>
      <c r="B9" s="813">
        <v>1689150122.9700103</v>
      </c>
      <c r="C9" s="812">
        <v>19017867.034495004</v>
      </c>
      <c r="D9" s="811">
        <v>13781884.749999998</v>
      </c>
      <c r="E9" s="810">
        <v>1721949874.7545054</v>
      </c>
    </row>
    <row r="10" spans="1:5" ht="21" customHeight="1" x14ac:dyDescent="0.2">
      <c r="A10" s="833" t="s">
        <v>121</v>
      </c>
      <c r="B10" s="797">
        <v>286514619.95513493</v>
      </c>
      <c r="C10" s="796">
        <v>880017.00000000012</v>
      </c>
      <c r="D10" s="795">
        <v>18002.240000000002</v>
      </c>
      <c r="E10" s="794">
        <v>287412639.19513494</v>
      </c>
    </row>
    <row r="11" spans="1:5" x14ac:dyDescent="0.2">
      <c r="A11" s="833" t="s">
        <v>122</v>
      </c>
      <c r="B11" s="797">
        <v>14578810.392328007</v>
      </c>
      <c r="C11" s="796">
        <v>23077249.640000001</v>
      </c>
      <c r="D11" s="795">
        <v>1804.21</v>
      </c>
      <c r="E11" s="794">
        <v>37657864.24232801</v>
      </c>
    </row>
    <row r="12" spans="1:5" x14ac:dyDescent="0.2">
      <c r="A12" s="833" t="s">
        <v>243</v>
      </c>
      <c r="B12" s="797">
        <v>129485675.87987798</v>
      </c>
      <c r="C12" s="796">
        <v>2152410.3499999996</v>
      </c>
      <c r="D12" s="795">
        <v>336174.04999999993</v>
      </c>
      <c r="E12" s="794">
        <v>131974260.27987798</v>
      </c>
    </row>
    <row r="13" spans="1:5" s="783" customFormat="1" ht="22.5" customHeight="1" x14ac:dyDescent="0.2">
      <c r="A13" s="834" t="s">
        <v>655</v>
      </c>
      <c r="B13" s="813">
        <v>2119729229.197351</v>
      </c>
      <c r="C13" s="812">
        <v>45127544.024494998</v>
      </c>
      <c r="D13" s="811">
        <v>14137865.249999998</v>
      </c>
      <c r="E13" s="810">
        <v>2178994638.4718461</v>
      </c>
    </row>
    <row r="14" spans="1:5" ht="18.75" customHeight="1" x14ac:dyDescent="0.2">
      <c r="A14" s="833" t="s">
        <v>124</v>
      </c>
      <c r="B14" s="797">
        <v>632783564.3714</v>
      </c>
      <c r="C14" s="796">
        <v>1795106.009999997</v>
      </c>
      <c r="D14" s="795">
        <v>1381994.67</v>
      </c>
      <c r="E14" s="794">
        <v>635960665.05139995</v>
      </c>
    </row>
    <row r="15" spans="1:5" x14ac:dyDescent="0.2">
      <c r="A15" s="833" t="s">
        <v>132</v>
      </c>
      <c r="B15" s="797">
        <v>344259162.21414876</v>
      </c>
      <c r="C15" s="796">
        <v>1996149.3299999987</v>
      </c>
      <c r="D15" s="795">
        <v>13096554.330000013</v>
      </c>
      <c r="E15" s="794">
        <v>359351865.87414873</v>
      </c>
    </row>
    <row r="16" spans="1:5" x14ac:dyDescent="0.2">
      <c r="A16" s="833" t="s">
        <v>136</v>
      </c>
      <c r="B16" s="797">
        <v>69045721.851249859</v>
      </c>
      <c r="C16" s="796">
        <v>6881.4600000000009</v>
      </c>
      <c r="D16" s="795">
        <v>57293.549999999945</v>
      </c>
      <c r="E16" s="794">
        <v>69109896.861249849</v>
      </c>
    </row>
    <row r="17" spans="1:5" x14ac:dyDescent="0.2">
      <c r="A17" s="833" t="s">
        <v>141</v>
      </c>
      <c r="B17" s="797">
        <v>16497192.770000005</v>
      </c>
      <c r="C17" s="796">
        <v>24251.970000000005</v>
      </c>
      <c r="D17" s="795">
        <v>9619.9800000000014</v>
      </c>
      <c r="E17" s="794">
        <v>16531064.720000006</v>
      </c>
    </row>
    <row r="18" spans="1:5" x14ac:dyDescent="0.2">
      <c r="A18" s="833" t="s">
        <v>139</v>
      </c>
      <c r="B18" s="797">
        <v>5938339.5099999998</v>
      </c>
      <c r="C18" s="796">
        <v>1965.07</v>
      </c>
      <c r="D18" s="795">
        <v>365.44</v>
      </c>
      <c r="E18" s="794">
        <v>5940670.0200000005</v>
      </c>
    </row>
    <row r="19" spans="1:5" x14ac:dyDescent="0.2">
      <c r="A19" s="833" t="s">
        <v>466</v>
      </c>
      <c r="B19" s="797">
        <v>4753433.88</v>
      </c>
      <c r="C19" s="796">
        <v>22040</v>
      </c>
      <c r="D19" s="795">
        <v>43330</v>
      </c>
      <c r="E19" s="794">
        <v>4818803.88</v>
      </c>
    </row>
    <row r="20" spans="1:5" x14ac:dyDescent="0.2">
      <c r="A20" s="833" t="s">
        <v>654</v>
      </c>
      <c r="B20" s="797">
        <v>18669.980000000003</v>
      </c>
      <c r="C20" s="796">
        <v>653.86000000000013</v>
      </c>
      <c r="D20" s="795">
        <v>11.100000000000001</v>
      </c>
      <c r="E20" s="794">
        <v>19334.940000000002</v>
      </c>
    </row>
    <row r="21" spans="1:5" x14ac:dyDescent="0.2">
      <c r="A21" s="833" t="s">
        <v>244</v>
      </c>
      <c r="B21" s="797">
        <v>15961065.365999961</v>
      </c>
      <c r="C21" s="796">
        <v>46849.399999999972</v>
      </c>
      <c r="D21" s="795">
        <v>53153.01999999999</v>
      </c>
      <c r="E21" s="794">
        <v>16061067.785999961</v>
      </c>
    </row>
    <row r="22" spans="1:5" s="783" customFormat="1" ht="20.25" customHeight="1" x14ac:dyDescent="0.2">
      <c r="A22" s="834" t="s">
        <v>287</v>
      </c>
      <c r="B22" s="813">
        <v>1089257149.9427984</v>
      </c>
      <c r="C22" s="812">
        <v>3893897.099999995</v>
      </c>
      <c r="D22" s="811">
        <v>14642322.090000013</v>
      </c>
      <c r="E22" s="810">
        <v>1107793369.1327982</v>
      </c>
    </row>
    <row r="23" spans="1:5" ht="24.75" customHeight="1" x14ac:dyDescent="0.2">
      <c r="A23" s="833" t="s">
        <v>145</v>
      </c>
      <c r="B23" s="797">
        <v>229294842.3340809</v>
      </c>
      <c r="C23" s="796">
        <v>7725716.3399999915</v>
      </c>
      <c r="D23" s="795">
        <v>144458.45000000001</v>
      </c>
      <c r="E23" s="794">
        <v>237165017.1240809</v>
      </c>
    </row>
    <row r="24" spans="1:5" ht="23.25" customHeight="1" x14ac:dyDescent="0.2">
      <c r="A24" s="833" t="s">
        <v>162</v>
      </c>
      <c r="B24" s="797">
        <v>439438438.52819556</v>
      </c>
      <c r="C24" s="796">
        <v>660862.29</v>
      </c>
      <c r="D24" s="795">
        <v>4623975.8500000015</v>
      </c>
      <c r="E24" s="794">
        <v>444723276.66819561</v>
      </c>
    </row>
    <row r="25" spans="1:5" ht="24.75" customHeight="1" x14ac:dyDescent="0.2">
      <c r="A25" s="833" t="s">
        <v>653</v>
      </c>
      <c r="B25" s="797">
        <v>896068439.54000056</v>
      </c>
      <c r="C25" s="796"/>
      <c r="D25" s="795">
        <v>392771806.87000036</v>
      </c>
      <c r="E25" s="794">
        <v>1288840246.4100008</v>
      </c>
    </row>
    <row r="26" spans="1:5" ht="22.5" customHeight="1" x14ac:dyDescent="0.2">
      <c r="A26" s="833" t="s">
        <v>158</v>
      </c>
      <c r="B26" s="797">
        <v>62791134.581002034</v>
      </c>
      <c r="C26" s="796">
        <v>96539.680280000073</v>
      </c>
      <c r="D26" s="795">
        <v>778663.47109000024</v>
      </c>
      <c r="E26" s="794">
        <v>63666337.732372023</v>
      </c>
    </row>
    <row r="27" spans="1:5" s="783" customFormat="1" ht="18" customHeight="1" x14ac:dyDescent="0.2">
      <c r="A27" s="834" t="s">
        <v>652</v>
      </c>
      <c r="B27" s="813">
        <v>4836579234.1234283</v>
      </c>
      <c r="C27" s="812">
        <v>57504559.43477498</v>
      </c>
      <c r="D27" s="811">
        <v>427099091.98109043</v>
      </c>
      <c r="E27" s="810">
        <v>5321182885.5392942</v>
      </c>
    </row>
    <row r="28" spans="1:5" ht="17.25" customHeight="1" x14ac:dyDescent="0.2">
      <c r="A28" s="833" t="s">
        <v>152</v>
      </c>
      <c r="B28" s="797">
        <v>2331787320.0701857</v>
      </c>
      <c r="C28" s="796">
        <v>9934320.0500000119</v>
      </c>
      <c r="D28" s="795">
        <v>1955675.79</v>
      </c>
      <c r="E28" s="794">
        <v>2343677315.9101858</v>
      </c>
    </row>
    <row r="29" spans="1:5" x14ac:dyDescent="0.2">
      <c r="A29" s="833" t="s">
        <v>154</v>
      </c>
      <c r="B29" s="797">
        <v>654619506.90000212</v>
      </c>
      <c r="C29" s="796">
        <v>6074095.99000003</v>
      </c>
      <c r="D29" s="795">
        <v>2335906.3400000017</v>
      </c>
      <c r="E29" s="794">
        <v>663029509.23000216</v>
      </c>
    </row>
    <row r="30" spans="1:5" x14ac:dyDescent="0.2">
      <c r="A30" s="833" t="s">
        <v>153</v>
      </c>
      <c r="B30" s="797">
        <v>29162.47</v>
      </c>
      <c r="C30" s="796"/>
      <c r="D30" s="795"/>
      <c r="E30" s="794">
        <v>29162.47</v>
      </c>
    </row>
    <row r="31" spans="1:5" s="783" customFormat="1" x14ac:dyDescent="0.2">
      <c r="A31" s="832" t="s">
        <v>651</v>
      </c>
      <c r="B31" s="813">
        <v>2986435989.4401879</v>
      </c>
      <c r="C31" s="812">
        <v>16008416.040000042</v>
      </c>
      <c r="D31" s="811">
        <v>4291582.1300000018</v>
      </c>
      <c r="E31" s="810">
        <v>3006735987.610188</v>
      </c>
    </row>
    <row r="32" spans="1:5" s="783" customFormat="1" ht="24.75" hidden="1" customHeight="1" x14ac:dyDescent="0.2">
      <c r="A32" s="831" t="s">
        <v>650</v>
      </c>
      <c r="B32" s="830"/>
      <c r="C32" s="829"/>
      <c r="D32" s="828"/>
      <c r="E32" s="827"/>
    </row>
    <row r="33" spans="1:5" s="783" customFormat="1" ht="22.5" customHeight="1" thickBot="1" x14ac:dyDescent="0.25">
      <c r="A33" s="826" t="s">
        <v>649</v>
      </c>
      <c r="B33" s="787">
        <v>7823015223.5636177</v>
      </c>
      <c r="C33" s="786">
        <v>73512975.474775016</v>
      </c>
      <c r="D33" s="785">
        <v>431390674.11109042</v>
      </c>
      <c r="E33" s="784">
        <v>8327918873.1494837</v>
      </c>
    </row>
    <row r="34" spans="1:5" s="821" customFormat="1" ht="24.95" customHeight="1" x14ac:dyDescent="0.2">
      <c r="A34" s="819" t="s">
        <v>648</v>
      </c>
      <c r="B34" s="825">
        <v>3919519117.3948517</v>
      </c>
      <c r="C34" s="824">
        <v>136427156.95350245</v>
      </c>
      <c r="D34" s="823">
        <v>18794433.078940243</v>
      </c>
      <c r="E34" s="822">
        <v>4074740707.4272947</v>
      </c>
    </row>
    <row r="35" spans="1:5" ht="24.95" customHeight="1" x14ac:dyDescent="0.2">
      <c r="A35" s="814" t="s">
        <v>647</v>
      </c>
      <c r="B35" s="813">
        <v>898392389.68531549</v>
      </c>
      <c r="C35" s="812">
        <v>31272051.012783527</v>
      </c>
      <c r="D35" s="811">
        <v>4309956.134779227</v>
      </c>
      <c r="E35" s="810">
        <v>933974396.83287823</v>
      </c>
    </row>
    <row r="36" spans="1:5" ht="24.95" customHeight="1" x14ac:dyDescent="0.2">
      <c r="A36" s="814" t="s">
        <v>646</v>
      </c>
      <c r="B36" s="813"/>
      <c r="C36" s="812"/>
      <c r="D36" s="811"/>
      <c r="E36" s="810"/>
    </row>
    <row r="37" spans="1:5" ht="24.95" customHeight="1" x14ac:dyDescent="0.2">
      <c r="A37" s="814" t="s">
        <v>645</v>
      </c>
      <c r="B37" s="813">
        <v>1564676380.4971092</v>
      </c>
      <c r="C37" s="812">
        <v>50805640.680493996</v>
      </c>
      <c r="D37" s="811">
        <v>7002101.7375154793</v>
      </c>
      <c r="E37" s="810">
        <v>1622484122.9151187</v>
      </c>
    </row>
    <row r="38" spans="1:5" ht="24.95" customHeight="1" x14ac:dyDescent="0.2">
      <c r="A38" s="798" t="s">
        <v>644</v>
      </c>
      <c r="B38" s="797">
        <v>250551285.0184024</v>
      </c>
      <c r="C38" s="796">
        <v>14528086.650000026</v>
      </c>
      <c r="D38" s="795">
        <v>1126881.9899999991</v>
      </c>
      <c r="E38" s="794">
        <v>266206253.65840244</v>
      </c>
    </row>
    <row r="39" spans="1:5" ht="24.95" customHeight="1" x14ac:dyDescent="0.2">
      <c r="A39" s="798" t="s">
        <v>643</v>
      </c>
      <c r="B39" s="797">
        <v>47064436.804896921</v>
      </c>
      <c r="C39" s="796">
        <v>1096747.7699999998</v>
      </c>
      <c r="D39" s="795">
        <v>112664.10000000002</v>
      </c>
      <c r="E39" s="794">
        <v>48273848.674896926</v>
      </c>
    </row>
    <row r="40" spans="1:5" s="783" customFormat="1" ht="36.75" customHeight="1" thickBot="1" x14ac:dyDescent="0.25">
      <c r="A40" s="820" t="s">
        <v>642</v>
      </c>
      <c r="B40" s="813">
        <v>6680203609.4005766</v>
      </c>
      <c r="C40" s="812">
        <v>234129683.06677997</v>
      </c>
      <c r="D40" s="811">
        <v>31346037.041234948</v>
      </c>
      <c r="E40" s="810">
        <v>6945679329.5085917</v>
      </c>
    </row>
    <row r="41" spans="1:5" s="783" customFormat="1" ht="24.95" customHeight="1" x14ac:dyDescent="0.2">
      <c r="A41" s="819" t="s">
        <v>641</v>
      </c>
      <c r="B41" s="818">
        <v>994486786.32794547</v>
      </c>
      <c r="C41" s="817">
        <v>28713980.140000042</v>
      </c>
      <c r="D41" s="816">
        <v>5646955.3499999987</v>
      </c>
      <c r="E41" s="815">
        <v>1028847721.8179455</v>
      </c>
    </row>
    <row r="42" spans="1:5" s="783" customFormat="1" ht="24.95" customHeight="1" x14ac:dyDescent="0.2">
      <c r="A42" s="814" t="s">
        <v>640</v>
      </c>
      <c r="B42" s="813">
        <v>44193854.307052001</v>
      </c>
      <c r="C42" s="812"/>
      <c r="D42" s="811">
        <v>27429.866200000004</v>
      </c>
      <c r="E42" s="810">
        <v>44221284.173252001</v>
      </c>
    </row>
    <row r="43" spans="1:5" s="783" customFormat="1" ht="24.95" customHeight="1" x14ac:dyDescent="0.2">
      <c r="A43" s="814" t="s">
        <v>639</v>
      </c>
      <c r="B43" s="813"/>
      <c r="C43" s="812"/>
      <c r="D43" s="811"/>
      <c r="E43" s="810"/>
    </row>
    <row r="44" spans="1:5" s="783" customFormat="1" ht="24.95" customHeight="1" x14ac:dyDescent="0.2">
      <c r="A44" s="814" t="s">
        <v>638</v>
      </c>
      <c r="B44" s="813">
        <v>243230811.95366776</v>
      </c>
      <c r="C44" s="812">
        <v>17698.900000000001</v>
      </c>
      <c r="D44" s="811">
        <v>1689892.6500000006</v>
      </c>
      <c r="E44" s="810">
        <v>244938403.50366777</v>
      </c>
    </row>
    <row r="45" spans="1:5" x14ac:dyDescent="0.2">
      <c r="A45" s="798" t="s">
        <v>637</v>
      </c>
      <c r="B45" s="797">
        <v>68707269.121553004</v>
      </c>
      <c r="C45" s="796">
        <v>15</v>
      </c>
      <c r="D45" s="795">
        <v>-15</v>
      </c>
      <c r="E45" s="794">
        <v>68707269.121553004</v>
      </c>
    </row>
    <row r="46" spans="1:5" x14ac:dyDescent="0.2">
      <c r="A46" s="798" t="s">
        <v>636</v>
      </c>
      <c r="B46" s="797">
        <v>174523542.83211476</v>
      </c>
      <c r="C46" s="796">
        <v>17683.900000000001</v>
      </c>
      <c r="D46" s="795">
        <v>1689907.6500000006</v>
      </c>
      <c r="E46" s="794">
        <v>176231134.38211477</v>
      </c>
    </row>
    <row r="47" spans="1:5" s="783" customFormat="1" ht="24.95" customHeight="1" x14ac:dyDescent="0.2">
      <c r="A47" s="814" t="s">
        <v>635</v>
      </c>
      <c r="B47" s="813">
        <v>18607999.924336009</v>
      </c>
      <c r="C47" s="812">
        <v>394449.84</v>
      </c>
      <c r="D47" s="811">
        <v>60264</v>
      </c>
      <c r="E47" s="810">
        <v>19062713.764336009</v>
      </c>
    </row>
    <row r="48" spans="1:5" s="783" customFormat="1" ht="21" customHeight="1" thickBot="1" x14ac:dyDescent="0.25">
      <c r="A48" s="814" t="s">
        <v>290</v>
      </c>
      <c r="B48" s="813">
        <v>1300519452.5130012</v>
      </c>
      <c r="C48" s="812">
        <v>29126128.88000004</v>
      </c>
      <c r="D48" s="811">
        <v>7424541.8661999991</v>
      </c>
      <c r="E48" s="810">
        <v>1337070123.2592013</v>
      </c>
    </row>
    <row r="49" spans="1:5" ht="18" hidden="1" customHeight="1" x14ac:dyDescent="0.2">
      <c r="A49" s="809"/>
      <c r="B49" s="808"/>
      <c r="C49" s="807"/>
      <c r="D49" s="806"/>
      <c r="E49" s="805"/>
    </row>
    <row r="50" spans="1:5" ht="13.5" hidden="1" thickBot="1" x14ac:dyDescent="0.25">
      <c r="A50" s="798"/>
      <c r="B50" s="797"/>
      <c r="C50" s="796"/>
      <c r="D50" s="795"/>
      <c r="E50" s="794"/>
    </row>
    <row r="51" spans="1:5" ht="13.5" hidden="1" thickBot="1" x14ac:dyDescent="0.25">
      <c r="A51" s="798"/>
      <c r="B51" s="797"/>
      <c r="C51" s="796"/>
      <c r="D51" s="795"/>
      <c r="E51" s="794"/>
    </row>
    <row r="52" spans="1:5" ht="10.5" hidden="1" customHeight="1" thickBot="1" x14ac:dyDescent="0.25">
      <c r="A52" s="798"/>
      <c r="B52" s="797"/>
      <c r="C52" s="796"/>
      <c r="D52" s="795"/>
      <c r="E52" s="794"/>
    </row>
    <row r="53" spans="1:5" s="799" customFormat="1" ht="40.5" customHeight="1" thickBot="1" x14ac:dyDescent="0.25">
      <c r="A53" s="804" t="s">
        <v>475</v>
      </c>
      <c r="B53" s="803">
        <v>77277787.910859406</v>
      </c>
      <c r="C53" s="802"/>
      <c r="D53" s="801"/>
      <c r="E53" s="800">
        <v>77277787.910859406</v>
      </c>
    </row>
    <row r="54" spans="1:5" ht="21.75" customHeight="1" x14ac:dyDescent="0.2">
      <c r="A54" s="798" t="s">
        <v>634</v>
      </c>
      <c r="B54" s="797"/>
      <c r="C54" s="796">
        <v>92796286.069999978</v>
      </c>
      <c r="D54" s="795"/>
      <c r="E54" s="794">
        <v>92796286.069999978</v>
      </c>
    </row>
    <row r="55" spans="1:5" ht="21.75" customHeight="1" x14ac:dyDescent="0.2">
      <c r="A55" s="798" t="s">
        <v>298</v>
      </c>
      <c r="B55" s="797">
        <v>28344.65</v>
      </c>
      <c r="C55" s="796"/>
      <c r="D55" s="795"/>
      <c r="E55" s="794">
        <v>28344.65</v>
      </c>
    </row>
    <row r="56" spans="1:5" ht="21.75" customHeight="1" x14ac:dyDescent="0.2">
      <c r="A56" s="798" t="s">
        <v>421</v>
      </c>
      <c r="B56" s="797">
        <v>5790.879218</v>
      </c>
      <c r="C56" s="796"/>
      <c r="D56" s="795"/>
      <c r="E56" s="794">
        <v>5790.879218</v>
      </c>
    </row>
    <row r="57" spans="1:5" ht="21.75" customHeight="1" x14ac:dyDescent="0.2">
      <c r="A57" s="798" t="s">
        <v>495</v>
      </c>
      <c r="B57" s="797"/>
      <c r="C57" s="796"/>
      <c r="D57" s="795"/>
      <c r="E57" s="794"/>
    </row>
    <row r="58" spans="1:5" ht="21.75" customHeight="1" x14ac:dyDescent="0.2">
      <c r="A58" s="798" t="s">
        <v>389</v>
      </c>
      <c r="B58" s="797">
        <v>4314.5599999999995</v>
      </c>
      <c r="C58" s="796">
        <v>83.25</v>
      </c>
      <c r="D58" s="795">
        <v>3.6500000000000004</v>
      </c>
      <c r="E58" s="794">
        <v>4401.4599999999991</v>
      </c>
    </row>
    <row r="59" spans="1:5" ht="21.75" hidden="1" customHeight="1" x14ac:dyDescent="0.2">
      <c r="A59" s="798"/>
      <c r="B59" s="797"/>
      <c r="C59" s="796"/>
      <c r="D59" s="795"/>
      <c r="E59" s="794"/>
    </row>
    <row r="60" spans="1:5" ht="21.75" customHeight="1" x14ac:dyDescent="0.2">
      <c r="A60" s="798" t="s">
        <v>384</v>
      </c>
      <c r="B60" s="797">
        <v>406150866.66666669</v>
      </c>
      <c r="C60" s="796"/>
      <c r="D60" s="795"/>
      <c r="E60" s="794">
        <v>406150866.66666669</v>
      </c>
    </row>
    <row r="61" spans="1:5" ht="20.25" customHeight="1" thickBot="1" x14ac:dyDescent="0.25">
      <c r="A61" s="793" t="s">
        <v>633</v>
      </c>
      <c r="B61" s="792">
        <v>6400.0300000000007</v>
      </c>
      <c r="C61" s="791"/>
      <c r="D61" s="790">
        <v>357583229.58999985</v>
      </c>
      <c r="E61" s="789">
        <v>357589629.61999989</v>
      </c>
    </row>
    <row r="62" spans="1:5" ht="22.5" customHeight="1" thickBot="1" x14ac:dyDescent="0.25">
      <c r="A62" s="793" t="s">
        <v>632</v>
      </c>
      <c r="B62" s="792"/>
      <c r="C62" s="791"/>
      <c r="D62" s="790"/>
      <c r="E62" s="789">
        <v>669695258.5200001</v>
      </c>
    </row>
    <row r="63" spans="1:5" ht="19.5" customHeight="1" thickBot="1" x14ac:dyDescent="0.25">
      <c r="A63" s="793" t="s">
        <v>631</v>
      </c>
      <c r="B63" s="792"/>
      <c r="C63" s="791"/>
      <c r="D63" s="790"/>
      <c r="E63" s="789">
        <v>8371938.2300000014</v>
      </c>
    </row>
    <row r="64" spans="1:5" ht="19.5" customHeight="1" thickBot="1" x14ac:dyDescent="0.25">
      <c r="A64" s="793" t="s">
        <v>240</v>
      </c>
      <c r="B64" s="792">
        <v>4943785.5699999975</v>
      </c>
      <c r="C64" s="791">
        <v>87545.039999999964</v>
      </c>
      <c r="D64" s="790">
        <v>18236.18</v>
      </c>
      <c r="E64" s="789">
        <v>5049566.7899999972</v>
      </c>
    </row>
    <row r="65" spans="1:5" ht="19.5" customHeight="1" thickBot="1" x14ac:dyDescent="0.25">
      <c r="A65" s="793" t="s">
        <v>433</v>
      </c>
      <c r="B65" s="792">
        <v>8799965.5299999993</v>
      </c>
      <c r="C65" s="791"/>
      <c r="D65" s="790"/>
      <c r="E65" s="789">
        <v>8799965.5299999993</v>
      </c>
    </row>
    <row r="66" spans="1:5" s="783" customFormat="1" ht="23.25" customHeight="1" thickBot="1" x14ac:dyDescent="0.25">
      <c r="A66" s="788" t="s">
        <v>630</v>
      </c>
      <c r="B66" s="787">
        <v>16300955541.273939</v>
      </c>
      <c r="C66" s="786">
        <v>429652701.781555</v>
      </c>
      <c r="D66" s="785">
        <v>827762722.4385252</v>
      </c>
      <c r="E66" s="784">
        <v>18236438162.244019</v>
      </c>
    </row>
  </sheetData>
  <mergeCells count="1">
    <mergeCell ref="A1:E1"/>
  </mergeCells>
  <pageMargins left="0.78740157480314965" right="0.39370078740157483" top="0.55118110236220474" bottom="0.39370078740157483" header="0.51181102362204722" footer="0.51181102362204722"/>
  <pageSetup paperSize="9" scale="60" fitToWidth="2"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tabColor indexed="26"/>
  </sheetPr>
  <dimension ref="A1:F364"/>
  <sheetViews>
    <sheetView showRowColHeaders="0" showZeros="0" topLeftCell="A163" zoomScaleNormal="100" zoomScaleSheetLayoutView="115" workbookViewId="0">
      <selection activeCell="C192" sqref="C192:E192"/>
    </sheetView>
  </sheetViews>
  <sheetFormatPr baseColWidth="10" defaultRowHeight="11.25" x14ac:dyDescent="0.2"/>
  <cols>
    <col min="1" max="1" width="4" style="6" customWidth="1"/>
    <col min="2" max="2" width="56.140625" style="5" customWidth="1"/>
    <col min="3" max="3" width="13" style="3" customWidth="1"/>
    <col min="4" max="4" width="13.7109375" style="3" customWidth="1"/>
    <col min="5" max="5" width="9" style="3" customWidth="1"/>
    <col min="6" max="6" width="2.5703125" style="3" customWidth="1"/>
    <col min="7" max="16384" width="11.42578125" style="5"/>
  </cols>
  <sheetData>
    <row r="1" spans="1:6" ht="9" customHeight="1" x14ac:dyDescent="0.2">
      <c r="A1" s="1"/>
      <c r="B1" s="2"/>
      <c r="D1" s="4"/>
      <c r="E1" s="4"/>
      <c r="F1" s="4"/>
    </row>
    <row r="2" spans="1:6" ht="16.5" customHeight="1" x14ac:dyDescent="0.25">
      <c r="B2" s="7" t="s">
        <v>288</v>
      </c>
      <c r="C2" s="8"/>
      <c r="D2" s="8"/>
      <c r="E2" s="8"/>
      <c r="F2" s="8"/>
    </row>
    <row r="3" spans="1:6" ht="12" customHeight="1" x14ac:dyDescent="0.2">
      <c r="B3" s="9" t="str">
        <f>Maternité_nbre!B3</f>
        <v>MOIS DE NOVEMBRE 2024</v>
      </c>
    </row>
    <row r="4" spans="1:6" ht="14.25" customHeight="1" x14ac:dyDescent="0.2">
      <c r="B4" s="12" t="s">
        <v>175</v>
      </c>
      <c r="C4" s="13"/>
      <c r="D4" s="13"/>
      <c r="E4" s="351"/>
      <c r="F4" s="15"/>
    </row>
    <row r="5" spans="1:6" ht="12" customHeight="1" x14ac:dyDescent="0.2">
      <c r="B5" s="16" t="s">
        <v>4</v>
      </c>
      <c r="C5" s="18" t="s">
        <v>6</v>
      </c>
      <c r="D5" s="219" t="s">
        <v>3</v>
      </c>
      <c r="E5" s="19" t="str">
        <f>Maladie_mnt!$H$5</f>
        <v>GAM</v>
      </c>
      <c r="F5" s="20"/>
    </row>
    <row r="6" spans="1:6" ht="9.75" customHeight="1" x14ac:dyDescent="0.2">
      <c r="B6" s="21"/>
      <c r="C6" s="17"/>
      <c r="D6" s="220" t="s">
        <v>87</v>
      </c>
      <c r="E6" s="22" t="str">
        <f>Maladie_mnt!$H$6</f>
        <v>en %</v>
      </c>
      <c r="F6" s="23"/>
    </row>
    <row r="7" spans="1:6" s="28" customFormat="1" ht="16.5" customHeight="1" x14ac:dyDescent="0.2">
      <c r="A7" s="24"/>
      <c r="B7" s="25" t="s">
        <v>171</v>
      </c>
      <c r="C7" s="192"/>
      <c r="D7" s="228"/>
      <c r="E7" s="193"/>
      <c r="F7" s="27"/>
    </row>
    <row r="8" spans="1:6" ht="6.75" customHeight="1" x14ac:dyDescent="0.2">
      <c r="B8" s="29"/>
      <c r="C8" s="30"/>
      <c r="D8" s="222"/>
      <c r="E8" s="179"/>
      <c r="F8" s="20"/>
    </row>
    <row r="9" spans="1:6" s="28" customFormat="1" ht="12" customHeight="1" x14ac:dyDescent="0.2">
      <c r="A9" s="24"/>
      <c r="B9" s="31" t="s">
        <v>88</v>
      </c>
      <c r="C9" s="30"/>
      <c r="D9" s="222"/>
      <c r="E9" s="179"/>
      <c r="F9" s="27"/>
    </row>
    <row r="10" spans="1:6" ht="10.5" customHeight="1" x14ac:dyDescent="0.2">
      <c r="B10" s="16" t="s">
        <v>22</v>
      </c>
      <c r="C10" s="30">
        <v>181959</v>
      </c>
      <c r="D10" s="222">
        <v>4285</v>
      </c>
      <c r="E10" s="179">
        <v>-0.11184489903501194</v>
      </c>
      <c r="F10" s="20"/>
    </row>
    <row r="11" spans="1:6" ht="10.5" customHeight="1" x14ac:dyDescent="0.2">
      <c r="B11" s="16" t="s">
        <v>23</v>
      </c>
      <c r="C11" s="30">
        <v>1010</v>
      </c>
      <c r="D11" s="222">
        <v>1</v>
      </c>
      <c r="E11" s="179">
        <v>-0.17886178861788615</v>
      </c>
      <c r="F11" s="20"/>
    </row>
    <row r="12" spans="1:6" ht="10.5" customHeight="1" x14ac:dyDescent="0.2">
      <c r="B12" s="16" t="s">
        <v>218</v>
      </c>
      <c r="C12" s="30">
        <v>2048.1800000000003</v>
      </c>
      <c r="D12" s="222">
        <v>54</v>
      </c>
      <c r="E12" s="179">
        <v>0.17603353238401476</v>
      </c>
      <c r="F12" s="20"/>
    </row>
    <row r="13" spans="1:6" ht="10.5" customHeight="1" x14ac:dyDescent="0.2">
      <c r="B13" s="33" t="s">
        <v>193</v>
      </c>
      <c r="C13" s="30">
        <v>6012</v>
      </c>
      <c r="D13" s="222">
        <v>496</v>
      </c>
      <c r="E13" s="179">
        <v>1.74310374005755E-2</v>
      </c>
      <c r="F13" s="20"/>
    </row>
    <row r="14" spans="1:6" x14ac:dyDescent="0.2">
      <c r="B14" s="33" t="s">
        <v>194</v>
      </c>
      <c r="C14" s="30">
        <v>895</v>
      </c>
      <c r="D14" s="222">
        <v>106</v>
      </c>
      <c r="E14" s="179">
        <v>-5.1906779661016977E-2</v>
      </c>
      <c r="F14" s="20"/>
    </row>
    <row r="15" spans="1:6" x14ac:dyDescent="0.2">
      <c r="B15" s="33" t="s">
        <v>322</v>
      </c>
      <c r="C15" s="30"/>
      <c r="D15" s="222"/>
      <c r="E15" s="179"/>
      <c r="F15" s="20"/>
    </row>
    <row r="16" spans="1:6" x14ac:dyDescent="0.2">
      <c r="B16" s="33" t="s">
        <v>324</v>
      </c>
      <c r="C16" s="30"/>
      <c r="D16" s="222"/>
      <c r="E16" s="179"/>
      <c r="F16" s="20"/>
    </row>
    <row r="17" spans="1:6" x14ac:dyDescent="0.2">
      <c r="B17" s="33" t="s">
        <v>325</v>
      </c>
      <c r="C17" s="30">
        <v>1051</v>
      </c>
      <c r="D17" s="222">
        <v>27</v>
      </c>
      <c r="E17" s="179">
        <v>8.1275720164609044E-2</v>
      </c>
      <c r="F17" s="20"/>
    </row>
    <row r="18" spans="1:6" x14ac:dyDescent="0.2">
      <c r="B18" s="33" t="s">
        <v>320</v>
      </c>
      <c r="C18" s="30">
        <v>218</v>
      </c>
      <c r="D18" s="222">
        <v>0</v>
      </c>
      <c r="E18" s="179">
        <v>0.12371134020618557</v>
      </c>
      <c r="F18" s="20"/>
    </row>
    <row r="19" spans="1:6" x14ac:dyDescent="0.2">
      <c r="B19" s="33" t="s">
        <v>321</v>
      </c>
      <c r="C19" s="30">
        <v>3848</v>
      </c>
      <c r="D19" s="222">
        <v>363</v>
      </c>
      <c r="E19" s="179">
        <v>1.2898131087128117E-2</v>
      </c>
      <c r="F19" s="20"/>
    </row>
    <row r="20" spans="1:6" x14ac:dyDescent="0.2">
      <c r="B20" s="33" t="s">
        <v>323</v>
      </c>
      <c r="C20" s="30">
        <v>8060.18</v>
      </c>
      <c r="D20" s="222">
        <v>550</v>
      </c>
      <c r="E20" s="179">
        <v>5.3535670404935676E-2</v>
      </c>
      <c r="F20" s="20"/>
    </row>
    <row r="21" spans="1:6" x14ac:dyDescent="0.2">
      <c r="B21" s="35"/>
      <c r="C21" s="30"/>
      <c r="D21" s="222"/>
      <c r="E21" s="179"/>
      <c r="F21" s="34"/>
    </row>
    <row r="22" spans="1:6" s="28" customFormat="1" ht="11.25" customHeight="1" x14ac:dyDescent="0.2">
      <c r="A22" s="24"/>
      <c r="B22" s="31" t="s">
        <v>102</v>
      </c>
      <c r="C22" s="30"/>
      <c r="D22" s="222"/>
      <c r="E22" s="179"/>
      <c r="F22" s="36"/>
    </row>
    <row r="23" spans="1:6" ht="10.5" customHeight="1" x14ac:dyDescent="0.2">
      <c r="B23" s="16" t="s">
        <v>22</v>
      </c>
      <c r="C23" s="30">
        <v>44598</v>
      </c>
      <c r="D23" s="222">
        <v>4888</v>
      </c>
      <c r="E23" s="179">
        <v>-4.2159747428105021E-2</v>
      </c>
      <c r="F23" s="20"/>
    </row>
    <row r="24" spans="1:6" ht="10.5" customHeight="1" x14ac:dyDescent="0.2">
      <c r="B24" s="16" t="s">
        <v>23</v>
      </c>
      <c r="C24" s="30">
        <v>6</v>
      </c>
      <c r="D24" s="222"/>
      <c r="E24" s="179">
        <v>-0.53846153846153844</v>
      </c>
      <c r="F24" s="34"/>
    </row>
    <row r="25" spans="1:6" ht="10.5" customHeight="1" x14ac:dyDescent="0.2">
      <c r="B25" s="33" t="s">
        <v>193</v>
      </c>
      <c r="C25" s="30">
        <v>3472.3</v>
      </c>
      <c r="D25" s="222">
        <v>243</v>
      </c>
      <c r="E25" s="179">
        <v>-0.28784289596472334</v>
      </c>
      <c r="F25" s="34"/>
    </row>
    <row r="26" spans="1:6" ht="10.5" customHeight="1" x14ac:dyDescent="0.2">
      <c r="B26" s="33" t="s">
        <v>194</v>
      </c>
      <c r="C26" s="30">
        <v>103319</v>
      </c>
      <c r="D26" s="222">
        <v>21198</v>
      </c>
      <c r="E26" s="179">
        <v>-6.9533501440922185E-2</v>
      </c>
      <c r="F26" s="34"/>
    </row>
    <row r="27" spans="1:6" ht="10.5" customHeight="1" x14ac:dyDescent="0.2">
      <c r="B27" s="33" t="s">
        <v>322</v>
      </c>
      <c r="C27" s="30">
        <v>7146</v>
      </c>
      <c r="D27" s="222">
        <v>6702</v>
      </c>
      <c r="E27" s="179">
        <v>-9.1994917407878019E-2</v>
      </c>
      <c r="F27" s="34"/>
    </row>
    <row r="28" spans="1:6" ht="10.5" customHeight="1" x14ac:dyDescent="0.2">
      <c r="B28" s="33" t="s">
        <v>324</v>
      </c>
      <c r="C28" s="30">
        <v>1</v>
      </c>
      <c r="D28" s="222"/>
      <c r="E28" s="179"/>
      <c r="F28" s="34"/>
    </row>
    <row r="29" spans="1:6" ht="10.5" customHeight="1" x14ac:dyDescent="0.2">
      <c r="B29" s="33" t="s">
        <v>325</v>
      </c>
      <c r="C29" s="30">
        <v>9868</v>
      </c>
      <c r="D29" s="222">
        <v>9840</v>
      </c>
      <c r="E29" s="179">
        <v>-8.6719111522443271E-2</v>
      </c>
      <c r="F29" s="34"/>
    </row>
    <row r="30" spans="1:6" ht="10.5" customHeight="1" x14ac:dyDescent="0.2">
      <c r="B30" s="33" t="s">
        <v>320</v>
      </c>
      <c r="C30" s="30">
        <v>9331</v>
      </c>
      <c r="D30" s="222">
        <v>118</v>
      </c>
      <c r="E30" s="179">
        <v>-6.5965965965965934E-2</v>
      </c>
      <c r="F30" s="34"/>
    </row>
    <row r="31" spans="1:6" ht="10.5" customHeight="1" x14ac:dyDescent="0.2">
      <c r="B31" s="33" t="s">
        <v>321</v>
      </c>
      <c r="C31" s="30">
        <v>66012</v>
      </c>
      <c r="D31" s="222">
        <v>3485</v>
      </c>
      <c r="E31" s="179">
        <v>-7.184837321785098E-2</v>
      </c>
      <c r="F31" s="34"/>
    </row>
    <row r="32" spans="1:6" ht="10.5" customHeight="1" x14ac:dyDescent="0.2">
      <c r="B32" s="33" t="s">
        <v>323</v>
      </c>
      <c r="C32" s="30">
        <v>10961</v>
      </c>
      <c r="D32" s="222">
        <v>1053</v>
      </c>
      <c r="E32" s="179">
        <v>-2.5948635919310403E-2</v>
      </c>
      <c r="F32" s="34"/>
    </row>
    <row r="33" spans="1:6" ht="10.5" customHeight="1" x14ac:dyDescent="0.2">
      <c r="B33" s="16" t="s">
        <v>195</v>
      </c>
      <c r="C33" s="30">
        <v>106791.3</v>
      </c>
      <c r="D33" s="222">
        <v>21441</v>
      </c>
      <c r="E33" s="179">
        <v>-7.8716222773868028E-2</v>
      </c>
      <c r="F33" s="34"/>
    </row>
    <row r="34" spans="1:6" ht="10.5" customHeight="1" x14ac:dyDescent="0.2">
      <c r="B34" s="16" t="s">
        <v>196</v>
      </c>
      <c r="C34" s="30"/>
      <c r="D34" s="222"/>
      <c r="E34" s="179"/>
      <c r="F34" s="34"/>
    </row>
    <row r="35" spans="1:6" ht="10.5" customHeight="1" x14ac:dyDescent="0.2">
      <c r="B35" s="16" t="s">
        <v>197</v>
      </c>
      <c r="C35" s="30"/>
      <c r="D35" s="222"/>
      <c r="E35" s="179"/>
      <c r="F35" s="34"/>
    </row>
    <row r="36" spans="1:6" ht="10.5" customHeight="1" x14ac:dyDescent="0.2">
      <c r="B36" s="16" t="s">
        <v>198</v>
      </c>
      <c r="C36" s="30"/>
      <c r="D36" s="222"/>
      <c r="E36" s="179"/>
      <c r="F36" s="34"/>
    </row>
    <row r="37" spans="1:6" ht="9"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43">
        <v>226557</v>
      </c>
      <c r="D39" s="222">
        <v>9173</v>
      </c>
      <c r="E39" s="344">
        <v>-9.8940477421510242E-2</v>
      </c>
      <c r="F39" s="34"/>
    </row>
    <row r="40" spans="1:6" ht="10.5" customHeight="1" x14ac:dyDescent="0.2">
      <c r="B40" s="16" t="s">
        <v>23</v>
      </c>
      <c r="C40" s="343">
        <v>1016</v>
      </c>
      <c r="D40" s="222">
        <v>1</v>
      </c>
      <c r="E40" s="344">
        <v>-0.18262268704746576</v>
      </c>
      <c r="F40" s="34"/>
    </row>
    <row r="41" spans="1:6" s="28" customFormat="1" ht="10.5" customHeight="1" x14ac:dyDescent="0.2">
      <c r="A41" s="24"/>
      <c r="B41" s="33" t="s">
        <v>193</v>
      </c>
      <c r="C41" s="343">
        <v>5520.4800000000005</v>
      </c>
      <c r="D41" s="222">
        <v>297</v>
      </c>
      <c r="E41" s="344">
        <v>-0.16575668507786334</v>
      </c>
      <c r="F41" s="27"/>
    </row>
    <row r="42" spans="1:6" ht="10.5" customHeight="1" x14ac:dyDescent="0.2">
      <c r="B42" s="33" t="s">
        <v>194</v>
      </c>
      <c r="C42" s="343">
        <v>109331</v>
      </c>
      <c r="D42" s="222">
        <v>21694</v>
      </c>
      <c r="E42" s="344">
        <v>-6.5139505254427132E-2</v>
      </c>
      <c r="F42" s="34"/>
    </row>
    <row r="43" spans="1:6" ht="10.5" customHeight="1" x14ac:dyDescent="0.2">
      <c r="B43" s="33" t="s">
        <v>322</v>
      </c>
      <c r="C43" s="343">
        <v>8041</v>
      </c>
      <c r="D43" s="222">
        <v>6808</v>
      </c>
      <c r="E43" s="344">
        <v>-8.7701384161561147E-2</v>
      </c>
      <c r="F43" s="34"/>
    </row>
    <row r="44" spans="1:6" ht="10.5" customHeight="1" x14ac:dyDescent="0.2">
      <c r="B44" s="33" t="s">
        <v>324</v>
      </c>
      <c r="C44" s="343">
        <v>1</v>
      </c>
      <c r="D44" s="222"/>
      <c r="E44" s="344"/>
      <c r="F44" s="34"/>
    </row>
    <row r="45" spans="1:6" ht="10.5" customHeight="1" x14ac:dyDescent="0.2">
      <c r="B45" s="33" t="s">
        <v>325</v>
      </c>
      <c r="C45" s="343">
        <v>9868</v>
      </c>
      <c r="D45" s="222">
        <v>9840</v>
      </c>
      <c r="E45" s="344">
        <v>-8.6719111522443271E-2</v>
      </c>
      <c r="F45" s="34"/>
    </row>
    <row r="46" spans="1:6" ht="10.5" customHeight="1" x14ac:dyDescent="0.2">
      <c r="B46" s="33" t="s">
        <v>320</v>
      </c>
      <c r="C46" s="343">
        <v>10382</v>
      </c>
      <c r="D46" s="222">
        <v>145</v>
      </c>
      <c r="E46" s="344">
        <v>-5.2910052910052907E-2</v>
      </c>
      <c r="F46" s="34"/>
    </row>
    <row r="47" spans="1:6" ht="10.5" customHeight="1" x14ac:dyDescent="0.2">
      <c r="B47" s="33" t="s">
        <v>321</v>
      </c>
      <c r="C47" s="30">
        <v>66230</v>
      </c>
      <c r="D47" s="222">
        <v>3485</v>
      </c>
      <c r="E47" s="179">
        <v>-7.1316394637949365E-2</v>
      </c>
      <c r="F47" s="34"/>
    </row>
    <row r="48" spans="1:6" ht="10.5" customHeight="1" x14ac:dyDescent="0.2">
      <c r="B48" s="33" t="s">
        <v>323</v>
      </c>
      <c r="C48" s="30">
        <v>14809</v>
      </c>
      <c r="D48" s="222">
        <v>1416</v>
      </c>
      <c r="E48" s="179">
        <v>-1.61440340154132E-2</v>
      </c>
      <c r="F48" s="34"/>
    </row>
    <row r="49" spans="1:6" ht="10.5" customHeight="1" x14ac:dyDescent="0.2">
      <c r="B49" s="16" t="s">
        <v>195</v>
      </c>
      <c r="C49" s="30">
        <v>114851.48000000001</v>
      </c>
      <c r="D49" s="222">
        <v>21991</v>
      </c>
      <c r="E49" s="179">
        <v>-7.0527858110237762E-2</v>
      </c>
      <c r="F49" s="34"/>
    </row>
    <row r="50" spans="1:6" ht="10.5" customHeight="1" x14ac:dyDescent="0.2">
      <c r="B50" s="16" t="s">
        <v>196</v>
      </c>
      <c r="C50" s="30"/>
      <c r="D50" s="222"/>
      <c r="E50" s="179"/>
      <c r="F50" s="34"/>
    </row>
    <row r="51" spans="1:6" s="28" customFormat="1" ht="10.5" customHeight="1" x14ac:dyDescent="0.2">
      <c r="A51" s="24"/>
      <c r="B51" s="16" t="s">
        <v>197</v>
      </c>
      <c r="C51" s="30"/>
      <c r="D51" s="222"/>
      <c r="E51" s="179"/>
      <c r="F51" s="27"/>
    </row>
    <row r="52" spans="1:6" ht="10.5" customHeight="1" x14ac:dyDescent="0.2">
      <c r="B52" s="16" t="s">
        <v>198</v>
      </c>
      <c r="C52" s="30"/>
      <c r="D52" s="222"/>
      <c r="E52" s="179"/>
      <c r="F52" s="34"/>
    </row>
    <row r="53" spans="1:6" ht="9" customHeight="1" x14ac:dyDescent="0.2">
      <c r="B53" s="16" t="s">
        <v>303</v>
      </c>
      <c r="C53" s="30"/>
      <c r="D53" s="222"/>
      <c r="E53" s="179"/>
      <c r="F53" s="34"/>
    </row>
    <row r="54" spans="1:6" ht="10.5" customHeight="1" x14ac:dyDescent="0.2">
      <c r="B54" s="31" t="s">
        <v>122</v>
      </c>
      <c r="C54" s="30"/>
      <c r="D54" s="222"/>
      <c r="E54" s="179"/>
      <c r="F54" s="34"/>
    </row>
    <row r="55" spans="1:6" ht="10.5" customHeight="1" x14ac:dyDescent="0.2">
      <c r="B55" s="16" t="s">
        <v>22</v>
      </c>
      <c r="C55" s="30"/>
      <c r="D55" s="222"/>
      <c r="E55" s="179"/>
      <c r="F55" s="34"/>
    </row>
    <row r="56" spans="1:6" ht="10.5" customHeight="1" x14ac:dyDescent="0.2">
      <c r="B56" s="16" t="s">
        <v>23</v>
      </c>
      <c r="C56" s="30">
        <v>0</v>
      </c>
      <c r="D56" s="222"/>
      <c r="E56" s="179"/>
      <c r="F56" s="34"/>
    </row>
    <row r="57" spans="1:6" s="28" customFormat="1" ht="6.75" customHeight="1" x14ac:dyDescent="0.2">
      <c r="A57" s="24"/>
      <c r="B57" s="35"/>
      <c r="C57" s="30"/>
      <c r="D57" s="222"/>
      <c r="E57" s="179"/>
      <c r="F57" s="36"/>
    </row>
    <row r="58" spans="1:6" s="28" customFormat="1" ht="13.5" customHeight="1" x14ac:dyDescent="0.2">
      <c r="A58" s="24"/>
      <c r="B58" s="31" t="s">
        <v>121</v>
      </c>
      <c r="C58" s="30"/>
      <c r="D58" s="222"/>
      <c r="E58" s="179"/>
      <c r="F58" s="36"/>
    </row>
    <row r="59" spans="1:6" s="28" customFormat="1" ht="10.5" customHeight="1" x14ac:dyDescent="0.2">
      <c r="A59" s="24"/>
      <c r="B59" s="16" t="s">
        <v>22</v>
      </c>
      <c r="C59" s="30">
        <v>53</v>
      </c>
      <c r="D59" s="222"/>
      <c r="E59" s="179">
        <v>3.9215686274509887E-2</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137</v>
      </c>
      <c r="D61" s="222"/>
      <c r="E61" s="179">
        <v>0.6707317073170731</v>
      </c>
      <c r="F61" s="36"/>
    </row>
    <row r="62" spans="1:6" s="28" customFormat="1" ht="10.5" customHeight="1" x14ac:dyDescent="0.2">
      <c r="A62" s="24"/>
      <c r="B62" s="16" t="s">
        <v>200</v>
      </c>
      <c r="C62" s="30">
        <v>4</v>
      </c>
      <c r="D62" s="222"/>
      <c r="E62" s="179"/>
      <c r="F62" s="36"/>
    </row>
    <row r="63" spans="1:6" s="28" customFormat="1" ht="10.5" customHeight="1" x14ac:dyDescent="0.2">
      <c r="A63" s="24"/>
      <c r="B63" s="16" t="s">
        <v>201</v>
      </c>
      <c r="C63" s="30">
        <v>29</v>
      </c>
      <c r="D63" s="222"/>
      <c r="E63" s="179">
        <v>0.31818181818181812</v>
      </c>
      <c r="F63" s="36"/>
    </row>
    <row r="64" spans="1:6" s="28" customFormat="1" ht="10.5" customHeight="1" x14ac:dyDescent="0.2">
      <c r="A64" s="24"/>
      <c r="B64" s="16" t="s">
        <v>202</v>
      </c>
      <c r="C64" s="30">
        <v>129</v>
      </c>
      <c r="D64" s="222"/>
      <c r="E64" s="179">
        <v>-0.12244897959183676</v>
      </c>
      <c r="F64" s="36"/>
    </row>
    <row r="65" spans="1:6" s="28" customFormat="1" ht="10.5" customHeight="1" x14ac:dyDescent="0.2">
      <c r="A65" s="24"/>
      <c r="B65" s="16" t="s">
        <v>203</v>
      </c>
      <c r="C65" s="30">
        <v>76</v>
      </c>
      <c r="D65" s="222"/>
      <c r="E65" s="179">
        <v>5.555555555555558E-2</v>
      </c>
      <c r="F65" s="36"/>
    </row>
    <row r="66" spans="1:6" s="28" customFormat="1" ht="10.5" customHeight="1" x14ac:dyDescent="0.2">
      <c r="A66" s="24"/>
      <c r="B66" s="16" t="s">
        <v>204</v>
      </c>
      <c r="C66" s="30">
        <v>90</v>
      </c>
      <c r="D66" s="222"/>
      <c r="E66" s="179"/>
      <c r="F66" s="36"/>
    </row>
    <row r="67" spans="1:6" s="28" customFormat="1" ht="6.75" customHeight="1" x14ac:dyDescent="0.2">
      <c r="A67" s="24"/>
      <c r="B67" s="35"/>
      <c r="C67" s="30"/>
      <c r="D67" s="222"/>
      <c r="E67" s="179"/>
      <c r="F67" s="36"/>
    </row>
    <row r="68" spans="1:6" s="28" customFormat="1" ht="12" customHeight="1" x14ac:dyDescent="0.2">
      <c r="A68" s="24"/>
      <c r="B68" s="31" t="s">
        <v>243</v>
      </c>
      <c r="C68" s="30"/>
      <c r="D68" s="222"/>
      <c r="E68" s="179"/>
      <c r="F68" s="36"/>
    </row>
    <row r="69" spans="1:6" s="28" customFormat="1" ht="10.5" customHeight="1" x14ac:dyDescent="0.2">
      <c r="A69" s="24"/>
      <c r="B69" s="16" t="s">
        <v>22</v>
      </c>
      <c r="C69" s="30">
        <v>8777</v>
      </c>
      <c r="D69" s="222"/>
      <c r="E69" s="179">
        <v>5.5562236921226749E-2</v>
      </c>
      <c r="F69" s="36"/>
    </row>
    <row r="70" spans="1:6" s="28" customFormat="1" ht="10.5" customHeight="1" x14ac:dyDescent="0.2">
      <c r="A70" s="24"/>
      <c r="B70" s="16" t="s">
        <v>23</v>
      </c>
      <c r="C70" s="30">
        <v>8</v>
      </c>
      <c r="D70" s="222"/>
      <c r="E70" s="179">
        <v>0.33333333333333326</v>
      </c>
      <c r="F70" s="36"/>
    </row>
    <row r="71" spans="1:6" s="28" customFormat="1" ht="10.5" customHeight="1" x14ac:dyDescent="0.2">
      <c r="A71" s="24"/>
      <c r="B71" s="33" t="s">
        <v>193</v>
      </c>
      <c r="C71" s="30">
        <v>114.9</v>
      </c>
      <c r="D71" s="222"/>
      <c r="E71" s="179">
        <v>-0.6107723577235773</v>
      </c>
      <c r="F71" s="36"/>
    </row>
    <row r="72" spans="1:6" ht="10.5" customHeight="1" x14ac:dyDescent="0.2">
      <c r="B72" s="33" t="s">
        <v>194</v>
      </c>
      <c r="C72" s="30">
        <v>1459</v>
      </c>
      <c r="D72" s="222"/>
      <c r="E72" s="179">
        <v>-0.12634730538922156</v>
      </c>
      <c r="F72" s="34"/>
    </row>
    <row r="73" spans="1:6" ht="10.5" customHeight="1" x14ac:dyDescent="0.2">
      <c r="B73" s="33" t="s">
        <v>322</v>
      </c>
      <c r="C73" s="343">
        <v>103</v>
      </c>
      <c r="D73" s="222"/>
      <c r="E73" s="344">
        <v>0.58461538461538454</v>
      </c>
      <c r="F73" s="34"/>
    </row>
    <row r="74" spans="1:6" ht="10.5" customHeight="1" x14ac:dyDescent="0.2">
      <c r="B74" s="33" t="s">
        <v>324</v>
      </c>
      <c r="C74" s="343"/>
      <c r="D74" s="222"/>
      <c r="E74" s="344"/>
      <c r="F74" s="34"/>
    </row>
    <row r="75" spans="1:6" ht="10.5" customHeight="1" x14ac:dyDescent="0.2">
      <c r="B75" s="33" t="s">
        <v>325</v>
      </c>
      <c r="C75" s="343">
        <v>14</v>
      </c>
      <c r="D75" s="222"/>
      <c r="E75" s="344">
        <v>-0.51724137931034475</v>
      </c>
      <c r="F75" s="34"/>
    </row>
    <row r="76" spans="1:6" ht="10.5" customHeight="1" x14ac:dyDescent="0.2">
      <c r="B76" s="33" t="s">
        <v>320</v>
      </c>
      <c r="C76" s="343">
        <v>201</v>
      </c>
      <c r="D76" s="222"/>
      <c r="E76" s="344">
        <v>-9.0497737556561098E-2</v>
      </c>
      <c r="F76" s="34"/>
    </row>
    <row r="77" spans="1:6" ht="10.5" customHeight="1" x14ac:dyDescent="0.2">
      <c r="B77" s="33" t="s">
        <v>321</v>
      </c>
      <c r="C77" s="343">
        <v>681</v>
      </c>
      <c r="D77" s="222"/>
      <c r="E77" s="344">
        <v>-0.1550868486352357</v>
      </c>
      <c r="F77" s="34"/>
    </row>
    <row r="78" spans="1:6" ht="10.5" customHeight="1" x14ac:dyDescent="0.2">
      <c r="B78" s="33" t="s">
        <v>323</v>
      </c>
      <c r="C78" s="343">
        <v>460</v>
      </c>
      <c r="D78" s="222"/>
      <c r="E78" s="344">
        <v>-0.16211293260473592</v>
      </c>
      <c r="F78" s="34"/>
    </row>
    <row r="79" spans="1:6" ht="10.5" customHeight="1" x14ac:dyDescent="0.2">
      <c r="B79" s="16" t="s">
        <v>195</v>
      </c>
      <c r="C79" s="343">
        <v>1573.9</v>
      </c>
      <c r="D79" s="222"/>
      <c r="E79" s="344">
        <v>-0.19911459393445952</v>
      </c>
      <c r="F79" s="34"/>
    </row>
    <row r="80" spans="1:6" ht="10.5" customHeight="1" x14ac:dyDescent="0.2">
      <c r="B80" s="16" t="s">
        <v>196</v>
      </c>
      <c r="C80" s="343"/>
      <c r="D80" s="222"/>
      <c r="E80" s="344"/>
      <c r="F80" s="34"/>
    </row>
    <row r="81" spans="1:6" ht="10.5" customHeight="1" x14ac:dyDescent="0.2">
      <c r="B81" s="16" t="s">
        <v>197</v>
      </c>
      <c r="C81" s="343"/>
      <c r="D81" s="222"/>
      <c r="E81" s="344"/>
      <c r="F81" s="34"/>
    </row>
    <row r="82" spans="1:6" s="28" customFormat="1" ht="10.5" customHeight="1" x14ac:dyDescent="0.2">
      <c r="A82" s="24"/>
      <c r="B82" s="16" t="s">
        <v>198</v>
      </c>
      <c r="C82" s="343"/>
      <c r="D82" s="222"/>
      <c r="E82" s="344"/>
      <c r="F82" s="36"/>
    </row>
    <row r="83" spans="1:6" s="28" customFormat="1" ht="10.5" customHeight="1" x14ac:dyDescent="0.2">
      <c r="A83" s="24"/>
      <c r="B83" s="16" t="s">
        <v>200</v>
      </c>
      <c r="C83" s="345"/>
      <c r="D83" s="222"/>
      <c r="E83" s="346"/>
      <c r="F83" s="47"/>
    </row>
    <row r="84" spans="1:6" s="28" customFormat="1" ht="10.5" customHeight="1" x14ac:dyDescent="0.2">
      <c r="A84" s="24"/>
      <c r="B84" s="16" t="s">
        <v>201</v>
      </c>
      <c r="C84" s="345">
        <v>10</v>
      </c>
      <c r="D84" s="222"/>
      <c r="E84" s="346">
        <v>-0.23076923076923073</v>
      </c>
      <c r="F84" s="47"/>
    </row>
    <row r="85" spans="1:6" s="28" customFormat="1" ht="10.5" customHeight="1" x14ac:dyDescent="0.2">
      <c r="A85" s="24"/>
      <c r="B85" s="16" t="s">
        <v>202</v>
      </c>
      <c r="C85" s="46">
        <v>32</v>
      </c>
      <c r="D85" s="222"/>
      <c r="E85" s="190">
        <v>-0.55555555555555558</v>
      </c>
      <c r="F85" s="47"/>
    </row>
    <row r="86" spans="1:6" s="28" customFormat="1" ht="10.5" customHeight="1" x14ac:dyDescent="0.2">
      <c r="A86" s="24"/>
      <c r="B86" s="16" t="s">
        <v>203</v>
      </c>
      <c r="C86" s="46">
        <v>33</v>
      </c>
      <c r="D86" s="222"/>
      <c r="E86" s="190">
        <v>-0.42105263157894735</v>
      </c>
      <c r="F86" s="47"/>
    </row>
    <row r="87" spans="1:6" s="28" customFormat="1" ht="10.5" customHeight="1" x14ac:dyDescent="0.2">
      <c r="A87" s="24"/>
      <c r="B87" s="16" t="s">
        <v>204</v>
      </c>
      <c r="C87" s="46"/>
      <c r="D87" s="222"/>
      <c r="E87" s="190"/>
      <c r="F87" s="47"/>
    </row>
    <row r="88" spans="1:6" ht="12.75" customHeight="1" x14ac:dyDescent="0.2">
      <c r="B88" s="16" t="s">
        <v>303</v>
      </c>
      <c r="C88" s="46"/>
      <c r="D88" s="222"/>
      <c r="E88" s="190"/>
      <c r="F88" s="47"/>
    </row>
    <row r="89" spans="1:6" s="28" customFormat="1" ht="11.25" customHeight="1" x14ac:dyDescent="0.2">
      <c r="A89" s="24"/>
      <c r="B89" s="31" t="s">
        <v>278</v>
      </c>
      <c r="C89" s="46"/>
      <c r="D89" s="222"/>
      <c r="E89" s="190"/>
      <c r="F89" s="47"/>
    </row>
    <row r="90" spans="1:6" ht="10.5" customHeight="1" x14ac:dyDescent="0.2">
      <c r="B90" s="16" t="s">
        <v>22</v>
      </c>
      <c r="C90" s="46">
        <v>235387</v>
      </c>
      <c r="D90" s="222">
        <v>9173</v>
      </c>
      <c r="E90" s="190">
        <v>-9.3964949826596755E-2</v>
      </c>
      <c r="F90" s="47"/>
    </row>
    <row r="91" spans="1:6" ht="10.5" customHeight="1" x14ac:dyDescent="0.2">
      <c r="B91" s="16" t="s">
        <v>23</v>
      </c>
      <c r="C91" s="46">
        <v>1024</v>
      </c>
      <c r="D91" s="222">
        <v>1</v>
      </c>
      <c r="E91" s="190">
        <v>-0.18014411529223384</v>
      </c>
      <c r="F91" s="47"/>
    </row>
    <row r="92" spans="1:6" ht="10.5" customHeight="1" x14ac:dyDescent="0.2">
      <c r="B92" s="33" t="s">
        <v>193</v>
      </c>
      <c r="C92" s="46">
        <v>5774.38</v>
      </c>
      <c r="D92" s="222">
        <v>297</v>
      </c>
      <c r="E92" s="190">
        <v>-0.17468180746224915</v>
      </c>
      <c r="F92" s="47"/>
    </row>
    <row r="93" spans="1:6" ht="10.5" customHeight="1" x14ac:dyDescent="0.2">
      <c r="B93" s="33" t="s">
        <v>194</v>
      </c>
      <c r="C93" s="46">
        <v>110790</v>
      </c>
      <c r="D93" s="222">
        <v>21694</v>
      </c>
      <c r="E93" s="190">
        <v>-6.600123083148568E-2</v>
      </c>
      <c r="F93" s="47"/>
    </row>
    <row r="94" spans="1:6" ht="10.5" customHeight="1" x14ac:dyDescent="0.2">
      <c r="B94" s="33" t="s">
        <v>322</v>
      </c>
      <c r="C94" s="46">
        <v>8144</v>
      </c>
      <c r="D94" s="222">
        <v>6808</v>
      </c>
      <c r="E94" s="190">
        <v>-8.2779592296429727E-2</v>
      </c>
      <c r="F94" s="47"/>
    </row>
    <row r="95" spans="1:6" ht="10.5" customHeight="1" x14ac:dyDescent="0.2">
      <c r="B95" s="33" t="s">
        <v>324</v>
      </c>
      <c r="C95" s="46">
        <v>1</v>
      </c>
      <c r="D95" s="222"/>
      <c r="E95" s="190"/>
      <c r="F95" s="47"/>
    </row>
    <row r="96" spans="1:6" ht="10.5" customHeight="1" x14ac:dyDescent="0.2">
      <c r="B96" s="33" t="s">
        <v>325</v>
      </c>
      <c r="C96" s="46">
        <v>9882</v>
      </c>
      <c r="D96" s="222">
        <v>9840</v>
      </c>
      <c r="E96" s="190">
        <v>-8.7871515599040051E-2</v>
      </c>
      <c r="F96" s="47"/>
    </row>
    <row r="97" spans="2:6" ht="10.5" customHeight="1" x14ac:dyDescent="0.2">
      <c r="B97" s="33" t="s">
        <v>320</v>
      </c>
      <c r="C97" s="46">
        <v>10583</v>
      </c>
      <c r="D97" s="222">
        <v>145</v>
      </c>
      <c r="E97" s="190">
        <v>-5.3652865957256601E-2</v>
      </c>
      <c r="F97" s="47"/>
    </row>
    <row r="98" spans="2:6" ht="10.5" customHeight="1" x14ac:dyDescent="0.2">
      <c r="B98" s="33" t="s">
        <v>321</v>
      </c>
      <c r="C98" s="46">
        <v>66911</v>
      </c>
      <c r="D98" s="222">
        <v>3485</v>
      </c>
      <c r="E98" s="190">
        <v>-7.225257203072577E-2</v>
      </c>
      <c r="F98" s="47"/>
    </row>
    <row r="99" spans="2:6" ht="10.5" customHeight="1" x14ac:dyDescent="0.2">
      <c r="B99" s="33" t="s">
        <v>323</v>
      </c>
      <c r="C99" s="46">
        <v>15269</v>
      </c>
      <c r="D99" s="222">
        <v>1416</v>
      </c>
      <c r="E99" s="190">
        <v>-2.1280687135440068E-2</v>
      </c>
      <c r="F99" s="47"/>
    </row>
    <row r="100" spans="2:6" ht="10.5" customHeight="1" x14ac:dyDescent="0.2">
      <c r="B100" s="16" t="s">
        <v>195</v>
      </c>
      <c r="C100" s="46">
        <v>116564.38</v>
      </c>
      <c r="D100" s="222">
        <v>21991</v>
      </c>
      <c r="E100" s="190">
        <v>-7.2054534649571678E-2</v>
      </c>
      <c r="F100" s="47"/>
    </row>
    <row r="101" spans="2:6" ht="10.5" customHeight="1" x14ac:dyDescent="0.2">
      <c r="B101" s="16" t="s">
        <v>196</v>
      </c>
      <c r="C101" s="46"/>
      <c r="D101" s="222"/>
      <c r="E101" s="190"/>
      <c r="F101" s="47"/>
    </row>
    <row r="102" spans="2:6" ht="10.5" customHeight="1" x14ac:dyDescent="0.2">
      <c r="B102" s="16" t="s">
        <v>197</v>
      </c>
      <c r="C102" s="46"/>
      <c r="D102" s="222"/>
      <c r="E102" s="190"/>
      <c r="F102" s="47"/>
    </row>
    <row r="103" spans="2:6" ht="10.5" customHeight="1" x14ac:dyDescent="0.2">
      <c r="B103" s="16" t="s">
        <v>198</v>
      </c>
      <c r="C103" s="46"/>
      <c r="D103" s="222"/>
      <c r="E103" s="190"/>
      <c r="F103" s="47"/>
    </row>
    <row r="104" spans="2:6" ht="10.5" customHeight="1" x14ac:dyDescent="0.2">
      <c r="B104" s="16" t="s">
        <v>200</v>
      </c>
      <c r="C104" s="46">
        <v>4</v>
      </c>
      <c r="D104" s="222"/>
      <c r="E104" s="190">
        <v>1</v>
      </c>
      <c r="F104" s="47"/>
    </row>
    <row r="105" spans="2:6" ht="10.5" customHeight="1" x14ac:dyDescent="0.2">
      <c r="B105" s="16" t="s">
        <v>201</v>
      </c>
      <c r="C105" s="46">
        <v>39</v>
      </c>
      <c r="D105" s="222"/>
      <c r="E105" s="190">
        <v>0.11428571428571432</v>
      </c>
      <c r="F105" s="47"/>
    </row>
    <row r="106" spans="2:6" ht="10.5" customHeight="1" x14ac:dyDescent="0.2">
      <c r="B106" s="16" t="s">
        <v>202</v>
      </c>
      <c r="C106" s="46">
        <v>161</v>
      </c>
      <c r="D106" s="222"/>
      <c r="E106" s="190">
        <v>-0.26484018264840181</v>
      </c>
      <c r="F106" s="47"/>
    </row>
    <row r="107" spans="2:6" ht="10.5" customHeight="1" x14ac:dyDescent="0.2">
      <c r="B107" s="16" t="s">
        <v>203</v>
      </c>
      <c r="C107" s="46">
        <v>109</v>
      </c>
      <c r="D107" s="222"/>
      <c r="E107" s="190">
        <v>-0.15503875968992253</v>
      </c>
      <c r="F107" s="47"/>
    </row>
    <row r="108" spans="2:6" ht="10.5" customHeight="1" x14ac:dyDescent="0.2">
      <c r="B108" s="16" t="s">
        <v>204</v>
      </c>
      <c r="C108" s="46">
        <v>90</v>
      </c>
      <c r="D108" s="222"/>
      <c r="E108" s="190"/>
      <c r="F108" s="47"/>
    </row>
    <row r="109" spans="2:6" ht="10.5" customHeight="1" x14ac:dyDescent="0.2">
      <c r="B109" s="21" t="s">
        <v>303</v>
      </c>
      <c r="C109" s="399"/>
      <c r="D109" s="342"/>
      <c r="E109" s="347"/>
      <c r="F109" s="47"/>
    </row>
    <row r="110" spans="2:6" ht="9.75" customHeight="1" x14ac:dyDescent="0.2">
      <c r="B110" s="43"/>
      <c r="C110" s="49"/>
      <c r="D110" s="350"/>
      <c r="E110" s="350"/>
      <c r="F110" s="47"/>
    </row>
    <row r="111" spans="2:6" ht="15" customHeight="1" x14ac:dyDescent="0.25">
      <c r="B111" s="7" t="s">
        <v>288</v>
      </c>
      <c r="C111" s="8"/>
      <c r="D111" s="349"/>
      <c r="E111" s="349"/>
      <c r="F111" s="8"/>
    </row>
    <row r="112" spans="2:6" ht="9.75" customHeight="1" x14ac:dyDescent="0.2">
      <c r="B112" s="9" t="str">
        <f>B3</f>
        <v>MOIS DE NOVEMBRE 2024</v>
      </c>
      <c r="D112" s="350"/>
      <c r="E112" s="350"/>
    </row>
    <row r="113" spans="1:6" ht="14.25" customHeight="1" x14ac:dyDescent="0.2">
      <c r="B113" s="12" t="s">
        <v>175</v>
      </c>
      <c r="C113" s="13"/>
      <c r="D113" s="353"/>
      <c r="E113" s="351"/>
      <c r="F113" s="15"/>
    </row>
    <row r="114" spans="1:6" ht="12" customHeight="1" x14ac:dyDescent="0.2">
      <c r="B114" s="16" t="s">
        <v>4</v>
      </c>
      <c r="C114" s="18" t="s">
        <v>6</v>
      </c>
      <c r="D114" s="219" t="s">
        <v>3</v>
      </c>
      <c r="E114" s="19" t="str">
        <f>Maladie_mnt!$H$5</f>
        <v>GAM</v>
      </c>
      <c r="F114" s="20"/>
    </row>
    <row r="115" spans="1:6" ht="9.75" customHeight="1" x14ac:dyDescent="0.2">
      <c r="B115" s="21"/>
      <c r="C115" s="45"/>
      <c r="D115" s="220" t="s">
        <v>87</v>
      </c>
      <c r="E115" s="22" t="str">
        <f>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248289.42</v>
      </c>
      <c r="D119" s="222">
        <v>348.95</v>
      </c>
      <c r="E119" s="239">
        <v>-6.4513174404818185E-2</v>
      </c>
      <c r="F119" s="20"/>
    </row>
    <row r="120" spans="1:6" ht="10.5" customHeight="1" x14ac:dyDescent="0.2">
      <c r="A120" s="2"/>
      <c r="B120" s="37" t="s">
        <v>206</v>
      </c>
      <c r="C120" s="238">
        <v>137</v>
      </c>
      <c r="D120" s="222"/>
      <c r="E120" s="239"/>
      <c r="F120" s="20"/>
    </row>
    <row r="121" spans="1:6" ht="10.5" customHeight="1" x14ac:dyDescent="0.2">
      <c r="A121" s="2"/>
      <c r="B121" s="37" t="s">
        <v>226</v>
      </c>
      <c r="C121" s="238">
        <v>3772.5</v>
      </c>
      <c r="D121" s="222"/>
      <c r="E121" s="239">
        <v>0.55547767286521244</v>
      </c>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252212.92</v>
      </c>
      <c r="D126" s="222">
        <v>348.95</v>
      </c>
      <c r="E126" s="239">
        <v>-0.11290180245110004</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503191.01000000216</v>
      </c>
      <c r="D129" s="222">
        <v>4197.5499999999993</v>
      </c>
      <c r="E129" s="239">
        <v>0.48859145256343495</v>
      </c>
      <c r="F129" s="20"/>
    </row>
    <row r="130" spans="1:6" ht="10.5" customHeight="1" x14ac:dyDescent="0.2">
      <c r="A130" s="2"/>
      <c r="B130" s="37" t="s">
        <v>208</v>
      </c>
      <c r="C130" s="238">
        <v>10292.959999999986</v>
      </c>
      <c r="D130" s="222">
        <v>2432.3599999999974</v>
      </c>
      <c r="E130" s="239">
        <v>-0.61606326233727549</v>
      </c>
      <c r="F130" s="20"/>
    </row>
    <row r="131" spans="1:6" ht="10.5" customHeight="1" x14ac:dyDescent="0.2">
      <c r="A131" s="2"/>
      <c r="B131" s="37" t="s">
        <v>209</v>
      </c>
      <c r="C131" s="238">
        <v>5470759.0499999989</v>
      </c>
      <c r="D131" s="222">
        <v>18510.629999999997</v>
      </c>
      <c r="E131" s="239">
        <v>-6.1546200286748065E-2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5984254.0200000014</v>
      </c>
      <c r="D135" s="222">
        <v>25140.539999999994</v>
      </c>
      <c r="E135" s="239">
        <v>-3.3922980899904309E-2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21805.9</v>
      </c>
      <c r="D138" s="222"/>
      <c r="E138" s="239">
        <v>-2.2853660394606568E-2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21805.9</v>
      </c>
      <c r="D141" s="222"/>
      <c r="E141" s="239">
        <v>-2.2853660394606568E-2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3753.7999999999993</v>
      </c>
      <c r="D144" s="222">
        <v>15</v>
      </c>
      <c r="E144" s="239">
        <v>0.31398767852142218</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3753.7999999999993</v>
      </c>
      <c r="D147" s="222">
        <v>15</v>
      </c>
      <c r="E147" s="182">
        <v>0.31398767852142218</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172</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172</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4</v>
      </c>
      <c r="D155" s="222"/>
      <c r="E155" s="182"/>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4</v>
      </c>
      <c r="D157" s="222"/>
      <c r="E157" s="182"/>
      <c r="F157" s="56"/>
    </row>
    <row r="158" spans="1:6" s="57" customFormat="1" ht="6.75" customHeight="1" x14ac:dyDescent="0.2">
      <c r="A158" s="6"/>
      <c r="B158" s="35"/>
      <c r="C158" s="55"/>
      <c r="D158" s="222"/>
      <c r="E158" s="182"/>
      <c r="F158" s="56"/>
    </row>
    <row r="159" spans="1:6" s="60" customFormat="1" ht="14.25" customHeight="1" x14ac:dyDescent="0.2">
      <c r="A159" s="24"/>
      <c r="B159" s="31" t="s">
        <v>244</v>
      </c>
      <c r="C159" s="55"/>
      <c r="D159" s="222"/>
      <c r="E159" s="182"/>
      <c r="F159" s="59"/>
    </row>
    <row r="160" spans="1:6" s="60" customFormat="1" ht="15" customHeight="1" x14ac:dyDescent="0.2">
      <c r="A160" s="24"/>
      <c r="B160" s="37" t="s">
        <v>213</v>
      </c>
      <c r="C160" s="55"/>
      <c r="D160" s="222"/>
      <c r="E160" s="182"/>
      <c r="F160" s="59"/>
    </row>
    <row r="161" spans="1:6" s="57" customFormat="1" ht="10.5" customHeight="1" x14ac:dyDescent="0.2">
      <c r="A161" s="6"/>
      <c r="B161" s="37" t="s">
        <v>205</v>
      </c>
      <c r="C161" s="55">
        <v>4396.75</v>
      </c>
      <c r="D161" s="222"/>
      <c r="E161" s="182">
        <v>-0.28902346339806928</v>
      </c>
      <c r="F161" s="56"/>
    </row>
    <row r="162" spans="1:6" s="57" customFormat="1" ht="10.5" customHeight="1" x14ac:dyDescent="0.2">
      <c r="A162" s="6"/>
      <c r="B162" s="37" t="s">
        <v>206</v>
      </c>
      <c r="C162" s="55"/>
      <c r="D162" s="222"/>
      <c r="E162" s="182"/>
      <c r="F162" s="56"/>
    </row>
    <row r="163" spans="1:6" s="57" customFormat="1" ht="10.5" customHeight="1" x14ac:dyDescent="0.2">
      <c r="A163" s="6"/>
      <c r="B163" s="37" t="s">
        <v>226</v>
      </c>
      <c r="C163" s="55">
        <v>86</v>
      </c>
      <c r="D163" s="222"/>
      <c r="E163" s="182"/>
      <c r="F163" s="56"/>
    </row>
    <row r="164" spans="1:6" s="57" customFormat="1" ht="10.5" customHeight="1" x14ac:dyDescent="0.2">
      <c r="A164" s="6"/>
      <c r="B164" s="37" t="s">
        <v>207</v>
      </c>
      <c r="C164" s="55">
        <v>1256.7599999999998</v>
      </c>
      <c r="D164" s="222"/>
      <c r="E164" s="182">
        <v>-0.29276308384918415</v>
      </c>
      <c r="F164" s="56"/>
    </row>
    <row r="165" spans="1:6" s="57" customFormat="1" ht="10.5" customHeight="1" x14ac:dyDescent="0.2">
      <c r="A165" s="6"/>
      <c r="B165" s="37" t="s">
        <v>208</v>
      </c>
      <c r="C165" s="55">
        <v>3.3099999999999952</v>
      </c>
      <c r="D165" s="222"/>
      <c r="E165" s="182"/>
      <c r="F165" s="56"/>
    </row>
    <row r="166" spans="1:6" s="57" customFormat="1" ht="10.5" customHeight="1" x14ac:dyDescent="0.2">
      <c r="A166" s="6"/>
      <c r="B166" s="37" t="s">
        <v>209</v>
      </c>
      <c r="C166" s="55">
        <v>11479.26</v>
      </c>
      <c r="D166" s="222"/>
      <c r="E166" s="182">
        <v>9.6627790384717915E-3</v>
      </c>
      <c r="F166" s="56"/>
    </row>
    <row r="167" spans="1:6" s="57" customFormat="1" ht="10.5" customHeight="1" x14ac:dyDescent="0.2">
      <c r="A167" s="6"/>
      <c r="B167" s="37" t="s">
        <v>210</v>
      </c>
      <c r="C167" s="55">
        <v>149.9</v>
      </c>
      <c r="D167" s="222"/>
      <c r="E167" s="182"/>
      <c r="F167" s="56"/>
    </row>
    <row r="168" spans="1:6" s="57" customFormat="1" ht="10.5" customHeight="1" x14ac:dyDescent="0.2">
      <c r="A168" s="6"/>
      <c r="B168" s="37" t="s">
        <v>211</v>
      </c>
      <c r="C168" s="55">
        <v>339.90000000000003</v>
      </c>
      <c r="D168" s="222"/>
      <c r="E168" s="182">
        <v>-0.55565723249885612</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17724.880000000005</v>
      </c>
      <c r="D170" s="222"/>
      <c r="E170" s="182">
        <v>-0.12398132794950911</v>
      </c>
      <c r="F170" s="56"/>
    </row>
    <row r="171" spans="1:6" s="60" customFormat="1" ht="10.5" customHeight="1" x14ac:dyDescent="0.15">
      <c r="A171" s="24"/>
      <c r="B171" s="264"/>
      <c r="C171" s="55"/>
      <c r="D171" s="222"/>
      <c r="E171" s="182"/>
      <c r="F171" s="59"/>
    </row>
    <row r="172" spans="1:6" s="57" customFormat="1" ht="12.75" customHeight="1" x14ac:dyDescent="0.2">
      <c r="A172" s="6"/>
      <c r="B172" s="35" t="s">
        <v>233</v>
      </c>
      <c r="C172" s="55">
        <v>6280822.5200000005</v>
      </c>
      <c r="D172" s="222">
        <v>25504.489999999991</v>
      </c>
      <c r="E172" s="182">
        <v>-3.7360315594117455E-2</v>
      </c>
      <c r="F172" s="56"/>
    </row>
    <row r="173" spans="1:6" s="57" customFormat="1" ht="12.75" hidden="1" customHeight="1" x14ac:dyDescent="0.2">
      <c r="A173" s="6"/>
      <c r="B173" s="35"/>
      <c r="C173" s="55"/>
      <c r="D173" s="222"/>
      <c r="E173" s="182"/>
      <c r="F173" s="56"/>
    </row>
    <row r="174" spans="1:6" s="57" customFormat="1" ht="12.7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279.5</v>
      </c>
      <c r="D176" s="222">
        <v>82</v>
      </c>
      <c r="E176" s="182">
        <v>-0.1872637394591451</v>
      </c>
      <c r="F176" s="59"/>
    </row>
    <row r="177" spans="1:6" s="60" customFormat="1" ht="10.5" customHeight="1" x14ac:dyDescent="0.2">
      <c r="A177" s="24"/>
      <c r="B177" s="37" t="s">
        <v>214</v>
      </c>
      <c r="C177" s="55">
        <v>557886</v>
      </c>
      <c r="D177" s="222">
        <v>193637</v>
      </c>
      <c r="E177" s="182">
        <v>-0.20843767868772445</v>
      </c>
      <c r="F177" s="59"/>
    </row>
    <row r="178" spans="1:6" s="60" customFormat="1" ht="10.5" customHeight="1" x14ac:dyDescent="0.2">
      <c r="A178" s="24"/>
      <c r="B178" s="37" t="s">
        <v>215</v>
      </c>
      <c r="C178" s="55">
        <v>50</v>
      </c>
      <c r="D178" s="222"/>
      <c r="E178" s="182">
        <v>-0.1228070175438597</v>
      </c>
      <c r="F178" s="59"/>
    </row>
    <row r="179" spans="1:6" s="60" customFormat="1" ht="10.5" customHeight="1" x14ac:dyDescent="0.2">
      <c r="A179" s="24"/>
      <c r="B179" s="37" t="s">
        <v>216</v>
      </c>
      <c r="C179" s="55">
        <v>184.5</v>
      </c>
      <c r="D179" s="222">
        <v>54</v>
      </c>
      <c r="E179" s="182">
        <v>-0.11722488038277512</v>
      </c>
      <c r="F179" s="59"/>
    </row>
    <row r="180" spans="1:6" s="60" customFormat="1" ht="10.5" customHeight="1" x14ac:dyDescent="0.2">
      <c r="A180" s="24"/>
      <c r="B180" s="37" t="s">
        <v>217</v>
      </c>
      <c r="C180" s="55">
        <v>1046.3</v>
      </c>
      <c r="D180" s="222">
        <v>208.5</v>
      </c>
      <c r="E180" s="182">
        <v>-0.23827897495631911</v>
      </c>
      <c r="F180" s="59"/>
    </row>
    <row r="181" spans="1:6" s="60" customFormat="1" ht="10.5" hidden="1" customHeight="1" x14ac:dyDescent="0.2">
      <c r="A181" s="24"/>
      <c r="B181" s="37"/>
      <c r="C181" s="55"/>
      <c r="D181" s="222"/>
      <c r="E181" s="182"/>
      <c r="F181" s="59"/>
    </row>
    <row r="182" spans="1:6" s="60" customFormat="1" ht="10.5" hidden="1" customHeight="1" x14ac:dyDescent="0.2">
      <c r="A182" s="24"/>
      <c r="B182" s="37"/>
      <c r="C182" s="55"/>
      <c r="D182" s="222"/>
      <c r="E182" s="182"/>
      <c r="F182" s="59"/>
    </row>
    <row r="183" spans="1:6" s="60" customFormat="1" ht="10.5" hidden="1" customHeight="1" x14ac:dyDescent="0.2">
      <c r="A183" s="24"/>
      <c r="B183" s="37"/>
      <c r="C183" s="55"/>
      <c r="D183" s="222"/>
      <c r="E183" s="182"/>
      <c r="F183" s="59"/>
    </row>
    <row r="184" spans="1:6" s="60" customFormat="1" ht="10.5" hidden="1" customHeight="1" x14ac:dyDescent="0.2">
      <c r="A184" s="24"/>
      <c r="B184" s="37"/>
      <c r="C184" s="55"/>
      <c r="D184" s="222"/>
      <c r="E184" s="182"/>
      <c r="F184" s="59"/>
    </row>
    <row r="185" spans="1:6" s="60" customFormat="1" ht="10.5" hidden="1" customHeight="1" x14ac:dyDescent="0.2">
      <c r="A185" s="24"/>
      <c r="B185" s="37"/>
      <c r="C185" s="55"/>
      <c r="D185" s="222"/>
      <c r="E185" s="182"/>
      <c r="F185" s="59"/>
    </row>
    <row r="186" spans="1:6" ht="11.25" customHeight="1" x14ac:dyDescent="0.2">
      <c r="A186" s="2"/>
      <c r="B186" s="41" t="s">
        <v>235</v>
      </c>
      <c r="C186" s="166">
        <v>559446.30000000005</v>
      </c>
      <c r="D186" s="342">
        <v>193981.5</v>
      </c>
      <c r="E186" s="194">
        <v>-0.20845149336881841</v>
      </c>
      <c r="F186" s="69"/>
    </row>
    <row r="187" spans="1:6" s="28" customFormat="1" ht="16.5" customHeight="1" x14ac:dyDescent="0.2">
      <c r="A187" s="54"/>
      <c r="B187" s="81" t="s">
        <v>164</v>
      </c>
      <c r="C187" s="55"/>
      <c r="D187" s="222"/>
      <c r="E187" s="185"/>
      <c r="F187" s="70"/>
    </row>
    <row r="188" spans="1:6" s="28" customFormat="1" ht="8.25" customHeight="1" x14ac:dyDescent="0.2">
      <c r="A188" s="54"/>
      <c r="B188" s="81"/>
      <c r="C188" s="55"/>
      <c r="D188" s="222"/>
      <c r="E188" s="185"/>
      <c r="F188" s="70"/>
    </row>
    <row r="189" spans="1:6" ht="10.5" customHeight="1" x14ac:dyDescent="0.2">
      <c r="A189" s="2"/>
      <c r="B189" s="82" t="s">
        <v>78</v>
      </c>
      <c r="C189" s="55">
        <v>1654443.6133175003</v>
      </c>
      <c r="D189" s="222"/>
      <c r="E189" s="185">
        <v>-4.6833435700688986E-2</v>
      </c>
      <c r="F189" s="69"/>
    </row>
    <row r="190" spans="1:6" ht="10.5" customHeight="1" x14ac:dyDescent="0.2">
      <c r="A190" s="2"/>
      <c r="B190" s="82" t="s">
        <v>76</v>
      </c>
      <c r="C190" s="55">
        <v>5099257</v>
      </c>
      <c r="D190" s="222"/>
      <c r="E190" s="185">
        <v>-6.466700971291095E-3</v>
      </c>
      <c r="F190" s="69"/>
    </row>
    <row r="191" spans="1:6" ht="10.5" customHeight="1" x14ac:dyDescent="0.2">
      <c r="A191" s="2"/>
      <c r="B191" s="82" t="s">
        <v>77</v>
      </c>
      <c r="C191" s="55"/>
      <c r="D191" s="222"/>
      <c r="E191" s="185"/>
      <c r="F191" s="69"/>
    </row>
    <row r="192" spans="1:6" s="28" customFormat="1" ht="16.5" customHeight="1" x14ac:dyDescent="0.2">
      <c r="A192" s="54"/>
      <c r="B192" s="161" t="s">
        <v>165</v>
      </c>
      <c r="C192" s="400">
        <v>6753700.6133175008</v>
      </c>
      <c r="D192" s="227"/>
      <c r="E192" s="355">
        <v>-1.6668225063157127E-2</v>
      </c>
      <c r="F192" s="70"/>
    </row>
    <row r="193" spans="1:6" ht="10.5" customHeight="1" x14ac:dyDescent="0.2">
      <c r="A193" s="2"/>
      <c r="B193" s="84"/>
      <c r="C193" s="166"/>
      <c r="D193" s="342"/>
      <c r="E193" s="352"/>
      <c r="F193" s="69"/>
    </row>
    <row r="194" spans="1:6" x14ac:dyDescent="0.2">
      <c r="D194" s="350"/>
    </row>
    <row r="195" spans="1:6" x14ac:dyDescent="0.2">
      <c r="D195" s="350"/>
    </row>
    <row r="196" spans="1:6" x14ac:dyDescent="0.2">
      <c r="D196" s="350"/>
    </row>
    <row r="197" spans="1:6" x14ac:dyDescent="0.2">
      <c r="D197" s="350"/>
    </row>
    <row r="198" spans="1:6" x14ac:dyDescent="0.2">
      <c r="D198" s="350"/>
    </row>
    <row r="199" spans="1:6" x14ac:dyDescent="0.2">
      <c r="D199" s="350"/>
    </row>
    <row r="200" spans="1:6" x14ac:dyDescent="0.2">
      <c r="D200" s="350"/>
    </row>
    <row r="201" spans="1:6" x14ac:dyDescent="0.2">
      <c r="D201" s="350"/>
    </row>
    <row r="202" spans="1:6" x14ac:dyDescent="0.2">
      <c r="D202" s="350"/>
    </row>
    <row r="203" spans="1:6" x14ac:dyDescent="0.2">
      <c r="D203" s="350"/>
    </row>
    <row r="204" spans="1:6" x14ac:dyDescent="0.2">
      <c r="D204" s="350"/>
    </row>
    <row r="205" spans="1:6" x14ac:dyDescent="0.2">
      <c r="D205" s="350"/>
    </row>
    <row r="206" spans="1:6" x14ac:dyDescent="0.2">
      <c r="D206" s="350"/>
    </row>
    <row r="207" spans="1:6" x14ac:dyDescent="0.2">
      <c r="D207" s="350"/>
    </row>
    <row r="208" spans="1:6" x14ac:dyDescent="0.2">
      <c r="D208" s="350"/>
    </row>
    <row r="209" spans="4:4" x14ac:dyDescent="0.2">
      <c r="D209" s="350"/>
    </row>
    <row r="210" spans="4:4" x14ac:dyDescent="0.2">
      <c r="D210" s="350"/>
    </row>
    <row r="211" spans="4:4" x14ac:dyDescent="0.2">
      <c r="D211" s="350"/>
    </row>
    <row r="212" spans="4:4" x14ac:dyDescent="0.2">
      <c r="D212" s="350"/>
    </row>
    <row r="213" spans="4:4" x14ac:dyDescent="0.2">
      <c r="D213" s="350"/>
    </row>
    <row r="214" spans="4:4" x14ac:dyDescent="0.2">
      <c r="D214" s="350"/>
    </row>
    <row r="215" spans="4:4" x14ac:dyDescent="0.2">
      <c r="D215" s="350"/>
    </row>
    <row r="216" spans="4:4" x14ac:dyDescent="0.2">
      <c r="D216" s="350"/>
    </row>
    <row r="217" spans="4:4" x14ac:dyDescent="0.2">
      <c r="D217" s="350"/>
    </row>
    <row r="218" spans="4:4" x14ac:dyDescent="0.2">
      <c r="D218" s="350"/>
    </row>
    <row r="219" spans="4:4" x14ac:dyDescent="0.2">
      <c r="D219" s="350"/>
    </row>
    <row r="220" spans="4:4" x14ac:dyDescent="0.2">
      <c r="D220" s="350"/>
    </row>
    <row r="221" spans="4:4" x14ac:dyDescent="0.2">
      <c r="D221" s="350"/>
    </row>
    <row r="222" spans="4:4" x14ac:dyDescent="0.2">
      <c r="D222" s="350"/>
    </row>
    <row r="223" spans="4:4" x14ac:dyDescent="0.2">
      <c r="D223" s="350"/>
    </row>
    <row r="224" spans="4:4" x14ac:dyDescent="0.2">
      <c r="D224" s="350"/>
    </row>
    <row r="225" spans="4:4" x14ac:dyDescent="0.2">
      <c r="D225" s="350"/>
    </row>
    <row r="226" spans="4:4" x14ac:dyDescent="0.2">
      <c r="D226" s="350"/>
    </row>
    <row r="227" spans="4:4" x14ac:dyDescent="0.2">
      <c r="D227" s="350"/>
    </row>
    <row r="228" spans="4:4" x14ac:dyDescent="0.2">
      <c r="D228" s="350"/>
    </row>
    <row r="229" spans="4:4" x14ac:dyDescent="0.2">
      <c r="D229" s="350"/>
    </row>
    <row r="230" spans="4:4" x14ac:dyDescent="0.2">
      <c r="D230" s="350"/>
    </row>
    <row r="231" spans="4:4" x14ac:dyDescent="0.2">
      <c r="D231" s="350"/>
    </row>
    <row r="232" spans="4:4" x14ac:dyDescent="0.2">
      <c r="D232" s="350"/>
    </row>
    <row r="233" spans="4:4" x14ac:dyDescent="0.2">
      <c r="D233" s="350"/>
    </row>
    <row r="234" spans="4:4" x14ac:dyDescent="0.2">
      <c r="D234" s="350"/>
    </row>
    <row r="235" spans="4:4" x14ac:dyDescent="0.2">
      <c r="D235" s="350"/>
    </row>
    <row r="236" spans="4:4" x14ac:dyDescent="0.2">
      <c r="D236" s="350"/>
    </row>
    <row r="237" spans="4:4" x14ac:dyDescent="0.2">
      <c r="D237" s="350"/>
    </row>
    <row r="238" spans="4:4" x14ac:dyDescent="0.2">
      <c r="D238" s="350"/>
    </row>
    <row r="239" spans="4:4" x14ac:dyDescent="0.2">
      <c r="D239" s="350"/>
    </row>
    <row r="240" spans="4:4" x14ac:dyDescent="0.2">
      <c r="D240" s="350"/>
    </row>
    <row r="241" spans="4:4" x14ac:dyDescent="0.2">
      <c r="D241" s="350"/>
    </row>
    <row r="242" spans="4:4" x14ac:dyDescent="0.2">
      <c r="D242" s="350"/>
    </row>
    <row r="243" spans="4:4" x14ac:dyDescent="0.2">
      <c r="D243" s="350"/>
    </row>
    <row r="244" spans="4:4" x14ac:dyDescent="0.2">
      <c r="D244" s="350"/>
    </row>
    <row r="245" spans="4:4" x14ac:dyDescent="0.2">
      <c r="D245" s="350"/>
    </row>
    <row r="246" spans="4:4" x14ac:dyDescent="0.2">
      <c r="D246" s="350"/>
    </row>
    <row r="247" spans="4:4" x14ac:dyDescent="0.2">
      <c r="D247" s="350"/>
    </row>
    <row r="248" spans="4:4" x14ac:dyDescent="0.2">
      <c r="D248" s="350"/>
    </row>
    <row r="249" spans="4:4" x14ac:dyDescent="0.2">
      <c r="D249" s="350"/>
    </row>
    <row r="250" spans="4:4" x14ac:dyDescent="0.2">
      <c r="D250" s="350"/>
    </row>
    <row r="251" spans="4:4" x14ac:dyDescent="0.2">
      <c r="D251" s="350"/>
    </row>
    <row r="252" spans="4:4" x14ac:dyDescent="0.2">
      <c r="D252" s="350"/>
    </row>
    <row r="253" spans="4:4" x14ac:dyDescent="0.2">
      <c r="D253" s="350"/>
    </row>
    <row r="254" spans="4:4" x14ac:dyDescent="0.2">
      <c r="D254" s="350"/>
    </row>
    <row r="255" spans="4:4" x14ac:dyDescent="0.2">
      <c r="D255" s="350"/>
    </row>
    <row r="256" spans="4:4" x14ac:dyDescent="0.2">
      <c r="D256" s="350"/>
    </row>
    <row r="257" spans="4:4" x14ac:dyDescent="0.2">
      <c r="D257" s="350"/>
    </row>
    <row r="258" spans="4:4" x14ac:dyDescent="0.2">
      <c r="D258" s="350"/>
    </row>
    <row r="259" spans="4:4" x14ac:dyDescent="0.2">
      <c r="D259" s="350"/>
    </row>
    <row r="260" spans="4:4" x14ac:dyDescent="0.2">
      <c r="D260" s="350"/>
    </row>
    <row r="261" spans="4:4" x14ac:dyDescent="0.2">
      <c r="D261" s="350"/>
    </row>
    <row r="262" spans="4:4" x14ac:dyDescent="0.2">
      <c r="D262" s="350"/>
    </row>
    <row r="263" spans="4:4" x14ac:dyDescent="0.2">
      <c r="D263" s="350"/>
    </row>
    <row r="264" spans="4:4" x14ac:dyDescent="0.2">
      <c r="D264" s="350"/>
    </row>
    <row r="265" spans="4:4" x14ac:dyDescent="0.2">
      <c r="D265" s="350"/>
    </row>
    <row r="266" spans="4:4" x14ac:dyDescent="0.2">
      <c r="D266" s="350"/>
    </row>
    <row r="267" spans="4:4" x14ac:dyDescent="0.2">
      <c r="D267" s="350"/>
    </row>
    <row r="268" spans="4:4" x14ac:dyDescent="0.2">
      <c r="D268" s="350"/>
    </row>
    <row r="269" spans="4:4" x14ac:dyDescent="0.2">
      <c r="D269" s="350"/>
    </row>
    <row r="270" spans="4:4" x14ac:dyDescent="0.2">
      <c r="D270" s="350"/>
    </row>
    <row r="271" spans="4:4" x14ac:dyDescent="0.2">
      <c r="D271" s="350"/>
    </row>
    <row r="272" spans="4:4" x14ac:dyDescent="0.2">
      <c r="D272" s="350"/>
    </row>
    <row r="273" spans="4:4" x14ac:dyDescent="0.2">
      <c r="D273" s="350"/>
    </row>
    <row r="274" spans="4:4" x14ac:dyDescent="0.2">
      <c r="D274" s="350"/>
    </row>
    <row r="275" spans="4:4" x14ac:dyDescent="0.2">
      <c r="D275" s="350"/>
    </row>
    <row r="276" spans="4:4" x14ac:dyDescent="0.2">
      <c r="D276" s="350"/>
    </row>
    <row r="277" spans="4:4" x14ac:dyDescent="0.2">
      <c r="D277" s="350"/>
    </row>
    <row r="278" spans="4:4" x14ac:dyDescent="0.2">
      <c r="D278" s="350"/>
    </row>
    <row r="279" spans="4:4" x14ac:dyDescent="0.2">
      <c r="D279" s="350"/>
    </row>
    <row r="280" spans="4:4" x14ac:dyDescent="0.2">
      <c r="D280" s="350"/>
    </row>
    <row r="281" spans="4:4" x14ac:dyDescent="0.2">
      <c r="D281" s="350"/>
    </row>
    <row r="282" spans="4:4" x14ac:dyDescent="0.2">
      <c r="D282" s="350"/>
    </row>
    <row r="283" spans="4:4" x14ac:dyDescent="0.2">
      <c r="D283" s="350"/>
    </row>
    <row r="284" spans="4:4" x14ac:dyDescent="0.2">
      <c r="D284" s="350"/>
    </row>
    <row r="285" spans="4:4" x14ac:dyDescent="0.2">
      <c r="D285" s="350"/>
    </row>
    <row r="286" spans="4:4" x14ac:dyDescent="0.2">
      <c r="D286" s="350"/>
    </row>
    <row r="287" spans="4:4" x14ac:dyDescent="0.2">
      <c r="D287" s="350"/>
    </row>
    <row r="288" spans="4:4" x14ac:dyDescent="0.2">
      <c r="D288" s="350"/>
    </row>
    <row r="289" spans="4:4" x14ac:dyDescent="0.2">
      <c r="D289" s="350"/>
    </row>
    <row r="290" spans="4:4" x14ac:dyDescent="0.2">
      <c r="D290" s="350"/>
    </row>
    <row r="291" spans="4:4" x14ac:dyDescent="0.2">
      <c r="D291" s="350"/>
    </row>
    <row r="292" spans="4:4" x14ac:dyDescent="0.2">
      <c r="D292" s="350"/>
    </row>
    <row r="293" spans="4:4" x14ac:dyDescent="0.2">
      <c r="D293" s="350"/>
    </row>
    <row r="294" spans="4:4" x14ac:dyDescent="0.2">
      <c r="D294" s="350"/>
    </row>
    <row r="295" spans="4:4" x14ac:dyDescent="0.2">
      <c r="D295" s="350"/>
    </row>
    <row r="296" spans="4:4" x14ac:dyDescent="0.2">
      <c r="D296" s="350"/>
    </row>
    <row r="297" spans="4:4" x14ac:dyDescent="0.2">
      <c r="D297" s="350"/>
    </row>
    <row r="298" spans="4:4" x14ac:dyDescent="0.2">
      <c r="D298" s="350"/>
    </row>
    <row r="299" spans="4:4" x14ac:dyDescent="0.2">
      <c r="D299" s="350"/>
    </row>
    <row r="300" spans="4:4" x14ac:dyDescent="0.2">
      <c r="D300" s="350"/>
    </row>
    <row r="301" spans="4:4" x14ac:dyDescent="0.2">
      <c r="D301" s="350"/>
    </row>
    <row r="302" spans="4:4" x14ac:dyDescent="0.2">
      <c r="D302" s="350"/>
    </row>
    <row r="303" spans="4:4" x14ac:dyDescent="0.2">
      <c r="D303" s="350"/>
    </row>
    <row r="304" spans="4:4" x14ac:dyDescent="0.2">
      <c r="D304" s="350"/>
    </row>
    <row r="305" spans="4:4" x14ac:dyDescent="0.2">
      <c r="D305" s="350"/>
    </row>
    <row r="306" spans="4:4" x14ac:dyDescent="0.2">
      <c r="D306" s="350"/>
    </row>
    <row r="307" spans="4:4" x14ac:dyDescent="0.2">
      <c r="D307" s="350"/>
    </row>
    <row r="308" spans="4:4" x14ac:dyDescent="0.2">
      <c r="D308" s="350"/>
    </row>
    <row r="309" spans="4:4" x14ac:dyDescent="0.2">
      <c r="D309" s="350"/>
    </row>
    <row r="310" spans="4:4" x14ac:dyDescent="0.2">
      <c r="D310" s="350"/>
    </row>
    <row r="311" spans="4:4" x14ac:dyDescent="0.2">
      <c r="D311" s="350"/>
    </row>
    <row r="312" spans="4:4" x14ac:dyDescent="0.2">
      <c r="D312" s="350"/>
    </row>
    <row r="313" spans="4:4" x14ac:dyDescent="0.2">
      <c r="D313" s="350"/>
    </row>
    <row r="314" spans="4:4" x14ac:dyDescent="0.2">
      <c r="D314" s="350"/>
    </row>
    <row r="315" spans="4:4" x14ac:dyDescent="0.2">
      <c r="D315" s="350"/>
    </row>
    <row r="316" spans="4:4" x14ac:dyDescent="0.2">
      <c r="D316" s="350"/>
    </row>
    <row r="317" spans="4:4" x14ac:dyDescent="0.2">
      <c r="D317" s="350"/>
    </row>
    <row r="318" spans="4:4" x14ac:dyDescent="0.2">
      <c r="D318" s="350"/>
    </row>
    <row r="319" spans="4:4" x14ac:dyDescent="0.2">
      <c r="D319" s="350"/>
    </row>
    <row r="320" spans="4:4" x14ac:dyDescent="0.2">
      <c r="D320" s="350"/>
    </row>
    <row r="321" spans="4:4" x14ac:dyDescent="0.2">
      <c r="D321" s="350"/>
    </row>
    <row r="322" spans="4:4" x14ac:dyDescent="0.2">
      <c r="D322" s="350"/>
    </row>
    <row r="323" spans="4:4" x14ac:dyDescent="0.2">
      <c r="D323" s="350"/>
    </row>
    <row r="324" spans="4:4" x14ac:dyDescent="0.2">
      <c r="D324" s="350"/>
    </row>
    <row r="325" spans="4:4" x14ac:dyDescent="0.2">
      <c r="D325" s="350"/>
    </row>
    <row r="326" spans="4:4" x14ac:dyDescent="0.2">
      <c r="D326" s="350"/>
    </row>
    <row r="327" spans="4:4" x14ac:dyDescent="0.2">
      <c r="D327" s="350"/>
    </row>
    <row r="328" spans="4:4" x14ac:dyDescent="0.2">
      <c r="D328" s="350"/>
    </row>
    <row r="329" spans="4:4" x14ac:dyDescent="0.2">
      <c r="D329" s="350"/>
    </row>
    <row r="330" spans="4:4" x14ac:dyDescent="0.2">
      <c r="D330" s="350"/>
    </row>
    <row r="331" spans="4:4" x14ac:dyDescent="0.2">
      <c r="D331" s="350"/>
    </row>
    <row r="332" spans="4:4" x14ac:dyDescent="0.2">
      <c r="D332" s="350"/>
    </row>
    <row r="333" spans="4:4" x14ac:dyDescent="0.2">
      <c r="D333" s="350"/>
    </row>
    <row r="334" spans="4:4" x14ac:dyDescent="0.2">
      <c r="D334" s="350"/>
    </row>
    <row r="335" spans="4:4" x14ac:dyDescent="0.2">
      <c r="D335" s="350"/>
    </row>
    <row r="336" spans="4:4" x14ac:dyDescent="0.2">
      <c r="D336" s="350"/>
    </row>
    <row r="337" spans="4:4" x14ac:dyDescent="0.2">
      <c r="D337" s="350"/>
    </row>
    <row r="338" spans="4:4" x14ac:dyDescent="0.2">
      <c r="D338" s="350"/>
    </row>
    <row r="339" spans="4:4" x14ac:dyDescent="0.2">
      <c r="D339" s="350"/>
    </row>
    <row r="340" spans="4:4" x14ac:dyDescent="0.2">
      <c r="D340" s="350"/>
    </row>
    <row r="341" spans="4:4" x14ac:dyDescent="0.2">
      <c r="D341" s="350"/>
    </row>
    <row r="342" spans="4:4" x14ac:dyDescent="0.2">
      <c r="D342" s="350"/>
    </row>
    <row r="343" spans="4:4" x14ac:dyDescent="0.2">
      <c r="D343" s="350"/>
    </row>
    <row r="344" spans="4:4" x14ac:dyDescent="0.2">
      <c r="D344" s="350"/>
    </row>
    <row r="345" spans="4:4" x14ac:dyDescent="0.2">
      <c r="D345" s="350"/>
    </row>
    <row r="346" spans="4:4" x14ac:dyDescent="0.2">
      <c r="D346" s="350"/>
    </row>
    <row r="347" spans="4:4" x14ac:dyDescent="0.2">
      <c r="D347" s="350"/>
    </row>
    <row r="348" spans="4:4" x14ac:dyDescent="0.2">
      <c r="D348" s="350"/>
    </row>
    <row r="349" spans="4:4" x14ac:dyDescent="0.2">
      <c r="D349" s="350"/>
    </row>
    <row r="350" spans="4:4" x14ac:dyDescent="0.2">
      <c r="D350" s="350"/>
    </row>
    <row r="351" spans="4:4" x14ac:dyDescent="0.2">
      <c r="D351" s="350"/>
    </row>
    <row r="352" spans="4:4" x14ac:dyDescent="0.2">
      <c r="D352" s="350"/>
    </row>
    <row r="353" spans="4:4" x14ac:dyDescent="0.2">
      <c r="D353" s="350"/>
    </row>
    <row r="354" spans="4:4" x14ac:dyDescent="0.2">
      <c r="D354" s="350"/>
    </row>
    <row r="355" spans="4:4" x14ac:dyDescent="0.2">
      <c r="D355" s="350"/>
    </row>
    <row r="356" spans="4:4" x14ac:dyDescent="0.2">
      <c r="D356" s="350"/>
    </row>
    <row r="357" spans="4:4" x14ac:dyDescent="0.2">
      <c r="D357" s="350"/>
    </row>
    <row r="358" spans="4:4" x14ac:dyDescent="0.2">
      <c r="D358" s="350"/>
    </row>
    <row r="359" spans="4:4" x14ac:dyDescent="0.2">
      <c r="D359" s="350"/>
    </row>
    <row r="360" spans="4:4" x14ac:dyDescent="0.2">
      <c r="D360" s="350"/>
    </row>
    <row r="361" spans="4:4" x14ac:dyDescent="0.2">
      <c r="D361" s="350"/>
    </row>
    <row r="362" spans="4:4" x14ac:dyDescent="0.2">
      <c r="D362" s="350"/>
    </row>
    <row r="363" spans="4:4" x14ac:dyDescent="0.2">
      <c r="D363" s="350"/>
    </row>
    <row r="364" spans="4:4" x14ac:dyDescent="0.2">
      <c r="D364" s="350"/>
    </row>
  </sheetData>
  <dataConsolidate/>
  <pageMargins left="0.19685039370078741" right="0.19685039370078741" top="0.27559055118110237" bottom="0.19685039370078741" header="0.31496062992125984" footer="0.51181102362204722"/>
  <pageSetup paperSize="9" scale="70" orientation="portrait" r:id="rId1"/>
  <headerFooter alignWithMargins="0">
    <oddFooter xml:space="preserve">&amp;R&amp;8
</oddFooter>
  </headerFooter>
  <rowBreaks count="1" manualBreakCount="1">
    <brk id="109" max="5"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tabColor indexed="26"/>
  </sheetPr>
  <dimension ref="A1:H358"/>
  <sheetViews>
    <sheetView showRowColHeaders="0" showZeros="0" view="pageBreakPreview" topLeftCell="A147" zoomScale="115" zoomScaleNormal="100" workbookViewId="0">
      <selection activeCell="G196" sqref="G196"/>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AT_nbre!B3</f>
        <v>MOIS DE NOVEMBRE 2024</v>
      </c>
      <c r="D3" s="11"/>
    </row>
    <row r="4" spans="1:8" ht="14.25" customHeight="1" x14ac:dyDescent="0.2">
      <c r="B4" s="12" t="s">
        <v>176</v>
      </c>
      <c r="C4" s="13"/>
      <c r="D4" s="13"/>
      <c r="E4" s="13"/>
      <c r="F4" s="13"/>
      <c r="G4" s="351"/>
      <c r="H4" s="15"/>
    </row>
    <row r="5" spans="1:8" ht="12" customHeight="1" x14ac:dyDescent="0.2">
      <c r="B5" s="16" t="s">
        <v>4</v>
      </c>
      <c r="C5" s="17" t="s">
        <v>1</v>
      </c>
      <c r="D5" s="17" t="s">
        <v>2</v>
      </c>
      <c r="E5" s="18" t="s">
        <v>6</v>
      </c>
      <c r="F5" s="219" t="s">
        <v>3</v>
      </c>
      <c r="G5" s="19" t="str">
        <f>Maladie_mnt!$H$5</f>
        <v>GAM</v>
      </c>
      <c r="H5" s="20"/>
    </row>
    <row r="6" spans="1:8" ht="9.75" customHeight="1" x14ac:dyDescent="0.2">
      <c r="B6" s="21"/>
      <c r="C6" s="45" t="s">
        <v>5</v>
      </c>
      <c r="D6" s="44" t="s">
        <v>5</v>
      </c>
      <c r="E6" s="44"/>
      <c r="F6" s="220" t="s">
        <v>87</v>
      </c>
      <c r="G6" s="22" t="str">
        <f>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11595224</v>
      </c>
      <c r="D10" s="30">
        <v>4646499</v>
      </c>
      <c r="E10" s="30">
        <v>16241723</v>
      </c>
      <c r="F10" s="222">
        <v>202094</v>
      </c>
      <c r="G10" s="179">
        <v>-0.10761450442914711</v>
      </c>
      <c r="H10" s="20"/>
    </row>
    <row r="11" spans="1:8" ht="10.5" customHeight="1" x14ac:dyDescent="0.2">
      <c r="B11" s="16" t="s">
        <v>23</v>
      </c>
      <c r="C11" s="30">
        <v>204446</v>
      </c>
      <c r="D11" s="30">
        <v>676155</v>
      </c>
      <c r="E11" s="30">
        <v>880601</v>
      </c>
      <c r="F11" s="222">
        <v>524</v>
      </c>
      <c r="G11" s="179">
        <v>-0.16523906214155848</v>
      </c>
      <c r="H11" s="20"/>
    </row>
    <row r="12" spans="1:8" ht="10.5" customHeight="1" x14ac:dyDescent="0.2">
      <c r="B12" s="33" t="s">
        <v>193</v>
      </c>
      <c r="C12" s="30">
        <v>56637.550000000054</v>
      </c>
      <c r="D12" s="30">
        <v>190001.26</v>
      </c>
      <c r="E12" s="30">
        <v>246638.81000000006</v>
      </c>
      <c r="F12" s="222">
        <v>182590</v>
      </c>
      <c r="G12" s="179">
        <v>-0.10995793137982135</v>
      </c>
      <c r="H12" s="20"/>
    </row>
    <row r="13" spans="1:8" ht="10.5" customHeight="1" x14ac:dyDescent="0.2">
      <c r="B13" s="33" t="s">
        <v>194</v>
      </c>
      <c r="C13" s="30">
        <v>610746</v>
      </c>
      <c r="D13" s="30">
        <v>284002</v>
      </c>
      <c r="E13" s="30">
        <v>894748</v>
      </c>
      <c r="F13" s="222">
        <v>47616</v>
      </c>
      <c r="G13" s="179">
        <v>-5.0397247392898192E-2</v>
      </c>
      <c r="H13" s="20"/>
    </row>
    <row r="14" spans="1:8" x14ac:dyDescent="0.2">
      <c r="B14" s="33" t="s">
        <v>322</v>
      </c>
      <c r="C14" s="30">
        <v>29807</v>
      </c>
      <c r="D14" s="30">
        <v>8944</v>
      </c>
      <c r="E14" s="30">
        <v>38751</v>
      </c>
      <c r="F14" s="222">
        <v>2179</v>
      </c>
      <c r="G14" s="179">
        <v>-1.0469599857000578E-2</v>
      </c>
      <c r="H14" s="20"/>
    </row>
    <row r="15" spans="1:8" x14ac:dyDescent="0.2">
      <c r="B15" s="33" t="s">
        <v>324</v>
      </c>
      <c r="C15" s="30">
        <v>3</v>
      </c>
      <c r="D15" s="30">
        <v>1</v>
      </c>
      <c r="E15" s="30">
        <v>4</v>
      </c>
      <c r="F15" s="222"/>
      <c r="G15" s="179">
        <v>-0.4285714285714286</v>
      </c>
      <c r="H15" s="20"/>
    </row>
    <row r="16" spans="1:8" x14ac:dyDescent="0.2">
      <c r="B16" s="33" t="s">
        <v>325</v>
      </c>
      <c r="C16" s="30">
        <v>2</v>
      </c>
      <c r="D16" s="30">
        <v>228</v>
      </c>
      <c r="E16" s="30">
        <v>230</v>
      </c>
      <c r="F16" s="222">
        <v>220</v>
      </c>
      <c r="G16" s="179">
        <v>-0.16666666666666663</v>
      </c>
      <c r="H16" s="20"/>
    </row>
    <row r="17" spans="1:8" x14ac:dyDescent="0.2">
      <c r="B17" s="33" t="s">
        <v>320</v>
      </c>
      <c r="C17" s="30">
        <v>148424</v>
      </c>
      <c r="D17" s="30">
        <v>69548</v>
      </c>
      <c r="E17" s="30">
        <v>217972</v>
      </c>
      <c r="F17" s="222">
        <v>4675</v>
      </c>
      <c r="G17" s="179">
        <v>-0.1189882422366022</v>
      </c>
      <c r="H17" s="20"/>
    </row>
    <row r="18" spans="1:8" x14ac:dyDescent="0.2">
      <c r="B18" s="33" t="s">
        <v>321</v>
      </c>
      <c r="C18" s="30">
        <v>9819</v>
      </c>
      <c r="D18" s="30">
        <v>1012</v>
      </c>
      <c r="E18" s="30">
        <v>10831</v>
      </c>
      <c r="F18" s="222">
        <v>23</v>
      </c>
      <c r="G18" s="179">
        <v>0.36359058290318513</v>
      </c>
      <c r="H18" s="20"/>
    </row>
    <row r="19" spans="1:8" x14ac:dyDescent="0.2">
      <c r="B19" s="33" t="s">
        <v>323</v>
      </c>
      <c r="C19" s="30">
        <v>422691</v>
      </c>
      <c r="D19" s="30">
        <v>204269</v>
      </c>
      <c r="E19" s="30">
        <v>626960</v>
      </c>
      <c r="F19" s="222">
        <v>40519</v>
      </c>
      <c r="G19" s="179">
        <v>-3.1626292019597324E-2</v>
      </c>
      <c r="H19" s="20"/>
    </row>
    <row r="20" spans="1:8" x14ac:dyDescent="0.2">
      <c r="B20" s="16" t="s">
        <v>195</v>
      </c>
      <c r="C20" s="30">
        <v>667383.55000000005</v>
      </c>
      <c r="D20" s="30">
        <v>474003.25999999995</v>
      </c>
      <c r="E20" s="30">
        <v>1141386.8100000003</v>
      </c>
      <c r="F20" s="222">
        <v>230206</v>
      </c>
      <c r="G20" s="179">
        <v>-6.393306868593096E-2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4660989</v>
      </c>
      <c r="D23" s="30">
        <v>1997539</v>
      </c>
      <c r="E23" s="30">
        <v>6658528</v>
      </c>
      <c r="F23" s="222">
        <v>508675</v>
      </c>
      <c r="G23" s="179">
        <v>-6.212856270979128E-2</v>
      </c>
      <c r="H23" s="20"/>
    </row>
    <row r="24" spans="1:8" ht="10.5" customHeight="1" x14ac:dyDescent="0.2">
      <c r="B24" s="16" t="s">
        <v>23</v>
      </c>
      <c r="C24" s="30">
        <v>1713</v>
      </c>
      <c r="D24" s="30">
        <v>3399</v>
      </c>
      <c r="E24" s="30">
        <v>5112</v>
      </c>
      <c r="F24" s="222">
        <v>11</v>
      </c>
      <c r="G24" s="179">
        <v>0.11469690361971208</v>
      </c>
      <c r="H24" s="34"/>
    </row>
    <row r="25" spans="1:8" ht="10.5" customHeight="1" x14ac:dyDescent="0.2">
      <c r="B25" s="33" t="s">
        <v>193</v>
      </c>
      <c r="C25" s="30">
        <v>209066.95</v>
      </c>
      <c r="D25" s="30">
        <v>1742700.72</v>
      </c>
      <c r="E25" s="30">
        <v>1951767.67</v>
      </c>
      <c r="F25" s="222">
        <v>1679597.3</v>
      </c>
      <c r="G25" s="179">
        <v>-4.5623483582547419E-2</v>
      </c>
      <c r="H25" s="34"/>
    </row>
    <row r="26" spans="1:8" ht="10.5" customHeight="1" x14ac:dyDescent="0.2">
      <c r="B26" s="33" t="s">
        <v>194</v>
      </c>
      <c r="C26" s="30">
        <v>9960570</v>
      </c>
      <c r="D26" s="30">
        <v>5453870</v>
      </c>
      <c r="E26" s="30">
        <v>15414440</v>
      </c>
      <c r="F26" s="222">
        <v>2487523</v>
      </c>
      <c r="G26" s="179">
        <v>-3.3280382893828397E-2</v>
      </c>
      <c r="H26" s="34"/>
    </row>
    <row r="27" spans="1:8" ht="10.5" customHeight="1" x14ac:dyDescent="0.2">
      <c r="B27" s="33" t="s">
        <v>322</v>
      </c>
      <c r="C27" s="30">
        <v>185834.5</v>
      </c>
      <c r="D27" s="30">
        <v>558227</v>
      </c>
      <c r="E27" s="30">
        <v>744061.5</v>
      </c>
      <c r="F27" s="222">
        <v>474822</v>
      </c>
      <c r="G27" s="179">
        <v>-4.5153818266981949E-2</v>
      </c>
      <c r="H27" s="34"/>
    </row>
    <row r="28" spans="1:8" ht="10.5" customHeight="1" x14ac:dyDescent="0.2">
      <c r="B28" s="33" t="s">
        <v>324</v>
      </c>
      <c r="C28" s="30">
        <v>520</v>
      </c>
      <c r="D28" s="30">
        <v>9167</v>
      </c>
      <c r="E28" s="30">
        <v>9687</v>
      </c>
      <c r="F28" s="222">
        <v>9323</v>
      </c>
      <c r="G28" s="179">
        <v>-0.13824392847611422</v>
      </c>
      <c r="H28" s="34"/>
    </row>
    <row r="29" spans="1:8" ht="10.5" customHeight="1" x14ac:dyDescent="0.2">
      <c r="B29" s="33" t="s">
        <v>325</v>
      </c>
      <c r="C29" s="30">
        <v>6802</v>
      </c>
      <c r="D29" s="30">
        <v>703532</v>
      </c>
      <c r="E29" s="30">
        <v>710334</v>
      </c>
      <c r="F29" s="222">
        <v>701023</v>
      </c>
      <c r="G29" s="179">
        <v>-6.7722401152855771E-2</v>
      </c>
      <c r="H29" s="34"/>
    </row>
    <row r="30" spans="1:8" ht="10.5" customHeight="1" x14ac:dyDescent="0.2">
      <c r="B30" s="33" t="s">
        <v>320</v>
      </c>
      <c r="C30" s="30">
        <v>1617147</v>
      </c>
      <c r="D30" s="30">
        <v>671749</v>
      </c>
      <c r="E30" s="30">
        <v>2288896</v>
      </c>
      <c r="F30" s="222">
        <v>69333</v>
      </c>
      <c r="G30" s="179">
        <v>-3.2776792011362077E-2</v>
      </c>
      <c r="H30" s="34"/>
    </row>
    <row r="31" spans="1:8" ht="10.5" customHeight="1" x14ac:dyDescent="0.2">
      <c r="B31" s="33" t="s">
        <v>321</v>
      </c>
      <c r="C31" s="30">
        <v>3945714</v>
      </c>
      <c r="D31" s="30">
        <v>1264921</v>
      </c>
      <c r="E31" s="30">
        <v>5210635</v>
      </c>
      <c r="F31" s="222">
        <v>325041</v>
      </c>
      <c r="G31" s="179">
        <v>-3.1628798860546259E-2</v>
      </c>
      <c r="H31" s="34"/>
    </row>
    <row r="32" spans="1:8" ht="10.5" customHeight="1" x14ac:dyDescent="0.2">
      <c r="B32" s="33" t="s">
        <v>323</v>
      </c>
      <c r="C32" s="30">
        <v>4204552.5</v>
      </c>
      <c r="D32" s="30">
        <v>2246274</v>
      </c>
      <c r="E32" s="30">
        <v>6450826.5</v>
      </c>
      <c r="F32" s="222">
        <v>907981</v>
      </c>
      <c r="G32" s="179">
        <v>-2.927818473900301E-2</v>
      </c>
      <c r="H32" s="34"/>
    </row>
    <row r="33" spans="1:8" ht="10.5" customHeight="1" x14ac:dyDescent="0.2">
      <c r="B33" s="269" t="s">
        <v>195</v>
      </c>
      <c r="C33" s="30">
        <v>10169636.950000001</v>
      </c>
      <c r="D33" s="30">
        <v>7196570.7199999997</v>
      </c>
      <c r="E33" s="30">
        <v>17366207.670000002</v>
      </c>
      <c r="F33" s="222">
        <v>4167120.3</v>
      </c>
      <c r="G33" s="179">
        <v>-3.4683511185711113E-2</v>
      </c>
      <c r="H33" s="34"/>
    </row>
    <row r="34" spans="1:8" ht="10.5" customHeight="1" x14ac:dyDescent="0.2">
      <c r="B34" s="16" t="s">
        <v>196</v>
      </c>
      <c r="C34" s="30">
        <v>4065</v>
      </c>
      <c r="D34" s="30">
        <v>418</v>
      </c>
      <c r="E34" s="30">
        <v>4483</v>
      </c>
      <c r="F34" s="222">
        <v>40</v>
      </c>
      <c r="G34" s="179">
        <v>-0.22519875561700653</v>
      </c>
      <c r="H34" s="34"/>
    </row>
    <row r="35" spans="1:8" ht="10.5" customHeight="1" x14ac:dyDescent="0.2">
      <c r="B35" s="16" t="s">
        <v>197</v>
      </c>
      <c r="C35" s="30">
        <v>3046</v>
      </c>
      <c r="D35" s="30">
        <v>225</v>
      </c>
      <c r="E35" s="30">
        <v>3271</v>
      </c>
      <c r="F35" s="222">
        <v>5</v>
      </c>
      <c r="G35" s="179">
        <v>-0.16171194259354182</v>
      </c>
      <c r="H35" s="34"/>
    </row>
    <row r="36" spans="1:8" ht="10.5" customHeight="1" x14ac:dyDescent="0.2">
      <c r="B36" s="16" t="s">
        <v>198</v>
      </c>
      <c r="C36" s="30">
        <v>20640</v>
      </c>
      <c r="D36" s="30">
        <v>269473.5</v>
      </c>
      <c r="E36" s="30">
        <v>290113.5</v>
      </c>
      <c r="F36" s="222"/>
      <c r="G36" s="179">
        <v>-0.14135920212925912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16256213</v>
      </c>
      <c r="D39" s="30">
        <v>6644038</v>
      </c>
      <c r="E39" s="30">
        <v>22900251</v>
      </c>
      <c r="F39" s="222">
        <v>710769</v>
      </c>
      <c r="G39" s="179">
        <v>-9.485034384045099E-2</v>
      </c>
      <c r="H39" s="34"/>
    </row>
    <row r="40" spans="1:8" ht="10.5" customHeight="1" x14ac:dyDescent="0.2">
      <c r="B40" s="16" t="s">
        <v>23</v>
      </c>
      <c r="C40" s="30">
        <v>206159</v>
      </c>
      <c r="D40" s="30">
        <v>679554</v>
      </c>
      <c r="E40" s="30">
        <v>885713</v>
      </c>
      <c r="F40" s="222">
        <v>535</v>
      </c>
      <c r="G40" s="179">
        <v>-0.1640273714016045</v>
      </c>
      <c r="H40" s="34"/>
    </row>
    <row r="41" spans="1:8" s="28" customFormat="1" ht="10.5" customHeight="1" x14ac:dyDescent="0.2">
      <c r="A41" s="24"/>
      <c r="B41" s="33" t="s">
        <v>193</v>
      </c>
      <c r="C41" s="30">
        <v>265704.50000000006</v>
      </c>
      <c r="D41" s="30">
        <v>1932701.98</v>
      </c>
      <c r="E41" s="30">
        <v>2198406.48</v>
      </c>
      <c r="F41" s="222">
        <v>1862187.3</v>
      </c>
      <c r="G41" s="179">
        <v>-5.3300607706097347E-2</v>
      </c>
      <c r="H41" s="27"/>
    </row>
    <row r="42" spans="1:8" ht="10.5" customHeight="1" x14ac:dyDescent="0.2">
      <c r="B42" s="33" t="s">
        <v>194</v>
      </c>
      <c r="C42" s="30">
        <v>10571316</v>
      </c>
      <c r="D42" s="30">
        <v>5737872</v>
      </c>
      <c r="E42" s="30">
        <v>16309188</v>
      </c>
      <c r="F42" s="222">
        <v>2535139</v>
      </c>
      <c r="G42" s="179">
        <v>-3.4235423675248233E-2</v>
      </c>
      <c r="H42" s="34"/>
    </row>
    <row r="43" spans="1:8" ht="10.5" customHeight="1" x14ac:dyDescent="0.2">
      <c r="B43" s="33" t="s">
        <v>322</v>
      </c>
      <c r="C43" s="30">
        <v>215641.5</v>
      </c>
      <c r="D43" s="30">
        <v>567171</v>
      </c>
      <c r="E43" s="30">
        <v>782812.5</v>
      </c>
      <c r="F43" s="222">
        <v>477001</v>
      </c>
      <c r="G43" s="179">
        <v>-4.3494171920257396E-2</v>
      </c>
      <c r="H43" s="34"/>
    </row>
    <row r="44" spans="1:8" ht="10.5" customHeight="1" x14ac:dyDescent="0.2">
      <c r="B44" s="33" t="s">
        <v>324</v>
      </c>
      <c r="C44" s="30">
        <v>523</v>
      </c>
      <c r="D44" s="30">
        <v>9168</v>
      </c>
      <c r="E44" s="343">
        <v>9691</v>
      </c>
      <c r="F44" s="222">
        <v>9323</v>
      </c>
      <c r="G44" s="344">
        <v>-0.13842460881934571</v>
      </c>
      <c r="H44" s="34"/>
    </row>
    <row r="45" spans="1:8" ht="10.5" customHeight="1" x14ac:dyDescent="0.2">
      <c r="B45" s="33" t="s">
        <v>325</v>
      </c>
      <c r="C45" s="30">
        <v>6804</v>
      </c>
      <c r="D45" s="30">
        <v>703760</v>
      </c>
      <c r="E45" s="343">
        <v>710564</v>
      </c>
      <c r="F45" s="222">
        <v>701243</v>
      </c>
      <c r="G45" s="344">
        <v>-6.7758229359362931E-2</v>
      </c>
      <c r="H45" s="34"/>
    </row>
    <row r="46" spans="1:8" ht="10.5" customHeight="1" x14ac:dyDescent="0.2">
      <c r="B46" s="33" t="s">
        <v>320</v>
      </c>
      <c r="C46" s="30">
        <v>1765571</v>
      </c>
      <c r="D46" s="30">
        <v>741297</v>
      </c>
      <c r="E46" s="343">
        <v>2506868</v>
      </c>
      <c r="F46" s="222">
        <v>74008</v>
      </c>
      <c r="G46" s="344">
        <v>-4.0936970134727302E-2</v>
      </c>
      <c r="H46" s="34"/>
    </row>
    <row r="47" spans="1:8" ht="10.5" customHeight="1" x14ac:dyDescent="0.2">
      <c r="B47" s="33" t="s">
        <v>321</v>
      </c>
      <c r="C47" s="30">
        <v>3955533</v>
      </c>
      <c r="D47" s="30">
        <v>1265933</v>
      </c>
      <c r="E47" s="343">
        <v>5221466</v>
      </c>
      <c r="F47" s="222">
        <v>325064</v>
      </c>
      <c r="G47" s="344">
        <v>-3.1046248613087135E-2</v>
      </c>
      <c r="H47" s="34"/>
    </row>
    <row r="48" spans="1:8" ht="10.5" customHeight="1" x14ac:dyDescent="0.2">
      <c r="B48" s="33" t="s">
        <v>323</v>
      </c>
      <c r="C48" s="30">
        <v>4627243.5</v>
      </c>
      <c r="D48" s="30">
        <v>2450543</v>
      </c>
      <c r="E48" s="343">
        <v>7077786.5</v>
      </c>
      <c r="F48" s="222">
        <v>948500</v>
      </c>
      <c r="G48" s="344">
        <v>-2.9486642869312352E-2</v>
      </c>
      <c r="H48" s="34"/>
    </row>
    <row r="49" spans="1:8" ht="10.5" customHeight="1" x14ac:dyDescent="0.2">
      <c r="B49" s="269" t="s">
        <v>195</v>
      </c>
      <c r="C49" s="30">
        <v>10837020.5</v>
      </c>
      <c r="D49" s="30">
        <v>7670573.9800000004</v>
      </c>
      <c r="E49" s="343">
        <v>18507594.48</v>
      </c>
      <c r="F49" s="222">
        <v>4397326.3</v>
      </c>
      <c r="G49" s="344">
        <v>-3.6540156260671086E-2</v>
      </c>
      <c r="H49" s="34"/>
    </row>
    <row r="50" spans="1:8" ht="10.5" customHeight="1" x14ac:dyDescent="0.2">
      <c r="B50" s="16" t="s">
        <v>196</v>
      </c>
      <c r="C50" s="30">
        <v>4065</v>
      </c>
      <c r="D50" s="30">
        <v>418</v>
      </c>
      <c r="E50" s="343">
        <v>4483</v>
      </c>
      <c r="F50" s="222">
        <v>40</v>
      </c>
      <c r="G50" s="344">
        <v>-0.22519875561700653</v>
      </c>
      <c r="H50" s="34"/>
    </row>
    <row r="51" spans="1:8" s="28" customFormat="1" ht="10.5" customHeight="1" x14ac:dyDescent="0.2">
      <c r="A51" s="24"/>
      <c r="B51" s="16" t="s">
        <v>197</v>
      </c>
      <c r="C51" s="30">
        <v>3046</v>
      </c>
      <c r="D51" s="30">
        <v>225</v>
      </c>
      <c r="E51" s="343">
        <v>3271</v>
      </c>
      <c r="F51" s="222">
        <v>5</v>
      </c>
      <c r="G51" s="344">
        <v>-0.16171194259354182</v>
      </c>
      <c r="H51" s="27"/>
    </row>
    <row r="52" spans="1:8" ht="10.5" customHeight="1" x14ac:dyDescent="0.2">
      <c r="B52" s="16" t="s">
        <v>198</v>
      </c>
      <c r="C52" s="30">
        <v>20640</v>
      </c>
      <c r="D52" s="30">
        <v>269473.5</v>
      </c>
      <c r="E52" s="343">
        <v>290113.5</v>
      </c>
      <c r="F52" s="222"/>
      <c r="G52" s="344">
        <v>-0.14135920212925912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319834</v>
      </c>
      <c r="D55" s="30">
        <v>140074</v>
      </c>
      <c r="E55" s="30">
        <v>459908</v>
      </c>
      <c r="F55" s="222">
        <v>218</v>
      </c>
      <c r="G55" s="179">
        <v>2.2026862460999608E-2</v>
      </c>
      <c r="H55" s="34"/>
    </row>
    <row r="56" spans="1:8" ht="10.5" customHeight="1" x14ac:dyDescent="0.2">
      <c r="B56" s="16" t="s">
        <v>23</v>
      </c>
      <c r="C56" s="30">
        <v>2614</v>
      </c>
      <c r="D56" s="30">
        <v>4099</v>
      </c>
      <c r="E56" s="30">
        <v>6713</v>
      </c>
      <c r="F56" s="222"/>
      <c r="G56" s="179">
        <v>-0.19546979865771807</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867048</v>
      </c>
      <c r="D59" s="30">
        <v>62371</v>
      </c>
      <c r="E59" s="30">
        <v>929419</v>
      </c>
      <c r="F59" s="222">
        <v>30</v>
      </c>
      <c r="G59" s="179">
        <v>-2.8848588361005678E-3</v>
      </c>
      <c r="H59" s="36"/>
    </row>
    <row r="60" spans="1:8" s="28" customFormat="1" ht="10.5" customHeight="1" x14ac:dyDescent="0.2">
      <c r="A60" s="24"/>
      <c r="B60" s="16" t="s">
        <v>23</v>
      </c>
      <c r="C60" s="30">
        <v>223</v>
      </c>
      <c r="D60" s="30">
        <v>66</v>
      </c>
      <c r="E60" s="30">
        <v>289</v>
      </c>
      <c r="F60" s="222"/>
      <c r="G60" s="179">
        <v>-2.6936026936026924E-2</v>
      </c>
      <c r="H60" s="36"/>
    </row>
    <row r="61" spans="1:8" s="28" customFormat="1" ht="10.5" customHeight="1" x14ac:dyDescent="0.2">
      <c r="A61" s="24"/>
      <c r="B61" s="16" t="s">
        <v>225</v>
      </c>
      <c r="C61" s="30">
        <v>4068400.84</v>
      </c>
      <c r="D61" s="30">
        <v>103029</v>
      </c>
      <c r="E61" s="30">
        <v>4171429.84</v>
      </c>
      <c r="F61" s="222">
        <v>123</v>
      </c>
      <c r="G61" s="179">
        <v>3.0118303699526283E-2</v>
      </c>
      <c r="H61" s="36"/>
    </row>
    <row r="62" spans="1:8" s="28" customFormat="1" ht="10.5" customHeight="1" x14ac:dyDescent="0.2">
      <c r="A62" s="24"/>
      <c r="B62" s="16" t="s">
        <v>200</v>
      </c>
      <c r="C62" s="30">
        <v>5771</v>
      </c>
      <c r="D62" s="30">
        <v>40109</v>
      </c>
      <c r="E62" s="30">
        <v>45880</v>
      </c>
      <c r="F62" s="222">
        <v>13</v>
      </c>
      <c r="G62" s="179">
        <v>7.5765894366970343E-3</v>
      </c>
      <c r="H62" s="36"/>
    </row>
    <row r="63" spans="1:8" s="28" customFormat="1" ht="10.5" customHeight="1" x14ac:dyDescent="0.2">
      <c r="A63" s="24"/>
      <c r="B63" s="16" t="s">
        <v>201</v>
      </c>
      <c r="C63" s="30">
        <v>381588</v>
      </c>
      <c r="D63" s="30">
        <v>109804</v>
      </c>
      <c r="E63" s="30">
        <v>491392</v>
      </c>
      <c r="F63" s="222">
        <v>8635</v>
      </c>
      <c r="G63" s="179">
        <v>-4.1722976596520578E-2</v>
      </c>
      <c r="H63" s="36"/>
    </row>
    <row r="64" spans="1:8" s="28" customFormat="1" ht="10.5" customHeight="1" x14ac:dyDescent="0.2">
      <c r="A64" s="24"/>
      <c r="B64" s="16" t="s">
        <v>202</v>
      </c>
      <c r="C64" s="30">
        <v>4380206</v>
      </c>
      <c r="D64" s="30">
        <v>288030</v>
      </c>
      <c r="E64" s="30">
        <v>4668236</v>
      </c>
      <c r="F64" s="222">
        <v>4503</v>
      </c>
      <c r="G64" s="179">
        <v>-3.3823971958303334E-2</v>
      </c>
      <c r="H64" s="36"/>
    </row>
    <row r="65" spans="1:8" s="28" customFormat="1" ht="10.5" customHeight="1" x14ac:dyDescent="0.2">
      <c r="A65" s="24"/>
      <c r="B65" s="16" t="s">
        <v>203</v>
      </c>
      <c r="C65" s="30">
        <v>1137391</v>
      </c>
      <c r="D65" s="30">
        <v>88644</v>
      </c>
      <c r="E65" s="30">
        <v>1226035</v>
      </c>
      <c r="F65" s="222">
        <v>3</v>
      </c>
      <c r="G65" s="179">
        <v>-6.9474002179767069E-2</v>
      </c>
      <c r="H65" s="36"/>
    </row>
    <row r="66" spans="1:8" s="28" customFormat="1" ht="10.5" customHeight="1" x14ac:dyDescent="0.2">
      <c r="A66" s="24"/>
      <c r="B66" s="16" t="s">
        <v>204</v>
      </c>
      <c r="C66" s="30">
        <v>1465633.28</v>
      </c>
      <c r="D66" s="30">
        <v>19082242.699999999</v>
      </c>
      <c r="E66" s="30">
        <v>20547875.98</v>
      </c>
      <c r="F66" s="222"/>
      <c r="G66" s="179">
        <v>5.2585699369117167E-2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988172</v>
      </c>
      <c r="D69" s="30">
        <v>436749</v>
      </c>
      <c r="E69" s="30">
        <v>1424921</v>
      </c>
      <c r="F69" s="222"/>
      <c r="G69" s="179">
        <v>2.0815035254100334E-2</v>
      </c>
      <c r="H69" s="36"/>
    </row>
    <row r="70" spans="1:8" s="28" customFormat="1" ht="10.5" customHeight="1" x14ac:dyDescent="0.2">
      <c r="A70" s="24"/>
      <c r="B70" s="16" t="s">
        <v>23</v>
      </c>
      <c r="C70" s="30">
        <v>2030</v>
      </c>
      <c r="D70" s="30">
        <v>9470</v>
      </c>
      <c r="E70" s="30">
        <v>11500</v>
      </c>
      <c r="F70" s="222"/>
      <c r="G70" s="179">
        <v>-3.0599342493467074E-2</v>
      </c>
      <c r="H70" s="36"/>
    </row>
    <row r="71" spans="1:8" s="28" customFormat="1" ht="10.5" customHeight="1" x14ac:dyDescent="0.2">
      <c r="A71" s="24"/>
      <c r="B71" s="33" t="s">
        <v>193</v>
      </c>
      <c r="C71" s="30">
        <v>418234.15</v>
      </c>
      <c r="D71" s="30">
        <v>237439.8</v>
      </c>
      <c r="E71" s="30">
        <v>655673.95000000007</v>
      </c>
      <c r="F71" s="222"/>
      <c r="G71" s="179">
        <v>1.0423804167141171E-3</v>
      </c>
      <c r="H71" s="36"/>
    </row>
    <row r="72" spans="1:8" ht="10.5" customHeight="1" x14ac:dyDescent="0.2">
      <c r="B72" s="33" t="s">
        <v>194</v>
      </c>
      <c r="C72" s="30">
        <v>785179.5</v>
      </c>
      <c r="D72" s="30">
        <v>209758</v>
      </c>
      <c r="E72" s="30">
        <v>994937.5</v>
      </c>
      <c r="F72" s="222"/>
      <c r="G72" s="179">
        <v>6.7775255141875546E-2</v>
      </c>
      <c r="H72" s="34"/>
    </row>
    <row r="73" spans="1:8" ht="10.5" customHeight="1" x14ac:dyDescent="0.2">
      <c r="B73" s="33" t="s">
        <v>322</v>
      </c>
      <c r="C73" s="30">
        <v>11601.5</v>
      </c>
      <c r="D73" s="30">
        <v>7404</v>
      </c>
      <c r="E73" s="30">
        <v>19005.5</v>
      </c>
      <c r="F73" s="222"/>
      <c r="G73" s="179">
        <v>0.27656501880709294</v>
      </c>
      <c r="H73" s="34"/>
    </row>
    <row r="74" spans="1:8" ht="10.5" customHeight="1" x14ac:dyDescent="0.2">
      <c r="B74" s="33" t="s">
        <v>324</v>
      </c>
      <c r="C74" s="30">
        <v>6</v>
      </c>
      <c r="D74" s="30">
        <v>214</v>
      </c>
      <c r="E74" s="30">
        <v>220</v>
      </c>
      <c r="F74" s="222"/>
      <c r="G74" s="179">
        <v>-0.10204081632653061</v>
      </c>
      <c r="H74" s="34"/>
    </row>
    <row r="75" spans="1:8" ht="10.5" customHeight="1" x14ac:dyDescent="0.2">
      <c r="B75" s="33" t="s">
        <v>325</v>
      </c>
      <c r="C75" s="30">
        <v>113</v>
      </c>
      <c r="D75" s="30">
        <v>3386</v>
      </c>
      <c r="E75" s="30">
        <v>3499</v>
      </c>
      <c r="F75" s="222"/>
      <c r="G75" s="179">
        <v>-0.33918791312559016</v>
      </c>
      <c r="H75" s="34"/>
    </row>
    <row r="76" spans="1:8" ht="10.5" customHeight="1" x14ac:dyDescent="0.2">
      <c r="B76" s="33" t="s">
        <v>320</v>
      </c>
      <c r="C76" s="30">
        <v>49800</v>
      </c>
      <c r="D76" s="30">
        <v>14520</v>
      </c>
      <c r="E76" s="30">
        <v>64320</v>
      </c>
      <c r="F76" s="222"/>
      <c r="G76" s="179">
        <v>5.8329554162039887E-3</v>
      </c>
      <c r="H76" s="34"/>
    </row>
    <row r="77" spans="1:8" ht="10.5" customHeight="1" x14ac:dyDescent="0.2">
      <c r="B77" s="33" t="s">
        <v>321</v>
      </c>
      <c r="C77" s="30">
        <v>214174</v>
      </c>
      <c r="D77" s="30">
        <v>23456</v>
      </c>
      <c r="E77" s="30">
        <v>237630</v>
      </c>
      <c r="F77" s="222"/>
      <c r="G77" s="179">
        <v>7.8364414836529894E-2</v>
      </c>
      <c r="H77" s="34"/>
    </row>
    <row r="78" spans="1:8" ht="10.5" customHeight="1" x14ac:dyDescent="0.2">
      <c r="B78" s="33" t="s">
        <v>323</v>
      </c>
      <c r="C78" s="30">
        <v>509485</v>
      </c>
      <c r="D78" s="30">
        <v>160778</v>
      </c>
      <c r="E78" s="30">
        <v>670263</v>
      </c>
      <c r="F78" s="222"/>
      <c r="G78" s="179">
        <v>6.8916464263558241E-2</v>
      </c>
      <c r="H78" s="34"/>
    </row>
    <row r="79" spans="1:8" ht="10.5" customHeight="1" x14ac:dyDescent="0.2">
      <c r="B79" s="16" t="s">
        <v>195</v>
      </c>
      <c r="C79" s="30">
        <v>1203413.6499999999</v>
      </c>
      <c r="D79" s="30">
        <v>447197.80000000005</v>
      </c>
      <c r="E79" s="30">
        <v>1650611.4499999997</v>
      </c>
      <c r="F79" s="222"/>
      <c r="G79" s="179">
        <v>4.0229195450122157E-2</v>
      </c>
      <c r="H79" s="34"/>
    </row>
    <row r="80" spans="1:8" ht="10.5" customHeight="1" x14ac:dyDescent="0.2">
      <c r="B80" s="16" t="s">
        <v>196</v>
      </c>
      <c r="C80" s="30">
        <v>666</v>
      </c>
      <c r="D80" s="30">
        <v>72</v>
      </c>
      <c r="E80" s="30">
        <v>738</v>
      </c>
      <c r="F80" s="222"/>
      <c r="G80" s="179">
        <v>-0.29781160799238815</v>
      </c>
      <c r="H80" s="34"/>
    </row>
    <row r="81" spans="1:8" ht="10.5" customHeight="1" x14ac:dyDescent="0.2">
      <c r="B81" s="16" t="s">
        <v>197</v>
      </c>
      <c r="C81" s="30">
        <v>315</v>
      </c>
      <c r="D81" s="30">
        <v>31</v>
      </c>
      <c r="E81" s="30">
        <v>346</v>
      </c>
      <c r="F81" s="222"/>
      <c r="G81" s="179">
        <v>-0.2591006423982869</v>
      </c>
      <c r="H81" s="34"/>
    </row>
    <row r="82" spans="1:8" s="28" customFormat="1" ht="10.5" customHeight="1" x14ac:dyDescent="0.2">
      <c r="A82" s="24"/>
      <c r="B82" s="16" t="s">
        <v>198</v>
      </c>
      <c r="C82" s="30">
        <v>740</v>
      </c>
      <c r="D82" s="30">
        <v>12345</v>
      </c>
      <c r="E82" s="30">
        <v>13085</v>
      </c>
      <c r="F82" s="222"/>
      <c r="G82" s="179">
        <v>0.37881981032665957</v>
      </c>
      <c r="H82" s="36"/>
    </row>
    <row r="83" spans="1:8" s="28" customFormat="1" ht="10.5" customHeight="1" x14ac:dyDescent="0.2">
      <c r="A83" s="24"/>
      <c r="B83" s="16" t="s">
        <v>200</v>
      </c>
      <c r="C83" s="46">
        <v>766</v>
      </c>
      <c r="D83" s="46">
        <v>11095</v>
      </c>
      <c r="E83" s="46">
        <v>11861</v>
      </c>
      <c r="F83" s="222"/>
      <c r="G83" s="190">
        <v>-0.19668134100914325</v>
      </c>
      <c r="H83" s="47"/>
    </row>
    <row r="84" spans="1:8" s="28" customFormat="1" ht="10.5" customHeight="1" x14ac:dyDescent="0.2">
      <c r="A84" s="24"/>
      <c r="B84" s="16" t="s">
        <v>201</v>
      </c>
      <c r="C84" s="46">
        <v>68223</v>
      </c>
      <c r="D84" s="46">
        <v>29031</v>
      </c>
      <c r="E84" s="345">
        <v>97254</v>
      </c>
      <c r="F84" s="222"/>
      <c r="G84" s="346">
        <v>-0.10977060945023154</v>
      </c>
      <c r="H84" s="47"/>
    </row>
    <row r="85" spans="1:8" s="28" customFormat="1" ht="10.5" customHeight="1" x14ac:dyDescent="0.2">
      <c r="A85" s="24"/>
      <c r="B85" s="16" t="s">
        <v>202</v>
      </c>
      <c r="C85" s="46">
        <v>800194</v>
      </c>
      <c r="D85" s="46">
        <v>63220</v>
      </c>
      <c r="E85" s="345">
        <v>863414</v>
      </c>
      <c r="F85" s="222"/>
      <c r="G85" s="346">
        <v>-2.2772185337519568E-2</v>
      </c>
      <c r="H85" s="47"/>
    </row>
    <row r="86" spans="1:8" s="28" customFormat="1" ht="10.5" customHeight="1" x14ac:dyDescent="0.2">
      <c r="A86" s="24"/>
      <c r="B86" s="16" t="s">
        <v>203</v>
      </c>
      <c r="C86" s="46">
        <v>250229</v>
      </c>
      <c r="D86" s="46">
        <v>26634</v>
      </c>
      <c r="E86" s="345">
        <v>276863</v>
      </c>
      <c r="F86" s="222"/>
      <c r="G86" s="346">
        <v>3.8051995770750802E-2</v>
      </c>
      <c r="H86" s="47"/>
    </row>
    <row r="87" spans="1:8" s="28" customFormat="1" ht="10.5" customHeight="1" x14ac:dyDescent="0.2">
      <c r="A87" s="24"/>
      <c r="B87" s="16" t="s">
        <v>204</v>
      </c>
      <c r="C87" s="46">
        <v>173855.68</v>
      </c>
      <c r="D87" s="46">
        <v>2142831</v>
      </c>
      <c r="E87" s="345">
        <v>2316686.6800000002</v>
      </c>
      <c r="F87" s="222"/>
      <c r="G87" s="346">
        <v>5.0384553042186031E-2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18431267</v>
      </c>
      <c r="D90" s="46">
        <v>7283232</v>
      </c>
      <c r="E90" s="345">
        <v>25714499</v>
      </c>
      <c r="F90" s="222">
        <v>711017</v>
      </c>
      <c r="G90" s="346">
        <v>-8.4174008405391354E-2</v>
      </c>
      <c r="H90" s="47"/>
    </row>
    <row r="91" spans="1:8" ht="10.5" customHeight="1" x14ac:dyDescent="0.2">
      <c r="B91" s="16" t="s">
        <v>23</v>
      </c>
      <c r="C91" s="348">
        <v>211026</v>
      </c>
      <c r="D91" s="46">
        <v>693189</v>
      </c>
      <c r="E91" s="345">
        <v>904215</v>
      </c>
      <c r="F91" s="222">
        <v>535</v>
      </c>
      <c r="G91" s="346">
        <v>-0.16276698975188986</v>
      </c>
      <c r="H91" s="47"/>
    </row>
    <row r="92" spans="1:8" ht="10.5" customHeight="1" x14ac:dyDescent="0.2">
      <c r="B92" s="33" t="s">
        <v>193</v>
      </c>
      <c r="C92" s="348">
        <v>4836667.49</v>
      </c>
      <c r="D92" s="46">
        <v>2303427.7799999998</v>
      </c>
      <c r="E92" s="46">
        <v>7140095.2699999986</v>
      </c>
      <c r="F92" s="222">
        <v>1862371.3</v>
      </c>
      <c r="G92" s="190">
        <v>9.0770323419775423E-4</v>
      </c>
      <c r="H92" s="47"/>
    </row>
    <row r="93" spans="1:8" ht="10.5" customHeight="1" x14ac:dyDescent="0.2">
      <c r="B93" s="33" t="s">
        <v>194</v>
      </c>
      <c r="C93" s="348">
        <v>11356495.5</v>
      </c>
      <c r="D93" s="46">
        <v>5947630</v>
      </c>
      <c r="E93" s="46">
        <v>17304125.5</v>
      </c>
      <c r="F93" s="222">
        <v>2535139</v>
      </c>
      <c r="G93" s="190">
        <v>-2.8901149066380638E-2</v>
      </c>
      <c r="H93" s="47"/>
    </row>
    <row r="94" spans="1:8" ht="10.5" customHeight="1" x14ac:dyDescent="0.2">
      <c r="B94" s="33" t="s">
        <v>322</v>
      </c>
      <c r="C94" s="348">
        <v>227243</v>
      </c>
      <c r="D94" s="46">
        <v>574575</v>
      </c>
      <c r="E94" s="46">
        <v>801818</v>
      </c>
      <c r="F94" s="222">
        <v>477001</v>
      </c>
      <c r="G94" s="190">
        <v>-3.7775869693440489E-2</v>
      </c>
      <c r="H94" s="47"/>
    </row>
    <row r="95" spans="1:8" ht="10.5" customHeight="1" x14ac:dyDescent="0.2">
      <c r="B95" s="33" t="s">
        <v>324</v>
      </c>
      <c r="C95" s="348">
        <v>529</v>
      </c>
      <c r="D95" s="46">
        <v>9382</v>
      </c>
      <c r="E95" s="46">
        <v>9911</v>
      </c>
      <c r="F95" s="222">
        <v>9323</v>
      </c>
      <c r="G95" s="190">
        <v>-0.13764900374140776</v>
      </c>
      <c r="H95" s="47"/>
    </row>
    <row r="96" spans="1:8" ht="10.5" customHeight="1" x14ac:dyDescent="0.2">
      <c r="B96" s="33" t="s">
        <v>325</v>
      </c>
      <c r="C96" s="348">
        <v>6917</v>
      </c>
      <c r="D96" s="46">
        <v>707146</v>
      </c>
      <c r="E96" s="46">
        <v>714063</v>
      </c>
      <c r="F96" s="222">
        <v>701243</v>
      </c>
      <c r="G96" s="190">
        <v>-6.9630816737350276E-2</v>
      </c>
      <c r="H96" s="47"/>
    </row>
    <row r="97" spans="2:8" ht="10.5" customHeight="1" x14ac:dyDescent="0.2">
      <c r="B97" s="33" t="s">
        <v>320</v>
      </c>
      <c r="C97" s="348">
        <v>1815371</v>
      </c>
      <c r="D97" s="46">
        <v>755817</v>
      </c>
      <c r="E97" s="46">
        <v>2571188</v>
      </c>
      <c r="F97" s="222">
        <v>74008</v>
      </c>
      <c r="G97" s="190">
        <v>-3.9820092396087969E-2</v>
      </c>
      <c r="H97" s="47"/>
    </row>
    <row r="98" spans="2:8" ht="10.5" customHeight="1" x14ac:dyDescent="0.2">
      <c r="B98" s="33" t="s">
        <v>321</v>
      </c>
      <c r="C98" s="348">
        <v>4169707</v>
      </c>
      <c r="D98" s="46">
        <v>1289389</v>
      </c>
      <c r="E98" s="46">
        <v>5459096</v>
      </c>
      <c r="F98" s="222">
        <v>325064</v>
      </c>
      <c r="G98" s="190">
        <v>-2.6747916365260638E-2</v>
      </c>
      <c r="H98" s="47"/>
    </row>
    <row r="99" spans="2:8" ht="10.5" customHeight="1" x14ac:dyDescent="0.2">
      <c r="B99" s="33" t="s">
        <v>323</v>
      </c>
      <c r="C99" s="348">
        <v>5136728.5</v>
      </c>
      <c r="D99" s="46">
        <v>2611321</v>
      </c>
      <c r="E99" s="46">
        <v>7748049.5</v>
      </c>
      <c r="F99" s="222">
        <v>948500</v>
      </c>
      <c r="G99" s="190">
        <v>-2.1695666592780882E-2</v>
      </c>
      <c r="H99" s="47"/>
    </row>
    <row r="100" spans="2:8" ht="10.5" customHeight="1" x14ac:dyDescent="0.2">
      <c r="B100" s="16" t="s">
        <v>195</v>
      </c>
      <c r="C100" s="348">
        <v>16193162.99</v>
      </c>
      <c r="D100" s="46">
        <v>8251057.7800000003</v>
      </c>
      <c r="E100" s="46">
        <v>24444220.77</v>
      </c>
      <c r="F100" s="222">
        <v>4397510.3</v>
      </c>
      <c r="G100" s="190">
        <v>-2.0379237684763463E-2</v>
      </c>
      <c r="H100" s="47"/>
    </row>
    <row r="101" spans="2:8" ht="10.5" customHeight="1" x14ac:dyDescent="0.2">
      <c r="B101" s="16" t="s">
        <v>196</v>
      </c>
      <c r="C101" s="348">
        <v>4731</v>
      </c>
      <c r="D101" s="46">
        <v>490</v>
      </c>
      <c r="E101" s="46">
        <v>5221</v>
      </c>
      <c r="F101" s="222">
        <v>40</v>
      </c>
      <c r="G101" s="190">
        <v>-0.23636097703671199</v>
      </c>
      <c r="H101" s="47"/>
    </row>
    <row r="102" spans="2:8" ht="10.5" customHeight="1" x14ac:dyDescent="0.2">
      <c r="B102" s="16" t="s">
        <v>197</v>
      </c>
      <c r="C102" s="348">
        <v>3361</v>
      </c>
      <c r="D102" s="46">
        <v>256</v>
      </c>
      <c r="E102" s="46">
        <v>3617</v>
      </c>
      <c r="F102" s="222">
        <v>5</v>
      </c>
      <c r="G102" s="190">
        <v>-0.17212176699473569</v>
      </c>
      <c r="H102" s="47"/>
    </row>
    <row r="103" spans="2:8" ht="10.5" customHeight="1" x14ac:dyDescent="0.2">
      <c r="B103" s="16" t="s">
        <v>198</v>
      </c>
      <c r="C103" s="348">
        <v>21380</v>
      </c>
      <c r="D103" s="46">
        <v>281818.5</v>
      </c>
      <c r="E103" s="46">
        <v>303198.5</v>
      </c>
      <c r="F103" s="222"/>
      <c r="G103" s="190">
        <v>-0.1271479406347118</v>
      </c>
      <c r="H103" s="47"/>
    </row>
    <row r="104" spans="2:8" ht="10.5" customHeight="1" x14ac:dyDescent="0.2">
      <c r="B104" s="16" t="s">
        <v>200</v>
      </c>
      <c r="C104" s="348">
        <v>6537</v>
      </c>
      <c r="D104" s="46">
        <v>51204</v>
      </c>
      <c r="E104" s="46">
        <v>57741</v>
      </c>
      <c r="F104" s="222">
        <v>13</v>
      </c>
      <c r="G104" s="190">
        <v>-4.2437810945273657E-2</v>
      </c>
      <c r="H104" s="47"/>
    </row>
    <row r="105" spans="2:8" ht="10.5" customHeight="1" x14ac:dyDescent="0.2">
      <c r="B105" s="16" t="s">
        <v>201</v>
      </c>
      <c r="C105" s="348">
        <v>449811</v>
      </c>
      <c r="D105" s="46">
        <v>138835</v>
      </c>
      <c r="E105" s="46">
        <v>588646</v>
      </c>
      <c r="F105" s="222">
        <v>8635</v>
      </c>
      <c r="G105" s="190">
        <v>-5.3674001218584899E-2</v>
      </c>
      <c r="H105" s="47"/>
    </row>
    <row r="106" spans="2:8" ht="10.5" customHeight="1" x14ac:dyDescent="0.2">
      <c r="B106" s="16" t="s">
        <v>202</v>
      </c>
      <c r="C106" s="348">
        <v>5180400</v>
      </c>
      <c r="D106" s="46">
        <v>351250</v>
      </c>
      <c r="E106" s="46">
        <v>5531650</v>
      </c>
      <c r="F106" s="222">
        <v>4503</v>
      </c>
      <c r="G106" s="190">
        <v>-3.2115434011361965E-2</v>
      </c>
      <c r="H106" s="47"/>
    </row>
    <row r="107" spans="2:8" ht="10.5" customHeight="1" x14ac:dyDescent="0.2">
      <c r="B107" s="16" t="s">
        <v>203</v>
      </c>
      <c r="C107" s="348">
        <v>1387620</v>
      </c>
      <c r="D107" s="46">
        <v>115278</v>
      </c>
      <c r="E107" s="46">
        <v>1502898</v>
      </c>
      <c r="F107" s="222">
        <v>3</v>
      </c>
      <c r="G107" s="190">
        <v>-5.1372037624519806E-2</v>
      </c>
      <c r="H107" s="47"/>
    </row>
    <row r="108" spans="2:8" ht="10.5" customHeight="1" x14ac:dyDescent="0.2">
      <c r="B108" s="16" t="s">
        <v>204</v>
      </c>
      <c r="C108" s="348">
        <v>1639488.96</v>
      </c>
      <c r="D108" s="46">
        <v>21225073.699999999</v>
      </c>
      <c r="E108" s="46">
        <v>22864562.66</v>
      </c>
      <c r="F108" s="222"/>
      <c r="G108" s="190">
        <v>5.236225456847432E-2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MOIS DE NOVEMBRE 2024</v>
      </c>
      <c r="D112" s="262"/>
      <c r="F112" s="350"/>
      <c r="G112" s="350"/>
    </row>
    <row r="113" spans="1:8" ht="14.25" customHeight="1" x14ac:dyDescent="0.2">
      <c r="B113" s="12" t="s">
        <v>176</v>
      </c>
      <c r="C113" s="13"/>
      <c r="D113" s="13"/>
      <c r="E113" s="13"/>
      <c r="F113" s="353"/>
      <c r="G113" s="351"/>
      <c r="H113" s="15"/>
    </row>
    <row r="114" spans="1:8" ht="12" customHeight="1" x14ac:dyDescent="0.2">
      <c r="B114" s="16" t="s">
        <v>4</v>
      </c>
      <c r="C114" s="17" t="s">
        <v>1</v>
      </c>
      <c r="D114" s="17" t="s">
        <v>2</v>
      </c>
      <c r="E114" s="18" t="s">
        <v>6</v>
      </c>
      <c r="F114" s="219" t="s">
        <v>3</v>
      </c>
      <c r="G114" s="19" t="str">
        <f>Maladie_mnt!$H$5</f>
        <v>GAM</v>
      </c>
      <c r="H114" s="20"/>
    </row>
    <row r="115" spans="1:8" ht="9.75" customHeight="1" x14ac:dyDescent="0.2">
      <c r="B115" s="21"/>
      <c r="C115" s="45" t="s">
        <v>5</v>
      </c>
      <c r="D115" s="44" t="s">
        <v>5</v>
      </c>
      <c r="E115" s="44"/>
      <c r="F115" s="220" t="s">
        <v>87</v>
      </c>
      <c r="G115" s="22" t="str">
        <f>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18267778.850000236</v>
      </c>
      <c r="D119" s="238">
        <v>59696915.199999377</v>
      </c>
      <c r="E119" s="238">
        <v>77964694.049999595</v>
      </c>
      <c r="F119" s="222">
        <v>236849.22999999928</v>
      </c>
      <c r="G119" s="239">
        <v>-6.3478633570493548E-2</v>
      </c>
      <c r="H119" s="20"/>
    </row>
    <row r="120" spans="1:8" ht="10.5" customHeight="1" x14ac:dyDescent="0.2">
      <c r="A120" s="2"/>
      <c r="B120" s="37" t="s">
        <v>206</v>
      </c>
      <c r="C120" s="238">
        <v>73759.799999999988</v>
      </c>
      <c r="D120" s="238">
        <v>484860.02</v>
      </c>
      <c r="E120" s="238">
        <v>558619.82000000007</v>
      </c>
      <c r="F120" s="222"/>
      <c r="G120" s="239"/>
      <c r="H120" s="20"/>
    </row>
    <row r="121" spans="1:8" ht="10.5" customHeight="1" x14ac:dyDescent="0.2">
      <c r="A121" s="2"/>
      <c r="B121" s="37" t="s">
        <v>226</v>
      </c>
      <c r="C121" s="238">
        <v>1397043.83</v>
      </c>
      <c r="D121" s="238">
        <v>10088596.039999999</v>
      </c>
      <c r="E121" s="238">
        <v>11485639.869999999</v>
      </c>
      <c r="F121" s="222"/>
      <c r="G121" s="239">
        <v>0.24302996601986626</v>
      </c>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19740420.480000239</v>
      </c>
      <c r="D126" s="238">
        <v>70273541.25999938</v>
      </c>
      <c r="E126" s="238">
        <v>90013961.739999622</v>
      </c>
      <c r="F126" s="222">
        <v>236849.22999999928</v>
      </c>
      <c r="G126" s="239">
        <v>-0.17674399702860488</v>
      </c>
      <c r="H126" s="27"/>
    </row>
    <row r="127" spans="1:8" ht="7.5" customHeight="1" x14ac:dyDescent="0.2">
      <c r="A127" s="2"/>
      <c r="B127" s="35"/>
      <c r="C127" s="238"/>
      <c r="D127" s="238"/>
      <c r="E127" s="238"/>
      <c r="F127" s="222"/>
      <c r="G127" s="239"/>
      <c r="H127" s="20"/>
    </row>
    <row r="128" spans="1:8" s="28" customFormat="1" ht="15.75" customHeight="1" x14ac:dyDescent="0.2">
      <c r="A128" s="54"/>
      <c r="B128" s="31" t="s">
        <v>132</v>
      </c>
      <c r="C128" s="238"/>
      <c r="D128" s="238"/>
      <c r="E128" s="238"/>
      <c r="F128" s="222"/>
      <c r="G128" s="239"/>
      <c r="H128" s="27"/>
    </row>
    <row r="129" spans="1:8" ht="10.5" customHeight="1" x14ac:dyDescent="0.2">
      <c r="A129" s="2"/>
      <c r="B129" s="37" t="s">
        <v>207</v>
      </c>
      <c r="C129" s="238">
        <v>21475736.630000953</v>
      </c>
      <c r="D129" s="238">
        <v>46240330.580000103</v>
      </c>
      <c r="E129" s="238">
        <v>67716067.210001051</v>
      </c>
      <c r="F129" s="222">
        <v>2418908.8500000024</v>
      </c>
      <c r="G129" s="239">
        <v>0.25469899366058324</v>
      </c>
      <c r="H129" s="20"/>
    </row>
    <row r="130" spans="1:8" ht="10.5" customHeight="1" x14ac:dyDescent="0.2">
      <c r="A130" s="2"/>
      <c r="B130" s="37" t="s">
        <v>208</v>
      </c>
      <c r="C130" s="238">
        <v>258423.38000000271</v>
      </c>
      <c r="D130" s="238">
        <v>580987.07000000775</v>
      </c>
      <c r="E130" s="238">
        <v>839410.45000001043</v>
      </c>
      <c r="F130" s="222">
        <v>373466.29000000621</v>
      </c>
      <c r="G130" s="239"/>
      <c r="H130" s="20"/>
    </row>
    <row r="131" spans="1:8" ht="10.5" customHeight="1" x14ac:dyDescent="0.2">
      <c r="A131" s="2"/>
      <c r="B131" s="37" t="s">
        <v>209</v>
      </c>
      <c r="C131" s="238">
        <v>98308532.729999587</v>
      </c>
      <c r="D131" s="238">
        <v>39497707.579999961</v>
      </c>
      <c r="E131" s="238">
        <v>137806240.30999959</v>
      </c>
      <c r="F131" s="222">
        <v>2614692.4599999986</v>
      </c>
      <c r="G131" s="239">
        <v>-6.9571118648334429E-2</v>
      </c>
      <c r="H131" s="20"/>
    </row>
    <row r="132" spans="1:8" ht="10.5" hidden="1" customHeight="1" x14ac:dyDescent="0.2">
      <c r="A132" s="2"/>
      <c r="B132" s="37"/>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135</v>
      </c>
      <c r="C135" s="238">
        <v>120042746.74000053</v>
      </c>
      <c r="D135" s="238">
        <v>86319558.230000064</v>
      </c>
      <c r="E135" s="238">
        <v>206362304.97000062</v>
      </c>
      <c r="F135" s="222">
        <v>5407067.6000000071</v>
      </c>
      <c r="G135" s="239">
        <v>-1.1583270207890961E-2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25180123.400000092</v>
      </c>
      <c r="D138" s="238">
        <v>11136724.930000035</v>
      </c>
      <c r="E138" s="238">
        <v>36316848.330000117</v>
      </c>
      <c r="F138" s="222">
        <v>95558.199999999924</v>
      </c>
      <c r="G138" s="239">
        <v>4.7809600249492767E-2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25180123.400000092</v>
      </c>
      <c r="D141" s="238">
        <v>11136777.930000035</v>
      </c>
      <c r="E141" s="238">
        <v>36316901.330000117</v>
      </c>
      <c r="F141" s="222">
        <v>95558.199999999924</v>
      </c>
      <c r="G141" s="239">
        <v>4.7809708528999906E-2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8033659.1900000218</v>
      </c>
      <c r="D144" s="238">
        <v>1359492.2999999963</v>
      </c>
      <c r="E144" s="238">
        <v>9393151.4900000188</v>
      </c>
      <c r="F144" s="222">
        <v>969.45</v>
      </c>
      <c r="G144" s="239">
        <v>0.14777141876071798</v>
      </c>
      <c r="H144" s="20"/>
    </row>
    <row r="145" spans="1:8" ht="10.5" hidden="1" customHeight="1" x14ac:dyDescent="0.2">
      <c r="A145" s="2"/>
      <c r="B145" s="37"/>
      <c r="C145" s="238"/>
      <c r="D145" s="238"/>
      <c r="E145" s="238"/>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8033659.1900000218</v>
      </c>
      <c r="D147" s="55">
        <v>1359492.2999999963</v>
      </c>
      <c r="E147" s="55">
        <v>9393151.4900000188</v>
      </c>
      <c r="F147" s="222">
        <v>969.45</v>
      </c>
      <c r="G147" s="182">
        <v>0.14777141876071798</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1136427.6299999973</v>
      </c>
      <c r="D150" s="55">
        <v>86096.669999999955</v>
      </c>
      <c r="E150" s="55">
        <v>1222524.2999999973</v>
      </c>
      <c r="F150" s="222"/>
      <c r="G150" s="182"/>
      <c r="H150" s="56"/>
    </row>
    <row r="151" spans="1:8" s="57" customFormat="1" ht="10.5" hidden="1" customHeight="1" x14ac:dyDescent="0.2">
      <c r="A151" s="6"/>
      <c r="B151" s="37" t="s">
        <v>129</v>
      </c>
      <c r="C151" s="55"/>
      <c r="D151" s="55"/>
      <c r="E151" s="55"/>
      <c r="F151" s="222"/>
      <c r="G151" s="182"/>
      <c r="H151" s="56"/>
    </row>
    <row r="152" spans="1:8" s="60" customFormat="1" ht="10.5" hidden="1" customHeight="1" x14ac:dyDescent="0.2">
      <c r="A152" s="24"/>
      <c r="B152" s="35" t="s">
        <v>143</v>
      </c>
      <c r="C152" s="55">
        <v>1136427.6299999973</v>
      </c>
      <c r="D152" s="55">
        <v>86121.669999999955</v>
      </c>
      <c r="E152" s="55">
        <v>1222549.2999999973</v>
      </c>
      <c r="F152" s="222">
        <v>0</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763.9</v>
      </c>
      <c r="D155" s="55">
        <v>4976.8999999999996</v>
      </c>
      <c r="E155" s="55">
        <v>5740.7999999999993</v>
      </c>
      <c r="F155" s="222"/>
      <c r="G155" s="182">
        <v>-0.47173874035528451</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763.9</v>
      </c>
      <c r="D157" s="55">
        <v>4976.8999999999996</v>
      </c>
      <c r="E157" s="55">
        <v>5740.7999999999993</v>
      </c>
      <c r="F157" s="222"/>
      <c r="G157" s="182">
        <v>-0.47173874035528451</v>
      </c>
      <c r="H157" s="56"/>
    </row>
    <row r="158" spans="1:8" s="57" customFormat="1" x14ac:dyDescent="0.2">
      <c r="A158" s="6"/>
      <c r="B158" s="35"/>
      <c r="C158" s="55"/>
      <c r="D158" s="55"/>
      <c r="E158" s="55"/>
      <c r="F158" s="222"/>
      <c r="G158" s="182"/>
      <c r="H158" s="56"/>
    </row>
    <row r="159" spans="1:8" s="63" customFormat="1" ht="12" x14ac:dyDescent="0.2">
      <c r="A159" s="61"/>
      <c r="B159" s="31" t="s">
        <v>244</v>
      </c>
      <c r="C159" s="55"/>
      <c r="D159" s="55"/>
      <c r="E159" s="55"/>
      <c r="F159" s="222"/>
      <c r="G159" s="182"/>
      <c r="H159" s="62"/>
    </row>
    <row r="160" spans="1:8" s="60" customFormat="1" ht="13.5" customHeight="1" x14ac:dyDescent="0.2">
      <c r="A160" s="24"/>
      <c r="B160" s="37" t="s">
        <v>213</v>
      </c>
      <c r="C160" s="55">
        <v>1</v>
      </c>
      <c r="D160" s="55">
        <v>9</v>
      </c>
      <c r="E160" s="55">
        <v>10</v>
      </c>
      <c r="F160" s="222"/>
      <c r="G160" s="182">
        <v>0.25</v>
      </c>
      <c r="H160" s="59"/>
    </row>
    <row r="161" spans="1:8" s="60" customFormat="1" ht="15" customHeight="1" x14ac:dyDescent="0.2">
      <c r="A161" s="24"/>
      <c r="B161" s="37" t="s">
        <v>205</v>
      </c>
      <c r="C161" s="55">
        <v>337319.59999999939</v>
      </c>
      <c r="D161" s="55">
        <v>990518.19000000274</v>
      </c>
      <c r="E161" s="55">
        <v>1327837.7900000024</v>
      </c>
      <c r="F161" s="222"/>
      <c r="G161" s="182">
        <v>-6.5670253484017449E-2</v>
      </c>
      <c r="H161" s="59"/>
    </row>
    <row r="162" spans="1:8" s="57" customFormat="1" ht="10.5" customHeight="1" x14ac:dyDescent="0.2">
      <c r="A162" s="6"/>
      <c r="B162" s="37" t="s">
        <v>206</v>
      </c>
      <c r="C162" s="55">
        <v>328</v>
      </c>
      <c r="D162" s="55">
        <v>512.5</v>
      </c>
      <c r="E162" s="55">
        <v>840.5</v>
      </c>
      <c r="F162" s="222"/>
      <c r="G162" s="182"/>
      <c r="H162" s="56"/>
    </row>
    <row r="163" spans="1:8" s="57" customFormat="1" ht="10.5" customHeight="1" x14ac:dyDescent="0.2">
      <c r="A163" s="6"/>
      <c r="B163" s="37" t="s">
        <v>226</v>
      </c>
      <c r="C163" s="55">
        <v>29540.600000000002</v>
      </c>
      <c r="D163" s="55">
        <v>181388.7</v>
      </c>
      <c r="E163" s="55">
        <v>210929.30000000002</v>
      </c>
      <c r="F163" s="222"/>
      <c r="G163" s="182">
        <v>0.32678754125192255</v>
      </c>
      <c r="H163" s="56"/>
    </row>
    <row r="164" spans="1:8" s="57" customFormat="1" ht="10.5" customHeight="1" x14ac:dyDescent="0.2">
      <c r="A164" s="6"/>
      <c r="B164" s="37" t="s">
        <v>207</v>
      </c>
      <c r="C164" s="55">
        <v>49062.610000000044</v>
      </c>
      <c r="D164" s="55">
        <v>95969.979999999981</v>
      </c>
      <c r="E164" s="55">
        <v>145032.59000000003</v>
      </c>
      <c r="F164" s="222"/>
      <c r="G164" s="182">
        <v>0.33958990604749872</v>
      </c>
      <c r="H164" s="56"/>
    </row>
    <row r="165" spans="1:8" s="57" customFormat="1" ht="10.5" customHeight="1" x14ac:dyDescent="0.2">
      <c r="A165" s="6"/>
      <c r="B165" s="37" t="s">
        <v>208</v>
      </c>
      <c r="C165" s="55">
        <v>1951.0000000000005</v>
      </c>
      <c r="D165" s="55">
        <v>11195.23</v>
      </c>
      <c r="E165" s="55">
        <v>13146.23</v>
      </c>
      <c r="F165" s="222"/>
      <c r="G165" s="182"/>
      <c r="H165" s="56"/>
    </row>
    <row r="166" spans="1:8" s="57" customFormat="1" ht="10.5" customHeight="1" x14ac:dyDescent="0.2">
      <c r="A166" s="6"/>
      <c r="B166" s="37" t="s">
        <v>209</v>
      </c>
      <c r="C166" s="55">
        <v>218211.85999999996</v>
      </c>
      <c r="D166" s="55">
        <v>124013.52999999996</v>
      </c>
      <c r="E166" s="55">
        <v>342225.3899999999</v>
      </c>
      <c r="F166" s="222"/>
      <c r="G166" s="182">
        <v>8.915591491427266E-2</v>
      </c>
      <c r="H166" s="56"/>
    </row>
    <row r="167" spans="1:8" s="57" customFormat="1" ht="10.5" customHeight="1" x14ac:dyDescent="0.2">
      <c r="A167" s="6"/>
      <c r="B167" s="37" t="s">
        <v>210</v>
      </c>
      <c r="C167" s="55">
        <v>48679.6</v>
      </c>
      <c r="D167" s="55">
        <v>20796.5</v>
      </c>
      <c r="E167" s="55">
        <v>69476.099999999991</v>
      </c>
      <c r="F167" s="222"/>
      <c r="G167" s="182">
        <v>0.40340589451443032</v>
      </c>
      <c r="H167" s="56"/>
    </row>
    <row r="168" spans="1:8" s="57" customFormat="1" ht="10.5" customHeight="1" x14ac:dyDescent="0.2">
      <c r="A168" s="6"/>
      <c r="B168" s="37" t="s">
        <v>211</v>
      </c>
      <c r="C168" s="55">
        <v>2337523.2100000004</v>
      </c>
      <c r="D168" s="55">
        <v>273869.59999999992</v>
      </c>
      <c r="E168" s="55">
        <v>2611392.8100000005</v>
      </c>
      <c r="F168" s="222"/>
      <c r="G168" s="182">
        <v>9.6054273916416966E-2</v>
      </c>
      <c r="H168" s="56"/>
    </row>
    <row r="169" spans="1:8" s="57" customFormat="1" ht="10.5" customHeight="1" x14ac:dyDescent="0.2">
      <c r="A169" s="6"/>
      <c r="B169" s="37" t="s">
        <v>212</v>
      </c>
      <c r="C169" s="55">
        <v>4297.170000000001</v>
      </c>
      <c r="D169" s="55">
        <v>287.57</v>
      </c>
      <c r="E169" s="55">
        <v>4584.7400000000007</v>
      </c>
      <c r="F169" s="222"/>
      <c r="G169" s="182"/>
      <c r="H169" s="56"/>
    </row>
    <row r="170" spans="1:8" s="57" customFormat="1" ht="10.5" customHeight="1" x14ac:dyDescent="0.2">
      <c r="A170" s="6"/>
      <c r="B170" s="35" t="s">
        <v>234</v>
      </c>
      <c r="C170" s="55">
        <v>3027539.65</v>
      </c>
      <c r="D170" s="55">
        <v>1699444.8000000026</v>
      </c>
      <c r="E170" s="55">
        <v>4726984.450000003</v>
      </c>
      <c r="F170" s="222"/>
      <c r="G170" s="182">
        <v>8.7398235646565237E-3</v>
      </c>
      <c r="H170" s="56"/>
    </row>
    <row r="171" spans="1:8" s="57" customFormat="1" ht="9" x14ac:dyDescent="0.15">
      <c r="A171" s="6"/>
      <c r="B171" s="264"/>
      <c r="C171" s="55"/>
      <c r="D171" s="55"/>
      <c r="E171" s="55"/>
      <c r="F171" s="222"/>
      <c r="G171" s="182"/>
      <c r="H171" s="56"/>
    </row>
    <row r="172" spans="1:8" s="57" customFormat="1" x14ac:dyDescent="0.2">
      <c r="A172" s="6"/>
      <c r="B172" s="35" t="s">
        <v>233</v>
      </c>
      <c r="C172" s="55">
        <v>177306196.99000093</v>
      </c>
      <c r="D172" s="55">
        <v>170892352.0899995</v>
      </c>
      <c r="E172" s="55">
        <v>348198549.08000046</v>
      </c>
      <c r="F172" s="222">
        <v>5740444.480000007</v>
      </c>
      <c r="G172" s="182">
        <v>-4.7994685432098949E-2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356946.20000000007</v>
      </c>
      <c r="D176" s="55">
        <v>255363.82999999961</v>
      </c>
      <c r="E176" s="55">
        <v>612310.02999999968</v>
      </c>
      <c r="F176" s="222">
        <v>44219.330000000016</v>
      </c>
      <c r="G176" s="182">
        <v>3.1857362203588702E-2</v>
      </c>
      <c r="H176" s="59"/>
    </row>
    <row r="177" spans="1:8" s="60" customFormat="1" ht="10.5" customHeight="1" x14ac:dyDescent="0.2">
      <c r="A177" s="24"/>
      <c r="B177" s="37" t="s">
        <v>214</v>
      </c>
      <c r="C177" s="55">
        <v>777276542</v>
      </c>
      <c r="D177" s="55">
        <v>546095264.5</v>
      </c>
      <c r="E177" s="55">
        <v>1323371806.5</v>
      </c>
      <c r="F177" s="222">
        <v>86685556.5</v>
      </c>
      <c r="G177" s="182">
        <v>-9.9636726417793975E-2</v>
      </c>
      <c r="H177" s="59"/>
    </row>
    <row r="178" spans="1:8" s="60" customFormat="1" ht="10.5" customHeight="1" x14ac:dyDescent="0.2">
      <c r="A178" s="24"/>
      <c r="B178" s="37" t="s">
        <v>215</v>
      </c>
      <c r="C178" s="55">
        <v>176414.81</v>
      </c>
      <c r="D178" s="55">
        <v>51601.95</v>
      </c>
      <c r="E178" s="55">
        <v>228016.76</v>
      </c>
      <c r="F178" s="222">
        <v>5438.5</v>
      </c>
      <c r="G178" s="182">
        <v>-0.17545942609323617</v>
      </c>
      <c r="H178" s="59"/>
    </row>
    <row r="179" spans="1:8" s="60" customFormat="1" ht="10.5" customHeight="1" x14ac:dyDescent="0.2">
      <c r="A179" s="24"/>
      <c r="B179" s="37" t="s">
        <v>216</v>
      </c>
      <c r="C179" s="55">
        <v>246496.13</v>
      </c>
      <c r="D179" s="55">
        <v>167245.4</v>
      </c>
      <c r="E179" s="55">
        <v>413741.53</v>
      </c>
      <c r="F179" s="222">
        <v>17247.5</v>
      </c>
      <c r="G179" s="182">
        <v>-6.7634554299235594E-2</v>
      </c>
      <c r="H179" s="59"/>
    </row>
    <row r="180" spans="1:8" s="60" customFormat="1" ht="10.5" customHeight="1" x14ac:dyDescent="0.2">
      <c r="A180" s="24"/>
      <c r="B180" s="37" t="s">
        <v>217</v>
      </c>
      <c r="C180" s="55">
        <v>1469274.9200000155</v>
      </c>
      <c r="D180" s="55">
        <v>1092429.3300000031</v>
      </c>
      <c r="E180" s="55">
        <v>2561704.2500000186</v>
      </c>
      <c r="F180" s="222">
        <v>128683.30000000013</v>
      </c>
      <c r="G180" s="182">
        <v>-9.801510343511155E-2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779525674.05999982</v>
      </c>
      <c r="D186" s="166">
        <v>547661905.00999999</v>
      </c>
      <c r="E186" s="166">
        <v>1327187579.0699999</v>
      </c>
      <c r="F186" s="342">
        <v>86881145.13000001</v>
      </c>
      <c r="G186" s="194">
        <v>-9.958525458056644E-2</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c r="E189" s="55"/>
      <c r="F189" s="222"/>
      <c r="G189" s="185"/>
      <c r="H189" s="69"/>
    </row>
    <row r="190" spans="1:8" ht="10.5" hidden="1" customHeight="1" x14ac:dyDescent="0.2">
      <c r="A190" s="2"/>
      <c r="B190" s="82" t="s">
        <v>81</v>
      </c>
      <c r="C190" s="55"/>
      <c r="D190" s="55"/>
      <c r="E190" s="55"/>
      <c r="F190" s="222"/>
      <c r="G190" s="185"/>
      <c r="H190" s="69"/>
    </row>
    <row r="191" spans="1:8" ht="10.5" hidden="1" customHeight="1" x14ac:dyDescent="0.2">
      <c r="A191" s="2"/>
      <c r="B191" s="82"/>
      <c r="C191" s="55"/>
      <c r="D191" s="55"/>
      <c r="E191" s="55"/>
      <c r="F191" s="222"/>
      <c r="G191" s="185"/>
      <c r="H191" s="69"/>
    </row>
    <row r="192" spans="1:8" s="28" customFormat="1" ht="27.75" customHeight="1" x14ac:dyDescent="0.2">
      <c r="A192" s="54"/>
      <c r="B192" s="367" t="s">
        <v>165</v>
      </c>
      <c r="C192" s="401"/>
      <c r="D192" s="400">
        <v>31738264.390278105</v>
      </c>
      <c r="E192" s="400">
        <v>31738264.390278105</v>
      </c>
      <c r="F192" s="227"/>
      <c r="G192" s="355">
        <v>-2.0226354554829129E-2</v>
      </c>
      <c r="H192" s="70"/>
    </row>
    <row r="193" spans="1:8" ht="10.5" customHeight="1" x14ac:dyDescent="0.2">
      <c r="A193" s="2"/>
      <c r="B193" s="84"/>
      <c r="C193" s="166"/>
      <c r="D193" s="166"/>
      <c r="E193" s="166"/>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tabColor indexed="45"/>
  </sheetPr>
  <dimension ref="A1:L661"/>
  <sheetViews>
    <sheetView showZeros="0" tabSelected="1" view="pageBreakPreview" topLeftCell="B513" zoomScale="114" zoomScaleNormal="100" zoomScaleSheetLayoutView="114" workbookViewId="0">
      <selection activeCell="E659" sqref="E659:F659"/>
    </sheetView>
  </sheetViews>
  <sheetFormatPr baseColWidth="10" defaultRowHeight="11.25" x14ac:dyDescent="0.2"/>
  <cols>
    <col min="1" max="1" width="4" style="6" customWidth="1"/>
    <col min="2" max="2" width="68.140625" style="5" customWidth="1"/>
    <col min="3" max="3" width="15" style="3" bestFit="1" customWidth="1"/>
    <col min="4" max="4" width="12.140625" style="3" customWidth="1"/>
    <col min="5" max="5" width="15" style="3" customWidth="1"/>
    <col min="6" max="6" width="14.85546875" style="3" bestFit="1" customWidth="1"/>
    <col min="7" max="7" width="13.140625" style="3" bestFit="1"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
        <v>500</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 customHeight="1" x14ac:dyDescent="0.2">
      <c r="B6" s="21"/>
      <c r="C6" s="45" t="s">
        <v>5</v>
      </c>
      <c r="D6" s="44" t="s">
        <v>5</v>
      </c>
      <c r="E6" s="45"/>
      <c r="F6" s="220" t="s">
        <v>241</v>
      </c>
      <c r="G6" s="220" t="s">
        <v>239</v>
      </c>
      <c r="H6" s="22" t="s">
        <v>301</v>
      </c>
      <c r="I6" s="23"/>
    </row>
    <row r="7" spans="1:9" s="28" customFormat="1" ht="14.25" customHeight="1" x14ac:dyDescent="0.2">
      <c r="A7" s="24"/>
      <c r="B7" s="25" t="s">
        <v>285</v>
      </c>
      <c r="C7" s="287"/>
      <c r="D7" s="287"/>
      <c r="E7" s="287"/>
      <c r="F7" s="288"/>
      <c r="G7" s="288"/>
      <c r="H7" s="181"/>
      <c r="I7" s="27"/>
    </row>
    <row r="8" spans="1:9" s="28" customFormat="1" ht="11.25" customHeight="1" x14ac:dyDescent="0.2">
      <c r="A8" s="24"/>
      <c r="B8" s="31" t="s">
        <v>88</v>
      </c>
      <c r="C8" s="291"/>
      <c r="D8" s="291"/>
      <c r="E8" s="291"/>
      <c r="F8" s="292"/>
      <c r="G8" s="292"/>
      <c r="H8" s="178"/>
      <c r="I8" s="27"/>
    </row>
    <row r="9" spans="1:9" ht="10.5" customHeight="1" x14ac:dyDescent="0.2">
      <c r="B9" s="16" t="s">
        <v>22</v>
      </c>
      <c r="C9" s="289">
        <v>2638896418.6698904</v>
      </c>
      <c r="D9" s="289">
        <v>1499369580.3124745</v>
      </c>
      <c r="E9" s="289">
        <v>4138265998.9823651</v>
      </c>
      <c r="F9" s="290">
        <v>114141170.72999999</v>
      </c>
      <c r="G9" s="290">
        <v>27081592.832249928</v>
      </c>
      <c r="H9" s="179">
        <v>6.0989813192302567E-2</v>
      </c>
      <c r="I9" s="20"/>
    </row>
    <row r="10" spans="1:9" ht="10.5" customHeight="1" x14ac:dyDescent="0.2">
      <c r="B10" s="16" t="s">
        <v>387</v>
      </c>
      <c r="C10" s="289">
        <v>140789.05900800184</v>
      </c>
      <c r="D10" s="289">
        <v>1924141.5042719983</v>
      </c>
      <c r="E10" s="289">
        <v>2064930.5632800001</v>
      </c>
      <c r="F10" s="290">
        <v>79204.439600000085</v>
      </c>
      <c r="G10" s="290">
        <v>2554.9887999999983</v>
      </c>
      <c r="H10" s="179">
        <v>-0.61791107546016111</v>
      </c>
      <c r="I10" s="20"/>
    </row>
    <row r="11" spans="1:9" ht="10.5" customHeight="1" x14ac:dyDescent="0.2">
      <c r="B11" s="16" t="s">
        <v>100</v>
      </c>
      <c r="C11" s="289">
        <v>78889255.190001473</v>
      </c>
      <c r="D11" s="289">
        <v>386831273.64761484</v>
      </c>
      <c r="E11" s="289">
        <v>465720528.83761626</v>
      </c>
      <c r="F11" s="290">
        <v>220362.56999999998</v>
      </c>
      <c r="G11" s="290">
        <v>1543708.3300000005</v>
      </c>
      <c r="H11" s="179">
        <v>-4.7855861091424812E-2</v>
      </c>
      <c r="I11" s="20"/>
    </row>
    <row r="12" spans="1:9" ht="10.5" customHeight="1" x14ac:dyDescent="0.2">
      <c r="B12" s="16" t="s">
        <v>388</v>
      </c>
      <c r="C12" s="289">
        <v>189391.6609920004</v>
      </c>
      <c r="D12" s="289">
        <v>2588385.4757280075</v>
      </c>
      <c r="E12" s="289">
        <v>2777777.1367200078</v>
      </c>
      <c r="F12" s="290">
        <v>106547.06040000005</v>
      </c>
      <c r="G12" s="290">
        <v>3437.0111999999981</v>
      </c>
      <c r="H12" s="179">
        <v>-0.61791107546015756</v>
      </c>
      <c r="I12" s="20"/>
    </row>
    <row r="13" spans="1:9" ht="10.5" customHeight="1" x14ac:dyDescent="0.2">
      <c r="B13" s="16" t="s">
        <v>340</v>
      </c>
      <c r="C13" s="289">
        <v>209520012.45000359</v>
      </c>
      <c r="D13" s="289">
        <v>189152477.48000199</v>
      </c>
      <c r="E13" s="289">
        <v>398672489.93000561</v>
      </c>
      <c r="F13" s="290">
        <v>32596331.719999917</v>
      </c>
      <c r="G13" s="290">
        <v>2136584.2700000009</v>
      </c>
      <c r="H13" s="179">
        <v>2.6425020994836901E-2</v>
      </c>
      <c r="I13" s="20"/>
    </row>
    <row r="14" spans="1:9" ht="10.5" customHeight="1" x14ac:dyDescent="0.2">
      <c r="B14" s="340" t="s">
        <v>90</v>
      </c>
      <c r="C14" s="289">
        <v>208743462.24000359</v>
      </c>
      <c r="D14" s="289">
        <v>184662168.96000201</v>
      </c>
      <c r="E14" s="289">
        <v>393405631.20000559</v>
      </c>
      <c r="F14" s="290">
        <v>28267245.749999914</v>
      </c>
      <c r="G14" s="290">
        <v>2119489.8600000013</v>
      </c>
      <c r="H14" s="179">
        <v>2.8363301056547385E-2</v>
      </c>
      <c r="I14" s="20"/>
    </row>
    <row r="15" spans="1:9" ht="10.5" customHeight="1" x14ac:dyDescent="0.2">
      <c r="B15" s="33" t="s">
        <v>304</v>
      </c>
      <c r="C15" s="289">
        <v>15648428.000000106</v>
      </c>
      <c r="D15" s="289">
        <v>6661941.2100000028</v>
      </c>
      <c r="E15" s="289">
        <v>22310369.210000109</v>
      </c>
      <c r="F15" s="290">
        <v>2004336.9500000032</v>
      </c>
      <c r="G15" s="290">
        <v>135630.95000000013</v>
      </c>
      <c r="H15" s="179">
        <v>3.3189213510659954E-2</v>
      </c>
      <c r="I15" s="20"/>
    </row>
    <row r="16" spans="1:9" ht="10.5" customHeight="1" x14ac:dyDescent="0.2">
      <c r="B16" s="33" t="s">
        <v>305</v>
      </c>
      <c r="C16" s="289">
        <v>1949.64</v>
      </c>
      <c r="D16" s="289">
        <v>188.96</v>
      </c>
      <c r="E16" s="289">
        <v>2138.6</v>
      </c>
      <c r="F16" s="290">
        <v>177.44</v>
      </c>
      <c r="G16" s="290"/>
      <c r="H16" s="179">
        <v>2.6135605744363577E-2</v>
      </c>
      <c r="I16" s="20"/>
    </row>
    <row r="17" spans="2:9" ht="10.5" customHeight="1" x14ac:dyDescent="0.2">
      <c r="B17" s="33" t="s">
        <v>306</v>
      </c>
      <c r="C17" s="289">
        <v>6308.4699999999966</v>
      </c>
      <c r="D17" s="289">
        <v>227647.93000000031</v>
      </c>
      <c r="E17" s="289">
        <v>233956.40000000031</v>
      </c>
      <c r="F17" s="290">
        <v>198912.09000000032</v>
      </c>
      <c r="G17" s="290">
        <v>648.25000000000011</v>
      </c>
      <c r="H17" s="179">
        <v>2.7029789063199861E-2</v>
      </c>
      <c r="I17" s="20"/>
    </row>
    <row r="18" spans="2:9" ht="10.5" customHeight="1" x14ac:dyDescent="0.2">
      <c r="B18" s="33" t="s">
        <v>307</v>
      </c>
      <c r="C18" s="289">
        <v>74629502.550002426</v>
      </c>
      <c r="D18" s="289">
        <v>63573539.45999974</v>
      </c>
      <c r="E18" s="289">
        <v>138203042.01000217</v>
      </c>
      <c r="F18" s="290">
        <v>4218515.2000000039</v>
      </c>
      <c r="G18" s="290">
        <v>727044.33999999915</v>
      </c>
      <c r="H18" s="179">
        <v>-9.8558599199606967E-2</v>
      </c>
      <c r="I18" s="20"/>
    </row>
    <row r="19" spans="2:9" ht="10.5" customHeight="1" x14ac:dyDescent="0.2">
      <c r="B19" s="33" t="s">
        <v>308</v>
      </c>
      <c r="C19" s="289">
        <v>3326469.9300000663</v>
      </c>
      <c r="D19" s="289">
        <v>373851.33000000025</v>
      </c>
      <c r="E19" s="289">
        <v>3700321.2600000664</v>
      </c>
      <c r="F19" s="290">
        <v>73153.930000000051</v>
      </c>
      <c r="G19" s="290">
        <v>19962.479999999996</v>
      </c>
      <c r="H19" s="179">
        <v>0.25879479624304813</v>
      </c>
      <c r="I19" s="20"/>
    </row>
    <row r="20" spans="2:9" ht="10.5" customHeight="1" x14ac:dyDescent="0.2">
      <c r="B20" s="33" t="s">
        <v>309</v>
      </c>
      <c r="C20" s="289">
        <v>115130803.65000102</v>
      </c>
      <c r="D20" s="289">
        <v>113825000.07000224</v>
      </c>
      <c r="E20" s="289">
        <v>228955803.72000325</v>
      </c>
      <c r="F20" s="290">
        <v>21772150.139999907</v>
      </c>
      <c r="G20" s="290">
        <v>1236203.8400000019</v>
      </c>
      <c r="H20" s="179">
        <v>0.11970566967315532</v>
      </c>
      <c r="I20" s="20"/>
    </row>
    <row r="21" spans="2:9" ht="10.5" customHeight="1" x14ac:dyDescent="0.2">
      <c r="B21" s="33" t="s">
        <v>89</v>
      </c>
      <c r="C21" s="289">
        <v>776550.21000000462</v>
      </c>
      <c r="D21" s="289">
        <v>4490308.5200000033</v>
      </c>
      <c r="E21" s="289">
        <v>5266858.7300000079</v>
      </c>
      <c r="F21" s="290">
        <v>4329085.9700000035</v>
      </c>
      <c r="G21" s="290">
        <v>17094.410000000003</v>
      </c>
      <c r="H21" s="179">
        <v>-0.1002473745464002</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817455425.75044453</v>
      </c>
      <c r="E24" s="289">
        <v>817455425.75044453</v>
      </c>
      <c r="F24" s="290"/>
      <c r="G24" s="290"/>
      <c r="H24" s="179">
        <v>7.117429219701088E-2</v>
      </c>
      <c r="I24" s="20"/>
    </row>
    <row r="25" spans="2:9" ht="10.5" customHeight="1" x14ac:dyDescent="0.2">
      <c r="B25" s="16" t="s">
        <v>96</v>
      </c>
      <c r="C25" s="289"/>
      <c r="D25" s="289"/>
      <c r="E25" s="289"/>
      <c r="F25" s="290"/>
      <c r="G25" s="290"/>
      <c r="H25" s="179"/>
      <c r="I25" s="20"/>
    </row>
    <row r="26" spans="2:9" ht="10.5" customHeight="1" x14ac:dyDescent="0.2">
      <c r="B26" s="16" t="s">
        <v>91</v>
      </c>
      <c r="C26" s="289">
        <v>15716840.310000001</v>
      </c>
      <c r="D26" s="289">
        <v>8224040.5600000005</v>
      </c>
      <c r="E26" s="289">
        <v>23940880.869999997</v>
      </c>
      <c r="F26" s="290">
        <v>799447.58</v>
      </c>
      <c r="G26" s="290">
        <v>198366.22</v>
      </c>
      <c r="H26" s="179">
        <v>2.1384027405924044E-4</v>
      </c>
      <c r="I26" s="34"/>
    </row>
    <row r="27" spans="2:9" ht="10.5" customHeight="1" x14ac:dyDescent="0.2">
      <c r="B27" s="16" t="s">
        <v>252</v>
      </c>
      <c r="C27" s="289"/>
      <c r="D27" s="289"/>
      <c r="E27" s="289"/>
      <c r="F27" s="290"/>
      <c r="G27" s="290"/>
      <c r="H27" s="179"/>
      <c r="I27" s="34"/>
    </row>
    <row r="28" spans="2:9" ht="10.5" customHeight="1" x14ac:dyDescent="0.2">
      <c r="B28" s="16" t="s">
        <v>95</v>
      </c>
      <c r="C28" s="289">
        <v>339518.60000000114</v>
      </c>
      <c r="D28" s="289">
        <v>1297247.6100000031</v>
      </c>
      <c r="E28" s="289">
        <v>1636766.2100000042</v>
      </c>
      <c r="F28" s="290">
        <v>1635619.0100000042</v>
      </c>
      <c r="G28" s="290">
        <v>4732.6400000000012</v>
      </c>
      <c r="H28" s="179">
        <v>-8.1419838170642578E-2</v>
      </c>
      <c r="I28" s="34"/>
    </row>
    <row r="29" spans="2:9" ht="10.5" customHeight="1" x14ac:dyDescent="0.2">
      <c r="B29" s="16" t="s">
        <v>381</v>
      </c>
      <c r="C29" s="289">
        <v>65754421.58999899</v>
      </c>
      <c r="D29" s="289">
        <v>38050516.938831098</v>
      </c>
      <c r="E29" s="289">
        <v>103804938.52883008</v>
      </c>
      <c r="F29" s="290">
        <v>9305</v>
      </c>
      <c r="G29" s="290">
        <v>786644.34250000003</v>
      </c>
      <c r="H29" s="179">
        <v>3.5555548001285686E-2</v>
      </c>
      <c r="I29" s="34"/>
    </row>
    <row r="30" spans="2:9" ht="10.5" customHeight="1" x14ac:dyDescent="0.2">
      <c r="B30" s="16" t="s">
        <v>441</v>
      </c>
      <c r="C30" s="289"/>
      <c r="D30" s="289">
        <v>528530673.07619822</v>
      </c>
      <c r="E30" s="289">
        <v>528530673.07619822</v>
      </c>
      <c r="F30" s="290"/>
      <c r="G30" s="290"/>
      <c r="H30" s="179">
        <v>6.3195323377625456E-2</v>
      </c>
      <c r="I30" s="34"/>
    </row>
    <row r="31" spans="2:9" ht="10.5" customHeight="1" x14ac:dyDescent="0.2">
      <c r="B31" s="16" t="s">
        <v>346</v>
      </c>
      <c r="C31" s="289"/>
      <c r="D31" s="289">
        <v>82225</v>
      </c>
      <c r="E31" s="289">
        <v>82225</v>
      </c>
      <c r="F31" s="290"/>
      <c r="G31" s="290"/>
      <c r="H31" s="179">
        <v>0.27496433666191145</v>
      </c>
      <c r="I31" s="34"/>
    </row>
    <row r="32" spans="2:9" ht="10.5" customHeight="1" x14ac:dyDescent="0.2">
      <c r="B32" s="16" t="s">
        <v>312</v>
      </c>
      <c r="C32" s="289"/>
      <c r="D32" s="289"/>
      <c r="E32" s="289"/>
      <c r="F32" s="290"/>
      <c r="G32" s="290"/>
      <c r="H32" s="179"/>
      <c r="I32" s="34"/>
    </row>
    <row r="33" spans="1:11" ht="10.5" customHeight="1" x14ac:dyDescent="0.2">
      <c r="B33" s="16" t="s">
        <v>313</v>
      </c>
      <c r="C33" s="289"/>
      <c r="D33" s="289"/>
      <c r="E33" s="289"/>
      <c r="F33" s="290"/>
      <c r="G33" s="290"/>
      <c r="H33" s="179"/>
      <c r="I33" s="34"/>
    </row>
    <row r="34" spans="1:11" ht="10.5" customHeight="1" x14ac:dyDescent="0.2">
      <c r="B34" s="16" t="s">
        <v>489</v>
      </c>
      <c r="C34" s="289"/>
      <c r="D34" s="289">
        <v>57554545.482000008</v>
      </c>
      <c r="E34" s="289">
        <v>57554545.482000008</v>
      </c>
      <c r="F34" s="290"/>
      <c r="G34" s="290"/>
      <c r="H34" s="179"/>
      <c r="I34" s="34"/>
    </row>
    <row r="35" spans="1:11" ht="10.5" customHeight="1" x14ac:dyDescent="0.2">
      <c r="B35" s="16" t="s">
        <v>487</v>
      </c>
      <c r="C35" s="289"/>
      <c r="D35" s="289">
        <v>28428438.165349964</v>
      </c>
      <c r="E35" s="289">
        <v>28428438.165349964</v>
      </c>
      <c r="F35" s="290"/>
      <c r="G35" s="290"/>
      <c r="H35" s="179">
        <v>0.26829002499804533</v>
      </c>
      <c r="I35" s="34"/>
    </row>
    <row r="36" spans="1:11" ht="10.5" customHeight="1" x14ac:dyDescent="0.2">
      <c r="B36" s="16" t="s">
        <v>420</v>
      </c>
      <c r="C36" s="289"/>
      <c r="D36" s="289">
        <v>37237106.955470987</v>
      </c>
      <c r="E36" s="289">
        <v>37237106.955470987</v>
      </c>
      <c r="F36" s="290"/>
      <c r="G36" s="290"/>
      <c r="H36" s="179">
        <v>6.0017604261307644E-2</v>
      </c>
      <c r="I36" s="34"/>
    </row>
    <row r="37" spans="1:11" ht="10.5" customHeight="1" x14ac:dyDescent="0.2">
      <c r="B37" s="574" t="s">
        <v>448</v>
      </c>
      <c r="C37" s="289"/>
      <c r="D37" s="289">
        <v>38866.559999999998</v>
      </c>
      <c r="E37" s="289">
        <v>38866.559999999998</v>
      </c>
      <c r="F37" s="290"/>
      <c r="G37" s="290"/>
      <c r="H37" s="179">
        <v>-0.42866357624752938</v>
      </c>
      <c r="I37" s="34"/>
    </row>
    <row r="38" spans="1:11" ht="10.5" hidden="1" customHeight="1" x14ac:dyDescent="0.2">
      <c r="B38" s="574"/>
      <c r="C38" s="289"/>
      <c r="D38" s="289"/>
      <c r="E38" s="289"/>
      <c r="F38" s="290"/>
      <c r="G38" s="290"/>
      <c r="H38" s="179"/>
      <c r="I38" s="34"/>
    </row>
    <row r="39" spans="1:11" ht="10.5" customHeight="1" x14ac:dyDescent="0.2">
      <c r="B39" s="16" t="s">
        <v>99</v>
      </c>
      <c r="C39" s="289">
        <v>1607886.05</v>
      </c>
      <c r="D39" s="289">
        <v>3066689.9292280041</v>
      </c>
      <c r="E39" s="289">
        <v>4674575.9792280039</v>
      </c>
      <c r="F39" s="290">
        <v>1645350.110502</v>
      </c>
      <c r="G39" s="290">
        <v>18051.598876000004</v>
      </c>
      <c r="H39" s="179">
        <v>1.0008830050781903E-2</v>
      </c>
      <c r="I39" s="34"/>
    </row>
    <row r="40" spans="1:11" ht="10.5" customHeight="1" x14ac:dyDescent="0.2">
      <c r="B40" s="16" t="s">
        <v>283</v>
      </c>
      <c r="C40" s="289"/>
      <c r="D40" s="289">
        <v>-4381165.07</v>
      </c>
      <c r="E40" s="289">
        <v>-4381165.07</v>
      </c>
      <c r="F40" s="290">
        <v>-360</v>
      </c>
      <c r="G40" s="290">
        <v>-34224</v>
      </c>
      <c r="H40" s="179">
        <v>0.27365055252722459</v>
      </c>
      <c r="I40" s="34"/>
    </row>
    <row r="41" spans="1:11" s="28" customFormat="1" ht="10.5" customHeight="1" x14ac:dyDescent="0.2">
      <c r="A41" s="24"/>
      <c r="B41" s="16" t="s">
        <v>279</v>
      </c>
      <c r="C41" s="289">
        <v>439.26</v>
      </c>
      <c r="D41" s="289">
        <v>-222434477.80000001</v>
      </c>
      <c r="E41" s="289">
        <v>-222434038.54000002</v>
      </c>
      <c r="F41" s="290">
        <v>-86066</v>
      </c>
      <c r="G41" s="290">
        <v>-1659414</v>
      </c>
      <c r="H41" s="179">
        <v>0.4743740671570067</v>
      </c>
      <c r="I41" s="36"/>
      <c r="J41" s="5"/>
    </row>
    <row r="42" spans="1:11" s="28" customFormat="1" ht="10.5" customHeight="1" x14ac:dyDescent="0.2">
      <c r="A42" s="24"/>
      <c r="B42" s="35" t="s">
        <v>101</v>
      </c>
      <c r="C42" s="291">
        <v>3011054972.8398938</v>
      </c>
      <c r="D42" s="291">
        <v>3373015991.5776138</v>
      </c>
      <c r="E42" s="291">
        <v>6384070964.4175081</v>
      </c>
      <c r="F42" s="292">
        <v>151146912.22050193</v>
      </c>
      <c r="G42" s="292">
        <v>30082034.233625934</v>
      </c>
      <c r="H42" s="178">
        <v>4.918124999144724E-2</v>
      </c>
      <c r="I42" s="36"/>
      <c r="K42" s="209" t="b">
        <f>IF(ABS(E42-SUM(E9:E13,E22:E41))&lt;0.001,TRUE,FALSE)</f>
        <v>1</v>
      </c>
    </row>
    <row r="43" spans="1:11" s="28" customFormat="1" ht="10.5" customHeight="1" x14ac:dyDescent="0.2">
      <c r="A43" s="24"/>
      <c r="B43" s="35"/>
      <c r="C43" s="291"/>
      <c r="D43" s="291"/>
      <c r="E43" s="291"/>
      <c r="F43" s="292"/>
      <c r="G43" s="292"/>
      <c r="H43" s="291"/>
      <c r="I43" s="36"/>
      <c r="K43" s="209"/>
    </row>
    <row r="44" spans="1:11" s="28" customFormat="1" ht="13.5" customHeight="1" x14ac:dyDescent="0.2">
      <c r="A44" s="24"/>
      <c r="B44" s="31" t="s">
        <v>102</v>
      </c>
      <c r="C44" s="291"/>
      <c r="D44" s="291"/>
      <c r="E44" s="291"/>
      <c r="F44" s="292"/>
      <c r="G44" s="292"/>
      <c r="H44" s="178"/>
      <c r="I44" s="36"/>
    </row>
    <row r="45" spans="1:11" ht="10.5" customHeight="1" x14ac:dyDescent="0.2">
      <c r="B45" s="16" t="s">
        <v>104</v>
      </c>
      <c r="C45" s="289">
        <v>2726967749.7399774</v>
      </c>
      <c r="D45" s="289">
        <v>5825814020.0500107</v>
      </c>
      <c r="E45" s="289">
        <v>8552781769.7899876</v>
      </c>
      <c r="F45" s="290">
        <v>3006893268.8700066</v>
      </c>
      <c r="G45" s="290">
        <v>51675223.839999989</v>
      </c>
      <c r="H45" s="179">
        <v>4.3084981885939122E-2</v>
      </c>
      <c r="I45" s="20"/>
    </row>
    <row r="46" spans="1:11" ht="10.5" customHeight="1" x14ac:dyDescent="0.2">
      <c r="B46" s="33" t="s">
        <v>106</v>
      </c>
      <c r="C46" s="289">
        <v>2723339436.0499768</v>
      </c>
      <c r="D46" s="289">
        <v>5787093112.6400108</v>
      </c>
      <c r="E46" s="289">
        <v>8510432548.6899881</v>
      </c>
      <c r="F46" s="290">
        <v>2969638195.9300065</v>
      </c>
      <c r="G46" s="290">
        <v>51434863.309999987</v>
      </c>
      <c r="H46" s="179">
        <v>4.3271415083436571E-2</v>
      </c>
      <c r="I46" s="34"/>
    </row>
    <row r="47" spans="1:11" ht="10.5" customHeight="1" x14ac:dyDescent="0.2">
      <c r="B47" s="33" t="s">
        <v>304</v>
      </c>
      <c r="C47" s="289">
        <v>66131627.61999923</v>
      </c>
      <c r="D47" s="289">
        <v>1468008642.3000019</v>
      </c>
      <c r="E47" s="289">
        <v>1534140269.920001</v>
      </c>
      <c r="F47" s="290">
        <v>1243292857.0000019</v>
      </c>
      <c r="G47" s="290">
        <v>9761435.8699999973</v>
      </c>
      <c r="H47" s="179">
        <v>3.3612843187353914E-2</v>
      </c>
      <c r="I47" s="34"/>
    </row>
    <row r="48" spans="1:11" ht="10.5" customHeight="1" x14ac:dyDescent="0.2">
      <c r="B48" s="33" t="s">
        <v>305</v>
      </c>
      <c r="C48" s="289">
        <v>291901.89000000031</v>
      </c>
      <c r="D48" s="289">
        <v>434136.90000000043</v>
      </c>
      <c r="E48" s="289">
        <v>726038.79000000062</v>
      </c>
      <c r="F48" s="290">
        <v>656528.58000000077</v>
      </c>
      <c r="G48" s="290">
        <v>2183.69</v>
      </c>
      <c r="H48" s="179">
        <v>-0.12771474518598569</v>
      </c>
      <c r="I48" s="34"/>
    </row>
    <row r="49" spans="2:9" ht="10.5" customHeight="1" x14ac:dyDescent="0.2">
      <c r="B49" s="33" t="s">
        <v>306</v>
      </c>
      <c r="C49" s="289">
        <v>4113278.0899999761</v>
      </c>
      <c r="D49" s="289">
        <v>651228946.60000539</v>
      </c>
      <c r="E49" s="289">
        <v>655342224.69000542</v>
      </c>
      <c r="F49" s="290">
        <v>641360680.03000546</v>
      </c>
      <c r="G49" s="290">
        <v>4033977.2800000007</v>
      </c>
      <c r="H49" s="179">
        <v>2.2251495197380677E-2</v>
      </c>
      <c r="I49" s="34"/>
    </row>
    <row r="50" spans="2:9" ht="10.5" customHeight="1" x14ac:dyDescent="0.2">
      <c r="B50" s="33" t="s">
        <v>307</v>
      </c>
      <c r="C50" s="289">
        <v>660006432.66001201</v>
      </c>
      <c r="D50" s="289">
        <v>525317040.26000553</v>
      </c>
      <c r="E50" s="289">
        <v>1185323472.9200177</v>
      </c>
      <c r="F50" s="290">
        <v>59084494.890000023</v>
      </c>
      <c r="G50" s="290">
        <v>7816330.3999999771</v>
      </c>
      <c r="H50" s="179">
        <v>4.3809383386588685E-2</v>
      </c>
      <c r="I50" s="34"/>
    </row>
    <row r="51" spans="2:9" ht="10.5" customHeight="1" x14ac:dyDescent="0.2">
      <c r="B51" s="33" t="s">
        <v>308</v>
      </c>
      <c r="C51" s="289">
        <v>952835957.17995763</v>
      </c>
      <c r="D51" s="289">
        <v>843770190.95999563</v>
      </c>
      <c r="E51" s="289">
        <v>1796606148.1399531</v>
      </c>
      <c r="F51" s="290">
        <v>256661967.83999869</v>
      </c>
      <c r="G51" s="290">
        <v>10281485.800000012</v>
      </c>
      <c r="H51" s="179">
        <v>3.3767091056736698E-2</v>
      </c>
      <c r="I51" s="34"/>
    </row>
    <row r="52" spans="2:9" ht="10.5" customHeight="1" x14ac:dyDescent="0.2">
      <c r="B52" s="33" t="s">
        <v>309</v>
      </c>
      <c r="C52" s="289">
        <v>1039960238.6100078</v>
      </c>
      <c r="D52" s="289">
        <v>2298334155.6200023</v>
      </c>
      <c r="E52" s="289">
        <v>3338294394.2300096</v>
      </c>
      <c r="F52" s="290">
        <v>768581667.59000039</v>
      </c>
      <c r="G52" s="290">
        <v>19539450.270000003</v>
      </c>
      <c r="H52" s="179">
        <v>5.7160967914847705E-2</v>
      </c>
      <c r="I52" s="34"/>
    </row>
    <row r="53" spans="2:9" ht="10.5" customHeight="1" x14ac:dyDescent="0.2">
      <c r="B53" s="33" t="s">
        <v>105</v>
      </c>
      <c r="C53" s="289">
        <v>3628313.6899999976</v>
      </c>
      <c r="D53" s="289">
        <v>38720907.410000108</v>
      </c>
      <c r="E53" s="289">
        <v>42349221.100000113</v>
      </c>
      <c r="F53" s="290">
        <v>37255072.940000124</v>
      </c>
      <c r="G53" s="290">
        <v>240360.53000000006</v>
      </c>
      <c r="H53" s="179">
        <v>6.9249142924190377E-3</v>
      </c>
      <c r="I53" s="34"/>
    </row>
    <row r="54" spans="2:9" ht="10.5" customHeight="1" x14ac:dyDescent="0.2">
      <c r="B54" s="16" t="s">
        <v>22</v>
      </c>
      <c r="C54" s="289">
        <v>1386535133.1400108</v>
      </c>
      <c r="D54" s="289">
        <v>877241176.97481167</v>
      </c>
      <c r="E54" s="289">
        <v>2263776310.1148224</v>
      </c>
      <c r="F54" s="290">
        <v>188416208.43999988</v>
      </c>
      <c r="G54" s="290">
        <v>10428184.910750002</v>
      </c>
      <c r="H54" s="179">
        <v>4.0072580432547467E-2</v>
      </c>
      <c r="I54" s="34"/>
    </row>
    <row r="55" spans="2:9" ht="10.5" customHeight="1" x14ac:dyDescent="0.2">
      <c r="B55" s="16" t="s">
        <v>387</v>
      </c>
      <c r="C55" s="289">
        <v>1201488.1595160286</v>
      </c>
      <c r="D55" s="289">
        <v>8916964.7372040097</v>
      </c>
      <c r="E55" s="289">
        <v>10118452.896720037</v>
      </c>
      <c r="F55" s="290">
        <v>812278.46039999917</v>
      </c>
      <c r="G55" s="290">
        <v>18004.602605999993</v>
      </c>
      <c r="H55" s="179">
        <v>-0.50936912085444641</v>
      </c>
      <c r="I55" s="34"/>
    </row>
    <row r="56" spans="2:9" ht="10.5" customHeight="1" x14ac:dyDescent="0.2">
      <c r="B56" s="16" t="s">
        <v>107</v>
      </c>
      <c r="C56" s="289"/>
      <c r="D56" s="289">
        <v>1503796223.1300042</v>
      </c>
      <c r="E56" s="289">
        <v>1503796223.1300042</v>
      </c>
      <c r="F56" s="290">
        <v>1492170730.350004</v>
      </c>
      <c r="G56" s="290">
        <v>8162180.1499999939</v>
      </c>
      <c r="H56" s="179">
        <v>0.12310696125912268</v>
      </c>
      <c r="I56" s="34"/>
    </row>
    <row r="57" spans="2:9" ht="10.5" customHeight="1" x14ac:dyDescent="0.2">
      <c r="B57" s="33" t="s">
        <v>110</v>
      </c>
      <c r="C57" s="289"/>
      <c r="D57" s="289">
        <v>466035161.78999418</v>
      </c>
      <c r="E57" s="289">
        <v>466035161.78999418</v>
      </c>
      <c r="F57" s="290">
        <v>466035101.78999418</v>
      </c>
      <c r="G57" s="290">
        <v>2533524.949999989</v>
      </c>
      <c r="H57" s="179">
        <v>0.13034652084291976</v>
      </c>
      <c r="I57" s="34"/>
    </row>
    <row r="58" spans="2:9" ht="10.5" customHeight="1" x14ac:dyDescent="0.2">
      <c r="B58" s="33" t="s">
        <v>109</v>
      </c>
      <c r="C58" s="289"/>
      <c r="D58" s="289">
        <v>779403045.03000998</v>
      </c>
      <c r="E58" s="289">
        <v>779403045.03000998</v>
      </c>
      <c r="F58" s="290">
        <v>779402871.73000991</v>
      </c>
      <c r="G58" s="290">
        <v>4223805.2000000048</v>
      </c>
      <c r="H58" s="179">
        <v>0.12362808805305847</v>
      </c>
      <c r="I58" s="34"/>
    </row>
    <row r="59" spans="2:9" ht="10.5" customHeight="1" x14ac:dyDescent="0.2">
      <c r="B59" s="33" t="s">
        <v>112</v>
      </c>
      <c r="C59" s="289"/>
      <c r="D59" s="289">
        <v>254560706.83000001</v>
      </c>
      <c r="E59" s="289">
        <v>254560706.83000001</v>
      </c>
      <c r="F59" s="290">
        <v>246732256.83000001</v>
      </c>
      <c r="G59" s="290">
        <v>1387850</v>
      </c>
      <c r="H59" s="179">
        <v>0.10845488909882128</v>
      </c>
      <c r="I59" s="34"/>
    </row>
    <row r="60" spans="2:9" ht="10.5" customHeight="1" x14ac:dyDescent="0.2">
      <c r="B60" s="33" t="s">
        <v>111</v>
      </c>
      <c r="C60" s="289"/>
      <c r="D60" s="289">
        <v>3797309.4800000009</v>
      </c>
      <c r="E60" s="289">
        <v>3797309.4800000009</v>
      </c>
      <c r="F60" s="290">
        <v>500</v>
      </c>
      <c r="G60" s="290">
        <v>17000</v>
      </c>
      <c r="H60" s="179">
        <v>0.12863389716014573</v>
      </c>
      <c r="I60" s="20"/>
    </row>
    <row r="61" spans="2:9" ht="10.5" customHeight="1" x14ac:dyDescent="0.2">
      <c r="B61" s="16" t="s">
        <v>103</v>
      </c>
      <c r="C61" s="289"/>
      <c r="D61" s="289"/>
      <c r="E61" s="289"/>
      <c r="F61" s="290"/>
      <c r="G61" s="290"/>
      <c r="H61" s="179"/>
      <c r="I61" s="20"/>
    </row>
    <row r="62" spans="2:9" ht="10.5" customHeight="1" x14ac:dyDescent="0.2">
      <c r="B62" s="16" t="s">
        <v>96</v>
      </c>
      <c r="C62" s="289"/>
      <c r="D62" s="289">
        <v>138.52500000000001</v>
      </c>
      <c r="E62" s="289">
        <v>138.52500000000001</v>
      </c>
      <c r="F62" s="290"/>
      <c r="G62" s="290"/>
      <c r="H62" s="179"/>
      <c r="I62" s="34"/>
    </row>
    <row r="63" spans="2:9" ht="10.5" customHeight="1" x14ac:dyDescent="0.2">
      <c r="B63" s="16" t="s">
        <v>95</v>
      </c>
      <c r="C63" s="289">
        <v>3600386.9400000069</v>
      </c>
      <c r="D63" s="289">
        <v>32726841.040000018</v>
      </c>
      <c r="E63" s="289">
        <v>36327227.980000027</v>
      </c>
      <c r="F63" s="290">
        <v>35157589.330000028</v>
      </c>
      <c r="G63" s="290">
        <v>90526.599999999991</v>
      </c>
      <c r="H63" s="179">
        <v>-5.585848145620953E-2</v>
      </c>
      <c r="I63" s="34"/>
    </row>
    <row r="64" spans="2:9" ht="10.5" customHeight="1" x14ac:dyDescent="0.2">
      <c r="B64" s="16" t="s">
        <v>381</v>
      </c>
      <c r="C64" s="289">
        <v>28405611.549999733</v>
      </c>
      <c r="D64" s="289">
        <v>32766147.582499839</v>
      </c>
      <c r="E64" s="289">
        <v>61171759.132499568</v>
      </c>
      <c r="F64" s="290">
        <v>263353.07999999996</v>
      </c>
      <c r="G64" s="290">
        <v>203478.35000000003</v>
      </c>
      <c r="H64" s="179">
        <v>0.29518199891057373</v>
      </c>
      <c r="I64" s="34"/>
    </row>
    <row r="65" spans="1:10" ht="10.5" customHeight="1" x14ac:dyDescent="0.2">
      <c r="B65" s="16" t="s">
        <v>418</v>
      </c>
      <c r="C65" s="289"/>
      <c r="D65" s="289">
        <v>913553.07142000005</v>
      </c>
      <c r="E65" s="289">
        <v>913553.07142000005</v>
      </c>
      <c r="F65" s="290"/>
      <c r="G65" s="290">
        <v>41860</v>
      </c>
      <c r="H65" s="179">
        <v>-0.2007060082160198</v>
      </c>
      <c r="I65" s="34"/>
    </row>
    <row r="66" spans="1:10" ht="10.5" customHeight="1" x14ac:dyDescent="0.2">
      <c r="B66" s="16" t="s">
        <v>441</v>
      </c>
      <c r="C66" s="289"/>
      <c r="D66" s="289">
        <v>140991366.53890204</v>
      </c>
      <c r="E66" s="289">
        <v>140991366.53890204</v>
      </c>
      <c r="F66" s="290"/>
      <c r="G66" s="290"/>
      <c r="H66" s="179">
        <v>0.17523130637744444</v>
      </c>
      <c r="I66" s="34"/>
    </row>
    <row r="67" spans="1:10" ht="10.5" customHeight="1" x14ac:dyDescent="0.2">
      <c r="B67" s="16" t="s">
        <v>346</v>
      </c>
      <c r="C67" s="289"/>
      <c r="D67" s="289">
        <v>759</v>
      </c>
      <c r="E67" s="289">
        <v>759</v>
      </c>
      <c r="F67" s="290"/>
      <c r="G67" s="290"/>
      <c r="H67" s="179">
        <v>6.4516129032258007E-2</v>
      </c>
      <c r="I67" s="34"/>
    </row>
    <row r="68" spans="1:10" ht="10.5" customHeight="1" x14ac:dyDescent="0.2">
      <c r="B68" s="16" t="s">
        <v>312</v>
      </c>
      <c r="C68" s="289"/>
      <c r="D68" s="289"/>
      <c r="E68" s="289"/>
      <c r="F68" s="290"/>
      <c r="G68" s="290"/>
      <c r="H68" s="179"/>
      <c r="I68" s="34"/>
    </row>
    <row r="69" spans="1:10" ht="10.5" customHeight="1" x14ac:dyDescent="0.2">
      <c r="B69" s="16" t="s">
        <v>313</v>
      </c>
      <c r="C69" s="289"/>
      <c r="D69" s="289"/>
      <c r="E69" s="289"/>
      <c r="F69" s="290"/>
      <c r="G69" s="290"/>
      <c r="H69" s="179"/>
      <c r="I69" s="34"/>
    </row>
    <row r="70" spans="1:10" ht="10.5" customHeight="1" x14ac:dyDescent="0.2">
      <c r="B70" s="16" t="s">
        <v>94</v>
      </c>
      <c r="C70" s="289">
        <v>294009.87999999832</v>
      </c>
      <c r="D70" s="289">
        <v>6595740.1199999982</v>
      </c>
      <c r="E70" s="289">
        <v>6889749.9999999972</v>
      </c>
      <c r="F70" s="290"/>
      <c r="G70" s="290">
        <v>24506.78</v>
      </c>
      <c r="H70" s="179">
        <v>-6.585754032390545E-2</v>
      </c>
      <c r="I70" s="34"/>
    </row>
    <row r="71" spans="1:10" ht="10.5" customHeight="1" x14ac:dyDescent="0.2">
      <c r="B71" s="16" t="s">
        <v>92</v>
      </c>
      <c r="C71" s="289">
        <v>1218138.5599999998</v>
      </c>
      <c r="D71" s="289">
        <v>185217.68999999994</v>
      </c>
      <c r="E71" s="289">
        <v>1403356.25</v>
      </c>
      <c r="F71" s="290">
        <v>10985.8</v>
      </c>
      <c r="G71" s="290">
        <v>4584.369999999999</v>
      </c>
      <c r="H71" s="179">
        <v>-0.3158875799096309</v>
      </c>
      <c r="I71" s="34"/>
    </row>
    <row r="72" spans="1:10" ht="10.5" customHeight="1" x14ac:dyDescent="0.2">
      <c r="B72" s="16" t="s">
        <v>93</v>
      </c>
      <c r="C72" s="289">
        <v>2314625.2100000009</v>
      </c>
      <c r="D72" s="289">
        <v>385771.95999999985</v>
      </c>
      <c r="E72" s="289">
        <v>2700397.1700000009</v>
      </c>
      <c r="F72" s="290">
        <v>62027.069999999978</v>
      </c>
      <c r="G72" s="290">
        <v>7927.5300000000007</v>
      </c>
      <c r="H72" s="179">
        <v>-0.21372343868718235</v>
      </c>
      <c r="I72" s="34"/>
    </row>
    <row r="73" spans="1:10" ht="10.5" customHeight="1" x14ac:dyDescent="0.2">
      <c r="B73" s="16" t="s">
        <v>91</v>
      </c>
      <c r="C73" s="289">
        <v>2007971.7800000003</v>
      </c>
      <c r="D73" s="289">
        <v>1423558.6599999995</v>
      </c>
      <c r="E73" s="289">
        <v>3431530.4399999995</v>
      </c>
      <c r="F73" s="290">
        <v>186067.24000000002</v>
      </c>
      <c r="G73" s="290">
        <v>14037.01</v>
      </c>
      <c r="H73" s="179">
        <v>-3.5059545549331106E-2</v>
      </c>
      <c r="I73" s="34"/>
    </row>
    <row r="74" spans="1:10" s="28" customFormat="1" ht="10.5" customHeight="1" x14ac:dyDescent="0.2">
      <c r="A74" s="24"/>
      <c r="B74" s="16" t="s">
        <v>100</v>
      </c>
      <c r="C74" s="289">
        <v>720406.78000000061</v>
      </c>
      <c r="D74" s="289">
        <v>1998538.3404149991</v>
      </c>
      <c r="E74" s="289">
        <v>2718945.1204149998</v>
      </c>
      <c r="F74" s="290">
        <v>35418.269999999968</v>
      </c>
      <c r="G74" s="290">
        <v>9677.6799999999985</v>
      </c>
      <c r="H74" s="179">
        <v>-1.4349155934645585E-2</v>
      </c>
      <c r="I74" s="27"/>
      <c r="J74" s="5"/>
    </row>
    <row r="75" spans="1:10" s="28" customFormat="1" ht="10.5" customHeight="1" x14ac:dyDescent="0.2">
      <c r="A75" s="24"/>
      <c r="B75" s="16" t="s">
        <v>388</v>
      </c>
      <c r="C75" s="289">
        <v>12504.120484000036</v>
      </c>
      <c r="D75" s="289">
        <v>92800.58279599977</v>
      </c>
      <c r="E75" s="289">
        <v>105304.70327999981</v>
      </c>
      <c r="F75" s="290">
        <v>8453.5395999999982</v>
      </c>
      <c r="G75" s="290">
        <v>187.37739400000009</v>
      </c>
      <c r="H75" s="179">
        <v>-0.50936912085444785</v>
      </c>
      <c r="I75" s="27"/>
      <c r="J75" s="5"/>
    </row>
    <row r="76" spans="1:10" ht="10.5" customHeight="1" x14ac:dyDescent="0.2">
      <c r="B76" s="16" t="s">
        <v>97</v>
      </c>
      <c r="C76" s="289"/>
      <c r="D76" s="289">
        <v>97.5</v>
      </c>
      <c r="E76" s="289">
        <v>97.5</v>
      </c>
      <c r="F76" s="290"/>
      <c r="G76" s="290"/>
      <c r="H76" s="179"/>
      <c r="I76" s="20"/>
    </row>
    <row r="77" spans="1:10" ht="10.5" customHeight="1" x14ac:dyDescent="0.2">
      <c r="B77" s="16" t="s">
        <v>380</v>
      </c>
      <c r="C77" s="289"/>
      <c r="D77" s="289"/>
      <c r="E77" s="289"/>
      <c r="F77" s="290"/>
      <c r="G77" s="290"/>
      <c r="H77" s="179"/>
      <c r="I77" s="20"/>
    </row>
    <row r="78" spans="1:10" ht="10.5" customHeight="1" x14ac:dyDescent="0.2">
      <c r="B78" s="16" t="s">
        <v>419</v>
      </c>
      <c r="C78" s="289"/>
      <c r="D78" s="289">
        <v>7555558.0886499966</v>
      </c>
      <c r="E78" s="289">
        <v>7555558.0886499966</v>
      </c>
      <c r="F78" s="290"/>
      <c r="G78" s="290"/>
      <c r="H78" s="179">
        <v>0.11662716096650394</v>
      </c>
      <c r="I78" s="20"/>
    </row>
    <row r="79" spans="1:10" ht="10.5" customHeight="1" x14ac:dyDescent="0.2">
      <c r="B79" s="16" t="s">
        <v>303</v>
      </c>
      <c r="C79" s="289"/>
      <c r="D79" s="289"/>
      <c r="E79" s="289"/>
      <c r="F79" s="290"/>
      <c r="G79" s="290"/>
      <c r="H79" s="179"/>
      <c r="I79" s="34"/>
    </row>
    <row r="80" spans="1:10" ht="10.5" customHeight="1" x14ac:dyDescent="0.2">
      <c r="B80" s="268" t="s">
        <v>255</v>
      </c>
      <c r="C80" s="289"/>
      <c r="D80" s="289">
        <v>68250</v>
      </c>
      <c r="E80" s="289">
        <v>68250</v>
      </c>
      <c r="F80" s="290">
        <v>68100</v>
      </c>
      <c r="G80" s="290">
        <v>150</v>
      </c>
      <c r="H80" s="179">
        <v>0.41230808388592677</v>
      </c>
      <c r="I80" s="34"/>
    </row>
    <row r="81" spans="1:11" ht="10.5" customHeight="1" x14ac:dyDescent="0.2">
      <c r="B81" s="16" t="s">
        <v>489</v>
      </c>
      <c r="C81" s="289"/>
      <c r="D81" s="289">
        <v>2593069.0882500005</v>
      </c>
      <c r="E81" s="289">
        <v>2593069.0882500005</v>
      </c>
      <c r="F81" s="290"/>
      <c r="G81" s="290"/>
      <c r="H81" s="179">
        <v>-0.19561511733770587</v>
      </c>
      <c r="I81" s="34"/>
    </row>
    <row r="82" spans="1:11" ht="10.5" customHeight="1" x14ac:dyDescent="0.2">
      <c r="B82" s="268" t="s">
        <v>487</v>
      </c>
      <c r="C82" s="289"/>
      <c r="D82" s="289">
        <v>163806.492</v>
      </c>
      <c r="E82" s="289">
        <v>163806.492</v>
      </c>
      <c r="F82" s="290"/>
      <c r="G82" s="290"/>
      <c r="H82" s="179">
        <v>-6.6911898476382237E-2</v>
      </c>
      <c r="I82" s="34"/>
    </row>
    <row r="83" spans="1:11" ht="10.5" customHeight="1" x14ac:dyDescent="0.2">
      <c r="B83" s="16" t="s">
        <v>420</v>
      </c>
      <c r="C83" s="289"/>
      <c r="D83" s="289">
        <v>11530245.104994997</v>
      </c>
      <c r="E83" s="289">
        <v>11530245.104994997</v>
      </c>
      <c r="F83" s="290"/>
      <c r="G83" s="290"/>
      <c r="H83" s="179">
        <v>0.23022787858293414</v>
      </c>
      <c r="I83" s="34"/>
    </row>
    <row r="84" spans="1:11" ht="10.5" customHeight="1" x14ac:dyDescent="0.2">
      <c r="B84" s="574" t="s">
        <v>447</v>
      </c>
      <c r="C84" s="289"/>
      <c r="D84" s="289">
        <v>59608</v>
      </c>
      <c r="E84" s="289">
        <v>59608</v>
      </c>
      <c r="F84" s="290"/>
      <c r="G84" s="290"/>
      <c r="H84" s="179">
        <v>-0.79456851392335259</v>
      </c>
      <c r="I84" s="34"/>
    </row>
    <row r="85" spans="1:11" ht="10.5" hidden="1" customHeight="1" x14ac:dyDescent="0.2">
      <c r="B85" s="574"/>
      <c r="C85" s="289"/>
      <c r="D85" s="289"/>
      <c r="E85" s="289"/>
      <c r="F85" s="290"/>
      <c r="G85" s="290"/>
      <c r="H85" s="179"/>
      <c r="I85" s="34"/>
    </row>
    <row r="86" spans="1:11" ht="10.5" customHeight="1" x14ac:dyDescent="0.2">
      <c r="B86" s="16" t="s">
        <v>99</v>
      </c>
      <c r="C86" s="289">
        <v>3609110.4100001343</v>
      </c>
      <c r="D86" s="289">
        <v>3173526.8842029967</v>
      </c>
      <c r="E86" s="289">
        <v>6782637.2942031305</v>
      </c>
      <c r="F86" s="290">
        <v>529269.76860800001</v>
      </c>
      <c r="G86" s="290">
        <v>24779.564717000001</v>
      </c>
      <c r="H86" s="179">
        <v>2.2675195993152153E-2</v>
      </c>
      <c r="I86" s="34"/>
    </row>
    <row r="87" spans="1:11" ht="10.5" customHeight="1" x14ac:dyDescent="0.2">
      <c r="B87" s="16" t="s">
        <v>283</v>
      </c>
      <c r="C87" s="289"/>
      <c r="D87" s="289">
        <v>-25656642</v>
      </c>
      <c r="E87" s="289">
        <v>-25656642</v>
      </c>
      <c r="F87" s="290">
        <v>-223536</v>
      </c>
      <c r="G87" s="290">
        <v>-186144</v>
      </c>
      <c r="H87" s="179">
        <v>8.6332019063684484E-2</v>
      </c>
      <c r="I87" s="34"/>
    </row>
    <row r="88" spans="1:11" ht="10.5" customHeight="1" x14ac:dyDescent="0.2">
      <c r="B88" s="16" t="s">
        <v>279</v>
      </c>
      <c r="C88" s="289">
        <v>133.9</v>
      </c>
      <c r="D88" s="289">
        <v>-211575385</v>
      </c>
      <c r="E88" s="289">
        <v>-211575251.09999999</v>
      </c>
      <c r="F88" s="290">
        <v>-791758</v>
      </c>
      <c r="G88" s="290">
        <v>-1238477</v>
      </c>
      <c r="H88" s="179">
        <v>0.48283252861429204</v>
      </c>
      <c r="I88" s="20"/>
    </row>
    <row r="89" spans="1:11" s="28" customFormat="1" ht="15.75" customHeight="1" x14ac:dyDescent="0.2">
      <c r="A89" s="24"/>
      <c r="B89" s="35" t="s">
        <v>108</v>
      </c>
      <c r="C89" s="291">
        <v>4156887270.1699872</v>
      </c>
      <c r="D89" s="291">
        <v>8221760952.1611595</v>
      </c>
      <c r="E89" s="291">
        <v>12378648222.331148</v>
      </c>
      <c r="F89" s="292">
        <v>4723598456.2186174</v>
      </c>
      <c r="G89" s="292">
        <v>69280687.765466988</v>
      </c>
      <c r="H89" s="178">
        <v>4.7080083668001871E-2</v>
      </c>
      <c r="I89" s="36"/>
      <c r="J89" s="5"/>
      <c r="K89" s="209" t="b">
        <f>IF(ABS(E89-SUM(E45,E54:E56,E61:E88))&lt;0.001,TRUE,FALSE)</f>
        <v>1</v>
      </c>
    </row>
    <row r="90" spans="1:11" s="28" customFormat="1" ht="15.75" customHeight="1" x14ac:dyDescent="0.2">
      <c r="A90" s="24"/>
      <c r="B90" s="35"/>
      <c r="C90" s="291"/>
      <c r="D90" s="291"/>
      <c r="E90" s="291"/>
      <c r="F90" s="292"/>
      <c r="G90" s="292"/>
      <c r="H90" s="178"/>
      <c r="I90" s="36"/>
      <c r="J90" s="5"/>
      <c r="K90" s="209"/>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4025431551.8099012</v>
      </c>
      <c r="D92" s="289">
        <v>2376610757.2872858</v>
      </c>
      <c r="E92" s="289">
        <v>6402042309.097187</v>
      </c>
      <c r="F92" s="290">
        <v>302557379.16999984</v>
      </c>
      <c r="G92" s="290">
        <v>37509777.742999926</v>
      </c>
      <c r="H92" s="179">
        <v>5.3497960114765819E-2</v>
      </c>
      <c r="I92" s="36"/>
    </row>
    <row r="93" spans="1:11" ht="10.5" customHeight="1" x14ac:dyDescent="0.2">
      <c r="B93" s="16" t="s">
        <v>387</v>
      </c>
      <c r="C93" s="289">
        <v>1342277.2185240304</v>
      </c>
      <c r="D93" s="289">
        <v>10841106.241476009</v>
      </c>
      <c r="E93" s="289">
        <v>12183383.460000038</v>
      </c>
      <c r="F93" s="290">
        <v>891482.89999999921</v>
      </c>
      <c r="G93" s="290">
        <v>20559.591405999992</v>
      </c>
      <c r="H93" s="179">
        <v>-0.53190649640790877</v>
      </c>
      <c r="I93" s="34"/>
    </row>
    <row r="94" spans="1:11" ht="10.5" customHeight="1" x14ac:dyDescent="0.2">
      <c r="B94" s="16" t="s">
        <v>104</v>
      </c>
      <c r="C94" s="289">
        <v>2936487762.189981</v>
      </c>
      <c r="D94" s="289">
        <v>6014966497.5300131</v>
      </c>
      <c r="E94" s="289">
        <v>8951454259.7199936</v>
      </c>
      <c r="F94" s="290">
        <v>3039489600.5900064</v>
      </c>
      <c r="G94" s="290">
        <v>53811808.109999992</v>
      </c>
      <c r="H94" s="179">
        <v>4.2331495725383306E-2</v>
      </c>
      <c r="I94" s="34"/>
    </row>
    <row r="95" spans="1:11" ht="10.5" customHeight="1" x14ac:dyDescent="0.2">
      <c r="B95" s="33" t="s">
        <v>106</v>
      </c>
      <c r="C95" s="289">
        <v>2932082898.2899804</v>
      </c>
      <c r="D95" s="289">
        <v>5971755281.6000128</v>
      </c>
      <c r="E95" s="289">
        <v>8903838179.8899937</v>
      </c>
      <c r="F95" s="290">
        <v>2997905441.680006</v>
      </c>
      <c r="G95" s="290">
        <v>53554353.169999987</v>
      </c>
      <c r="H95" s="179">
        <v>4.2603596241041375E-2</v>
      </c>
      <c r="I95" s="34"/>
    </row>
    <row r="96" spans="1:11" s="28" customFormat="1" ht="10.5" customHeight="1" x14ac:dyDescent="0.2">
      <c r="A96" s="24"/>
      <c r="B96" s="33" t="s">
        <v>304</v>
      </c>
      <c r="C96" s="289">
        <v>81780055.619999319</v>
      </c>
      <c r="D96" s="289">
        <v>1474670583.5100017</v>
      </c>
      <c r="E96" s="289">
        <v>1556450639.1300011</v>
      </c>
      <c r="F96" s="290">
        <v>1245297193.950002</v>
      </c>
      <c r="G96" s="290">
        <v>9897066.8199999966</v>
      </c>
      <c r="H96" s="179">
        <v>3.3606768369472739E-2</v>
      </c>
      <c r="I96" s="27"/>
      <c r="J96" s="5"/>
    </row>
    <row r="97" spans="1:10" s="28" customFormat="1" ht="10.5" customHeight="1" x14ac:dyDescent="0.2">
      <c r="A97" s="24"/>
      <c r="B97" s="33" t="s">
        <v>305</v>
      </c>
      <c r="C97" s="289">
        <v>293851.53000000026</v>
      </c>
      <c r="D97" s="289">
        <v>434325.86000000039</v>
      </c>
      <c r="E97" s="289">
        <v>728177.3900000006</v>
      </c>
      <c r="F97" s="290">
        <v>656706.02000000072</v>
      </c>
      <c r="G97" s="290">
        <v>2183.69</v>
      </c>
      <c r="H97" s="179">
        <v>-0.12733047568532763</v>
      </c>
      <c r="I97" s="27"/>
      <c r="J97" s="5"/>
    </row>
    <row r="98" spans="1:10" s="28" customFormat="1" ht="10.5" customHeight="1" x14ac:dyDescent="0.2">
      <c r="A98" s="24"/>
      <c r="B98" s="33" t="s">
        <v>306</v>
      </c>
      <c r="C98" s="289">
        <v>4119586.5599999763</v>
      </c>
      <c r="D98" s="289">
        <v>651456594.53000534</v>
      </c>
      <c r="E98" s="289">
        <v>655576181.09000528</v>
      </c>
      <c r="F98" s="290">
        <v>641559592.12000537</v>
      </c>
      <c r="G98" s="290">
        <v>4034625.5300000007</v>
      </c>
      <c r="H98" s="179">
        <v>2.2253192503020491E-2</v>
      </c>
      <c r="I98" s="27"/>
      <c r="J98" s="5"/>
    </row>
    <row r="99" spans="1:10" s="28" customFormat="1" ht="10.5" customHeight="1" x14ac:dyDescent="0.2">
      <c r="A99" s="24"/>
      <c r="B99" s="33" t="s">
        <v>307</v>
      </c>
      <c r="C99" s="289">
        <v>734635935.21001446</v>
      </c>
      <c r="D99" s="289">
        <v>588890579.72000527</v>
      </c>
      <c r="E99" s="289">
        <v>1323526514.9300196</v>
      </c>
      <c r="F99" s="290">
        <v>63303010.090000026</v>
      </c>
      <c r="G99" s="290">
        <v>8543374.739999976</v>
      </c>
      <c r="H99" s="179">
        <v>2.6874693880140077E-2</v>
      </c>
      <c r="I99" s="27"/>
      <c r="J99" s="5"/>
    </row>
    <row r="100" spans="1:10" s="28" customFormat="1" ht="10.5" customHeight="1" x14ac:dyDescent="0.2">
      <c r="A100" s="24"/>
      <c r="B100" s="33" t="s">
        <v>308</v>
      </c>
      <c r="C100" s="289">
        <v>956162427.10995781</v>
      </c>
      <c r="D100" s="289">
        <v>844144042.28999555</v>
      </c>
      <c r="E100" s="289">
        <v>1800306469.3999534</v>
      </c>
      <c r="F100" s="290">
        <v>256735121.7699987</v>
      </c>
      <c r="G100" s="290">
        <v>10301448.280000011</v>
      </c>
      <c r="H100" s="179">
        <v>3.4147067213552207E-2</v>
      </c>
      <c r="I100" s="27"/>
      <c r="J100" s="5"/>
    </row>
    <row r="101" spans="1:10" s="28" customFormat="1" ht="10.5" customHeight="1" x14ac:dyDescent="0.2">
      <c r="A101" s="24"/>
      <c r="B101" s="33" t="s">
        <v>309</v>
      </c>
      <c r="C101" s="289">
        <v>1155091042.2600088</v>
      </c>
      <c r="D101" s="289">
        <v>2412159155.6900043</v>
      </c>
      <c r="E101" s="289">
        <v>3567250197.9500136</v>
      </c>
      <c r="F101" s="290">
        <v>790353817.73000026</v>
      </c>
      <c r="G101" s="290">
        <v>20775654.110000007</v>
      </c>
      <c r="H101" s="179">
        <v>6.0964662636452172E-2</v>
      </c>
      <c r="I101" s="27"/>
      <c r="J101" s="5"/>
    </row>
    <row r="102" spans="1:10" s="28" customFormat="1" ht="10.5" customHeight="1" x14ac:dyDescent="0.2">
      <c r="A102" s="24"/>
      <c r="B102" s="33" t="s">
        <v>105</v>
      </c>
      <c r="C102" s="289">
        <v>4404863.9000000022</v>
      </c>
      <c r="D102" s="289">
        <v>43211215.930000119</v>
      </c>
      <c r="E102" s="289">
        <v>47616079.830000117</v>
      </c>
      <c r="F102" s="290">
        <v>41584158.910000123</v>
      </c>
      <c r="G102" s="290">
        <v>257454.94000000006</v>
      </c>
      <c r="H102" s="179">
        <v>-6.1690137115464339E-3</v>
      </c>
      <c r="I102" s="27"/>
      <c r="J102" s="5"/>
    </row>
    <row r="103" spans="1:10" ht="10.5" customHeight="1" x14ac:dyDescent="0.2">
      <c r="B103" s="16" t="s">
        <v>100</v>
      </c>
      <c r="C103" s="289">
        <v>79609661.970001459</v>
      </c>
      <c r="D103" s="289">
        <v>388829811.98802984</v>
      </c>
      <c r="E103" s="289">
        <v>468439473.9580313</v>
      </c>
      <c r="F103" s="290">
        <v>255780.83999999994</v>
      </c>
      <c r="G103" s="290">
        <v>1553386.0100000005</v>
      </c>
      <c r="H103" s="179">
        <v>-4.7667953648822037E-2</v>
      </c>
      <c r="I103" s="34"/>
    </row>
    <row r="104" spans="1:10" ht="10.5" customHeight="1" x14ac:dyDescent="0.2">
      <c r="B104" s="16" t="s">
        <v>388</v>
      </c>
      <c r="C104" s="289">
        <v>201895.78147600047</v>
      </c>
      <c r="D104" s="289">
        <v>2681186.058524007</v>
      </c>
      <c r="E104" s="289">
        <v>2883081.8400000073</v>
      </c>
      <c r="F104" s="290">
        <v>115000.60000000003</v>
      </c>
      <c r="G104" s="290">
        <v>3624.3885939999977</v>
      </c>
      <c r="H104" s="179">
        <v>-0.61479848816116878</v>
      </c>
      <c r="I104" s="34"/>
    </row>
    <row r="105" spans="1:10" ht="10.5" customHeight="1" x14ac:dyDescent="0.2">
      <c r="B105" s="16" t="s">
        <v>107</v>
      </c>
      <c r="C105" s="289"/>
      <c r="D105" s="289">
        <v>1503796223.1300042</v>
      </c>
      <c r="E105" s="289">
        <v>1503796223.1300042</v>
      </c>
      <c r="F105" s="290">
        <v>1492170730.350004</v>
      </c>
      <c r="G105" s="290">
        <v>8162180.1499999939</v>
      </c>
      <c r="H105" s="179">
        <v>0.12310696125912268</v>
      </c>
      <c r="I105" s="34"/>
    </row>
    <row r="106" spans="1:10" ht="10.5" customHeight="1" x14ac:dyDescent="0.2">
      <c r="B106" s="33" t="s">
        <v>110</v>
      </c>
      <c r="C106" s="289"/>
      <c r="D106" s="289">
        <v>466035161.78999418</v>
      </c>
      <c r="E106" s="289">
        <v>466035161.78999418</v>
      </c>
      <c r="F106" s="290">
        <v>466035101.78999418</v>
      </c>
      <c r="G106" s="290">
        <v>2533524.949999989</v>
      </c>
      <c r="H106" s="179">
        <v>0.13034652084291976</v>
      </c>
      <c r="I106" s="34"/>
    </row>
    <row r="107" spans="1:10" s="28" customFormat="1" ht="10.5" customHeight="1" x14ac:dyDescent="0.2">
      <c r="A107" s="24"/>
      <c r="B107" s="33" t="s">
        <v>109</v>
      </c>
      <c r="C107" s="289"/>
      <c r="D107" s="289">
        <v>779403045.03000998</v>
      </c>
      <c r="E107" s="289">
        <v>779403045.03000998</v>
      </c>
      <c r="F107" s="290">
        <v>779402871.73000991</v>
      </c>
      <c r="G107" s="290">
        <v>4223805.2000000048</v>
      </c>
      <c r="H107" s="179">
        <v>0.12362808805305847</v>
      </c>
      <c r="I107" s="27"/>
      <c r="J107" s="5"/>
    </row>
    <row r="108" spans="1:10" ht="10.5" customHeight="1" x14ac:dyDescent="0.2">
      <c r="B108" s="33" t="s">
        <v>112</v>
      </c>
      <c r="C108" s="289"/>
      <c r="D108" s="289">
        <v>254560706.83000001</v>
      </c>
      <c r="E108" s="289">
        <v>254560706.83000001</v>
      </c>
      <c r="F108" s="290">
        <v>246732256.83000001</v>
      </c>
      <c r="G108" s="290">
        <v>1387850</v>
      </c>
      <c r="H108" s="179">
        <v>0.10845488909882128</v>
      </c>
      <c r="I108" s="34"/>
    </row>
    <row r="109" spans="1:10" ht="10.5" customHeight="1" x14ac:dyDescent="0.2">
      <c r="B109" s="33" t="s">
        <v>111</v>
      </c>
      <c r="C109" s="289"/>
      <c r="D109" s="289">
        <v>3797309.4800000009</v>
      </c>
      <c r="E109" s="289">
        <v>3797309.4800000009</v>
      </c>
      <c r="F109" s="290">
        <v>500</v>
      </c>
      <c r="G109" s="290">
        <v>17000</v>
      </c>
      <c r="H109" s="179">
        <v>0.12863389716014573</v>
      </c>
      <c r="I109" s="34"/>
    </row>
    <row r="110" spans="1:10" ht="10.5" customHeight="1" x14ac:dyDescent="0.2">
      <c r="B110" s="16" t="s">
        <v>97</v>
      </c>
      <c r="C110" s="289"/>
      <c r="D110" s="289">
        <v>97.5</v>
      </c>
      <c r="E110" s="289">
        <v>97.5</v>
      </c>
      <c r="F110" s="290"/>
      <c r="G110" s="290"/>
      <c r="H110" s="179"/>
      <c r="I110" s="20"/>
    </row>
    <row r="111" spans="1:10" ht="10.5" customHeight="1" x14ac:dyDescent="0.2">
      <c r="B111" s="16" t="s">
        <v>380</v>
      </c>
      <c r="C111" s="289"/>
      <c r="D111" s="289"/>
      <c r="E111" s="289"/>
      <c r="F111" s="290"/>
      <c r="G111" s="290"/>
      <c r="H111" s="179"/>
      <c r="I111" s="20"/>
    </row>
    <row r="112" spans="1:10" ht="10.5" customHeight="1" x14ac:dyDescent="0.2">
      <c r="B112" s="16" t="s">
        <v>419</v>
      </c>
      <c r="C112" s="289"/>
      <c r="D112" s="289">
        <v>825010983.83909452</v>
      </c>
      <c r="E112" s="289">
        <v>825010983.83909452</v>
      </c>
      <c r="F112" s="290"/>
      <c r="G112" s="290"/>
      <c r="H112" s="179">
        <v>7.1573760201651515E-2</v>
      </c>
      <c r="I112" s="20"/>
    </row>
    <row r="113" spans="1:10" ht="10.5" customHeight="1" x14ac:dyDescent="0.2">
      <c r="B113" s="16" t="s">
        <v>103</v>
      </c>
      <c r="C113" s="289"/>
      <c r="D113" s="289"/>
      <c r="E113" s="289"/>
      <c r="F113" s="290"/>
      <c r="G113" s="290"/>
      <c r="H113" s="179"/>
      <c r="I113" s="34"/>
    </row>
    <row r="114" spans="1:10" ht="10.5" customHeight="1" x14ac:dyDescent="0.2">
      <c r="B114" s="16" t="s">
        <v>96</v>
      </c>
      <c r="C114" s="289"/>
      <c r="D114" s="289">
        <v>138.52500000000001</v>
      </c>
      <c r="E114" s="289">
        <v>138.52500000000001</v>
      </c>
      <c r="F114" s="290"/>
      <c r="G114" s="290"/>
      <c r="H114" s="179"/>
      <c r="I114" s="34"/>
    </row>
    <row r="115" spans="1:10" s="40" customFormat="1" ht="10.5" customHeight="1" x14ac:dyDescent="0.25">
      <c r="A115" s="38"/>
      <c r="B115" s="16" t="s">
        <v>95</v>
      </c>
      <c r="C115" s="289">
        <v>3939905.540000008</v>
      </c>
      <c r="D115" s="289">
        <v>34024088.650000021</v>
      </c>
      <c r="E115" s="289">
        <v>37963994.190000035</v>
      </c>
      <c r="F115" s="290">
        <v>36793208.340000033</v>
      </c>
      <c r="G115" s="290">
        <v>95259.239999999976</v>
      </c>
      <c r="H115" s="285">
        <v>-5.698983402221347E-2</v>
      </c>
      <c r="I115" s="39"/>
      <c r="J115" s="5"/>
    </row>
    <row r="116" spans="1:10" s="40" customFormat="1" ht="10.5" customHeight="1" x14ac:dyDescent="0.25">
      <c r="A116" s="38"/>
      <c r="B116" s="16" t="s">
        <v>381</v>
      </c>
      <c r="C116" s="289">
        <v>94160033.139998734</v>
      </c>
      <c r="D116" s="289">
        <v>70816664.521330938</v>
      </c>
      <c r="E116" s="289">
        <v>164976697.66132966</v>
      </c>
      <c r="F116" s="290">
        <v>272658.07999999996</v>
      </c>
      <c r="G116" s="290">
        <v>990122.69250000012</v>
      </c>
      <c r="H116" s="285">
        <v>0.11870555604387589</v>
      </c>
      <c r="I116" s="39"/>
      <c r="J116" s="5"/>
    </row>
    <row r="117" spans="1:10" s="40" customFormat="1" ht="10.5" customHeight="1" x14ac:dyDescent="0.25">
      <c r="A117" s="38"/>
      <c r="B117" s="16" t="s">
        <v>418</v>
      </c>
      <c r="C117" s="289"/>
      <c r="D117" s="289">
        <v>913553.07142000005</v>
      </c>
      <c r="E117" s="289">
        <v>913553.07142000005</v>
      </c>
      <c r="F117" s="290"/>
      <c r="G117" s="290">
        <v>41860</v>
      </c>
      <c r="H117" s="285">
        <v>-0.2007060082160198</v>
      </c>
      <c r="I117" s="39"/>
      <c r="J117" s="5"/>
    </row>
    <row r="118" spans="1:10" ht="10.5" customHeight="1" x14ac:dyDescent="0.2">
      <c r="B118" s="16" t="s">
        <v>441</v>
      </c>
      <c r="C118" s="289"/>
      <c r="D118" s="289">
        <v>669522039.61510026</v>
      </c>
      <c r="E118" s="289">
        <v>669522039.61510026</v>
      </c>
      <c r="F118" s="290"/>
      <c r="G118" s="290"/>
      <c r="H118" s="179">
        <v>8.4976541667654004E-2</v>
      </c>
      <c r="I118" s="34"/>
    </row>
    <row r="119" spans="1:10" ht="10.5" customHeight="1" x14ac:dyDescent="0.2">
      <c r="B119" s="16" t="s">
        <v>346</v>
      </c>
      <c r="C119" s="289"/>
      <c r="D119" s="289">
        <v>82984</v>
      </c>
      <c r="E119" s="289">
        <v>82984</v>
      </c>
      <c r="F119" s="290"/>
      <c r="G119" s="290"/>
      <c r="H119" s="179">
        <v>0.27266313932980601</v>
      </c>
      <c r="I119" s="34"/>
    </row>
    <row r="120" spans="1:10" ht="10.5" customHeight="1" x14ac:dyDescent="0.2">
      <c r="B120" s="16" t="s">
        <v>312</v>
      </c>
      <c r="C120" s="289"/>
      <c r="D120" s="289"/>
      <c r="E120" s="289"/>
      <c r="F120" s="290"/>
      <c r="G120" s="290"/>
      <c r="H120" s="179"/>
      <c r="I120" s="34"/>
    </row>
    <row r="121" spans="1:10" ht="10.5" customHeight="1" x14ac:dyDescent="0.2">
      <c r="B121" s="16" t="s">
        <v>313</v>
      </c>
      <c r="C121" s="289"/>
      <c r="D121" s="289"/>
      <c r="E121" s="289"/>
      <c r="F121" s="290"/>
      <c r="G121" s="290"/>
      <c r="H121" s="179"/>
      <c r="I121" s="34"/>
    </row>
    <row r="122" spans="1:10" ht="10.5" hidden="1" customHeight="1" x14ac:dyDescent="0.2">
      <c r="B122" s="16"/>
      <c r="C122" s="289"/>
      <c r="D122" s="289"/>
      <c r="E122" s="289"/>
      <c r="F122" s="290"/>
      <c r="G122" s="290"/>
      <c r="H122" s="179"/>
      <c r="I122" s="34"/>
    </row>
    <row r="123" spans="1:10" ht="10.5" customHeight="1" x14ac:dyDescent="0.2">
      <c r="B123" s="16" t="s">
        <v>91</v>
      </c>
      <c r="C123" s="289">
        <v>17724812.09</v>
      </c>
      <c r="D123" s="289">
        <v>9647599.2199999988</v>
      </c>
      <c r="E123" s="289">
        <v>27372411.309999999</v>
      </c>
      <c r="F123" s="290">
        <v>985514.82000000007</v>
      </c>
      <c r="G123" s="290">
        <v>212403.23</v>
      </c>
      <c r="H123" s="179">
        <v>-4.3489299396376468E-3</v>
      </c>
      <c r="I123" s="34"/>
    </row>
    <row r="124" spans="1:10" s="28" customFormat="1" ht="10.5" customHeight="1" x14ac:dyDescent="0.2">
      <c r="A124" s="24"/>
      <c r="B124" s="16" t="s">
        <v>94</v>
      </c>
      <c r="C124" s="289">
        <v>294009.87999999832</v>
      </c>
      <c r="D124" s="289">
        <v>6595740.1199999982</v>
      </c>
      <c r="E124" s="289">
        <v>6889749.9999999972</v>
      </c>
      <c r="F124" s="290"/>
      <c r="G124" s="290">
        <v>24506.78</v>
      </c>
      <c r="H124" s="179">
        <v>-6.585754032390545E-2</v>
      </c>
      <c r="I124" s="27"/>
      <c r="J124" s="5"/>
    </row>
    <row r="125" spans="1:10" ht="10.5" customHeight="1" x14ac:dyDescent="0.2">
      <c r="B125" s="16" t="s">
        <v>92</v>
      </c>
      <c r="C125" s="289">
        <v>1218138.5599999998</v>
      </c>
      <c r="D125" s="289">
        <v>185217.68999999994</v>
      </c>
      <c r="E125" s="289">
        <v>1403356.25</v>
      </c>
      <c r="F125" s="290">
        <v>10985.8</v>
      </c>
      <c r="G125" s="290">
        <v>4584.369999999999</v>
      </c>
      <c r="H125" s="179">
        <v>-0.3158875799096309</v>
      </c>
      <c r="I125" s="34"/>
    </row>
    <row r="126" spans="1:10" ht="10.5" customHeight="1" x14ac:dyDescent="0.2">
      <c r="B126" s="16" t="s">
        <v>93</v>
      </c>
      <c r="C126" s="289">
        <v>2314625.2100000009</v>
      </c>
      <c r="D126" s="289">
        <v>385771.95999999985</v>
      </c>
      <c r="E126" s="289">
        <v>2700397.1700000009</v>
      </c>
      <c r="F126" s="290">
        <v>62027.069999999978</v>
      </c>
      <c r="G126" s="290">
        <v>7927.5300000000007</v>
      </c>
      <c r="H126" s="179">
        <v>-0.21372343868718235</v>
      </c>
      <c r="I126" s="34"/>
    </row>
    <row r="127" spans="1:10" ht="10.5" customHeight="1" x14ac:dyDescent="0.2">
      <c r="B127" s="16" t="s">
        <v>252</v>
      </c>
      <c r="C127" s="289"/>
      <c r="D127" s="289"/>
      <c r="E127" s="289"/>
      <c r="F127" s="290"/>
      <c r="G127" s="290"/>
      <c r="H127" s="179"/>
      <c r="I127" s="34"/>
    </row>
    <row r="128" spans="1:10" ht="10.5" customHeight="1" x14ac:dyDescent="0.2">
      <c r="B128" s="16" t="s">
        <v>303</v>
      </c>
      <c r="C128" s="289"/>
      <c r="D128" s="289"/>
      <c r="E128" s="289"/>
      <c r="F128" s="290"/>
      <c r="G128" s="290"/>
      <c r="H128" s="179"/>
      <c r="I128" s="34"/>
    </row>
    <row r="129" spans="1:11" ht="10.5" customHeight="1" x14ac:dyDescent="0.2">
      <c r="B129" s="268" t="s">
        <v>255</v>
      </c>
      <c r="C129" s="289"/>
      <c r="D129" s="289">
        <v>68250</v>
      </c>
      <c r="E129" s="289">
        <v>68250</v>
      </c>
      <c r="F129" s="290">
        <v>68100</v>
      </c>
      <c r="G129" s="290">
        <v>150</v>
      </c>
      <c r="H129" s="179">
        <v>0.41230808388592677</v>
      </c>
      <c r="I129" s="34"/>
    </row>
    <row r="130" spans="1:11" ht="10.5" customHeight="1" x14ac:dyDescent="0.2">
      <c r="B130" s="16" t="s">
        <v>489</v>
      </c>
      <c r="C130" s="289"/>
      <c r="D130" s="289">
        <v>60147614.570250012</v>
      </c>
      <c r="E130" s="289">
        <v>60147614.570250012</v>
      </c>
      <c r="F130" s="290"/>
      <c r="G130" s="290"/>
      <c r="H130" s="179"/>
      <c r="I130" s="34"/>
    </row>
    <row r="131" spans="1:11" ht="10.5" customHeight="1" x14ac:dyDescent="0.2">
      <c r="B131" s="268" t="s">
        <v>487</v>
      </c>
      <c r="C131" s="289"/>
      <c r="D131" s="289">
        <v>28592244.657349963</v>
      </c>
      <c r="E131" s="289">
        <v>28592244.657349963</v>
      </c>
      <c r="F131" s="290"/>
      <c r="G131" s="290"/>
      <c r="H131" s="179">
        <v>0.26568511704084585</v>
      </c>
      <c r="I131" s="34"/>
    </row>
    <row r="132" spans="1:11" ht="10.5" customHeight="1" x14ac:dyDescent="0.2">
      <c r="B132" s="16" t="s">
        <v>420</v>
      </c>
      <c r="C132" s="289"/>
      <c r="D132" s="289">
        <v>48767352.060465984</v>
      </c>
      <c r="E132" s="289">
        <v>48767352.060465984</v>
      </c>
      <c r="F132" s="290"/>
      <c r="G132" s="290"/>
      <c r="H132" s="179">
        <v>9.5865769515739219E-2</v>
      </c>
      <c r="I132" s="34"/>
    </row>
    <row r="133" spans="1:11" ht="10.5" customHeight="1" x14ac:dyDescent="0.2">
      <c r="B133" s="574" t="s">
        <v>449</v>
      </c>
      <c r="C133" s="289"/>
      <c r="D133" s="289">
        <v>98474.559999999998</v>
      </c>
      <c r="E133" s="289">
        <v>98474.559999999998</v>
      </c>
      <c r="F133" s="290"/>
      <c r="G133" s="290"/>
      <c r="H133" s="179">
        <v>-0.72507534811730556</v>
      </c>
      <c r="I133" s="34"/>
    </row>
    <row r="134" spans="1:11" ht="10.5" customHeight="1" x14ac:dyDescent="0.2">
      <c r="B134" s="16" t="s">
        <v>99</v>
      </c>
      <c r="C134" s="289">
        <v>5216996.460000135</v>
      </c>
      <c r="D134" s="289">
        <v>6240216.8134310003</v>
      </c>
      <c r="E134" s="289">
        <v>11457213.273431135</v>
      </c>
      <c r="F134" s="290">
        <v>2174619.8791100001</v>
      </c>
      <c r="G134" s="290">
        <v>42831.163593000005</v>
      </c>
      <c r="H134" s="179">
        <v>1.7469110219024975E-2</v>
      </c>
      <c r="I134" s="34"/>
    </row>
    <row r="135" spans="1:11" ht="10.5" customHeight="1" x14ac:dyDescent="0.2">
      <c r="B135" s="16" t="s">
        <v>283</v>
      </c>
      <c r="C135" s="289"/>
      <c r="D135" s="289">
        <v>-30037807.07</v>
      </c>
      <c r="E135" s="289">
        <v>-30037807.07</v>
      </c>
      <c r="F135" s="290">
        <v>-223896</v>
      </c>
      <c r="G135" s="290">
        <v>-220368</v>
      </c>
      <c r="H135" s="179">
        <v>0.11014599722163831</v>
      </c>
      <c r="I135" s="34"/>
    </row>
    <row r="136" spans="1:11" ht="10.5" customHeight="1" x14ac:dyDescent="0.2">
      <c r="B136" s="16" t="s">
        <v>279</v>
      </c>
      <c r="C136" s="289">
        <v>573.16</v>
      </c>
      <c r="D136" s="289">
        <v>-434009862.80000001</v>
      </c>
      <c r="E136" s="289">
        <v>-434009289.63999999</v>
      </c>
      <c r="F136" s="290">
        <v>-877824</v>
      </c>
      <c r="G136" s="290">
        <v>-2897891</v>
      </c>
      <c r="H136" s="179">
        <v>0.47848539537193058</v>
      </c>
      <c r="I136" s="34"/>
    </row>
    <row r="137" spans="1:11" s="28" customFormat="1" ht="10.5" customHeight="1" x14ac:dyDescent="0.2">
      <c r="A137" s="24"/>
      <c r="B137" s="29" t="s">
        <v>113</v>
      </c>
      <c r="C137" s="291">
        <v>7167942243.0098829</v>
      </c>
      <c r="D137" s="291">
        <v>11594776943.738773</v>
      </c>
      <c r="E137" s="291">
        <v>18762719186.748653</v>
      </c>
      <c r="F137" s="292">
        <v>4874745368.4391203</v>
      </c>
      <c r="G137" s="292">
        <v>99362721.999092922</v>
      </c>
      <c r="H137" s="178">
        <v>4.7794066506074984E-2</v>
      </c>
      <c r="I137" s="36"/>
      <c r="J137" s="5"/>
      <c r="K137" s="209" t="b">
        <f>IF(ABS(E137-SUM(E92:E94,E103:E105,E110:E136))&lt;0.001,TRUE,FALSE)</f>
        <v>1</v>
      </c>
    </row>
    <row r="138" spans="1:11" s="28" customFormat="1" ht="10.5" customHeight="1" x14ac:dyDescent="0.2">
      <c r="A138" s="24"/>
      <c r="B138" s="273"/>
      <c r="C138" s="291"/>
      <c r="D138" s="291"/>
      <c r="E138" s="291"/>
      <c r="F138" s="292"/>
      <c r="G138" s="292"/>
      <c r="H138" s="178"/>
      <c r="I138" s="36"/>
      <c r="J138" s="5"/>
      <c r="K138" s="209"/>
    </row>
    <row r="139" spans="1:11" s="28" customFormat="1" ht="10.5" customHeight="1" x14ac:dyDescent="0.2">
      <c r="A139" s="24"/>
      <c r="B139" s="74" t="s">
        <v>122</v>
      </c>
      <c r="C139" s="291"/>
      <c r="D139" s="291"/>
      <c r="E139" s="291"/>
      <c r="F139" s="292"/>
      <c r="G139" s="292"/>
      <c r="H139" s="178"/>
      <c r="I139" s="36"/>
    </row>
    <row r="140" spans="1:11" ht="18" customHeight="1" x14ac:dyDescent="0.2">
      <c r="B140" s="16" t="s">
        <v>386</v>
      </c>
      <c r="C140" s="289">
        <v>31169768.929999977</v>
      </c>
      <c r="D140" s="289">
        <v>2966977.199999996</v>
      </c>
      <c r="E140" s="289">
        <v>34136746.129999973</v>
      </c>
      <c r="F140" s="290">
        <v>2255.1099999999997</v>
      </c>
      <c r="G140" s="290">
        <v>223929.08000000007</v>
      </c>
      <c r="H140" s="179">
        <v>8.6829692078158827E-2</v>
      </c>
      <c r="I140" s="34"/>
    </row>
    <row r="141" spans="1:11" ht="10.5" customHeight="1" x14ac:dyDescent="0.2">
      <c r="B141" s="16" t="s">
        <v>100</v>
      </c>
      <c r="C141" s="289">
        <v>724106.36999999569</v>
      </c>
      <c r="D141" s="289">
        <v>350540.96000000025</v>
      </c>
      <c r="E141" s="289">
        <v>1074647.3299999959</v>
      </c>
      <c r="F141" s="290"/>
      <c r="G141" s="290">
        <v>6713.0700000000015</v>
      </c>
      <c r="H141" s="179">
        <v>0.23168861358268589</v>
      </c>
      <c r="I141" s="34"/>
    </row>
    <row r="142" spans="1:11" ht="10.5" customHeight="1" x14ac:dyDescent="0.2">
      <c r="B142" s="16" t="s">
        <v>177</v>
      </c>
      <c r="C142" s="289">
        <v>2882092.5700000143</v>
      </c>
      <c r="D142" s="289">
        <v>12264.529999999997</v>
      </c>
      <c r="E142" s="289">
        <v>2894357.1000000141</v>
      </c>
      <c r="F142" s="290">
        <v>1775.28</v>
      </c>
      <c r="G142" s="290">
        <v>19765.150000000001</v>
      </c>
      <c r="H142" s="179">
        <v>0.38725264823767702</v>
      </c>
      <c r="I142" s="34"/>
    </row>
    <row r="143" spans="1:11" ht="10.5" customHeight="1" x14ac:dyDescent="0.2">
      <c r="B143" s="16" t="s">
        <v>22</v>
      </c>
      <c r="C143" s="289">
        <v>64329417.100003675</v>
      </c>
      <c r="D143" s="289">
        <v>12366017.223655161</v>
      </c>
      <c r="E143" s="289">
        <v>76695434.323658824</v>
      </c>
      <c r="F143" s="290">
        <v>5347.6</v>
      </c>
      <c r="G143" s="290">
        <v>468505.76550000138</v>
      </c>
      <c r="H143" s="179">
        <v>0.18363156403085923</v>
      </c>
      <c r="I143" s="34"/>
    </row>
    <row r="144" spans="1:11" ht="10.5" customHeight="1" x14ac:dyDescent="0.2">
      <c r="B144" s="16" t="s">
        <v>381</v>
      </c>
      <c r="C144" s="289">
        <v>1800950.4099999974</v>
      </c>
      <c r="D144" s="289">
        <v>219646.5775000001</v>
      </c>
      <c r="E144" s="289">
        <v>2020596.9874999975</v>
      </c>
      <c r="F144" s="290"/>
      <c r="G144" s="290">
        <v>13194.4025</v>
      </c>
      <c r="H144" s="179">
        <v>0.4485825810516697</v>
      </c>
      <c r="I144" s="34"/>
    </row>
    <row r="145" spans="2:11" ht="10.5" customHeight="1" x14ac:dyDescent="0.2">
      <c r="B145" s="37" t="s">
        <v>312</v>
      </c>
      <c r="C145" s="289"/>
      <c r="D145" s="289">
        <v>3309686.6293750005</v>
      </c>
      <c r="E145" s="289">
        <v>3309686.6293750005</v>
      </c>
      <c r="F145" s="290"/>
      <c r="G145" s="290"/>
      <c r="H145" s="179">
        <v>-0.14497861575918058</v>
      </c>
      <c r="I145" s="34"/>
    </row>
    <row r="146" spans="2:11" ht="10.5" customHeight="1" x14ac:dyDescent="0.2">
      <c r="B146" s="16" t="s">
        <v>385</v>
      </c>
      <c r="C146" s="289">
        <v>38466029.350000061</v>
      </c>
      <c r="D146" s="289">
        <v>1349233.2100000021</v>
      </c>
      <c r="E146" s="289">
        <v>39815262.560000062</v>
      </c>
      <c r="F146" s="290">
        <v>15792.410000000002</v>
      </c>
      <c r="G146" s="290">
        <v>259229.19000000006</v>
      </c>
      <c r="H146" s="179">
        <v>0.16269645110476305</v>
      </c>
      <c r="I146" s="34"/>
    </row>
    <row r="147" spans="2:11" ht="10.5" customHeight="1" x14ac:dyDescent="0.2">
      <c r="B147" s="16" t="s">
        <v>382</v>
      </c>
      <c r="C147" s="289"/>
      <c r="D147" s="289">
        <v>1096</v>
      </c>
      <c r="E147" s="289">
        <v>1096</v>
      </c>
      <c r="F147" s="290"/>
      <c r="G147" s="290">
        <v>25</v>
      </c>
      <c r="H147" s="179">
        <v>-0.35529411764705887</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416.5</v>
      </c>
      <c r="D150" s="289">
        <v>3978086.9302399745</v>
      </c>
      <c r="E150" s="289">
        <v>3978503.4302399745</v>
      </c>
      <c r="F150" s="290">
        <v>4434.9103500000001</v>
      </c>
      <c r="G150" s="290">
        <v>9357.289427000007</v>
      </c>
      <c r="H150" s="179">
        <v>-0.13249513103591382</v>
      </c>
      <c r="I150" s="34"/>
    </row>
    <row r="151" spans="2:11" ht="10.5" customHeight="1" x14ac:dyDescent="0.2">
      <c r="B151" s="41" t="s">
        <v>120</v>
      </c>
      <c r="C151" s="293">
        <v>139372781.23000374</v>
      </c>
      <c r="D151" s="293">
        <v>24553549.260770131</v>
      </c>
      <c r="E151" s="293">
        <v>163926330.49077389</v>
      </c>
      <c r="F151" s="294">
        <v>29605.31035</v>
      </c>
      <c r="G151" s="294">
        <v>1000718.9474270017</v>
      </c>
      <c r="H151" s="286">
        <v>0.14423685717878021</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282</v>
      </c>
      <c r="C156" s="208"/>
      <c r="D156" s="208"/>
      <c r="E156" s="208"/>
      <c r="F156" s="208"/>
      <c r="G156" s="208"/>
      <c r="H156" s="205"/>
      <c r="I156" s="34"/>
    </row>
    <row r="157" spans="2:11" ht="10.5" customHeight="1" x14ac:dyDescent="0.2">
      <c r="B157" s="265"/>
      <c r="C157" s="208"/>
      <c r="D157" s="208"/>
      <c r="E157" s="208"/>
      <c r="F157" s="208"/>
      <c r="G157" s="208"/>
      <c r="H157" s="205"/>
      <c r="I157" s="34"/>
    </row>
    <row r="158" spans="2:11" ht="14.25" customHeight="1" x14ac:dyDescent="0.25">
      <c r="B158" s="7" t="s">
        <v>288</v>
      </c>
      <c r="C158" s="8"/>
      <c r="D158" s="8"/>
      <c r="E158" s="8"/>
      <c r="F158" s="8"/>
      <c r="G158" s="8"/>
      <c r="H158" s="8"/>
      <c r="I158" s="8"/>
    </row>
    <row r="159" spans="2:11" ht="12" customHeight="1" x14ac:dyDescent="0.2">
      <c r="B159" s="9"/>
      <c r="C159" s="10" t="str">
        <f>C3</f>
        <v>PERIODE DU 1.1 AU 30.11.2024</v>
      </c>
      <c r="D159" s="11"/>
    </row>
    <row r="160" spans="2:11" ht="14.25" customHeight="1" x14ac:dyDescent="0.2">
      <c r="B160" s="12" t="str">
        <f>B4</f>
        <v xml:space="preserve">             I - ASSURANCE MALADIE : DÉPENSES en milliers d'euros</v>
      </c>
      <c r="C160" s="13"/>
      <c r="D160" s="13"/>
      <c r="E160" s="13"/>
      <c r="F160" s="13"/>
      <c r="G160" s="13"/>
      <c r="H160" s="14"/>
      <c r="I160" s="15"/>
    </row>
    <row r="161" spans="1:10" ht="12" customHeight="1" x14ac:dyDescent="0.2">
      <c r="B161" s="16" t="s">
        <v>4</v>
      </c>
      <c r="C161" s="386" t="s">
        <v>1</v>
      </c>
      <c r="D161" s="17" t="s">
        <v>2</v>
      </c>
      <c r="E161" s="386" t="s">
        <v>6</v>
      </c>
      <c r="F161" s="219" t="s">
        <v>3</v>
      </c>
      <c r="G161" s="219" t="s">
        <v>237</v>
      </c>
      <c r="H161" s="19" t="str">
        <f>$H$5</f>
        <v>PCAP</v>
      </c>
      <c r="I161" s="20"/>
    </row>
    <row r="162" spans="1:10" ht="9.75" customHeight="1" x14ac:dyDescent="0.2">
      <c r="B162" s="21"/>
      <c r="C162" s="45" t="s">
        <v>5</v>
      </c>
      <c r="D162" s="44" t="s">
        <v>5</v>
      </c>
      <c r="E162" s="45"/>
      <c r="F162" s="220" t="s">
        <v>241</v>
      </c>
      <c r="G162" s="220" t="s">
        <v>239</v>
      </c>
      <c r="H162" s="22" t="str">
        <f>$H$6</f>
        <v>en %</v>
      </c>
      <c r="I162" s="23"/>
    </row>
    <row r="163" spans="1:10" s="28" customFormat="1" ht="13.5" customHeight="1" x14ac:dyDescent="0.2">
      <c r="A163" s="24"/>
      <c r="B163" s="31" t="s">
        <v>121</v>
      </c>
      <c r="C163" s="30"/>
      <c r="D163" s="30"/>
      <c r="E163" s="30"/>
      <c r="F163" s="222"/>
      <c r="G163" s="222"/>
      <c r="H163" s="178"/>
      <c r="I163" s="36"/>
    </row>
    <row r="164" spans="1:10" s="28" customFormat="1" ht="10.5" customHeight="1" x14ac:dyDescent="0.2">
      <c r="A164" s="24"/>
      <c r="B164" s="16" t="s">
        <v>116</v>
      </c>
      <c r="C164" s="289">
        <v>1143815102.3799939</v>
      </c>
      <c r="D164" s="289">
        <v>118836773.7600003</v>
      </c>
      <c r="E164" s="289">
        <v>1262651876.1399944</v>
      </c>
      <c r="F164" s="290">
        <v>2021518.1699999995</v>
      </c>
      <c r="G164" s="290">
        <v>10389061.17000002</v>
      </c>
      <c r="H164" s="179">
        <v>-6.9464069212682111E-2</v>
      </c>
      <c r="I164" s="36"/>
      <c r="J164" s="5"/>
    </row>
    <row r="165" spans="1:10" s="28" customFormat="1" ht="10.5" customHeight="1" x14ac:dyDescent="0.2">
      <c r="A165" s="24"/>
      <c r="B165" s="16" t="s">
        <v>117</v>
      </c>
      <c r="C165" s="289">
        <v>671826788.24000144</v>
      </c>
      <c r="D165" s="289">
        <v>88186852.330000028</v>
      </c>
      <c r="E165" s="289">
        <v>760013640.57000136</v>
      </c>
      <c r="F165" s="290">
        <v>29462.560000000005</v>
      </c>
      <c r="G165" s="290">
        <v>5461161.0599999996</v>
      </c>
      <c r="H165" s="179">
        <v>-0.11934744792756435</v>
      </c>
      <c r="I165" s="36"/>
      <c r="J165" s="5"/>
    </row>
    <row r="166" spans="1:10" s="28" customFormat="1" ht="10.5" customHeight="1" x14ac:dyDescent="0.2">
      <c r="A166" s="24"/>
      <c r="B166" s="16" t="s">
        <v>118</v>
      </c>
      <c r="C166" s="289">
        <v>19594179.400000002</v>
      </c>
      <c r="D166" s="289">
        <v>433355591.90999991</v>
      </c>
      <c r="E166" s="289">
        <v>452949771.30999994</v>
      </c>
      <c r="F166" s="290"/>
      <c r="G166" s="290">
        <v>2448009.9099999997</v>
      </c>
      <c r="H166" s="179">
        <v>3.6888726936076033E-2</v>
      </c>
      <c r="I166" s="36"/>
      <c r="J166" s="5"/>
    </row>
    <row r="167" spans="1:10" s="28" customFormat="1" ht="10.5" customHeight="1" x14ac:dyDescent="0.2">
      <c r="A167" s="24"/>
      <c r="B167" s="16" t="s">
        <v>166</v>
      </c>
      <c r="C167" s="289">
        <v>194316664.29000339</v>
      </c>
      <c r="D167" s="289">
        <v>15820538.5000004</v>
      </c>
      <c r="E167" s="289">
        <v>210137202.79000381</v>
      </c>
      <c r="F167" s="290">
        <v>27838.609999999993</v>
      </c>
      <c r="G167" s="290">
        <v>1615339.6300000001</v>
      </c>
      <c r="H167" s="179">
        <v>-6.1993148028357981E-2</v>
      </c>
      <c r="I167" s="36"/>
      <c r="J167" s="5"/>
    </row>
    <row r="168" spans="1:10" s="28" customFormat="1" ht="10.5" customHeight="1" x14ac:dyDescent="0.2">
      <c r="A168" s="24"/>
      <c r="B168" s="16" t="s">
        <v>22</v>
      </c>
      <c r="C168" s="289">
        <v>132630323.57999316</v>
      </c>
      <c r="D168" s="289">
        <v>15154893.400000006</v>
      </c>
      <c r="E168" s="289">
        <v>147785216.97999316</v>
      </c>
      <c r="F168" s="290">
        <v>6300.7999999999993</v>
      </c>
      <c r="G168" s="290">
        <v>1028276.7699999966</v>
      </c>
      <c r="H168" s="179">
        <v>-9.2788036819242858E-2</v>
      </c>
      <c r="I168" s="36"/>
      <c r="J168" s="5"/>
    </row>
    <row r="169" spans="1:10" s="28" customFormat="1" ht="10.5" customHeight="1" x14ac:dyDescent="0.2">
      <c r="A169" s="24"/>
      <c r="B169" s="16" t="s">
        <v>115</v>
      </c>
      <c r="C169" s="289">
        <v>110622144.8400006</v>
      </c>
      <c r="D169" s="289">
        <v>100537569.75000139</v>
      </c>
      <c r="E169" s="289">
        <v>211159714.590002</v>
      </c>
      <c r="F169" s="290">
        <v>13929713.960000003</v>
      </c>
      <c r="G169" s="290">
        <v>1312849.4600000007</v>
      </c>
      <c r="H169" s="179">
        <v>1.8045000905648756E-3</v>
      </c>
      <c r="I169" s="36"/>
      <c r="J169" s="5"/>
    </row>
    <row r="170" spans="1:10" s="28" customFormat="1" ht="10.5" customHeight="1" x14ac:dyDescent="0.2">
      <c r="A170" s="24"/>
      <c r="B170" s="16" t="s">
        <v>114</v>
      </c>
      <c r="C170" s="289">
        <v>1361104.68</v>
      </c>
      <c r="D170" s="289">
        <v>72565597.139998034</v>
      </c>
      <c r="E170" s="289">
        <v>73926701.819998026</v>
      </c>
      <c r="F170" s="290">
        <v>11752.440000000002</v>
      </c>
      <c r="G170" s="290">
        <v>467100.4899999976</v>
      </c>
      <c r="H170" s="179">
        <v>9.1759583213522511E-2</v>
      </c>
      <c r="I170" s="36"/>
      <c r="J170" s="5"/>
    </row>
    <row r="171" spans="1:10" s="28" customFormat="1" ht="10.5" customHeight="1" x14ac:dyDescent="0.2">
      <c r="A171" s="24"/>
      <c r="B171" s="16" t="s">
        <v>100</v>
      </c>
      <c r="C171" s="289">
        <v>36747.359999999841</v>
      </c>
      <c r="D171" s="289">
        <v>39842.43</v>
      </c>
      <c r="E171" s="289">
        <v>76589.789999999848</v>
      </c>
      <c r="F171" s="290"/>
      <c r="G171" s="290">
        <v>198.8</v>
      </c>
      <c r="H171" s="179">
        <v>0.34215188595725499</v>
      </c>
      <c r="I171" s="36"/>
      <c r="J171" s="5"/>
    </row>
    <row r="172" spans="1:10" s="28" customFormat="1" ht="10.5" customHeight="1" x14ac:dyDescent="0.2">
      <c r="A172" s="24"/>
      <c r="B172" s="16" t="s">
        <v>283</v>
      </c>
      <c r="C172" s="289"/>
      <c r="D172" s="289">
        <v>-119760</v>
      </c>
      <c r="E172" s="289">
        <v>-119760</v>
      </c>
      <c r="F172" s="290"/>
      <c r="G172" s="290">
        <v>-888</v>
      </c>
      <c r="H172" s="179">
        <v>0.16154562383612658</v>
      </c>
      <c r="I172" s="36"/>
      <c r="J172" s="5"/>
    </row>
    <row r="173" spans="1:10" s="28" customFormat="1" ht="12.75" customHeight="1" x14ac:dyDescent="0.2">
      <c r="A173" s="24"/>
      <c r="B173" s="16" t="s">
        <v>416</v>
      </c>
      <c r="C173" s="289"/>
      <c r="D173" s="289"/>
      <c r="E173" s="289"/>
      <c r="F173" s="290"/>
      <c r="G173" s="290"/>
      <c r="H173" s="179"/>
      <c r="I173" s="36"/>
      <c r="J173" s="5"/>
    </row>
    <row r="174" spans="1:10" s="28" customFormat="1" ht="12.75" customHeight="1" x14ac:dyDescent="0.2">
      <c r="A174" s="24"/>
      <c r="B174" s="16" t="s">
        <v>412</v>
      </c>
      <c r="C174" s="289"/>
      <c r="D174" s="289">
        <v>3415213.6260650004</v>
      </c>
      <c r="E174" s="289">
        <v>3415213.6260650004</v>
      </c>
      <c r="F174" s="290"/>
      <c r="G174" s="290"/>
      <c r="H174" s="179">
        <v>0.94473985754241951</v>
      </c>
      <c r="I174" s="36"/>
      <c r="J174" s="5"/>
    </row>
    <row r="175" spans="1:10" s="28" customFormat="1" ht="12.75" customHeight="1" x14ac:dyDescent="0.2">
      <c r="A175" s="24"/>
      <c r="B175" s="16" t="s">
        <v>374</v>
      </c>
      <c r="C175" s="289">
        <v>1675509.2099999976</v>
      </c>
      <c r="D175" s="289">
        <v>1134753.4325000034</v>
      </c>
      <c r="E175" s="289">
        <v>2810262.642500001</v>
      </c>
      <c r="F175" s="290"/>
      <c r="G175" s="290">
        <v>9171</v>
      </c>
      <c r="H175" s="179">
        <v>-7.9300603400752068E-2</v>
      </c>
      <c r="I175" s="36"/>
      <c r="J175" s="5"/>
    </row>
    <row r="176" spans="1:10" s="28" customFormat="1" ht="12.75" customHeight="1" x14ac:dyDescent="0.2">
      <c r="A176" s="24"/>
      <c r="B176" s="574" t="s">
        <v>451</v>
      </c>
      <c r="C176" s="289"/>
      <c r="D176" s="289">
        <v>33746.78</v>
      </c>
      <c r="E176" s="289">
        <v>33746.78</v>
      </c>
      <c r="F176" s="290"/>
      <c r="G176" s="290"/>
      <c r="H176" s="179">
        <v>-0.47253447687307981</v>
      </c>
      <c r="I176" s="36"/>
      <c r="J176" s="5"/>
    </row>
    <row r="177" spans="1:11" s="28" customFormat="1" ht="12.75" hidden="1" customHeight="1" x14ac:dyDescent="0.2">
      <c r="A177" s="24"/>
      <c r="B177" s="574"/>
      <c r="C177" s="289"/>
      <c r="D177" s="289"/>
      <c r="E177" s="289"/>
      <c r="F177" s="290"/>
      <c r="G177" s="290"/>
      <c r="H177" s="179"/>
      <c r="I177" s="36"/>
      <c r="J177" s="5"/>
    </row>
    <row r="178" spans="1:11" s="28" customFormat="1" ht="12" customHeight="1" x14ac:dyDescent="0.2">
      <c r="A178" s="24"/>
      <c r="B178" s="269" t="s">
        <v>99</v>
      </c>
      <c r="C178" s="289"/>
      <c r="D178" s="289">
        <v>479931.56</v>
      </c>
      <c r="E178" s="289">
        <v>479931.56</v>
      </c>
      <c r="F178" s="290"/>
      <c r="G178" s="290">
        <v>198</v>
      </c>
      <c r="H178" s="179">
        <v>0.27850050144345984</v>
      </c>
      <c r="I178" s="36"/>
    </row>
    <row r="179" spans="1:11" s="28" customFormat="1" ht="14.25" customHeight="1" x14ac:dyDescent="0.2">
      <c r="A179" s="24"/>
      <c r="B179" s="35" t="s">
        <v>119</v>
      </c>
      <c r="C179" s="291">
        <v>2275878563.9799924</v>
      </c>
      <c r="D179" s="291">
        <v>849441544.61856508</v>
      </c>
      <c r="E179" s="291">
        <v>3125320108.5985575</v>
      </c>
      <c r="F179" s="292">
        <v>16026586.540000003</v>
      </c>
      <c r="G179" s="292">
        <v>22730478.290000014</v>
      </c>
      <c r="H179" s="178">
        <v>-6.072522931539015E-2</v>
      </c>
      <c r="I179" s="36"/>
      <c r="K179" s="209" t="b">
        <f>IF(ABS(E179-SUM(E164:E178))&lt;0.001,TRUE,FALSE)</f>
        <v>1</v>
      </c>
    </row>
    <row r="180" spans="1:11" s="28" customFormat="1" ht="14.25" customHeight="1" x14ac:dyDescent="0.2">
      <c r="A180" s="24"/>
      <c r="B180" s="35"/>
      <c r="C180" s="291"/>
      <c r="D180" s="291"/>
      <c r="E180" s="291"/>
      <c r="F180" s="292"/>
      <c r="G180" s="292"/>
      <c r="H180" s="178"/>
      <c r="I180" s="36"/>
      <c r="K180" s="209"/>
    </row>
    <row r="181" spans="1:11" s="28" customFormat="1" ht="14.25" customHeight="1" x14ac:dyDescent="0.2">
      <c r="A181" s="24"/>
      <c r="B181" s="31" t="s">
        <v>243</v>
      </c>
      <c r="C181" s="291"/>
      <c r="D181" s="291"/>
      <c r="E181" s="291"/>
      <c r="F181" s="292"/>
      <c r="G181" s="292"/>
      <c r="H181" s="178"/>
      <c r="I181" s="36"/>
    </row>
    <row r="182" spans="1:11" s="28" customFormat="1" ht="10.5" customHeight="1" x14ac:dyDescent="0.2">
      <c r="A182" s="24"/>
      <c r="B182" s="16" t="s">
        <v>22</v>
      </c>
      <c r="C182" s="289">
        <v>214011394.41000146</v>
      </c>
      <c r="D182" s="289">
        <v>146949496.37527502</v>
      </c>
      <c r="E182" s="289">
        <v>360960890.78527647</v>
      </c>
      <c r="F182" s="290"/>
      <c r="G182" s="290">
        <v>1294733.9747500001</v>
      </c>
      <c r="H182" s="179">
        <v>0.15869069489778242</v>
      </c>
      <c r="I182" s="36"/>
      <c r="J182" s="5"/>
    </row>
    <row r="183" spans="1:11" s="28" customFormat="1" ht="10.5" customHeight="1" x14ac:dyDescent="0.2">
      <c r="A183" s="24"/>
      <c r="B183" s="16" t="s">
        <v>387</v>
      </c>
      <c r="C183" s="289">
        <v>100034.92901499991</v>
      </c>
      <c r="D183" s="289">
        <v>632009.90497999894</v>
      </c>
      <c r="E183" s="289">
        <v>732044.83399499895</v>
      </c>
      <c r="F183" s="290"/>
      <c r="G183" s="290">
        <v>2668.38645</v>
      </c>
      <c r="H183" s="179">
        <v>-0.13223499735968025</v>
      </c>
      <c r="I183" s="36"/>
      <c r="J183" s="5"/>
    </row>
    <row r="184" spans="1:11" s="28" customFormat="1" ht="10.5" customHeight="1" x14ac:dyDescent="0.2">
      <c r="A184" s="24"/>
      <c r="B184" s="16" t="s">
        <v>104</v>
      </c>
      <c r="C184" s="289">
        <v>193359914.94999921</v>
      </c>
      <c r="D184" s="289">
        <v>124412092.56999992</v>
      </c>
      <c r="E184" s="289">
        <v>317772007.51999915</v>
      </c>
      <c r="F184" s="290"/>
      <c r="G184" s="290">
        <v>1439498.5100000005</v>
      </c>
      <c r="H184" s="179">
        <v>6.21441837729233E-2</v>
      </c>
      <c r="I184" s="36"/>
      <c r="J184" s="5"/>
    </row>
    <row r="185" spans="1:11" s="28" customFormat="1" ht="10.5" customHeight="1" x14ac:dyDescent="0.2">
      <c r="A185" s="24"/>
      <c r="B185" s="33" t="s">
        <v>106</v>
      </c>
      <c r="C185" s="289">
        <v>156836948.4699997</v>
      </c>
      <c r="D185" s="289">
        <v>115127115.41999996</v>
      </c>
      <c r="E185" s="289">
        <v>271964063.88999969</v>
      </c>
      <c r="F185" s="290"/>
      <c r="G185" s="290">
        <v>1331670.4500000004</v>
      </c>
      <c r="H185" s="179">
        <v>8.1261887995353943E-2</v>
      </c>
      <c r="I185" s="36"/>
      <c r="J185" s="5"/>
    </row>
    <row r="186" spans="1:11" s="28" customFormat="1" ht="10.5" customHeight="1" x14ac:dyDescent="0.2">
      <c r="A186" s="24"/>
      <c r="B186" s="33" t="s">
        <v>304</v>
      </c>
      <c r="C186" s="289">
        <v>3673181.0899999966</v>
      </c>
      <c r="D186" s="289">
        <v>9880024.870000001</v>
      </c>
      <c r="E186" s="289">
        <v>13553205.959999995</v>
      </c>
      <c r="F186" s="290"/>
      <c r="G186" s="290">
        <v>160446.87000000005</v>
      </c>
      <c r="H186" s="179">
        <v>0.216950441734445</v>
      </c>
      <c r="I186" s="36"/>
      <c r="J186" s="5"/>
    </row>
    <row r="187" spans="1:11" s="28" customFormat="1" ht="10.5" customHeight="1" x14ac:dyDescent="0.2">
      <c r="A187" s="24"/>
      <c r="B187" s="33" t="s">
        <v>305</v>
      </c>
      <c r="C187" s="289">
        <v>6116.4699999999984</v>
      </c>
      <c r="D187" s="289">
        <v>12279.919999999998</v>
      </c>
      <c r="E187" s="289">
        <v>18396.389999999996</v>
      </c>
      <c r="F187" s="290"/>
      <c r="G187" s="290">
        <v>40.32</v>
      </c>
      <c r="H187" s="179">
        <v>5.275750694727388E-2</v>
      </c>
      <c r="I187" s="36"/>
      <c r="J187" s="5"/>
    </row>
    <row r="188" spans="1:11" s="28" customFormat="1" ht="10.5" customHeight="1" x14ac:dyDescent="0.2">
      <c r="A188" s="24"/>
      <c r="B188" s="33" t="s">
        <v>306</v>
      </c>
      <c r="C188" s="289">
        <v>45962.040000000015</v>
      </c>
      <c r="D188" s="289">
        <v>2923471.9899999988</v>
      </c>
      <c r="E188" s="289">
        <v>2969434.0299999989</v>
      </c>
      <c r="F188" s="290"/>
      <c r="G188" s="290">
        <v>33997.51</v>
      </c>
      <c r="H188" s="179">
        <v>-0.31361397356277043</v>
      </c>
      <c r="I188" s="36"/>
      <c r="J188" s="5"/>
    </row>
    <row r="189" spans="1:11" s="28" customFormat="1" ht="10.5" customHeight="1" x14ac:dyDescent="0.2">
      <c r="A189" s="24"/>
      <c r="B189" s="33" t="s">
        <v>307</v>
      </c>
      <c r="C189" s="289">
        <v>19607496.129999939</v>
      </c>
      <c r="D189" s="289">
        <v>10430522.07</v>
      </c>
      <c r="E189" s="289">
        <v>30038018.19999994</v>
      </c>
      <c r="F189" s="290"/>
      <c r="G189" s="290">
        <v>128172.79999999997</v>
      </c>
      <c r="H189" s="179">
        <v>5.980284940351388E-2</v>
      </c>
      <c r="I189" s="36"/>
      <c r="J189" s="5"/>
    </row>
    <row r="190" spans="1:11" s="28" customFormat="1" ht="10.5" customHeight="1" x14ac:dyDescent="0.2">
      <c r="A190" s="24"/>
      <c r="B190" s="33" t="s">
        <v>308</v>
      </c>
      <c r="C190" s="289">
        <v>26592699.580000266</v>
      </c>
      <c r="D190" s="289">
        <v>10948811.490000008</v>
      </c>
      <c r="E190" s="289">
        <v>37541511.070000276</v>
      </c>
      <c r="F190" s="290"/>
      <c r="G190" s="290">
        <v>181223.44999999998</v>
      </c>
      <c r="H190" s="179">
        <v>4.1656834680241506E-2</v>
      </c>
      <c r="I190" s="36"/>
      <c r="J190" s="5"/>
    </row>
    <row r="191" spans="1:11" s="28" customFormat="1" ht="10.5" customHeight="1" x14ac:dyDescent="0.2">
      <c r="A191" s="24"/>
      <c r="B191" s="33" t="s">
        <v>309</v>
      </c>
      <c r="C191" s="289">
        <v>106911493.1599995</v>
      </c>
      <c r="D191" s="289">
        <v>80932005.079999954</v>
      </c>
      <c r="E191" s="289">
        <v>187843498.23999947</v>
      </c>
      <c r="F191" s="290"/>
      <c r="G191" s="290">
        <v>827789.50000000023</v>
      </c>
      <c r="H191" s="179">
        <v>9.4271415809249026E-2</v>
      </c>
      <c r="I191" s="36"/>
      <c r="J191" s="5"/>
    </row>
    <row r="192" spans="1:11" ht="10.5" customHeight="1" x14ac:dyDescent="0.2">
      <c r="B192" s="33" t="s">
        <v>105</v>
      </c>
      <c r="C192" s="289">
        <v>36522966.479999498</v>
      </c>
      <c r="D192" s="289">
        <v>9284977.1499999668</v>
      </c>
      <c r="E192" s="289">
        <v>45807943.629999466</v>
      </c>
      <c r="F192" s="290"/>
      <c r="G192" s="290">
        <v>107828.06000000014</v>
      </c>
      <c r="H192" s="179">
        <v>-3.8759627772018357E-2</v>
      </c>
      <c r="I192" s="34"/>
    </row>
    <row r="193" spans="1:10" ht="10.5" customHeight="1" x14ac:dyDescent="0.2">
      <c r="B193" s="16" t="s">
        <v>116</v>
      </c>
      <c r="C193" s="289">
        <v>219735955.63000092</v>
      </c>
      <c r="D193" s="289">
        <v>26734390.809999846</v>
      </c>
      <c r="E193" s="289">
        <v>246470346.44000077</v>
      </c>
      <c r="F193" s="290"/>
      <c r="G193" s="290">
        <v>710103.05000000016</v>
      </c>
      <c r="H193" s="179">
        <v>-4.7624745107276656E-2</v>
      </c>
      <c r="I193" s="34"/>
    </row>
    <row r="194" spans="1:10" ht="10.5" customHeight="1" x14ac:dyDescent="0.2">
      <c r="B194" s="16" t="s">
        <v>117</v>
      </c>
      <c r="C194" s="289">
        <v>146980562.31000012</v>
      </c>
      <c r="D194" s="289">
        <v>27123551.699999999</v>
      </c>
      <c r="E194" s="289">
        <v>174104114.01000011</v>
      </c>
      <c r="F194" s="290"/>
      <c r="G194" s="290">
        <v>473340.32999999996</v>
      </c>
      <c r="H194" s="179">
        <v>-8.5917956131532747E-2</v>
      </c>
      <c r="I194" s="34"/>
    </row>
    <row r="195" spans="1:10" ht="10.5" customHeight="1" x14ac:dyDescent="0.2">
      <c r="B195" s="16" t="s">
        <v>118</v>
      </c>
      <c r="C195" s="289">
        <v>2277840.2500000065</v>
      </c>
      <c r="D195" s="289">
        <v>48766285.810000002</v>
      </c>
      <c r="E195" s="289">
        <v>51044126.060000002</v>
      </c>
      <c r="F195" s="290"/>
      <c r="G195" s="290">
        <v>48212.800000000003</v>
      </c>
      <c r="H195" s="179">
        <v>9.5104220762387115E-2</v>
      </c>
      <c r="I195" s="34"/>
    </row>
    <row r="196" spans="1:10" s="28" customFormat="1" ht="10.5" customHeight="1" x14ac:dyDescent="0.2">
      <c r="A196" s="24"/>
      <c r="B196" s="16" t="s">
        <v>115</v>
      </c>
      <c r="C196" s="289">
        <v>20581255.650000103</v>
      </c>
      <c r="D196" s="289">
        <v>27423184.050000001</v>
      </c>
      <c r="E196" s="289">
        <v>48004439.7000001</v>
      </c>
      <c r="F196" s="290"/>
      <c r="G196" s="290">
        <v>110010.72999999998</v>
      </c>
      <c r="H196" s="179">
        <v>-3.8823754648720787E-2</v>
      </c>
      <c r="I196" s="36"/>
      <c r="J196" s="5"/>
    </row>
    <row r="197" spans="1:10" s="28" customFormat="1" ht="10.5" customHeight="1" x14ac:dyDescent="0.2">
      <c r="A197" s="24"/>
      <c r="B197" s="16" t="s">
        <v>114</v>
      </c>
      <c r="C197" s="289">
        <v>152522.19000000003</v>
      </c>
      <c r="D197" s="289">
        <v>20864798.060000151</v>
      </c>
      <c r="E197" s="289">
        <v>21017320.250000149</v>
      </c>
      <c r="F197" s="290"/>
      <c r="G197" s="290">
        <v>50869.149999999972</v>
      </c>
      <c r="H197" s="179">
        <v>-4.9575398728370468E-2</v>
      </c>
      <c r="I197" s="36"/>
      <c r="J197" s="5"/>
    </row>
    <row r="198" spans="1:10" s="28" customFormat="1" ht="10.5" customHeight="1" x14ac:dyDescent="0.2">
      <c r="A198" s="24"/>
      <c r="B198" s="16" t="s">
        <v>95</v>
      </c>
      <c r="C198" s="289">
        <v>1477196.5799999968</v>
      </c>
      <c r="D198" s="289">
        <v>8328247.5899999971</v>
      </c>
      <c r="E198" s="289">
        <v>9805444.1699999943</v>
      </c>
      <c r="F198" s="290"/>
      <c r="G198" s="290">
        <v>32521.680000000008</v>
      </c>
      <c r="H198" s="179">
        <v>3.437468002955546E-2</v>
      </c>
      <c r="I198" s="36"/>
      <c r="J198" s="5"/>
    </row>
    <row r="199" spans="1:10" ht="10.5" customHeight="1" x14ac:dyDescent="0.2">
      <c r="B199" s="16" t="s">
        <v>381</v>
      </c>
      <c r="C199" s="289">
        <v>101886721.59999995</v>
      </c>
      <c r="D199" s="289">
        <v>16235966.848570993</v>
      </c>
      <c r="E199" s="289">
        <v>118122688.44857094</v>
      </c>
      <c r="F199" s="290"/>
      <c r="G199" s="290">
        <v>788788.04999999981</v>
      </c>
      <c r="H199" s="179">
        <v>0.44225304233942664</v>
      </c>
      <c r="I199" s="20"/>
    </row>
    <row r="200" spans="1:10" ht="10.5" customHeight="1" x14ac:dyDescent="0.2">
      <c r="B200" s="16" t="s">
        <v>418</v>
      </c>
      <c r="C200" s="289"/>
      <c r="D200" s="289">
        <v>188109.51949399995</v>
      </c>
      <c r="E200" s="289">
        <v>188109.51949399995</v>
      </c>
      <c r="F200" s="290"/>
      <c r="G200" s="290">
        <v>28</v>
      </c>
      <c r="H200" s="179">
        <v>0.14506621269847697</v>
      </c>
      <c r="I200" s="34"/>
    </row>
    <row r="201" spans="1:10" ht="10.5" customHeight="1" x14ac:dyDescent="0.2">
      <c r="B201" s="16" t="s">
        <v>441</v>
      </c>
      <c r="C201" s="289"/>
      <c r="D201" s="289">
        <v>11667478.710495997</v>
      </c>
      <c r="E201" s="289">
        <v>11667478.710495997</v>
      </c>
      <c r="F201" s="290"/>
      <c r="G201" s="290"/>
      <c r="H201" s="179">
        <v>0.36098310417455748</v>
      </c>
      <c r="I201" s="34"/>
    </row>
    <row r="202" spans="1:10" ht="10.5" customHeight="1" x14ac:dyDescent="0.2">
      <c r="B202" s="16" t="s">
        <v>346</v>
      </c>
      <c r="C202" s="289"/>
      <c r="D202" s="289"/>
      <c r="E202" s="289"/>
      <c r="F202" s="290"/>
      <c r="G202" s="290"/>
      <c r="H202" s="179"/>
      <c r="I202" s="20"/>
    </row>
    <row r="203" spans="1:10" ht="10.5" customHeight="1" x14ac:dyDescent="0.2">
      <c r="B203" s="16" t="s">
        <v>350</v>
      </c>
      <c r="C203" s="289"/>
      <c r="D203" s="289">
        <v>109463983.1362139</v>
      </c>
      <c r="E203" s="289">
        <v>109463983.1362139</v>
      </c>
      <c r="F203" s="290"/>
      <c r="G203" s="290"/>
      <c r="H203" s="179">
        <v>6.7882031562806144E-2</v>
      </c>
      <c r="I203" s="20"/>
    </row>
    <row r="204" spans="1:10" ht="10.5" customHeight="1" x14ac:dyDescent="0.2">
      <c r="B204" s="16" t="s">
        <v>313</v>
      </c>
      <c r="C204" s="289"/>
      <c r="D204" s="289"/>
      <c r="E204" s="289"/>
      <c r="F204" s="290"/>
      <c r="G204" s="290"/>
      <c r="H204" s="179"/>
      <c r="I204" s="20"/>
    </row>
    <row r="205" spans="1:10" ht="10.5" customHeight="1" x14ac:dyDescent="0.2">
      <c r="B205" s="16" t="s">
        <v>351</v>
      </c>
      <c r="C205" s="289"/>
      <c r="D205" s="289"/>
      <c r="E205" s="289"/>
      <c r="F205" s="290"/>
      <c r="G205" s="290"/>
      <c r="H205" s="179"/>
      <c r="I205" s="20"/>
    </row>
    <row r="206" spans="1:10" ht="10.5" customHeight="1" x14ac:dyDescent="0.2">
      <c r="B206" s="269" t="s">
        <v>412</v>
      </c>
      <c r="C206" s="289"/>
      <c r="D206" s="289">
        <v>5662.6157149999999</v>
      </c>
      <c r="E206" s="289">
        <v>5662.6157149999999</v>
      </c>
      <c r="F206" s="290"/>
      <c r="G206" s="290"/>
      <c r="H206" s="179"/>
      <c r="I206" s="34"/>
    </row>
    <row r="207" spans="1:10" ht="10.5" customHeight="1" x14ac:dyDescent="0.2">
      <c r="B207" s="16" t="s">
        <v>100</v>
      </c>
      <c r="C207" s="289">
        <v>688246.74000000162</v>
      </c>
      <c r="D207" s="289">
        <v>4534879.2120000012</v>
      </c>
      <c r="E207" s="289">
        <v>5223125.9520000033</v>
      </c>
      <c r="F207" s="290"/>
      <c r="G207" s="290">
        <v>20932.87</v>
      </c>
      <c r="H207" s="179">
        <v>8.5406488163810579E-3</v>
      </c>
      <c r="I207" s="34"/>
    </row>
    <row r="208" spans="1:10" ht="10.5" customHeight="1" x14ac:dyDescent="0.2">
      <c r="B208" s="16" t="s">
        <v>388</v>
      </c>
      <c r="C208" s="289">
        <v>47875.120985000089</v>
      </c>
      <c r="D208" s="289">
        <v>402354.29502000083</v>
      </c>
      <c r="E208" s="289">
        <v>450229.41600500094</v>
      </c>
      <c r="F208" s="290"/>
      <c r="G208" s="290">
        <v>1269.11355</v>
      </c>
      <c r="H208" s="179">
        <v>-0.32647485660087849</v>
      </c>
      <c r="I208" s="34"/>
    </row>
    <row r="209" spans="1:10" ht="10.5" customHeight="1" x14ac:dyDescent="0.2">
      <c r="B209" s="16" t="s">
        <v>94</v>
      </c>
      <c r="C209" s="289">
        <v>7598.1</v>
      </c>
      <c r="D209" s="289">
        <v>256538</v>
      </c>
      <c r="E209" s="289">
        <v>264136.09999999998</v>
      </c>
      <c r="F209" s="290"/>
      <c r="G209" s="290"/>
      <c r="H209" s="179">
        <v>-0.19030945447681114</v>
      </c>
      <c r="I209" s="34"/>
    </row>
    <row r="210" spans="1:10" ht="10.5" customHeight="1" x14ac:dyDescent="0.2">
      <c r="B210" s="16" t="s">
        <v>92</v>
      </c>
      <c r="C210" s="289">
        <v>212604.96999999983</v>
      </c>
      <c r="D210" s="289">
        <v>32304.160000000011</v>
      </c>
      <c r="E210" s="289">
        <v>244909.12999999983</v>
      </c>
      <c r="F210" s="290"/>
      <c r="G210" s="290">
        <v>317.05</v>
      </c>
      <c r="H210" s="179">
        <v>-0.24687213734055324</v>
      </c>
      <c r="I210" s="34"/>
    </row>
    <row r="211" spans="1:10" s="28" customFormat="1" ht="10.5" customHeight="1" x14ac:dyDescent="0.2">
      <c r="A211" s="24"/>
      <c r="B211" s="16" t="s">
        <v>93</v>
      </c>
      <c r="C211" s="289">
        <v>239877.38999999998</v>
      </c>
      <c r="D211" s="289">
        <v>45735.049999999996</v>
      </c>
      <c r="E211" s="289">
        <v>285612.44</v>
      </c>
      <c r="F211" s="290"/>
      <c r="G211" s="290"/>
      <c r="H211" s="179">
        <v>-0.16426748338600317</v>
      </c>
      <c r="I211" s="27"/>
      <c r="J211" s="5"/>
    </row>
    <row r="212" spans="1:10" ht="10.5" customHeight="1" x14ac:dyDescent="0.2">
      <c r="B212" s="16" t="s">
        <v>303</v>
      </c>
      <c r="C212" s="289"/>
      <c r="D212" s="289"/>
      <c r="E212" s="289"/>
      <c r="F212" s="290"/>
      <c r="G212" s="290"/>
      <c r="H212" s="179"/>
      <c r="I212" s="34"/>
    </row>
    <row r="213" spans="1:10" ht="10.5" customHeight="1" x14ac:dyDescent="0.2">
      <c r="B213" s="16" t="s">
        <v>123</v>
      </c>
      <c r="C213" s="289">
        <v>1231658.3300000005</v>
      </c>
      <c r="D213" s="289">
        <v>125526.9199999999</v>
      </c>
      <c r="E213" s="289">
        <v>1357185.2500000002</v>
      </c>
      <c r="F213" s="290"/>
      <c r="G213" s="290">
        <v>2862.16</v>
      </c>
      <c r="H213" s="179">
        <v>0.16052359473918476</v>
      </c>
      <c r="I213" s="34"/>
    </row>
    <row r="214" spans="1:10" ht="10.5" customHeight="1" x14ac:dyDescent="0.2">
      <c r="B214" s="16" t="s">
        <v>107</v>
      </c>
      <c r="C214" s="289"/>
      <c r="D214" s="289">
        <v>3500</v>
      </c>
      <c r="E214" s="289">
        <v>3500</v>
      </c>
      <c r="F214" s="290"/>
      <c r="G214" s="290"/>
      <c r="H214" s="179"/>
      <c r="I214" s="20"/>
    </row>
    <row r="215" spans="1:10" ht="10.5" customHeight="1" x14ac:dyDescent="0.2">
      <c r="B215" s="33" t="s">
        <v>110</v>
      </c>
      <c r="C215" s="289"/>
      <c r="D215" s="289"/>
      <c r="E215" s="289"/>
      <c r="F215" s="290"/>
      <c r="G215" s="290"/>
      <c r="H215" s="179"/>
      <c r="I215" s="34"/>
    </row>
    <row r="216" spans="1:10" ht="10.5" customHeight="1" x14ac:dyDescent="0.2">
      <c r="B216" s="33" t="s">
        <v>109</v>
      </c>
      <c r="C216" s="289"/>
      <c r="D216" s="289"/>
      <c r="E216" s="289"/>
      <c r="F216" s="290"/>
      <c r="G216" s="290"/>
      <c r="H216" s="179"/>
      <c r="I216" s="34"/>
    </row>
    <row r="217" spans="1:10" ht="10.5" customHeight="1" x14ac:dyDescent="0.2">
      <c r="B217" s="33" t="s">
        <v>111</v>
      </c>
      <c r="C217" s="289"/>
      <c r="D217" s="289">
        <v>3500</v>
      </c>
      <c r="E217" s="289">
        <v>3500</v>
      </c>
      <c r="F217" s="290"/>
      <c r="G217" s="290"/>
      <c r="H217" s="179"/>
      <c r="I217" s="34"/>
    </row>
    <row r="218" spans="1:10" ht="10.5" customHeight="1" x14ac:dyDescent="0.2">
      <c r="B218" s="33" t="s">
        <v>112</v>
      </c>
      <c r="C218" s="289"/>
      <c r="D218" s="289"/>
      <c r="E218" s="289"/>
      <c r="F218" s="290"/>
      <c r="G218" s="290"/>
      <c r="H218" s="179"/>
      <c r="I218" s="34"/>
    </row>
    <row r="219" spans="1:10" s="28" customFormat="1" ht="10.5" customHeight="1" x14ac:dyDescent="0.2">
      <c r="A219" s="24"/>
      <c r="B219" s="16" t="s">
        <v>256</v>
      </c>
      <c r="C219" s="289">
        <v>83046.380000000063</v>
      </c>
      <c r="D219" s="289">
        <v>1341.23</v>
      </c>
      <c r="E219" s="289">
        <v>84387.610000000059</v>
      </c>
      <c r="F219" s="290"/>
      <c r="G219" s="290">
        <v>228.2</v>
      </c>
      <c r="H219" s="179">
        <v>0.91269335431863063</v>
      </c>
      <c r="I219" s="47"/>
      <c r="J219" s="5"/>
    </row>
    <row r="220" spans="1:10" s="28" customFormat="1" ht="10.5" customHeight="1" x14ac:dyDescent="0.2">
      <c r="A220" s="24"/>
      <c r="B220" s="16" t="s">
        <v>96</v>
      </c>
      <c r="C220" s="289"/>
      <c r="D220" s="289"/>
      <c r="E220" s="289"/>
      <c r="F220" s="290"/>
      <c r="G220" s="290"/>
      <c r="H220" s="179"/>
      <c r="I220" s="47"/>
      <c r="J220" s="5"/>
    </row>
    <row r="221" spans="1:10" s="28" customFormat="1" ht="10.5" customHeight="1" x14ac:dyDescent="0.2">
      <c r="A221" s="24"/>
      <c r="B221" s="16" t="s">
        <v>103</v>
      </c>
      <c r="C221" s="295"/>
      <c r="D221" s="295"/>
      <c r="E221" s="295"/>
      <c r="F221" s="296"/>
      <c r="G221" s="296"/>
      <c r="H221" s="190"/>
      <c r="I221" s="47"/>
      <c r="J221" s="5"/>
    </row>
    <row r="222" spans="1:10" s="28" customFormat="1" ht="10.5" customHeight="1" x14ac:dyDescent="0.2">
      <c r="A222" s="24"/>
      <c r="B222" s="16" t="s">
        <v>91</v>
      </c>
      <c r="C222" s="295">
        <v>1862342.55</v>
      </c>
      <c r="D222" s="295">
        <v>979224.25999999954</v>
      </c>
      <c r="E222" s="295">
        <v>2841566.8099999996</v>
      </c>
      <c r="F222" s="296"/>
      <c r="G222" s="296">
        <v>7372.42</v>
      </c>
      <c r="H222" s="190">
        <v>0.34029684384282488</v>
      </c>
      <c r="I222" s="47"/>
      <c r="J222" s="5"/>
    </row>
    <row r="223" spans="1:10" s="28" customFormat="1" ht="10.5" customHeight="1" x14ac:dyDescent="0.2">
      <c r="A223" s="24"/>
      <c r="B223" s="269" t="s">
        <v>382</v>
      </c>
      <c r="C223" s="295"/>
      <c r="D223" s="295">
        <v>50</v>
      </c>
      <c r="E223" s="295">
        <v>50</v>
      </c>
      <c r="F223" s="296"/>
      <c r="G223" s="296"/>
      <c r="H223" s="190">
        <v>0</v>
      </c>
      <c r="I223" s="47"/>
      <c r="J223" s="5"/>
    </row>
    <row r="224" spans="1:10" s="28" customFormat="1" ht="10.5" customHeight="1" x14ac:dyDescent="0.2">
      <c r="A224" s="24"/>
      <c r="B224" s="268" t="s">
        <v>255</v>
      </c>
      <c r="C224" s="295"/>
      <c r="D224" s="295">
        <v>4800</v>
      </c>
      <c r="E224" s="295">
        <v>4800</v>
      </c>
      <c r="F224" s="296"/>
      <c r="G224" s="296"/>
      <c r="H224" s="190"/>
      <c r="I224" s="47"/>
      <c r="J224" s="5"/>
    </row>
    <row r="225" spans="1:11" s="28" customFormat="1" ht="10.5" customHeight="1" x14ac:dyDescent="0.2">
      <c r="A225" s="24"/>
      <c r="B225" s="16" t="s">
        <v>411</v>
      </c>
      <c r="C225" s="295"/>
      <c r="D225" s="295"/>
      <c r="E225" s="295"/>
      <c r="F225" s="296"/>
      <c r="G225" s="296"/>
      <c r="H225" s="190"/>
      <c r="I225" s="47"/>
      <c r="J225" s="5"/>
    </row>
    <row r="226" spans="1:11" s="28" customFormat="1" ht="10.5" customHeight="1" x14ac:dyDescent="0.2">
      <c r="A226" s="24"/>
      <c r="B226" s="16" t="s">
        <v>97</v>
      </c>
      <c r="C226" s="295"/>
      <c r="D226" s="295"/>
      <c r="E226" s="295"/>
      <c r="F226" s="296"/>
      <c r="G226" s="296"/>
      <c r="H226" s="190"/>
      <c r="I226" s="47"/>
      <c r="J226" s="5"/>
    </row>
    <row r="227" spans="1:11" s="28" customFormat="1" ht="10.5" customHeight="1" x14ac:dyDescent="0.2">
      <c r="A227" s="24"/>
      <c r="B227" s="16" t="s">
        <v>380</v>
      </c>
      <c r="C227" s="295"/>
      <c r="D227" s="295"/>
      <c r="E227" s="295"/>
      <c r="F227" s="296"/>
      <c r="G227" s="296"/>
      <c r="H227" s="190"/>
      <c r="I227" s="47"/>
      <c r="J227" s="5"/>
    </row>
    <row r="228" spans="1:11" s="28" customFormat="1" ht="10.5" customHeight="1" x14ac:dyDescent="0.2">
      <c r="A228" s="24"/>
      <c r="B228" s="16" t="s">
        <v>419</v>
      </c>
      <c r="C228" s="295"/>
      <c r="D228" s="295">
        <v>26355634.049696047</v>
      </c>
      <c r="E228" s="295">
        <v>26355634.049696047</v>
      </c>
      <c r="F228" s="296"/>
      <c r="G228" s="296"/>
      <c r="H228" s="190">
        <v>0.29147667266798893</v>
      </c>
      <c r="I228" s="47"/>
      <c r="J228" s="5"/>
    </row>
    <row r="229" spans="1:11" s="28" customFormat="1" ht="10.5" customHeight="1" x14ac:dyDescent="0.2">
      <c r="A229" s="24"/>
      <c r="B229" s="16" t="s">
        <v>489</v>
      </c>
      <c r="C229" s="295"/>
      <c r="D229" s="295">
        <v>188233.86510000008</v>
      </c>
      <c r="E229" s="295">
        <v>188233.86510000008</v>
      </c>
      <c r="F229" s="296"/>
      <c r="G229" s="296"/>
      <c r="H229" s="190"/>
      <c r="I229" s="47"/>
      <c r="J229" s="5"/>
    </row>
    <row r="230" spans="1:11" s="28" customFormat="1" ht="10.5" customHeight="1" x14ac:dyDescent="0.2">
      <c r="A230" s="24"/>
      <c r="B230" s="16" t="s">
        <v>487</v>
      </c>
      <c r="C230" s="295"/>
      <c r="D230" s="295">
        <v>63284.976900000023</v>
      </c>
      <c r="E230" s="295">
        <v>63284.976900000023</v>
      </c>
      <c r="F230" s="296"/>
      <c r="G230" s="296"/>
      <c r="H230" s="190">
        <v>0.2365579122935495</v>
      </c>
      <c r="I230" s="47"/>
      <c r="J230" s="5"/>
    </row>
    <row r="231" spans="1:11" s="28" customFormat="1" ht="10.5" customHeight="1" x14ac:dyDescent="0.2">
      <c r="A231" s="24"/>
      <c r="B231" s="16" t="s">
        <v>374</v>
      </c>
      <c r="C231" s="295">
        <v>189425.22</v>
      </c>
      <c r="D231" s="295">
        <v>114007.57750000023</v>
      </c>
      <c r="E231" s="295">
        <v>303432.79750000022</v>
      </c>
      <c r="F231" s="296"/>
      <c r="G231" s="296">
        <v>786</v>
      </c>
      <c r="H231" s="190">
        <v>-1.2812720685018153E-2</v>
      </c>
      <c r="I231" s="47"/>
      <c r="J231" s="5"/>
    </row>
    <row r="232" spans="1:11" s="28" customFormat="1" ht="10.5" customHeight="1" x14ac:dyDescent="0.2">
      <c r="A232" s="24"/>
      <c r="B232" s="16" t="s">
        <v>420</v>
      </c>
      <c r="C232" s="295"/>
      <c r="D232" s="295">
        <v>2453955.5657409998</v>
      </c>
      <c r="E232" s="295">
        <v>2453955.5657409998</v>
      </c>
      <c r="F232" s="296"/>
      <c r="G232" s="296"/>
      <c r="H232" s="190">
        <v>0.33519931203994413</v>
      </c>
      <c r="I232" s="47"/>
      <c r="J232" s="5"/>
    </row>
    <row r="233" spans="1:11" s="28" customFormat="1" ht="10.5" customHeight="1" x14ac:dyDescent="0.2">
      <c r="A233" s="24"/>
      <c r="B233" s="574" t="s">
        <v>460</v>
      </c>
      <c r="C233" s="295"/>
      <c r="D233" s="295">
        <v>-1163.4000000000001</v>
      </c>
      <c r="E233" s="295">
        <v>-1163.4000000000001</v>
      </c>
      <c r="F233" s="296"/>
      <c r="G233" s="296"/>
      <c r="H233" s="190"/>
      <c r="I233" s="47"/>
      <c r="J233" s="5"/>
    </row>
    <row r="234" spans="1:11" s="28" customFormat="1" ht="10.5" hidden="1" customHeight="1" x14ac:dyDescent="0.2">
      <c r="A234" s="24"/>
      <c r="B234" s="574"/>
      <c r="C234" s="295"/>
      <c r="D234" s="295"/>
      <c r="E234" s="295"/>
      <c r="F234" s="296"/>
      <c r="G234" s="296"/>
      <c r="H234" s="190"/>
      <c r="I234" s="47"/>
      <c r="J234" s="5"/>
    </row>
    <row r="235" spans="1:11" s="28" customFormat="1" ht="10.5" customHeight="1" x14ac:dyDescent="0.2">
      <c r="A235" s="24"/>
      <c r="B235" s="16" t="s">
        <v>99</v>
      </c>
      <c r="C235" s="295">
        <v>272154.18000000005</v>
      </c>
      <c r="D235" s="295">
        <v>1831306.526865002</v>
      </c>
      <c r="E235" s="295">
        <v>2103460.7068650024</v>
      </c>
      <c r="F235" s="296">
        <v>6.8</v>
      </c>
      <c r="G235" s="296">
        <v>9699.9618329999976</v>
      </c>
      <c r="H235" s="190">
        <v>0.13376256592180535</v>
      </c>
      <c r="I235" s="47"/>
      <c r="J235" s="5"/>
    </row>
    <row r="236" spans="1:11" s="28" customFormat="1" ht="10.5" customHeight="1" x14ac:dyDescent="0.2">
      <c r="A236" s="24"/>
      <c r="B236" s="16" t="s">
        <v>283</v>
      </c>
      <c r="C236" s="295"/>
      <c r="D236" s="295">
        <v>-1150704</v>
      </c>
      <c r="E236" s="295">
        <v>-1150704</v>
      </c>
      <c r="F236" s="296"/>
      <c r="G236" s="296">
        <v>-2280</v>
      </c>
      <c r="H236" s="190">
        <v>0.21668739056512809</v>
      </c>
      <c r="I236" s="47"/>
      <c r="J236" s="5"/>
    </row>
    <row r="237" spans="1:11" s="28" customFormat="1" ht="12.75" customHeight="1" x14ac:dyDescent="0.2">
      <c r="A237" s="24"/>
      <c r="B237" s="16" t="s">
        <v>279</v>
      </c>
      <c r="C237" s="295">
        <v>171.5</v>
      </c>
      <c r="D237" s="295">
        <v>-25129025</v>
      </c>
      <c r="E237" s="295">
        <v>-25128853.5</v>
      </c>
      <c r="F237" s="296"/>
      <c r="G237" s="296">
        <v>-114706</v>
      </c>
      <c r="H237" s="190">
        <v>0.72181447647479913</v>
      </c>
      <c r="I237" s="47"/>
    </row>
    <row r="238" spans="1:11" ht="10.5" customHeight="1" x14ac:dyDescent="0.2">
      <c r="B238" s="35" t="s">
        <v>245</v>
      </c>
      <c r="C238" s="297">
        <v>905398398.98000169</v>
      </c>
      <c r="D238" s="297">
        <v>579907040.98956692</v>
      </c>
      <c r="E238" s="297">
        <v>1485305439.9695687</v>
      </c>
      <c r="F238" s="298">
        <v>6.8</v>
      </c>
      <c r="G238" s="298">
        <v>4877256.4365830012</v>
      </c>
      <c r="H238" s="180">
        <v>5.9816779720451851E-2</v>
      </c>
      <c r="I238" s="47"/>
      <c r="K238" s="209" t="b">
        <f>IF(ABS(E238-SUM(E182:E184,E193:E214,E219:E237))&lt;0.001,TRUE,FALSE)</f>
        <v>1</v>
      </c>
    </row>
    <row r="239" spans="1:11" ht="10.5" customHeight="1" x14ac:dyDescent="0.2">
      <c r="B239" s="35"/>
      <c r="C239" s="297"/>
      <c r="D239" s="297"/>
      <c r="E239" s="297"/>
      <c r="F239" s="298"/>
      <c r="G239" s="298"/>
      <c r="H239" s="180"/>
      <c r="I239" s="47"/>
      <c r="K239" s="209"/>
    </row>
    <row r="240" spans="1:11" ht="10.5" customHeight="1" x14ac:dyDescent="0.2">
      <c r="B240" s="31" t="s">
        <v>278</v>
      </c>
      <c r="C240" s="297"/>
      <c r="D240" s="297"/>
      <c r="E240" s="297"/>
      <c r="F240" s="298"/>
      <c r="G240" s="298"/>
      <c r="H240" s="180"/>
      <c r="I240" s="47"/>
    </row>
    <row r="241" spans="2:9" ht="10.5" customHeight="1" x14ac:dyDescent="0.2">
      <c r="B241" s="16" t="s">
        <v>22</v>
      </c>
      <c r="C241" s="295">
        <v>4436402686.8998995</v>
      </c>
      <c r="D241" s="295">
        <v>2551081164.2862163</v>
      </c>
      <c r="E241" s="295">
        <v>6987483851.1861162</v>
      </c>
      <c r="F241" s="296">
        <v>302569027.56999981</v>
      </c>
      <c r="G241" s="296">
        <v>40301294.253249928</v>
      </c>
      <c r="H241" s="190">
        <v>5.6123701194040532E-2</v>
      </c>
      <c r="I241" s="47"/>
    </row>
    <row r="242" spans="2:9" ht="10.5" customHeight="1" x14ac:dyDescent="0.2">
      <c r="B242" s="16" t="s">
        <v>387</v>
      </c>
      <c r="C242" s="295">
        <v>1442312.1475390303</v>
      </c>
      <c r="D242" s="295">
        <v>11473116.146456007</v>
      </c>
      <c r="E242" s="295">
        <v>12915428.293995038</v>
      </c>
      <c r="F242" s="296">
        <v>891482.89999999921</v>
      </c>
      <c r="G242" s="296">
        <v>23227.97785599999</v>
      </c>
      <c r="H242" s="190">
        <v>-0.51935918835730344</v>
      </c>
      <c r="I242" s="47"/>
    </row>
    <row r="243" spans="2:9" ht="10.5" customHeight="1" x14ac:dyDescent="0.2">
      <c r="B243" s="16" t="s">
        <v>104</v>
      </c>
      <c r="C243" s="295">
        <v>3362630370.779984</v>
      </c>
      <c r="D243" s="295">
        <v>6156548361.8100119</v>
      </c>
      <c r="E243" s="295">
        <v>9519178732.5899963</v>
      </c>
      <c r="F243" s="296">
        <v>3039533231.6100063</v>
      </c>
      <c r="G243" s="296">
        <v>57125875.439999998</v>
      </c>
      <c r="H243" s="190">
        <v>4.0874797827983089E-2</v>
      </c>
      <c r="I243" s="47"/>
    </row>
    <row r="244" spans="2:9" ht="10.5" customHeight="1" x14ac:dyDescent="0.2">
      <c r="B244" s="33" t="s">
        <v>106</v>
      </c>
      <c r="C244" s="295">
        <v>3088919846.7599797</v>
      </c>
      <c r="D244" s="295">
        <v>6086882397.0200119</v>
      </c>
      <c r="E244" s="295">
        <v>9175802243.7799931</v>
      </c>
      <c r="F244" s="296">
        <v>2997905441.680006</v>
      </c>
      <c r="G244" s="296">
        <v>54886023.61999999</v>
      </c>
      <c r="H244" s="190">
        <v>4.3709605904584059E-2</v>
      </c>
      <c r="I244" s="47"/>
    </row>
    <row r="245" spans="2:9" ht="10.5" customHeight="1" x14ac:dyDescent="0.2">
      <c r="B245" s="33" t="s">
        <v>304</v>
      </c>
      <c r="C245" s="295">
        <v>85453236.709999323</v>
      </c>
      <c r="D245" s="295">
        <v>1484550608.380002</v>
      </c>
      <c r="E245" s="295">
        <v>1570003845.0900011</v>
      </c>
      <c r="F245" s="296">
        <v>1245297193.950002</v>
      </c>
      <c r="G245" s="296">
        <v>10057513.689999996</v>
      </c>
      <c r="H245" s="190">
        <v>3.49527988705014E-2</v>
      </c>
      <c r="I245" s="47"/>
    </row>
    <row r="246" spans="2:9" ht="10.5" customHeight="1" x14ac:dyDescent="0.2">
      <c r="B246" s="33" t="s">
        <v>305</v>
      </c>
      <c r="C246" s="295">
        <v>299968.00000000029</v>
      </c>
      <c r="D246" s="295">
        <v>446605.78000000038</v>
      </c>
      <c r="E246" s="295">
        <v>746573.78000000073</v>
      </c>
      <c r="F246" s="296">
        <v>656706.02000000072</v>
      </c>
      <c r="G246" s="296">
        <v>2224.0100000000002</v>
      </c>
      <c r="H246" s="190">
        <v>-0.12363644439704746</v>
      </c>
      <c r="I246" s="47"/>
    </row>
    <row r="247" spans="2:9" ht="10.5" customHeight="1" x14ac:dyDescent="0.2">
      <c r="B247" s="33" t="s">
        <v>306</v>
      </c>
      <c r="C247" s="295">
        <v>4165548.5999999759</v>
      </c>
      <c r="D247" s="295">
        <v>654380066.52000546</v>
      </c>
      <c r="E247" s="295">
        <v>658545615.12000525</v>
      </c>
      <c r="F247" s="296">
        <v>641559592.12000537</v>
      </c>
      <c r="G247" s="296">
        <v>4068623.040000001</v>
      </c>
      <c r="H247" s="190">
        <v>2.0002644746373255E-2</v>
      </c>
      <c r="I247" s="47"/>
    </row>
    <row r="248" spans="2:9" ht="10.5" customHeight="1" x14ac:dyDescent="0.2">
      <c r="B248" s="33" t="s">
        <v>307</v>
      </c>
      <c r="C248" s="295">
        <v>754243431.34001434</v>
      </c>
      <c r="D248" s="295">
        <v>599321101.79000533</v>
      </c>
      <c r="E248" s="295">
        <v>1353564533.1300194</v>
      </c>
      <c r="F248" s="296">
        <v>63303010.090000026</v>
      </c>
      <c r="G248" s="296">
        <v>8671547.5399999768</v>
      </c>
      <c r="H248" s="190">
        <v>2.7583213094265924E-2</v>
      </c>
      <c r="I248" s="47"/>
    </row>
    <row r="249" spans="2:9" ht="10.5" customHeight="1" x14ac:dyDescent="0.2">
      <c r="B249" s="33" t="s">
        <v>308</v>
      </c>
      <c r="C249" s="295">
        <v>982755126.68995798</v>
      </c>
      <c r="D249" s="295">
        <v>855092853.77999568</v>
      </c>
      <c r="E249" s="295">
        <v>1837847980.4699538</v>
      </c>
      <c r="F249" s="296">
        <v>256735121.7699987</v>
      </c>
      <c r="G249" s="296">
        <v>10482671.73000001</v>
      </c>
      <c r="H249" s="190">
        <v>3.429938487108819E-2</v>
      </c>
      <c r="I249" s="47"/>
    </row>
    <row r="250" spans="2:9" ht="10.5" customHeight="1" x14ac:dyDescent="0.2">
      <c r="B250" s="33" t="s">
        <v>309</v>
      </c>
      <c r="C250" s="295">
        <v>1262002535.4200082</v>
      </c>
      <c r="D250" s="295">
        <v>2493091160.7700043</v>
      </c>
      <c r="E250" s="295">
        <v>3755093696.1900125</v>
      </c>
      <c r="F250" s="296">
        <v>790353817.73000026</v>
      </c>
      <c r="G250" s="296">
        <v>21603443.610000007</v>
      </c>
      <c r="H250" s="190">
        <v>6.258253891894805E-2</v>
      </c>
      <c r="I250" s="47"/>
    </row>
    <row r="251" spans="2:9" ht="10.5" customHeight="1" x14ac:dyDescent="0.2">
      <c r="B251" s="33" t="s">
        <v>105</v>
      </c>
      <c r="C251" s="295">
        <v>273710524.02000296</v>
      </c>
      <c r="D251" s="295">
        <v>69665964.790000483</v>
      </c>
      <c r="E251" s="295">
        <v>343376488.81000346</v>
      </c>
      <c r="F251" s="296">
        <v>41627789.930000126</v>
      </c>
      <c r="G251" s="296">
        <v>2239851.8200000003</v>
      </c>
      <c r="H251" s="190">
        <v>-2.9559831755424093E-2</v>
      </c>
      <c r="I251" s="47"/>
    </row>
    <row r="252" spans="2:9" ht="10.5" customHeight="1" x14ac:dyDescent="0.2">
      <c r="B252" s="16" t="s">
        <v>116</v>
      </c>
      <c r="C252" s="295">
        <v>1363551058.0099947</v>
      </c>
      <c r="D252" s="295">
        <v>145571164.57000014</v>
      </c>
      <c r="E252" s="295">
        <v>1509122222.5799952</v>
      </c>
      <c r="F252" s="296">
        <v>2021518.1699999995</v>
      </c>
      <c r="G252" s="296">
        <v>11099164.220000021</v>
      </c>
      <c r="H252" s="190">
        <v>-6.5965954408688465E-2</v>
      </c>
      <c r="I252" s="47"/>
    </row>
    <row r="253" spans="2:9" ht="10.5" customHeight="1" x14ac:dyDescent="0.2">
      <c r="B253" s="16" t="s">
        <v>117</v>
      </c>
      <c r="C253" s="295">
        <v>818807350.55000162</v>
      </c>
      <c r="D253" s="295">
        <v>115310404.03000003</v>
      </c>
      <c r="E253" s="295">
        <v>934117754.58000147</v>
      </c>
      <c r="F253" s="296">
        <v>29462.560000000005</v>
      </c>
      <c r="G253" s="296">
        <v>5934501.3899999997</v>
      </c>
      <c r="H253" s="190">
        <v>-0.1133034119525298</v>
      </c>
      <c r="I253" s="47"/>
    </row>
    <row r="254" spans="2:9" ht="10.5" customHeight="1" x14ac:dyDescent="0.2">
      <c r="B254" s="16" t="s">
        <v>118</v>
      </c>
      <c r="C254" s="295">
        <v>21872019.65000001</v>
      </c>
      <c r="D254" s="295">
        <v>482121877.71999991</v>
      </c>
      <c r="E254" s="295">
        <v>503993897.36999989</v>
      </c>
      <c r="F254" s="296"/>
      <c r="G254" s="296">
        <v>2496222.7099999995</v>
      </c>
      <c r="H254" s="190">
        <v>4.2501536813097207E-2</v>
      </c>
      <c r="I254" s="47"/>
    </row>
    <row r="255" spans="2:9" ht="10.5" customHeight="1" x14ac:dyDescent="0.2">
      <c r="B255" s="16" t="s">
        <v>100</v>
      </c>
      <c r="C255" s="295">
        <v>81058762.440001473</v>
      </c>
      <c r="D255" s="295">
        <v>393755074.59002984</v>
      </c>
      <c r="E255" s="295">
        <v>474813837.03003132</v>
      </c>
      <c r="F255" s="296">
        <v>255780.83999999994</v>
      </c>
      <c r="G255" s="296">
        <v>1581230.7500000007</v>
      </c>
      <c r="H255" s="190">
        <v>-4.6549304516204759E-2</v>
      </c>
      <c r="I255" s="47"/>
    </row>
    <row r="256" spans="2:9" ht="10.5" customHeight="1" x14ac:dyDescent="0.2">
      <c r="B256" s="16" t="s">
        <v>388</v>
      </c>
      <c r="C256" s="295">
        <v>249770.90246100057</v>
      </c>
      <c r="D256" s="295">
        <v>3083540.3535440085</v>
      </c>
      <c r="E256" s="295">
        <v>3333311.2560050082</v>
      </c>
      <c r="F256" s="296">
        <v>115000.60000000003</v>
      </c>
      <c r="G256" s="296">
        <v>4893.5021439999982</v>
      </c>
      <c r="H256" s="190">
        <v>-0.59115895396106244</v>
      </c>
      <c r="I256" s="20"/>
    </row>
    <row r="257" spans="2:9" ht="10.5" customHeight="1" x14ac:dyDescent="0.2">
      <c r="B257" s="16" t="s">
        <v>107</v>
      </c>
      <c r="C257" s="295"/>
      <c r="D257" s="295">
        <v>1503799723.1300042</v>
      </c>
      <c r="E257" s="295">
        <v>1503799723.1300042</v>
      </c>
      <c r="F257" s="296">
        <v>1492170730.350004</v>
      </c>
      <c r="G257" s="296">
        <v>8162180.1499999939</v>
      </c>
      <c r="H257" s="190">
        <v>0.12310873643522902</v>
      </c>
      <c r="I257" s="47"/>
    </row>
    <row r="258" spans="2:9" ht="10.5" customHeight="1" x14ac:dyDescent="0.2">
      <c r="B258" s="33" t="s">
        <v>110</v>
      </c>
      <c r="C258" s="289"/>
      <c r="D258" s="289">
        <v>466035161.78999418</v>
      </c>
      <c r="E258" s="289">
        <v>466035161.78999418</v>
      </c>
      <c r="F258" s="290">
        <v>466035101.78999418</v>
      </c>
      <c r="G258" s="290">
        <v>2533524.949999989</v>
      </c>
      <c r="H258" s="179">
        <v>0.13034652084291976</v>
      </c>
      <c r="I258" s="47"/>
    </row>
    <row r="259" spans="2:9" ht="10.5" customHeight="1" x14ac:dyDescent="0.2">
      <c r="B259" s="33" t="s">
        <v>109</v>
      </c>
      <c r="C259" s="295"/>
      <c r="D259" s="295">
        <v>779403045.03000998</v>
      </c>
      <c r="E259" s="295">
        <v>779403045.03000998</v>
      </c>
      <c r="F259" s="296">
        <v>779402871.73000991</v>
      </c>
      <c r="G259" s="296">
        <v>4223805.2000000048</v>
      </c>
      <c r="H259" s="190">
        <v>0.12362808805305847</v>
      </c>
      <c r="I259" s="47"/>
    </row>
    <row r="260" spans="2:9" ht="10.5" customHeight="1" x14ac:dyDescent="0.2">
      <c r="B260" s="33" t="s">
        <v>112</v>
      </c>
      <c r="C260" s="295"/>
      <c r="D260" s="295">
        <v>254560706.83000001</v>
      </c>
      <c r="E260" s="295">
        <v>254560706.83000001</v>
      </c>
      <c r="F260" s="296">
        <v>246732256.83000001</v>
      </c>
      <c r="G260" s="296">
        <v>1387850</v>
      </c>
      <c r="H260" s="190">
        <v>0.10845488909882128</v>
      </c>
      <c r="I260" s="47"/>
    </row>
    <row r="261" spans="2:9" ht="10.5" customHeight="1" x14ac:dyDescent="0.2">
      <c r="B261" s="33" t="s">
        <v>111</v>
      </c>
      <c r="C261" s="295"/>
      <c r="D261" s="295">
        <v>3800809.4800000009</v>
      </c>
      <c r="E261" s="295">
        <v>3800809.4800000009</v>
      </c>
      <c r="F261" s="296">
        <v>500</v>
      </c>
      <c r="G261" s="296">
        <v>17000</v>
      </c>
      <c r="H261" s="190">
        <v>0.12933850365523369</v>
      </c>
      <c r="I261" s="47"/>
    </row>
    <row r="262" spans="2:9" ht="10.5" customHeight="1" x14ac:dyDescent="0.2">
      <c r="B262" s="269" t="s">
        <v>411</v>
      </c>
      <c r="C262" s="295"/>
      <c r="D262" s="295"/>
      <c r="E262" s="295"/>
      <c r="F262" s="296"/>
      <c r="G262" s="296"/>
      <c r="H262" s="190"/>
      <c r="I262" s="47"/>
    </row>
    <row r="263" spans="2:9" ht="10.5" customHeight="1" x14ac:dyDescent="0.2">
      <c r="B263" s="16" t="s">
        <v>97</v>
      </c>
      <c r="C263" s="295"/>
      <c r="D263" s="295">
        <v>97.5</v>
      </c>
      <c r="E263" s="295">
        <v>97.5</v>
      </c>
      <c r="F263" s="296"/>
      <c r="G263" s="296"/>
      <c r="H263" s="190"/>
      <c r="I263" s="47"/>
    </row>
    <row r="264" spans="2:9" ht="10.5" customHeight="1" x14ac:dyDescent="0.2">
      <c r="B264" s="16" t="s">
        <v>380</v>
      </c>
      <c r="C264" s="295"/>
      <c r="D264" s="295"/>
      <c r="E264" s="295"/>
      <c r="F264" s="296"/>
      <c r="G264" s="296"/>
      <c r="H264" s="190"/>
      <c r="I264" s="47"/>
    </row>
    <row r="265" spans="2:9" ht="10.5" customHeight="1" x14ac:dyDescent="0.2">
      <c r="B265" s="16" t="s">
        <v>419</v>
      </c>
      <c r="C265" s="295"/>
      <c r="D265" s="295">
        <v>851366617.88879061</v>
      </c>
      <c r="E265" s="295">
        <v>851366617.88879061</v>
      </c>
      <c r="F265" s="296"/>
      <c r="G265" s="296"/>
      <c r="H265" s="190">
        <v>7.7252063698209694E-2</v>
      </c>
      <c r="I265" s="47"/>
    </row>
    <row r="266" spans="2:9" ht="10.5" customHeight="1" x14ac:dyDescent="0.2">
      <c r="B266" s="16" t="s">
        <v>103</v>
      </c>
      <c r="C266" s="295"/>
      <c r="D266" s="295"/>
      <c r="E266" s="295"/>
      <c r="F266" s="296"/>
      <c r="G266" s="296"/>
      <c r="H266" s="190"/>
      <c r="I266" s="47"/>
    </row>
    <row r="267" spans="2:9" ht="10.5" customHeight="1" x14ac:dyDescent="0.2">
      <c r="B267" s="16" t="s">
        <v>96</v>
      </c>
      <c r="C267" s="295"/>
      <c r="D267" s="295">
        <v>138.52500000000001</v>
      </c>
      <c r="E267" s="295">
        <v>138.52500000000001</v>
      </c>
      <c r="F267" s="296"/>
      <c r="G267" s="296"/>
      <c r="H267" s="190"/>
      <c r="I267" s="47"/>
    </row>
    <row r="268" spans="2:9" ht="10.5" customHeight="1" x14ac:dyDescent="0.2">
      <c r="B268" s="16" t="s">
        <v>115</v>
      </c>
      <c r="C268" s="295">
        <v>131203400.49000069</v>
      </c>
      <c r="D268" s="295">
        <v>127960753.8000014</v>
      </c>
      <c r="E268" s="295">
        <v>259164154.29000211</v>
      </c>
      <c r="F268" s="296">
        <v>13929713.960000003</v>
      </c>
      <c r="G268" s="296">
        <v>1422860.1900000006</v>
      </c>
      <c r="H268" s="190">
        <v>-5.9781506385218064E-3</v>
      </c>
      <c r="I268" s="47"/>
    </row>
    <row r="269" spans="2:9" ht="10.5" customHeight="1" x14ac:dyDescent="0.2">
      <c r="B269" s="16" t="s">
        <v>114</v>
      </c>
      <c r="C269" s="295">
        <v>1513626.8699999999</v>
      </c>
      <c r="D269" s="295">
        <v>93430395.199998185</v>
      </c>
      <c r="E269" s="295">
        <v>94944022.069998175</v>
      </c>
      <c r="F269" s="296">
        <v>11752.440000000002</v>
      </c>
      <c r="G269" s="296">
        <v>517969.63999999757</v>
      </c>
      <c r="H269" s="190">
        <v>5.6965722697972732E-2</v>
      </c>
      <c r="I269" s="47"/>
    </row>
    <row r="270" spans="2:9" ht="10.5" customHeight="1" x14ac:dyDescent="0.2">
      <c r="B270" s="16" t="s">
        <v>123</v>
      </c>
      <c r="C270" s="295">
        <v>32401427.259999979</v>
      </c>
      <c r="D270" s="295">
        <v>3092504.1199999959</v>
      </c>
      <c r="E270" s="295">
        <v>35493931.37999998</v>
      </c>
      <c r="F270" s="296">
        <v>2255.1099999999997</v>
      </c>
      <c r="G270" s="296">
        <v>226791.24000000008</v>
      </c>
      <c r="H270" s="190">
        <v>8.9475022249970504E-2</v>
      </c>
      <c r="I270" s="47"/>
    </row>
    <row r="271" spans="2:9" ht="10.5" customHeight="1" x14ac:dyDescent="0.2">
      <c r="B271" s="16" t="s">
        <v>95</v>
      </c>
      <c r="C271" s="295">
        <v>5417102.1200000038</v>
      </c>
      <c r="D271" s="295">
        <v>42352336.240000017</v>
      </c>
      <c r="E271" s="295">
        <v>47769438.360000029</v>
      </c>
      <c r="F271" s="296">
        <v>36793208.340000033</v>
      </c>
      <c r="G271" s="296">
        <v>127780.91999999998</v>
      </c>
      <c r="H271" s="190">
        <v>-3.957659592892504E-2</v>
      </c>
      <c r="I271" s="47"/>
    </row>
    <row r="272" spans="2:9" ht="10.5" customHeight="1" x14ac:dyDescent="0.2">
      <c r="B272" s="16" t="s">
        <v>422</v>
      </c>
      <c r="C272" s="295">
        <v>197847705.14999866</v>
      </c>
      <c r="D272" s="295">
        <v>87272277.947401926</v>
      </c>
      <c r="E272" s="295">
        <v>285119983.09740055</v>
      </c>
      <c r="F272" s="296">
        <v>272658.07999999996</v>
      </c>
      <c r="G272" s="296">
        <v>1792105.145</v>
      </c>
      <c r="H272" s="190">
        <v>0.23552950140601769</v>
      </c>
      <c r="I272" s="47"/>
    </row>
    <row r="273" spans="2:10" ht="10.5" customHeight="1" x14ac:dyDescent="0.2">
      <c r="B273" s="16" t="s">
        <v>418</v>
      </c>
      <c r="C273" s="295"/>
      <c r="D273" s="295">
        <v>1101662.5909140001</v>
      </c>
      <c r="E273" s="295">
        <v>1101662.5909140001</v>
      </c>
      <c r="F273" s="296"/>
      <c r="G273" s="296">
        <v>41888</v>
      </c>
      <c r="H273" s="190">
        <v>-0.15725310143554894</v>
      </c>
      <c r="I273" s="34"/>
    </row>
    <row r="274" spans="2:10" ht="10.5" customHeight="1" x14ac:dyDescent="0.2">
      <c r="B274" s="16" t="s">
        <v>441</v>
      </c>
      <c r="C274" s="295"/>
      <c r="D274" s="295">
        <v>681189518.32559621</v>
      </c>
      <c r="E274" s="295">
        <v>681189518.32559621</v>
      </c>
      <c r="F274" s="296"/>
      <c r="G274" s="296"/>
      <c r="H274" s="190">
        <v>8.8758417454036342E-2</v>
      </c>
      <c r="I274" s="34"/>
    </row>
    <row r="275" spans="2:10" ht="10.5" customHeight="1" x14ac:dyDescent="0.2">
      <c r="B275" s="16" t="s">
        <v>346</v>
      </c>
      <c r="C275" s="295"/>
      <c r="D275" s="295">
        <v>82984</v>
      </c>
      <c r="E275" s="295">
        <v>82984</v>
      </c>
      <c r="F275" s="296"/>
      <c r="G275" s="296"/>
      <c r="H275" s="190">
        <v>0.27266313932980601</v>
      </c>
      <c r="I275" s="47"/>
    </row>
    <row r="276" spans="2:10" ht="10.5" customHeight="1" x14ac:dyDescent="0.2">
      <c r="B276" s="16" t="s">
        <v>350</v>
      </c>
      <c r="C276" s="295"/>
      <c r="D276" s="295">
        <v>109463983.1362139</v>
      </c>
      <c r="E276" s="295">
        <v>109463983.1362139</v>
      </c>
      <c r="F276" s="296"/>
      <c r="G276" s="296"/>
      <c r="H276" s="190">
        <v>6.7882031562806144E-2</v>
      </c>
      <c r="I276" s="47"/>
    </row>
    <row r="277" spans="2:10" ht="10.5" customHeight="1" x14ac:dyDescent="0.2">
      <c r="B277" s="16" t="s">
        <v>313</v>
      </c>
      <c r="C277" s="295"/>
      <c r="D277" s="295"/>
      <c r="E277" s="295"/>
      <c r="F277" s="296"/>
      <c r="G277" s="296"/>
      <c r="H277" s="190"/>
      <c r="I277" s="47"/>
      <c r="J277" s="73"/>
    </row>
    <row r="278" spans="2:10" ht="10.5" hidden="1" customHeight="1" x14ac:dyDescent="0.2">
      <c r="B278" s="16"/>
      <c r="C278" s="295"/>
      <c r="D278" s="295"/>
      <c r="E278" s="295"/>
      <c r="F278" s="296"/>
      <c r="G278" s="296"/>
      <c r="H278" s="190"/>
      <c r="I278" s="47"/>
    </row>
    <row r="279" spans="2:10" ht="10.5" customHeight="1" x14ac:dyDescent="0.2">
      <c r="B279" s="16" t="s">
        <v>351</v>
      </c>
      <c r="C279" s="295"/>
      <c r="D279" s="295">
        <v>3309686.6293750005</v>
      </c>
      <c r="E279" s="295">
        <v>3309686.6293750005</v>
      </c>
      <c r="F279" s="296"/>
      <c r="G279" s="296"/>
      <c r="H279" s="190">
        <v>-0.14497861575918058</v>
      </c>
      <c r="I279" s="47"/>
    </row>
    <row r="280" spans="2:10" ht="10.5" customHeight="1" x14ac:dyDescent="0.2">
      <c r="B280" s="269" t="s">
        <v>412</v>
      </c>
      <c r="C280" s="295"/>
      <c r="D280" s="295">
        <v>3420876.2417800003</v>
      </c>
      <c r="E280" s="295">
        <v>3420876.2417800003</v>
      </c>
      <c r="F280" s="296"/>
      <c r="G280" s="296"/>
      <c r="H280" s="190">
        <v>0.91982225052423794</v>
      </c>
      <c r="I280" s="47"/>
    </row>
    <row r="281" spans="2:10" ht="10.5" customHeight="1" x14ac:dyDescent="0.2">
      <c r="B281" s="16" t="s">
        <v>94</v>
      </c>
      <c r="C281" s="295">
        <v>301607.97999999829</v>
      </c>
      <c r="D281" s="295">
        <v>6852278.1199999982</v>
      </c>
      <c r="E281" s="295">
        <v>7153886.0999999968</v>
      </c>
      <c r="F281" s="296"/>
      <c r="G281" s="296">
        <v>24506.78</v>
      </c>
      <c r="H281" s="190">
        <v>-7.1128912711347803E-2</v>
      </c>
      <c r="I281" s="47"/>
    </row>
    <row r="282" spans="2:10" ht="10.5" customHeight="1" x14ac:dyDescent="0.2">
      <c r="B282" s="16" t="s">
        <v>92</v>
      </c>
      <c r="C282" s="295">
        <v>1430743.5299999998</v>
      </c>
      <c r="D282" s="295">
        <v>217521.84999999995</v>
      </c>
      <c r="E282" s="295">
        <v>1648265.3799999997</v>
      </c>
      <c r="F282" s="296">
        <v>10985.8</v>
      </c>
      <c r="G282" s="296">
        <v>4901.4199999999992</v>
      </c>
      <c r="H282" s="190">
        <v>-0.30644399394687361</v>
      </c>
      <c r="I282" s="47"/>
    </row>
    <row r="283" spans="2:10" ht="10.5" customHeight="1" x14ac:dyDescent="0.2">
      <c r="B283" s="16" t="s">
        <v>93</v>
      </c>
      <c r="C283" s="295">
        <v>2554502.600000001</v>
      </c>
      <c r="D283" s="295">
        <v>431507.00999999989</v>
      </c>
      <c r="E283" s="295">
        <v>2986009.6100000008</v>
      </c>
      <c r="F283" s="296">
        <v>62027.069999999978</v>
      </c>
      <c r="G283" s="296">
        <v>7927.5300000000007</v>
      </c>
      <c r="H283" s="190">
        <v>-0.20924756572969183</v>
      </c>
      <c r="I283" s="47"/>
    </row>
    <row r="284" spans="2:10" ht="10.5" customHeight="1" x14ac:dyDescent="0.2">
      <c r="B284" s="16" t="s">
        <v>91</v>
      </c>
      <c r="C284" s="295">
        <v>19587154.640000001</v>
      </c>
      <c r="D284" s="295">
        <v>10626823.479999999</v>
      </c>
      <c r="E284" s="295">
        <v>30213978.119999997</v>
      </c>
      <c r="F284" s="296">
        <v>985514.82000000007</v>
      </c>
      <c r="G284" s="296">
        <v>219775.65000000002</v>
      </c>
      <c r="H284" s="190">
        <v>2.0326288142372917E-2</v>
      </c>
      <c r="I284" s="47"/>
    </row>
    <row r="285" spans="2:10" ht="10.5" customHeight="1" x14ac:dyDescent="0.2">
      <c r="B285" s="16" t="s">
        <v>252</v>
      </c>
      <c r="C285" s="295"/>
      <c r="D285" s="295"/>
      <c r="E285" s="295"/>
      <c r="F285" s="296"/>
      <c r="G285" s="296"/>
      <c r="H285" s="190"/>
      <c r="I285" s="47"/>
    </row>
    <row r="286" spans="2:10" ht="10.5" customHeight="1" x14ac:dyDescent="0.2">
      <c r="B286" s="16" t="s">
        <v>177</v>
      </c>
      <c r="C286" s="295">
        <v>2965138.9500000146</v>
      </c>
      <c r="D286" s="295">
        <v>13605.759999999997</v>
      </c>
      <c r="E286" s="295">
        <v>2978744.7100000144</v>
      </c>
      <c r="F286" s="296">
        <v>1775.28</v>
      </c>
      <c r="G286" s="296">
        <v>19993.350000000002</v>
      </c>
      <c r="H286" s="190">
        <v>0.39813374031104454</v>
      </c>
      <c r="I286" s="47"/>
    </row>
    <row r="287" spans="2:10" ht="10.5" customHeight="1" x14ac:dyDescent="0.2">
      <c r="B287" s="16" t="s">
        <v>303</v>
      </c>
      <c r="C287" s="295"/>
      <c r="D287" s="295"/>
      <c r="E287" s="295"/>
      <c r="F287" s="296"/>
      <c r="G287" s="296"/>
      <c r="H287" s="190"/>
      <c r="I287" s="47"/>
    </row>
    <row r="288" spans="2:10" ht="10.5" customHeight="1" x14ac:dyDescent="0.2">
      <c r="B288" s="16" t="s">
        <v>382</v>
      </c>
      <c r="C288" s="295"/>
      <c r="D288" s="295">
        <v>1146</v>
      </c>
      <c r="E288" s="295">
        <v>1146</v>
      </c>
      <c r="F288" s="296"/>
      <c r="G288" s="296">
        <v>25</v>
      </c>
      <c r="H288" s="190">
        <v>-0.3451428571428572</v>
      </c>
      <c r="I288" s="47"/>
    </row>
    <row r="289" spans="1:11" ht="10.5" customHeight="1" x14ac:dyDescent="0.2">
      <c r="B289" s="268" t="s">
        <v>255</v>
      </c>
      <c r="C289" s="295"/>
      <c r="D289" s="295">
        <v>73050</v>
      </c>
      <c r="E289" s="295">
        <v>73050</v>
      </c>
      <c r="F289" s="296">
        <v>68100</v>
      </c>
      <c r="G289" s="296">
        <v>150</v>
      </c>
      <c r="H289" s="190">
        <v>0.44868185816006489</v>
      </c>
      <c r="I289" s="47"/>
    </row>
    <row r="290" spans="1:11" ht="10.5" customHeight="1" x14ac:dyDescent="0.2">
      <c r="B290" s="16" t="s">
        <v>486</v>
      </c>
      <c r="C290" s="295"/>
      <c r="D290" s="295">
        <v>60335848.435350016</v>
      </c>
      <c r="E290" s="295">
        <v>60335848.435350016</v>
      </c>
      <c r="F290" s="296"/>
      <c r="G290" s="296"/>
      <c r="H290" s="190"/>
      <c r="I290" s="47"/>
    </row>
    <row r="291" spans="1:11" ht="10.5" customHeight="1" x14ac:dyDescent="0.2">
      <c r="B291" s="268" t="s">
        <v>487</v>
      </c>
      <c r="C291" s="295"/>
      <c r="D291" s="295">
        <v>28655529.634249963</v>
      </c>
      <c r="E291" s="295">
        <v>28655529.634249963</v>
      </c>
      <c r="F291" s="296"/>
      <c r="G291" s="296"/>
      <c r="H291" s="190">
        <v>0.26561927858816459</v>
      </c>
      <c r="I291" s="47"/>
    </row>
    <row r="292" spans="1:11" ht="10.5" customHeight="1" x14ac:dyDescent="0.2">
      <c r="B292" s="16" t="s">
        <v>374</v>
      </c>
      <c r="C292" s="295">
        <v>1864934.4299999976</v>
      </c>
      <c r="D292" s="295">
        <v>1248761.0100000035</v>
      </c>
      <c r="E292" s="295">
        <v>3113695.4400000013</v>
      </c>
      <c r="F292" s="296"/>
      <c r="G292" s="296">
        <v>9957</v>
      </c>
      <c r="H292" s="190">
        <v>-7.32177542197463E-2</v>
      </c>
      <c r="I292" s="47"/>
    </row>
    <row r="293" spans="1:11" ht="10.5" customHeight="1" x14ac:dyDescent="0.2">
      <c r="B293" s="16" t="s">
        <v>420</v>
      </c>
      <c r="C293" s="295"/>
      <c r="D293" s="295">
        <v>51221307.626206987</v>
      </c>
      <c r="E293" s="295">
        <v>51221307.626206987</v>
      </c>
      <c r="F293" s="296"/>
      <c r="G293" s="296"/>
      <c r="H293" s="190">
        <v>0.10535818047724277</v>
      </c>
      <c r="I293" s="47"/>
    </row>
    <row r="294" spans="1:11" ht="10.5" customHeight="1" x14ac:dyDescent="0.2">
      <c r="B294" s="574" t="s">
        <v>460</v>
      </c>
      <c r="C294" s="295"/>
      <c r="D294" s="295">
        <v>131057.94</v>
      </c>
      <c r="E294" s="295">
        <v>131057.94</v>
      </c>
      <c r="F294" s="296"/>
      <c r="G294" s="296"/>
      <c r="H294" s="190">
        <v>-0.8042145095163985</v>
      </c>
      <c r="I294" s="47"/>
    </row>
    <row r="295" spans="1:11" ht="13.5" customHeight="1" x14ac:dyDescent="0.2">
      <c r="B295" s="16" t="s">
        <v>99</v>
      </c>
      <c r="C295" s="295">
        <v>5489567.1400001347</v>
      </c>
      <c r="D295" s="295">
        <v>12529541.830535974</v>
      </c>
      <c r="E295" s="295">
        <v>18019108.970536109</v>
      </c>
      <c r="F295" s="296">
        <v>2179061.5894600004</v>
      </c>
      <c r="G295" s="296">
        <v>62086.414853000009</v>
      </c>
      <c r="H295" s="190">
        <v>-3.220447282293204E-3</v>
      </c>
      <c r="I295" s="117"/>
    </row>
    <row r="296" spans="1:11" s="28" customFormat="1" ht="14.25" customHeight="1" x14ac:dyDescent="0.2">
      <c r="A296" s="24"/>
      <c r="B296" s="16" t="s">
        <v>283</v>
      </c>
      <c r="C296" s="295"/>
      <c r="D296" s="295">
        <v>-31308271.07</v>
      </c>
      <c r="E296" s="295">
        <v>-31308271.07</v>
      </c>
      <c r="F296" s="296">
        <v>-223896</v>
      </c>
      <c r="G296" s="296">
        <v>-223536</v>
      </c>
      <c r="H296" s="190">
        <v>0.11391961978937992</v>
      </c>
      <c r="I296" s="47"/>
      <c r="J296" s="5"/>
    </row>
    <row r="297" spans="1:11" s="28" customFormat="1" ht="14.25" customHeight="1" x14ac:dyDescent="0.2">
      <c r="A297" s="24"/>
      <c r="B297" s="16" t="s">
        <v>279</v>
      </c>
      <c r="C297" s="295">
        <v>744.66</v>
      </c>
      <c r="D297" s="295">
        <v>-459138887.80000001</v>
      </c>
      <c r="E297" s="295">
        <v>-459138143.13999999</v>
      </c>
      <c r="F297" s="296">
        <v>-877824</v>
      </c>
      <c r="G297" s="296">
        <v>-3012597</v>
      </c>
      <c r="H297" s="190">
        <v>0.49001000294549946</v>
      </c>
      <c r="I297" s="47"/>
    </row>
    <row r="298" spans="1:11" s="28" customFormat="1" ht="11.25" customHeight="1" x14ac:dyDescent="0.2">
      <c r="A298" s="24"/>
      <c r="B298" s="263" t="s">
        <v>286</v>
      </c>
      <c r="C298" s="299">
        <v>10488591987.199879</v>
      </c>
      <c r="D298" s="299">
        <v>13048679078.607676</v>
      </c>
      <c r="E298" s="299">
        <v>23537271065.807556</v>
      </c>
      <c r="F298" s="300">
        <v>4890801567.0894699</v>
      </c>
      <c r="G298" s="300">
        <v>127971175.67310292</v>
      </c>
      <c r="H298" s="234">
        <v>3.328866787676521E-2</v>
      </c>
      <c r="I298" s="47"/>
      <c r="K298" s="209" t="b">
        <f>IF(ABS(E298-SUM(E241:E243,E252:E257,E262:E297))&lt;0.001,TRUE,FALSE)</f>
        <v>1</v>
      </c>
    </row>
    <row r="299" spans="1:11" s="28" customFormat="1" ht="11.25" customHeight="1" x14ac:dyDescent="0.2">
      <c r="A299" s="24"/>
      <c r="B299" s="265" t="s">
        <v>238</v>
      </c>
      <c r="C299" s="266"/>
      <c r="D299" s="266"/>
      <c r="E299" s="266"/>
      <c r="F299" s="266"/>
      <c r="G299" s="266"/>
      <c r="H299" s="267"/>
      <c r="I299" s="47"/>
    </row>
    <row r="300" spans="1:11" s="28" customFormat="1" ht="11.25" customHeight="1" x14ac:dyDescent="0.2">
      <c r="A300" s="24"/>
      <c r="B300" s="265" t="s">
        <v>249</v>
      </c>
      <c r="C300" s="266"/>
      <c r="D300" s="266"/>
      <c r="E300" s="266"/>
      <c r="F300" s="266"/>
      <c r="G300" s="266"/>
      <c r="H300" s="267"/>
      <c r="I300" s="47"/>
    </row>
    <row r="301" spans="1:11" s="28" customFormat="1" ht="11.25" customHeight="1" x14ac:dyDescent="0.2">
      <c r="A301" s="24"/>
      <c r="B301" s="265" t="s">
        <v>251</v>
      </c>
      <c r="C301" s="266"/>
      <c r="D301" s="266"/>
      <c r="E301" s="266"/>
      <c r="F301" s="266"/>
      <c r="G301" s="266"/>
      <c r="H301" s="267"/>
      <c r="I301" s="47"/>
    </row>
    <row r="302" spans="1:11" s="28" customFormat="1" ht="11.25" customHeight="1" x14ac:dyDescent="0.2">
      <c r="A302" s="24"/>
      <c r="B302" s="265" t="s">
        <v>376</v>
      </c>
      <c r="C302" s="266"/>
      <c r="D302" s="266"/>
      <c r="E302" s="266"/>
      <c r="F302" s="266"/>
      <c r="G302" s="266"/>
      <c r="H302" s="267"/>
      <c r="I302" s="47"/>
    </row>
    <row r="303" spans="1:11" ht="15" customHeight="1" x14ac:dyDescent="0.2">
      <c r="B303" s="265" t="s">
        <v>431</v>
      </c>
      <c r="C303" s="266"/>
      <c r="D303" s="266"/>
      <c r="E303" s="266"/>
      <c r="F303" s="266"/>
      <c r="G303" s="266"/>
      <c r="H303" s="267"/>
      <c r="I303" s="8"/>
    </row>
    <row r="304" spans="1:11" ht="15.75" x14ac:dyDescent="0.25">
      <c r="B304" s="7" t="s">
        <v>288</v>
      </c>
      <c r="C304" s="8"/>
      <c r="D304" s="8"/>
      <c r="E304" s="8"/>
      <c r="F304" s="8"/>
      <c r="G304" s="8"/>
      <c r="H304" s="8"/>
    </row>
    <row r="305" spans="1:9" ht="14.25" customHeight="1" x14ac:dyDescent="0.2">
      <c r="B305" s="9"/>
      <c r="C305" s="10" t="str">
        <f>$C$3</f>
        <v>PERIODE DU 1.1 AU 30.11.2024</v>
      </c>
      <c r="D305" s="11"/>
      <c r="I305" s="15"/>
    </row>
    <row r="306" spans="1:9" ht="12" customHeight="1" x14ac:dyDescent="0.2">
      <c r="B306" s="12" t="str">
        <f>B4</f>
        <v xml:space="preserve">             I - ASSURANCE MALADIE : DÉPENSES en milliers d'euros</v>
      </c>
      <c r="C306" s="13"/>
      <c r="D306" s="13"/>
      <c r="E306" s="13"/>
      <c r="F306" s="13"/>
      <c r="G306" s="13"/>
      <c r="H306" s="14"/>
      <c r="I306" s="20"/>
    </row>
    <row r="307" spans="1:9" ht="9.75" customHeight="1" x14ac:dyDescent="0.2">
      <c r="B307" s="16" t="s">
        <v>4</v>
      </c>
      <c r="C307" s="17" t="s">
        <v>1</v>
      </c>
      <c r="D307" s="17" t="s">
        <v>2</v>
      </c>
      <c r="E307" s="386" t="s">
        <v>6</v>
      </c>
      <c r="F307" s="219" t="s">
        <v>3</v>
      </c>
      <c r="G307" s="219" t="s">
        <v>237</v>
      </c>
      <c r="H307" s="19" t="str">
        <f>$H$5</f>
        <v>PCAP</v>
      </c>
      <c r="I307" s="23"/>
    </row>
    <row r="308" spans="1:9" s="28" customFormat="1" ht="18" customHeight="1" x14ac:dyDescent="0.2">
      <c r="A308" s="24"/>
      <c r="B308" s="21"/>
      <c r="C308" s="45" t="s">
        <v>5</v>
      </c>
      <c r="D308" s="44" t="s">
        <v>5</v>
      </c>
      <c r="E308" s="45"/>
      <c r="F308" s="220" t="s">
        <v>241</v>
      </c>
      <c r="G308" s="220" t="s">
        <v>239</v>
      </c>
      <c r="H308" s="22" t="str">
        <f>$H$6</f>
        <v>en %</v>
      </c>
      <c r="I308" s="27"/>
    </row>
    <row r="309" spans="1:9" s="28" customFormat="1" ht="15" customHeight="1" x14ac:dyDescent="0.2">
      <c r="A309" s="54"/>
      <c r="B309" s="52" t="s">
        <v>163</v>
      </c>
      <c r="C309" s="235"/>
      <c r="D309" s="235"/>
      <c r="E309" s="235"/>
      <c r="F309" s="236"/>
      <c r="G309" s="236"/>
      <c r="H309" s="237"/>
      <c r="I309" s="27"/>
    </row>
    <row r="310" spans="1:9" ht="10.5" customHeight="1" x14ac:dyDescent="0.2">
      <c r="A310" s="2"/>
      <c r="B310" s="31" t="s">
        <v>124</v>
      </c>
      <c r="C310" s="235"/>
      <c r="D310" s="235"/>
      <c r="E310" s="235"/>
      <c r="F310" s="236"/>
      <c r="G310" s="236"/>
      <c r="H310" s="237"/>
      <c r="I310" s="20"/>
    </row>
    <row r="311" spans="1:9" ht="10.5" customHeight="1" x14ac:dyDescent="0.2">
      <c r="A311" s="2"/>
      <c r="B311" s="37" t="s">
        <v>125</v>
      </c>
      <c r="C311" s="301">
        <v>502476016.06022531</v>
      </c>
      <c r="D311" s="301">
        <v>2906445779.0979939</v>
      </c>
      <c r="E311" s="301">
        <v>3408921795.1582193</v>
      </c>
      <c r="F311" s="302">
        <v>9213521.3599996623</v>
      </c>
      <c r="G311" s="302">
        <v>13084970.989000443</v>
      </c>
      <c r="H311" s="239">
        <v>-6.4729198035755608E-3</v>
      </c>
      <c r="I311" s="20"/>
    </row>
    <row r="312" spans="1:9" ht="10.5" customHeight="1" x14ac:dyDescent="0.2">
      <c r="A312" s="2"/>
      <c r="B312" s="37" t="s">
        <v>126</v>
      </c>
      <c r="C312" s="301">
        <v>4129834.4700000375</v>
      </c>
      <c r="D312" s="301">
        <v>71459156.660000563</v>
      </c>
      <c r="E312" s="301">
        <v>75588991.130000606</v>
      </c>
      <c r="F312" s="302"/>
      <c r="G312" s="302">
        <v>245416.1500000002</v>
      </c>
      <c r="H312" s="239"/>
      <c r="I312" s="20"/>
    </row>
    <row r="313" spans="1:9" ht="10.5" customHeight="1" x14ac:dyDescent="0.2">
      <c r="A313" s="2"/>
      <c r="B313" s="37" t="s">
        <v>127</v>
      </c>
      <c r="C313" s="301">
        <v>171455978.97000203</v>
      </c>
      <c r="D313" s="301">
        <v>2230969528.7200294</v>
      </c>
      <c r="E313" s="301">
        <v>2402425507.6900315</v>
      </c>
      <c r="F313" s="302">
        <v>251.28</v>
      </c>
      <c r="G313" s="302">
        <v>8451164.339999998</v>
      </c>
      <c r="H313" s="239">
        <v>0.95636201358331774</v>
      </c>
      <c r="I313" s="20"/>
    </row>
    <row r="314" spans="1:9" ht="10.5" customHeight="1" x14ac:dyDescent="0.2">
      <c r="A314" s="2"/>
      <c r="B314" s="37" t="s">
        <v>219</v>
      </c>
      <c r="C314" s="301">
        <v>142716365.7400375</v>
      </c>
      <c r="D314" s="301">
        <v>1373951813.4100282</v>
      </c>
      <c r="E314" s="301">
        <v>1516668179.1500657</v>
      </c>
      <c r="F314" s="302">
        <v>2.5</v>
      </c>
      <c r="G314" s="302">
        <v>5808073.5700000077</v>
      </c>
      <c r="H314" s="239">
        <v>0.12600139892614703</v>
      </c>
      <c r="I314" s="20"/>
    </row>
    <row r="315" spans="1:9" ht="10.5" customHeight="1" x14ac:dyDescent="0.2">
      <c r="A315" s="2"/>
      <c r="B315" s="37" t="s">
        <v>312</v>
      </c>
      <c r="C315" s="301"/>
      <c r="D315" s="301">
        <v>5288457.3812500006</v>
      </c>
      <c r="E315" s="301">
        <v>5288457.3812500006</v>
      </c>
      <c r="F315" s="302"/>
      <c r="G315" s="302"/>
      <c r="H315" s="239">
        <v>-0.34796998804653356</v>
      </c>
      <c r="I315" s="20"/>
    </row>
    <row r="316" spans="1:9" ht="10.5" customHeight="1" x14ac:dyDescent="0.2">
      <c r="A316" s="2"/>
      <c r="B316" s="16" t="s">
        <v>128</v>
      </c>
      <c r="C316" s="301"/>
      <c r="D316" s="301"/>
      <c r="E316" s="301"/>
      <c r="F316" s="302"/>
      <c r="G316" s="302"/>
      <c r="H316" s="239"/>
      <c r="I316" s="20"/>
    </row>
    <row r="317" spans="1:9" ht="10.5" customHeight="1" x14ac:dyDescent="0.2">
      <c r="A317" s="2"/>
      <c r="B317" s="16" t="s">
        <v>192</v>
      </c>
      <c r="C317" s="301"/>
      <c r="D317" s="301"/>
      <c r="E317" s="301"/>
      <c r="F317" s="302"/>
      <c r="G317" s="302"/>
      <c r="H317" s="239"/>
      <c r="I317" s="20"/>
    </row>
    <row r="318" spans="1:9" ht="10.5" hidden="1" customHeight="1" x14ac:dyDescent="0.2">
      <c r="A318" s="2"/>
      <c r="B318" s="16"/>
      <c r="C318" s="301"/>
      <c r="D318" s="301"/>
      <c r="E318" s="301"/>
      <c r="F318" s="302"/>
      <c r="G318" s="302"/>
      <c r="H318" s="239"/>
      <c r="I318" s="20"/>
    </row>
    <row r="319" spans="1:9" ht="10.5" customHeight="1" x14ac:dyDescent="0.2">
      <c r="A319" s="2"/>
      <c r="B319" s="16" t="s">
        <v>416</v>
      </c>
      <c r="C319" s="301">
        <v>138719.24999999738</v>
      </c>
      <c r="D319" s="301">
        <v>296318.40000000002</v>
      </c>
      <c r="E319" s="301">
        <v>435037.6499999974</v>
      </c>
      <c r="F319" s="302"/>
      <c r="G319" s="302">
        <v>3431.2900000000018</v>
      </c>
      <c r="H319" s="239">
        <v>0.36866467704165395</v>
      </c>
      <c r="I319" s="20"/>
    </row>
    <row r="320" spans="1:9" ht="10.5" customHeight="1" x14ac:dyDescent="0.2">
      <c r="A320" s="2"/>
      <c r="B320" s="574" t="s">
        <v>452</v>
      </c>
      <c r="C320" s="301"/>
      <c r="D320" s="301"/>
      <c r="E320" s="301"/>
      <c r="F320" s="302"/>
      <c r="G320" s="302"/>
      <c r="H320" s="239"/>
      <c r="I320" s="20"/>
    </row>
    <row r="321" spans="1:11" ht="10.5" customHeight="1" x14ac:dyDescent="0.2">
      <c r="A321" s="2"/>
      <c r="B321" s="574" t="s">
        <v>488</v>
      </c>
      <c r="C321" s="301"/>
      <c r="D321" s="301">
        <v>498144.7746</v>
      </c>
      <c r="E321" s="301">
        <v>498144.7746</v>
      </c>
      <c r="F321" s="302"/>
      <c r="G321" s="302"/>
      <c r="H321" s="239">
        <v>-0.61955619482699342</v>
      </c>
      <c r="I321" s="20"/>
    </row>
    <row r="322" spans="1:11" ht="10.5" customHeight="1" x14ac:dyDescent="0.2">
      <c r="A322" s="2"/>
      <c r="B322" s="16" t="s">
        <v>423</v>
      </c>
      <c r="C322" s="301"/>
      <c r="D322" s="301">
        <v>70771.5</v>
      </c>
      <c r="E322" s="301">
        <v>70771.5</v>
      </c>
      <c r="F322" s="302"/>
      <c r="G322" s="302">
        <v>300</v>
      </c>
      <c r="H322" s="239"/>
      <c r="I322" s="20"/>
    </row>
    <row r="323" spans="1:11" s="60" customFormat="1" ht="10.5" customHeight="1" x14ac:dyDescent="0.2">
      <c r="A323" s="24"/>
      <c r="B323" s="16" t="s">
        <v>280</v>
      </c>
      <c r="C323" s="301"/>
      <c r="D323" s="301">
        <v>-84389849.910010815</v>
      </c>
      <c r="E323" s="301">
        <v>-84389849.910010815</v>
      </c>
      <c r="F323" s="302">
        <v>-4328.63</v>
      </c>
      <c r="G323" s="302">
        <v>-513122.74000000267</v>
      </c>
      <c r="H323" s="239">
        <v>0.14772646494907482</v>
      </c>
      <c r="I323" s="59"/>
      <c r="J323" s="5"/>
    </row>
    <row r="324" spans="1:11" s="28" customFormat="1" ht="15.75" customHeight="1" x14ac:dyDescent="0.2">
      <c r="A324" s="54"/>
      <c r="B324" s="35" t="s">
        <v>131</v>
      </c>
      <c r="C324" s="303">
        <v>820916914.49026489</v>
      </c>
      <c r="D324" s="303">
        <v>6504590120.0338917</v>
      </c>
      <c r="E324" s="303">
        <v>7325507034.5241556</v>
      </c>
      <c r="F324" s="304">
        <v>9209446.5099996626</v>
      </c>
      <c r="G324" s="304">
        <v>27080233.599000443</v>
      </c>
      <c r="H324" s="237">
        <v>4.9573359302913511E-2</v>
      </c>
      <c r="I324" s="27"/>
      <c r="J324" s="5"/>
      <c r="K324" s="209" t="b">
        <f>IF(ABS(E324-SUM(E311:E323))&lt;0.001,TRUE,FALSE)</f>
        <v>1</v>
      </c>
    </row>
    <row r="325" spans="1:11" s="28" customFormat="1" ht="12.75" customHeight="1" x14ac:dyDescent="0.2">
      <c r="A325" s="54"/>
      <c r="B325" s="31" t="s">
        <v>132</v>
      </c>
      <c r="C325" s="303"/>
      <c r="D325" s="303"/>
      <c r="E325" s="303"/>
      <c r="F325" s="304"/>
      <c r="G325" s="304"/>
      <c r="H325" s="237"/>
      <c r="I325" s="27"/>
      <c r="J325" s="5"/>
    </row>
    <row r="326" spans="1:11" ht="10.5" customHeight="1" x14ac:dyDescent="0.2">
      <c r="A326" s="2"/>
      <c r="B326" s="31"/>
      <c r="C326" s="303"/>
      <c r="D326" s="303"/>
      <c r="E326" s="303"/>
      <c r="F326" s="304"/>
      <c r="G326" s="304"/>
      <c r="H326" s="237"/>
      <c r="I326" s="20"/>
    </row>
    <row r="327" spans="1:11" ht="10.5" customHeight="1" x14ac:dyDescent="0.2">
      <c r="A327" s="2"/>
      <c r="B327" s="37" t="s">
        <v>24</v>
      </c>
      <c r="C327" s="301">
        <v>1498143818.5504835</v>
      </c>
      <c r="D327" s="301">
        <v>886808776.02988601</v>
      </c>
      <c r="E327" s="301">
        <v>2384952594.5803699</v>
      </c>
      <c r="F327" s="302">
        <v>45579875.680000223</v>
      </c>
      <c r="G327" s="302">
        <v>13057016.649999974</v>
      </c>
      <c r="H327" s="239">
        <v>2.4743705185400255E-2</v>
      </c>
      <c r="I327" s="20"/>
    </row>
    <row r="328" spans="1:11" ht="10.5" customHeight="1" x14ac:dyDescent="0.2">
      <c r="A328" s="2"/>
      <c r="B328" s="37" t="s">
        <v>133</v>
      </c>
      <c r="C328" s="301">
        <v>285366008.54978335</v>
      </c>
      <c r="D328" s="301">
        <v>1061410149.1596736</v>
      </c>
      <c r="E328" s="301">
        <v>1346776157.7094569</v>
      </c>
      <c r="F328" s="302">
        <v>35964595.460000291</v>
      </c>
      <c r="G328" s="302">
        <v>5655592.4599999525</v>
      </c>
      <c r="H328" s="239">
        <v>0.20707264009922088</v>
      </c>
      <c r="I328" s="20"/>
    </row>
    <row r="329" spans="1:11" ht="10.5" customHeight="1" x14ac:dyDescent="0.2">
      <c r="A329" s="2"/>
      <c r="B329" s="37" t="s">
        <v>134</v>
      </c>
      <c r="C329" s="305">
        <v>7245932.800000214</v>
      </c>
      <c r="D329" s="301">
        <v>63632022.599992543</v>
      </c>
      <c r="E329" s="301">
        <v>70877955.399992764</v>
      </c>
      <c r="F329" s="302">
        <v>40620901.839995809</v>
      </c>
      <c r="G329" s="302">
        <v>257285.89999999938</v>
      </c>
      <c r="H329" s="239">
        <v>-0.51597328010539911</v>
      </c>
      <c r="I329" s="20"/>
    </row>
    <row r="330" spans="1:11" ht="10.5" customHeight="1" x14ac:dyDescent="0.2">
      <c r="A330" s="2"/>
      <c r="B330" s="37" t="s">
        <v>220</v>
      </c>
      <c r="C330" s="301">
        <v>21310110.020000011</v>
      </c>
      <c r="D330" s="301">
        <v>141742525.59999973</v>
      </c>
      <c r="E330" s="301">
        <v>163052635.61999974</v>
      </c>
      <c r="F330" s="302">
        <v>10927.44</v>
      </c>
      <c r="G330" s="302">
        <v>767104.10999999987</v>
      </c>
      <c r="H330" s="239">
        <v>-2.7749389610363662E-2</v>
      </c>
      <c r="I330" s="20"/>
    </row>
    <row r="331" spans="1:11" ht="10.5" customHeight="1" x14ac:dyDescent="0.2">
      <c r="A331" s="2"/>
      <c r="B331" s="37" t="s">
        <v>352</v>
      </c>
      <c r="C331" s="301"/>
      <c r="D331" s="301">
        <v>19474671.623539995</v>
      </c>
      <c r="E331" s="301">
        <v>19474671.623539995</v>
      </c>
      <c r="F331" s="302"/>
      <c r="G331" s="302"/>
      <c r="H331" s="239">
        <v>0.11569629536230686</v>
      </c>
      <c r="I331" s="20"/>
    </row>
    <row r="332" spans="1:11" ht="10.5" hidden="1" customHeight="1" x14ac:dyDescent="0.2">
      <c r="A332" s="2"/>
      <c r="B332" s="16"/>
      <c r="C332" s="301"/>
      <c r="D332" s="301"/>
      <c r="E332" s="301"/>
      <c r="F332" s="302"/>
      <c r="G332" s="302"/>
      <c r="H332" s="239"/>
      <c r="I332" s="20"/>
    </row>
    <row r="333" spans="1:11" ht="10.5" customHeight="1" x14ac:dyDescent="0.2">
      <c r="A333" s="2"/>
      <c r="B333" s="16" t="s">
        <v>416</v>
      </c>
      <c r="C333" s="301">
        <v>1860.0000000000025</v>
      </c>
      <c r="D333" s="301">
        <v>35007</v>
      </c>
      <c r="E333" s="301">
        <v>36867</v>
      </c>
      <c r="F333" s="302"/>
      <c r="G333" s="302">
        <v>60</v>
      </c>
      <c r="H333" s="239"/>
      <c r="I333" s="20"/>
    </row>
    <row r="334" spans="1:11" ht="10.5" customHeight="1" x14ac:dyDescent="0.2">
      <c r="A334" s="2"/>
      <c r="B334" s="574" t="s">
        <v>453</v>
      </c>
      <c r="C334" s="301"/>
      <c r="D334" s="301">
        <v>9770.880000000001</v>
      </c>
      <c r="E334" s="301">
        <v>9770.880000000001</v>
      </c>
      <c r="F334" s="302"/>
      <c r="G334" s="302"/>
      <c r="H334" s="239">
        <v>-0.66496926189809191</v>
      </c>
      <c r="I334" s="20"/>
    </row>
    <row r="335" spans="1:11" ht="10.5" hidden="1" customHeight="1" x14ac:dyDescent="0.2">
      <c r="A335" s="2"/>
      <c r="B335" s="16"/>
      <c r="C335" s="301"/>
      <c r="D335" s="301"/>
      <c r="E335" s="301"/>
      <c r="F335" s="302"/>
      <c r="G335" s="302"/>
      <c r="H335" s="239"/>
      <c r="I335" s="20"/>
    </row>
    <row r="336" spans="1:11" ht="10.5" customHeight="1" x14ac:dyDescent="0.2">
      <c r="A336" s="2"/>
      <c r="B336" s="16" t="s">
        <v>424</v>
      </c>
      <c r="C336" s="301">
        <v>218961.8</v>
      </c>
      <c r="D336" s="301">
        <v>308530</v>
      </c>
      <c r="E336" s="301">
        <v>527491.80000000005</v>
      </c>
      <c r="F336" s="302">
        <v>12</v>
      </c>
      <c r="G336" s="302">
        <v>2664</v>
      </c>
      <c r="H336" s="239">
        <v>-5.7716840467073594E-3</v>
      </c>
      <c r="I336" s="20"/>
    </row>
    <row r="337" spans="1:11" ht="10.5" customHeight="1" x14ac:dyDescent="0.2">
      <c r="A337" s="2"/>
      <c r="B337" s="16" t="s">
        <v>280</v>
      </c>
      <c r="C337" s="301"/>
      <c r="D337" s="301">
        <v>-96048318.619999424</v>
      </c>
      <c r="E337" s="301">
        <v>-96048318.619999424</v>
      </c>
      <c r="F337" s="302">
        <v>-10213.779999999999</v>
      </c>
      <c r="G337" s="302">
        <v>-572021.73999999929</v>
      </c>
      <c r="H337" s="239">
        <v>0.30145186907883104</v>
      </c>
      <c r="I337" s="20"/>
    </row>
    <row r="338" spans="1:11" s="28" customFormat="1" ht="16.5" customHeight="1" x14ac:dyDescent="0.2">
      <c r="A338" s="54"/>
      <c r="B338" s="35" t="s">
        <v>135</v>
      </c>
      <c r="C338" s="303">
        <v>1812286691.7202673</v>
      </c>
      <c r="D338" s="303">
        <v>2077373134.2730923</v>
      </c>
      <c r="E338" s="303">
        <v>3889659825.9933596</v>
      </c>
      <c r="F338" s="304">
        <v>122166098.63999633</v>
      </c>
      <c r="G338" s="304">
        <v>19167701.379999924</v>
      </c>
      <c r="H338" s="237">
        <v>5.0845625911534631E-2</v>
      </c>
      <c r="I338" s="27"/>
      <c r="J338" s="5"/>
      <c r="K338" s="209" t="b">
        <f>IF(ABS(E338-SUM(E327:E337))&lt;0.001,TRUE,FALSE)</f>
        <v>1</v>
      </c>
    </row>
    <row r="339" spans="1:11" s="28" customFormat="1" ht="16.5" customHeight="1" x14ac:dyDescent="0.2">
      <c r="A339" s="54"/>
      <c r="B339" s="31" t="s">
        <v>136</v>
      </c>
      <c r="C339" s="303"/>
      <c r="D339" s="303"/>
      <c r="E339" s="303"/>
      <c r="F339" s="304"/>
      <c r="G339" s="304"/>
      <c r="H339" s="237"/>
      <c r="I339" s="27"/>
      <c r="J339" s="5"/>
    </row>
    <row r="340" spans="1:11" ht="10.5" customHeight="1" x14ac:dyDescent="0.2">
      <c r="A340" s="2"/>
      <c r="B340" s="31"/>
      <c r="C340" s="303"/>
      <c r="D340" s="303"/>
      <c r="E340" s="303"/>
      <c r="F340" s="304"/>
      <c r="G340" s="304"/>
      <c r="H340" s="237"/>
      <c r="I340" s="20"/>
    </row>
    <row r="341" spans="1:11" ht="10.5" customHeight="1" x14ac:dyDescent="0.2">
      <c r="A341" s="2"/>
      <c r="B341" s="37" t="s">
        <v>138</v>
      </c>
      <c r="C341" s="301">
        <v>412832576.31004316</v>
      </c>
      <c r="D341" s="301">
        <v>326239748.41999412</v>
      </c>
      <c r="E341" s="301">
        <v>739072324.73003733</v>
      </c>
      <c r="F341" s="302">
        <v>2452942.8299999973</v>
      </c>
      <c r="G341" s="302">
        <v>3161801.1400000094</v>
      </c>
      <c r="H341" s="239">
        <v>7.2301041000326194E-2</v>
      </c>
      <c r="I341" s="20"/>
    </row>
    <row r="342" spans="1:11" ht="10.5" customHeight="1" x14ac:dyDescent="0.2">
      <c r="A342" s="2"/>
      <c r="B342" s="37" t="s">
        <v>221</v>
      </c>
      <c r="C342" s="301">
        <v>224674.06999999995</v>
      </c>
      <c r="D342" s="301">
        <v>6907677.2300000116</v>
      </c>
      <c r="E342" s="301">
        <v>7132351.300000011</v>
      </c>
      <c r="F342" s="302">
        <v>236.14</v>
      </c>
      <c r="G342" s="302">
        <v>15985.38</v>
      </c>
      <c r="H342" s="239">
        <v>2.4857071882647519E-2</v>
      </c>
      <c r="I342" s="20"/>
    </row>
    <row r="343" spans="1:11" ht="10.5" customHeight="1" x14ac:dyDescent="0.2">
      <c r="A343" s="2"/>
      <c r="B343" s="16" t="s">
        <v>128</v>
      </c>
      <c r="C343" s="301"/>
      <c r="D343" s="301"/>
      <c r="E343" s="301"/>
      <c r="F343" s="302"/>
      <c r="G343" s="302"/>
      <c r="H343" s="239"/>
      <c r="I343" s="20"/>
    </row>
    <row r="344" spans="1:11" s="28" customFormat="1" ht="10.5" customHeight="1" x14ac:dyDescent="0.2">
      <c r="A344" s="54"/>
      <c r="B344" s="16" t="s">
        <v>416</v>
      </c>
      <c r="C344" s="301"/>
      <c r="D344" s="301">
        <v>5000</v>
      </c>
      <c r="E344" s="301">
        <v>5000</v>
      </c>
      <c r="F344" s="302"/>
      <c r="G344" s="302"/>
      <c r="H344" s="239">
        <v>0.15473441108545027</v>
      </c>
      <c r="I344" s="27"/>
      <c r="J344" s="5"/>
    </row>
    <row r="345" spans="1:11" s="28" customFormat="1" ht="10.5" customHeight="1" x14ac:dyDescent="0.2">
      <c r="A345" s="54"/>
      <c r="B345" s="16" t="s">
        <v>436</v>
      </c>
      <c r="C345" s="301">
        <v>2222132.38</v>
      </c>
      <c r="D345" s="301">
        <v>1927510.36</v>
      </c>
      <c r="E345" s="301">
        <v>4149642.74</v>
      </c>
      <c r="F345" s="302"/>
      <c r="G345" s="302">
        <v>15240</v>
      </c>
      <c r="H345" s="239">
        <v>0.19693608171594845</v>
      </c>
      <c r="I345" s="27"/>
      <c r="J345" s="5"/>
    </row>
    <row r="346" spans="1:11" s="28" customFormat="1" ht="10.5" customHeight="1" x14ac:dyDescent="0.2">
      <c r="A346" s="54"/>
      <c r="B346" s="574" t="s">
        <v>454</v>
      </c>
      <c r="C346" s="301"/>
      <c r="D346" s="301">
        <v>2162</v>
      </c>
      <c r="E346" s="301">
        <v>2162</v>
      </c>
      <c r="F346" s="302"/>
      <c r="G346" s="302"/>
      <c r="H346" s="239"/>
      <c r="I346" s="27"/>
      <c r="J346" s="5"/>
    </row>
    <row r="347" spans="1:11" s="28" customFormat="1" ht="10.5" hidden="1" customHeight="1" x14ac:dyDescent="0.2">
      <c r="A347" s="54"/>
      <c r="B347" s="574"/>
      <c r="C347" s="301"/>
      <c r="D347" s="301"/>
      <c r="E347" s="301"/>
      <c r="F347" s="302"/>
      <c r="G347" s="302"/>
      <c r="H347" s="239"/>
      <c r="I347" s="27"/>
      <c r="J347" s="5"/>
    </row>
    <row r="348" spans="1:11" ht="10.5" customHeight="1" x14ac:dyDescent="0.2">
      <c r="A348" s="2"/>
      <c r="B348" s="16" t="s">
        <v>280</v>
      </c>
      <c r="C348" s="301"/>
      <c r="D348" s="301">
        <v>-2230711.3700000136</v>
      </c>
      <c r="E348" s="301">
        <v>-2230711.3700000136</v>
      </c>
      <c r="F348" s="302">
        <v>-246.5</v>
      </c>
      <c r="G348" s="302">
        <v>-7548.510000000002</v>
      </c>
      <c r="H348" s="239">
        <v>0.22547152574262119</v>
      </c>
      <c r="I348" s="20"/>
    </row>
    <row r="349" spans="1:11" s="28" customFormat="1" ht="16.5" customHeight="1" x14ac:dyDescent="0.2">
      <c r="A349" s="54"/>
      <c r="B349" s="16" t="s">
        <v>356</v>
      </c>
      <c r="C349" s="301"/>
      <c r="D349" s="301">
        <v>4170501.3702549986</v>
      </c>
      <c r="E349" s="301">
        <v>4170501.3702549986</v>
      </c>
      <c r="F349" s="302"/>
      <c r="G349" s="302"/>
      <c r="H349" s="239">
        <v>0.18258904967148437</v>
      </c>
      <c r="I349" s="27"/>
      <c r="J349" s="5"/>
    </row>
    <row r="350" spans="1:11" s="28" customFormat="1" ht="16.5" customHeight="1" x14ac:dyDescent="0.2">
      <c r="A350" s="54"/>
      <c r="B350" s="35" t="s">
        <v>137</v>
      </c>
      <c r="C350" s="303">
        <v>415279382.76004314</v>
      </c>
      <c r="D350" s="303">
        <v>337021888.01024908</v>
      </c>
      <c r="E350" s="303">
        <v>752301270.77029228</v>
      </c>
      <c r="F350" s="304">
        <v>2452932.4699999974</v>
      </c>
      <c r="G350" s="304">
        <v>3185478.0100000091</v>
      </c>
      <c r="H350" s="237">
        <v>7.2606954475177954E-2</v>
      </c>
      <c r="I350" s="27"/>
      <c r="J350" s="5"/>
      <c r="K350" s="209" t="b">
        <f>IF(ABS(E350-SUM(E341:E349))&lt;0.001,TRUE,FALSE)</f>
        <v>1</v>
      </c>
    </row>
    <row r="351" spans="1:11" ht="10.5" customHeight="1" x14ac:dyDescent="0.2">
      <c r="A351" s="2"/>
      <c r="B351" s="31" t="s">
        <v>141</v>
      </c>
      <c r="C351" s="303"/>
      <c r="D351" s="303"/>
      <c r="E351" s="303"/>
      <c r="F351" s="304"/>
      <c r="G351" s="304"/>
      <c r="H351" s="237"/>
      <c r="I351" s="20"/>
    </row>
    <row r="352" spans="1:11" ht="10.5" customHeight="1" x14ac:dyDescent="0.2">
      <c r="A352" s="2"/>
      <c r="B352" s="31"/>
      <c r="C352" s="303"/>
      <c r="D352" s="303"/>
      <c r="E352" s="303"/>
      <c r="F352" s="304"/>
      <c r="G352" s="304"/>
      <c r="H352" s="237"/>
      <c r="I352" s="20"/>
    </row>
    <row r="353" spans="1:11" s="57" customFormat="1" ht="10.5" customHeight="1" x14ac:dyDescent="0.2">
      <c r="A353" s="6"/>
      <c r="B353" s="37" t="s">
        <v>151</v>
      </c>
      <c r="C353" s="301">
        <v>133095036.01000716</v>
      </c>
      <c r="D353" s="301">
        <v>44981127.450001761</v>
      </c>
      <c r="E353" s="301">
        <v>178076163.46000892</v>
      </c>
      <c r="F353" s="302">
        <v>49898.45</v>
      </c>
      <c r="G353" s="302">
        <v>662109.13999999932</v>
      </c>
      <c r="H353" s="239">
        <v>0.15525998003049968</v>
      </c>
      <c r="I353" s="56"/>
      <c r="J353" s="5"/>
    </row>
    <row r="354" spans="1:11" s="57" customFormat="1" ht="10.5" customHeight="1" x14ac:dyDescent="0.2">
      <c r="A354" s="6"/>
      <c r="B354" s="37" t="s">
        <v>222</v>
      </c>
      <c r="C354" s="301">
        <v>6865.6400000000012</v>
      </c>
      <c r="D354" s="301">
        <v>63205.600000000006</v>
      </c>
      <c r="E354" s="301">
        <v>70071.240000000005</v>
      </c>
      <c r="F354" s="302">
        <v>60</v>
      </c>
      <c r="G354" s="302">
        <v>327.72</v>
      </c>
      <c r="H354" s="239">
        <v>7.9231635174104698E-2</v>
      </c>
      <c r="I354" s="56"/>
      <c r="J354" s="5"/>
    </row>
    <row r="355" spans="1:11" s="57" customFormat="1" ht="10.5" customHeight="1" x14ac:dyDescent="0.2">
      <c r="A355" s="6"/>
      <c r="B355" s="16" t="s">
        <v>128</v>
      </c>
      <c r="C355" s="306"/>
      <c r="D355" s="306"/>
      <c r="E355" s="306"/>
      <c r="F355" s="307"/>
      <c r="G355" s="307"/>
      <c r="H355" s="182"/>
      <c r="I355" s="56"/>
      <c r="J355" s="5"/>
    </row>
    <row r="356" spans="1:11" s="57" customFormat="1" ht="10.5" customHeight="1" x14ac:dyDescent="0.2">
      <c r="A356" s="6"/>
      <c r="B356" s="16" t="s">
        <v>427</v>
      </c>
      <c r="C356" s="306">
        <v>6149.2</v>
      </c>
      <c r="D356" s="306">
        <v>13499</v>
      </c>
      <c r="E356" s="306">
        <v>19648.2</v>
      </c>
      <c r="F356" s="307"/>
      <c r="G356" s="307">
        <v>50</v>
      </c>
      <c r="H356" s="182">
        <v>0.253873643905552</v>
      </c>
      <c r="I356" s="56"/>
      <c r="J356" s="5"/>
    </row>
    <row r="357" spans="1:11" s="57" customFormat="1" ht="13.5" hidden="1" customHeight="1" x14ac:dyDescent="0.2">
      <c r="A357" s="6"/>
      <c r="B357" s="16"/>
      <c r="C357" s="306"/>
      <c r="D357" s="306"/>
      <c r="E357" s="306"/>
      <c r="F357" s="307"/>
      <c r="G357" s="307"/>
      <c r="H357" s="182"/>
      <c r="I357" s="56"/>
      <c r="J357" s="5"/>
    </row>
    <row r="358" spans="1:11" s="57" customFormat="1" ht="10.5" customHeight="1" x14ac:dyDescent="0.2">
      <c r="A358" s="6"/>
      <c r="B358" s="574" t="s">
        <v>455</v>
      </c>
      <c r="C358" s="306"/>
      <c r="D358" s="306"/>
      <c r="E358" s="306"/>
      <c r="F358" s="307"/>
      <c r="G358" s="307"/>
      <c r="H358" s="182"/>
      <c r="I358" s="56"/>
      <c r="J358" s="5"/>
    </row>
    <row r="359" spans="1:11" s="57" customFormat="1" ht="10.5" hidden="1" customHeight="1" x14ac:dyDescent="0.2">
      <c r="A359" s="6"/>
      <c r="B359" s="574"/>
      <c r="C359" s="306"/>
      <c r="D359" s="306"/>
      <c r="E359" s="306"/>
      <c r="F359" s="307"/>
      <c r="G359" s="307"/>
      <c r="H359" s="182"/>
      <c r="I359" s="56"/>
      <c r="J359" s="5"/>
    </row>
    <row r="360" spans="1:11" s="60" customFormat="1" ht="14.25" customHeight="1" x14ac:dyDescent="0.2">
      <c r="A360" s="24"/>
      <c r="B360" s="16" t="s">
        <v>424</v>
      </c>
      <c r="C360" s="306"/>
      <c r="D360" s="306"/>
      <c r="E360" s="306"/>
      <c r="F360" s="307"/>
      <c r="G360" s="307"/>
      <c r="H360" s="182"/>
      <c r="I360" s="59"/>
    </row>
    <row r="361" spans="1:11" s="60" customFormat="1" ht="14.25" customHeight="1" x14ac:dyDescent="0.2">
      <c r="A361" s="24"/>
      <c r="B361" s="16" t="s">
        <v>280</v>
      </c>
      <c r="C361" s="306"/>
      <c r="D361" s="306">
        <v>-4270076.7100000018</v>
      </c>
      <c r="E361" s="306">
        <v>-4270076.7100000018</v>
      </c>
      <c r="F361" s="307">
        <v>-11</v>
      </c>
      <c r="G361" s="307">
        <v>-16619.13</v>
      </c>
      <c r="H361" s="182">
        <v>0.64602683494396573</v>
      </c>
      <c r="I361" s="59"/>
    </row>
    <row r="362" spans="1:11" s="57" customFormat="1" ht="10.5" customHeight="1" x14ac:dyDescent="0.2">
      <c r="A362" s="6"/>
      <c r="B362" s="35" t="s">
        <v>142</v>
      </c>
      <c r="C362" s="308">
        <v>133108050.85000716</v>
      </c>
      <c r="D362" s="308">
        <v>40787755.340001762</v>
      </c>
      <c r="E362" s="308">
        <v>173895806.19000891</v>
      </c>
      <c r="F362" s="309">
        <v>49947.45</v>
      </c>
      <c r="G362" s="309">
        <v>645867.72999999928</v>
      </c>
      <c r="H362" s="183">
        <v>0.14684131124818012</v>
      </c>
      <c r="I362" s="56"/>
      <c r="J362" s="5"/>
      <c r="K362" s="209" t="b">
        <f>IF(ABS(E362-SUM(E353:E361))&lt;0.001,TRUE,FALSE)</f>
        <v>1</v>
      </c>
    </row>
    <row r="363" spans="1:11" s="57" customFormat="1" ht="10.5" customHeight="1" x14ac:dyDescent="0.2">
      <c r="A363" s="6"/>
      <c r="B363" s="31" t="s">
        <v>139</v>
      </c>
      <c r="C363" s="308"/>
      <c r="D363" s="308"/>
      <c r="E363" s="308"/>
      <c r="F363" s="309"/>
      <c r="G363" s="309"/>
      <c r="H363" s="183"/>
      <c r="I363" s="56"/>
      <c r="J363" s="5"/>
    </row>
    <row r="364" spans="1:11" s="57" customFormat="1" ht="10.5" customHeight="1" x14ac:dyDescent="0.2">
      <c r="A364" s="6"/>
      <c r="B364" s="37" t="s">
        <v>140</v>
      </c>
      <c r="C364" s="308">
        <v>3191807.659999785</v>
      </c>
      <c r="D364" s="308">
        <v>428815.02999999787</v>
      </c>
      <c r="E364" s="308">
        <v>3620622.6899997829</v>
      </c>
      <c r="F364" s="309">
        <v>117</v>
      </c>
      <c r="G364" s="309">
        <v>11938.939999999993</v>
      </c>
      <c r="H364" s="183"/>
      <c r="I364" s="56"/>
      <c r="J364" s="5"/>
    </row>
    <row r="365" spans="1:11" s="57" customFormat="1" ht="10.5" customHeight="1" x14ac:dyDescent="0.2">
      <c r="A365" s="6"/>
      <c r="B365" s="37" t="s">
        <v>179</v>
      </c>
      <c r="C365" s="306">
        <v>583234.48000000697</v>
      </c>
      <c r="D365" s="306">
        <v>61412866.900008425</v>
      </c>
      <c r="E365" s="306">
        <v>61996101.380008437</v>
      </c>
      <c r="F365" s="307">
        <v>26807.46</v>
      </c>
      <c r="G365" s="307">
        <v>220264.54000000196</v>
      </c>
      <c r="H365" s="182">
        <v>0.20370780166249824</v>
      </c>
      <c r="I365" s="56"/>
      <c r="J365" s="5"/>
    </row>
    <row r="366" spans="1:11" s="57" customFormat="1" ht="10.5" customHeight="1" x14ac:dyDescent="0.2">
      <c r="A366" s="6"/>
      <c r="B366" s="37" t="s">
        <v>223</v>
      </c>
      <c r="C366" s="364">
        <v>8200.6299999999992</v>
      </c>
      <c r="D366" s="306">
        <v>1526067.9300000006</v>
      </c>
      <c r="E366" s="306">
        <v>1534268.5600000005</v>
      </c>
      <c r="F366" s="307"/>
      <c r="G366" s="307">
        <v>4941.079999999999</v>
      </c>
      <c r="H366" s="182">
        <v>7.0810843756840658E-2</v>
      </c>
      <c r="I366" s="56"/>
      <c r="J366" s="5"/>
    </row>
    <row r="367" spans="1:11" s="60" customFormat="1" ht="11.25" customHeight="1" x14ac:dyDescent="0.2">
      <c r="A367" s="24"/>
      <c r="B367" s="37" t="s">
        <v>498</v>
      </c>
      <c r="C367" s="306"/>
      <c r="D367" s="306">
        <v>4610</v>
      </c>
      <c r="E367" s="306">
        <v>4610</v>
      </c>
      <c r="F367" s="307"/>
      <c r="G367" s="307">
        <v>20</v>
      </c>
      <c r="H367" s="182"/>
      <c r="I367" s="59"/>
      <c r="J367" s="5"/>
    </row>
    <row r="368" spans="1:11" s="57" customFormat="1" x14ac:dyDescent="0.2">
      <c r="A368" s="6"/>
      <c r="B368" s="574" t="s">
        <v>456</v>
      </c>
      <c r="C368" s="306"/>
      <c r="D368" s="306"/>
      <c r="E368" s="306"/>
      <c r="F368" s="307"/>
      <c r="G368" s="307"/>
      <c r="H368" s="182"/>
      <c r="I368" s="56"/>
    </row>
    <row r="369" spans="1:11" s="57" customFormat="1" hidden="1" x14ac:dyDescent="0.2">
      <c r="A369" s="6"/>
      <c r="B369" s="574"/>
      <c r="C369" s="306"/>
      <c r="D369" s="306"/>
      <c r="E369" s="306"/>
      <c r="F369" s="307"/>
      <c r="G369" s="307"/>
      <c r="H369" s="182"/>
      <c r="I369" s="56"/>
    </row>
    <row r="370" spans="1:11" s="57" customFormat="1" x14ac:dyDescent="0.2">
      <c r="A370" s="6"/>
      <c r="B370" s="37" t="s">
        <v>424</v>
      </c>
      <c r="C370" s="306"/>
      <c r="D370" s="306"/>
      <c r="E370" s="306"/>
      <c r="F370" s="307"/>
      <c r="G370" s="307"/>
      <c r="H370" s="182"/>
      <c r="I370" s="56"/>
    </row>
    <row r="371" spans="1:11" s="60" customFormat="1" ht="14.25" customHeight="1" x14ac:dyDescent="0.2">
      <c r="A371" s="24"/>
      <c r="B371" s="37" t="s">
        <v>280</v>
      </c>
      <c r="C371" s="306"/>
      <c r="D371" s="306">
        <v>-829118.70000000787</v>
      </c>
      <c r="E371" s="306">
        <v>-829118.70000000787</v>
      </c>
      <c r="F371" s="307">
        <v>-8</v>
      </c>
      <c r="G371" s="307">
        <v>-3537.4200000000005</v>
      </c>
      <c r="H371" s="182">
        <v>0.58554525549143088</v>
      </c>
      <c r="I371" s="59"/>
    </row>
    <row r="372" spans="1:11" s="60" customFormat="1" ht="10.5" customHeight="1" x14ac:dyDescent="0.2">
      <c r="A372" s="24"/>
      <c r="B372" s="35" t="s">
        <v>143</v>
      </c>
      <c r="C372" s="308">
        <v>3783242.7699997919</v>
      </c>
      <c r="D372" s="308">
        <v>62543241.160008416</v>
      </c>
      <c r="E372" s="308">
        <v>66326483.93000821</v>
      </c>
      <c r="F372" s="309">
        <v>26916.46</v>
      </c>
      <c r="G372" s="309">
        <v>233627.14000000191</v>
      </c>
      <c r="H372" s="183">
        <v>0.26285540268285645</v>
      </c>
      <c r="I372" s="59"/>
      <c r="K372" s="209" t="b">
        <f>IF(ABS(E372-SUM(E364:E371))&lt;0.001,TRUE,FALSE)</f>
        <v>1</v>
      </c>
    </row>
    <row r="373" spans="1:11" s="57" customFormat="1" ht="16.5" customHeight="1" x14ac:dyDescent="0.2">
      <c r="A373" s="6"/>
      <c r="B373" s="31" t="s">
        <v>466</v>
      </c>
      <c r="C373" s="308"/>
      <c r="D373" s="308"/>
      <c r="E373" s="308"/>
      <c r="F373" s="309"/>
      <c r="G373" s="309"/>
      <c r="H373" s="183"/>
      <c r="I373" s="56"/>
      <c r="J373" s="5"/>
    </row>
    <row r="374" spans="1:11" s="57" customFormat="1" ht="10.5" customHeight="1" x14ac:dyDescent="0.2">
      <c r="A374" s="6"/>
      <c r="B374" s="37" t="s">
        <v>468</v>
      </c>
      <c r="C374" s="306">
        <v>26718205.059999995</v>
      </c>
      <c r="D374" s="306">
        <v>3531058.4</v>
      </c>
      <c r="E374" s="306">
        <v>30249263.459999993</v>
      </c>
      <c r="F374" s="307"/>
      <c r="G374" s="307">
        <v>98596</v>
      </c>
      <c r="H374" s="182">
        <v>0.87329488223008034</v>
      </c>
      <c r="I374" s="56"/>
      <c r="J374" s="5"/>
    </row>
    <row r="375" spans="1:11" s="57" customFormat="1" ht="10.5" customHeight="1" x14ac:dyDescent="0.2">
      <c r="A375" s="6"/>
      <c r="B375" s="35" t="s">
        <v>467</v>
      </c>
      <c r="C375" s="308">
        <v>26718205.059999995</v>
      </c>
      <c r="D375" s="308">
        <v>3531058.4</v>
      </c>
      <c r="E375" s="308">
        <v>30249263.459999993</v>
      </c>
      <c r="F375" s="309"/>
      <c r="G375" s="309">
        <v>98596</v>
      </c>
      <c r="H375" s="183">
        <v>0.87329488223008034</v>
      </c>
      <c r="I375" s="56"/>
      <c r="J375" s="5"/>
    </row>
    <row r="376" spans="1:11" s="57" customFormat="1" ht="14.25" customHeight="1" x14ac:dyDescent="0.2">
      <c r="A376" s="6"/>
      <c r="B376" s="31" t="s">
        <v>122</v>
      </c>
      <c r="C376" s="308"/>
      <c r="D376" s="308"/>
      <c r="E376" s="308"/>
      <c r="F376" s="309"/>
      <c r="G376" s="309"/>
      <c r="H376" s="183"/>
      <c r="I376" s="56"/>
      <c r="J376" s="5"/>
    </row>
    <row r="377" spans="1:11" s="60" customFormat="1" ht="22.5" customHeight="1" x14ac:dyDescent="0.2">
      <c r="A377" s="24"/>
      <c r="B377" s="37" t="s">
        <v>144</v>
      </c>
      <c r="C377" s="306">
        <v>19192.73000000012</v>
      </c>
      <c r="D377" s="306">
        <v>206305.69999999966</v>
      </c>
      <c r="E377" s="306">
        <v>225498.42999999979</v>
      </c>
      <c r="F377" s="307"/>
      <c r="G377" s="307">
        <v>1.53</v>
      </c>
      <c r="H377" s="182">
        <v>-0.12835399541731307</v>
      </c>
      <c r="I377" s="59"/>
      <c r="J377" s="5"/>
    </row>
    <row r="378" spans="1:11" s="63" customFormat="1" ht="14.25" customHeight="1" x14ac:dyDescent="0.2">
      <c r="A378" s="61"/>
      <c r="B378" s="37" t="s">
        <v>224</v>
      </c>
      <c r="C378" s="306">
        <v>2233.1299999999969</v>
      </c>
      <c r="D378" s="306">
        <v>96115.609999999957</v>
      </c>
      <c r="E378" s="306">
        <v>98348.739999999947</v>
      </c>
      <c r="F378" s="307"/>
      <c r="G378" s="307"/>
      <c r="H378" s="182">
        <v>-0.22343090961449119</v>
      </c>
      <c r="I378" s="62"/>
    </row>
    <row r="379" spans="1:11" s="63" customFormat="1" ht="14.25" hidden="1" customHeight="1" x14ac:dyDescent="0.2">
      <c r="A379" s="61"/>
      <c r="B379" s="37"/>
      <c r="C379" s="306"/>
      <c r="D379" s="306"/>
      <c r="E379" s="306"/>
      <c r="F379" s="307"/>
      <c r="G379" s="307"/>
      <c r="H379" s="182"/>
      <c r="I379" s="62"/>
    </row>
    <row r="380" spans="1:11" s="63" customFormat="1" ht="14.25" hidden="1" customHeight="1" x14ac:dyDescent="0.2">
      <c r="A380" s="61"/>
      <c r="B380" s="37"/>
      <c r="C380" s="306"/>
      <c r="D380" s="306"/>
      <c r="E380" s="306"/>
      <c r="F380" s="307"/>
      <c r="G380" s="307"/>
      <c r="H380" s="182"/>
      <c r="I380" s="62"/>
    </row>
    <row r="381" spans="1:11" s="60" customFormat="1" ht="11.25" customHeight="1" x14ac:dyDescent="0.2">
      <c r="A381" s="24"/>
      <c r="B381" s="37" t="s">
        <v>424</v>
      </c>
      <c r="C381" s="306"/>
      <c r="D381" s="306"/>
      <c r="E381" s="306"/>
      <c r="F381" s="307"/>
      <c r="G381" s="307"/>
      <c r="H381" s="182"/>
      <c r="I381" s="59"/>
      <c r="J381" s="5"/>
    </row>
    <row r="382" spans="1:11" s="60" customFormat="1" ht="11.25" customHeight="1" x14ac:dyDescent="0.2">
      <c r="A382" s="24"/>
      <c r="B382" s="35" t="s">
        <v>120</v>
      </c>
      <c r="C382" s="308">
        <v>21425.860000000117</v>
      </c>
      <c r="D382" s="308">
        <v>302421.30999999959</v>
      </c>
      <c r="E382" s="308">
        <v>323847.16999999975</v>
      </c>
      <c r="F382" s="309"/>
      <c r="G382" s="309">
        <v>1.53</v>
      </c>
      <c r="H382" s="183">
        <v>-0.15960105600806407</v>
      </c>
      <c r="I382" s="59"/>
      <c r="J382" s="5"/>
      <c r="K382" s="209" t="b">
        <f>IF(ABS(E382-SUM(E377:E381))&lt;0.001,TRUE,FALSE)</f>
        <v>1</v>
      </c>
    </row>
    <row r="383" spans="1:11" s="57" customFormat="1" ht="18.75" customHeight="1" x14ac:dyDescent="0.2">
      <c r="A383" s="6"/>
      <c r="B383" s="31" t="s">
        <v>244</v>
      </c>
      <c r="C383" s="308"/>
      <c r="D383" s="308"/>
      <c r="E383" s="308"/>
      <c r="F383" s="309"/>
      <c r="G383" s="309"/>
      <c r="H383" s="183"/>
      <c r="I383" s="56"/>
      <c r="J383" s="5"/>
    </row>
    <row r="384" spans="1:11" s="57" customFormat="1" ht="10.5" customHeight="1" x14ac:dyDescent="0.2">
      <c r="A384" s="6"/>
      <c r="B384" s="31"/>
      <c r="C384" s="308"/>
      <c r="D384" s="308"/>
      <c r="E384" s="308"/>
      <c r="F384" s="309"/>
      <c r="G384" s="309"/>
      <c r="H384" s="183"/>
      <c r="I384" s="56"/>
      <c r="J384" s="5"/>
    </row>
    <row r="385" spans="1:11" s="57" customFormat="1" ht="10.5" customHeight="1" x14ac:dyDescent="0.2">
      <c r="A385" s="6"/>
      <c r="B385" s="37" t="s">
        <v>144</v>
      </c>
      <c r="C385" s="306">
        <v>146.73000000000002</v>
      </c>
      <c r="D385" s="306">
        <v>-3.27</v>
      </c>
      <c r="E385" s="306">
        <v>143.46</v>
      </c>
      <c r="F385" s="307"/>
      <c r="G385" s="307"/>
      <c r="H385" s="182">
        <v>-0.14815034736654586</v>
      </c>
      <c r="I385" s="56"/>
      <c r="J385" s="5"/>
    </row>
    <row r="386" spans="1:11" s="57" customFormat="1" ht="10.5" customHeight="1" x14ac:dyDescent="0.2">
      <c r="A386" s="6"/>
      <c r="B386" s="37" t="s">
        <v>125</v>
      </c>
      <c r="C386" s="306">
        <v>9575612.2299996968</v>
      </c>
      <c r="D386" s="306">
        <v>47851415.668003596</v>
      </c>
      <c r="E386" s="306">
        <v>57427027.898003295</v>
      </c>
      <c r="F386" s="307"/>
      <c r="G386" s="307">
        <v>188624.14000000016</v>
      </c>
      <c r="H386" s="182">
        <v>-3.8779030598679487E-2</v>
      </c>
      <c r="I386" s="56"/>
      <c r="J386" s="5"/>
    </row>
    <row r="387" spans="1:11" s="57" customFormat="1" ht="10.5" customHeight="1" x14ac:dyDescent="0.2">
      <c r="A387" s="6"/>
      <c r="B387" s="37" t="s">
        <v>126</v>
      </c>
      <c r="C387" s="306">
        <v>34882.560000000078</v>
      </c>
      <c r="D387" s="306">
        <v>428774.32000000117</v>
      </c>
      <c r="E387" s="306">
        <v>463656.88000000123</v>
      </c>
      <c r="F387" s="307"/>
      <c r="G387" s="307">
        <v>2458.0100000000002</v>
      </c>
      <c r="H387" s="182"/>
      <c r="I387" s="56"/>
      <c r="J387" s="5"/>
    </row>
    <row r="388" spans="1:11" s="57" customFormat="1" ht="10.5" customHeight="1" x14ac:dyDescent="0.2">
      <c r="A388" s="6"/>
      <c r="B388" s="37" t="s">
        <v>127</v>
      </c>
      <c r="C388" s="306">
        <v>3087705.7099999972</v>
      </c>
      <c r="D388" s="306">
        <v>33335889.820000019</v>
      </c>
      <c r="E388" s="306">
        <v>36423595.530000016</v>
      </c>
      <c r="F388" s="307"/>
      <c r="G388" s="307">
        <v>106097.92</v>
      </c>
      <c r="H388" s="182"/>
      <c r="I388" s="56"/>
      <c r="J388" s="5"/>
    </row>
    <row r="389" spans="1:11" s="57" customFormat="1" ht="10.5" customHeight="1" x14ac:dyDescent="0.2">
      <c r="A389" s="6"/>
      <c r="B389" s="37" t="s">
        <v>133</v>
      </c>
      <c r="C389" s="306">
        <v>644643.74000000348</v>
      </c>
      <c r="D389" s="306">
        <v>1929965.820000001</v>
      </c>
      <c r="E389" s="306">
        <v>2574609.5600000047</v>
      </c>
      <c r="F389" s="307"/>
      <c r="G389" s="307">
        <v>15670.159999999996</v>
      </c>
      <c r="H389" s="182">
        <v>0.33602315839600805</v>
      </c>
      <c r="I389" s="56"/>
      <c r="J389" s="5"/>
    </row>
    <row r="390" spans="1:11" s="57" customFormat="1" ht="10.5" customHeight="1" x14ac:dyDescent="0.2">
      <c r="A390" s="6"/>
      <c r="B390" s="37" t="s">
        <v>134</v>
      </c>
      <c r="C390" s="306">
        <v>67280.539999999979</v>
      </c>
      <c r="D390" s="306">
        <v>565891.67999999959</v>
      </c>
      <c r="E390" s="306">
        <v>633172.21999999962</v>
      </c>
      <c r="F390" s="307"/>
      <c r="G390" s="307">
        <v>2103.16</v>
      </c>
      <c r="H390" s="182">
        <v>-0.33296526120923364</v>
      </c>
      <c r="I390" s="56"/>
      <c r="J390" s="5"/>
      <c r="K390" s="5"/>
    </row>
    <row r="391" spans="1:11" s="57" customFormat="1" ht="10.5" customHeight="1" x14ac:dyDescent="0.2">
      <c r="A391" s="6"/>
      <c r="B391" s="37" t="s">
        <v>24</v>
      </c>
      <c r="C391" s="306">
        <v>3075079.6399999987</v>
      </c>
      <c r="D391" s="306">
        <v>2615439.7800000003</v>
      </c>
      <c r="E391" s="306">
        <v>5690519.419999999</v>
      </c>
      <c r="F391" s="307"/>
      <c r="G391" s="307">
        <v>14449.83</v>
      </c>
      <c r="H391" s="182">
        <v>0.20092098390869984</v>
      </c>
      <c r="I391" s="56"/>
    </row>
    <row r="392" spans="1:11" s="57" customFormat="1" ht="10.5" customHeight="1" x14ac:dyDescent="0.2">
      <c r="A392" s="6"/>
      <c r="B392" s="37" t="s">
        <v>138</v>
      </c>
      <c r="C392" s="306">
        <v>726055.08999999939</v>
      </c>
      <c r="D392" s="306">
        <v>496681.49999999983</v>
      </c>
      <c r="E392" s="306">
        <v>1222736.5899999992</v>
      </c>
      <c r="F392" s="307"/>
      <c r="G392" s="307">
        <v>4192.4400000000005</v>
      </c>
      <c r="H392" s="182">
        <v>9.6388249024418782E-2</v>
      </c>
      <c r="I392" s="56"/>
    </row>
    <row r="393" spans="1:11" s="57" customFormat="1" ht="10.5" customHeight="1" x14ac:dyDescent="0.2">
      <c r="A393" s="6"/>
      <c r="B393" s="37" t="s">
        <v>34</v>
      </c>
      <c r="C393" s="306">
        <v>38555635.5200032</v>
      </c>
      <c r="D393" s="306">
        <v>8142362.6799998721</v>
      </c>
      <c r="E393" s="306">
        <v>46697998.200003065</v>
      </c>
      <c r="F393" s="307"/>
      <c r="G393" s="307">
        <v>85816.039999999834</v>
      </c>
      <c r="H393" s="182">
        <v>-4.2166886430131223E-2</v>
      </c>
      <c r="I393" s="56"/>
      <c r="J393" s="5"/>
    </row>
    <row r="394" spans="1:11" s="57" customFormat="1" ht="10.5" customHeight="1" x14ac:dyDescent="0.2">
      <c r="A394" s="6"/>
      <c r="B394" s="37" t="s">
        <v>140</v>
      </c>
      <c r="C394" s="306">
        <v>10630.460000000006</v>
      </c>
      <c r="D394" s="306">
        <v>1603.04</v>
      </c>
      <c r="E394" s="306">
        <v>12233.500000000007</v>
      </c>
      <c r="F394" s="307"/>
      <c r="G394" s="307"/>
      <c r="H394" s="182"/>
      <c r="I394" s="56"/>
      <c r="J394" s="5"/>
    </row>
    <row r="395" spans="1:11" s="57" customFormat="1" ht="10.5" customHeight="1" x14ac:dyDescent="0.2">
      <c r="A395" s="6"/>
      <c r="B395" s="37" t="s">
        <v>129</v>
      </c>
      <c r="C395" s="306">
        <v>2938702.4900000417</v>
      </c>
      <c r="D395" s="306">
        <v>26370606.310000006</v>
      </c>
      <c r="E395" s="306">
        <v>29309308.800000049</v>
      </c>
      <c r="F395" s="307"/>
      <c r="G395" s="307">
        <v>119738.16000000002</v>
      </c>
      <c r="H395" s="182">
        <v>0.11915833825789046</v>
      </c>
      <c r="I395" s="56"/>
      <c r="J395" s="5"/>
    </row>
    <row r="396" spans="1:11" s="57" customFormat="1" ht="11.25" customHeight="1" x14ac:dyDescent="0.2">
      <c r="A396" s="6"/>
      <c r="B396" s="37" t="s">
        <v>381</v>
      </c>
      <c r="C396" s="306">
        <v>25962.060000000041</v>
      </c>
      <c r="D396" s="306">
        <v>25784.5</v>
      </c>
      <c r="E396" s="306">
        <v>51746.560000000041</v>
      </c>
      <c r="F396" s="307"/>
      <c r="G396" s="307">
        <v>30</v>
      </c>
      <c r="H396" s="182"/>
      <c r="I396" s="56"/>
      <c r="J396" s="5"/>
    </row>
    <row r="397" spans="1:11" s="57" customFormat="1" ht="11.25" customHeight="1" x14ac:dyDescent="0.2">
      <c r="A397" s="6"/>
      <c r="B397" s="16" t="s">
        <v>427</v>
      </c>
      <c r="C397" s="306">
        <v>1260</v>
      </c>
      <c r="D397" s="306">
        <v>1150</v>
      </c>
      <c r="E397" s="306">
        <v>2410</v>
      </c>
      <c r="F397" s="307"/>
      <c r="G397" s="307"/>
      <c r="H397" s="182">
        <v>0.13145539906103276</v>
      </c>
      <c r="I397" s="56"/>
      <c r="J397" s="5"/>
    </row>
    <row r="398" spans="1:11" s="57" customFormat="1" ht="11.25" customHeight="1" x14ac:dyDescent="0.2">
      <c r="A398" s="6"/>
      <c r="B398" s="37" t="s">
        <v>353</v>
      </c>
      <c r="C398" s="306"/>
      <c r="D398" s="306"/>
      <c r="E398" s="306"/>
      <c r="F398" s="307"/>
      <c r="G398" s="307"/>
      <c r="H398" s="182"/>
      <c r="I398" s="56"/>
      <c r="J398" s="5"/>
    </row>
    <row r="399" spans="1:11" s="57" customFormat="1" ht="10.5" customHeight="1" x14ac:dyDescent="0.2">
      <c r="A399" s="6"/>
      <c r="B399" s="37" t="s">
        <v>415</v>
      </c>
      <c r="C399" s="306"/>
      <c r="D399" s="306">
        <v>84004.355211999995</v>
      </c>
      <c r="E399" s="306">
        <v>84004.355211999995</v>
      </c>
      <c r="F399" s="307"/>
      <c r="G399" s="307"/>
      <c r="H399" s="182">
        <v>-0.11477252465008914</v>
      </c>
      <c r="I399" s="56"/>
      <c r="J399" s="5"/>
    </row>
    <row r="400" spans="1:11" s="60" customFormat="1" ht="10.5" customHeight="1" x14ac:dyDescent="0.2">
      <c r="A400" s="24"/>
      <c r="B400" s="37" t="s">
        <v>179</v>
      </c>
      <c r="C400" s="306">
        <v>3002.17</v>
      </c>
      <c r="D400" s="306">
        <v>446929.19000000012</v>
      </c>
      <c r="E400" s="306">
        <v>449931.3600000001</v>
      </c>
      <c r="F400" s="307"/>
      <c r="G400" s="307">
        <v>383.1</v>
      </c>
      <c r="H400" s="182">
        <v>0.26793077608665916</v>
      </c>
      <c r="I400" s="59"/>
      <c r="J400" s="5"/>
    </row>
    <row r="401" spans="1:11" s="60" customFormat="1" ht="13.5" customHeight="1" x14ac:dyDescent="0.2">
      <c r="A401" s="24"/>
      <c r="B401" s="37" t="s">
        <v>488</v>
      </c>
      <c r="C401" s="306"/>
      <c r="D401" s="306"/>
      <c r="E401" s="306"/>
      <c r="F401" s="307"/>
      <c r="G401" s="307"/>
      <c r="H401" s="182"/>
      <c r="I401" s="59"/>
    </row>
    <row r="402" spans="1:11" s="60" customFormat="1" ht="13.5" customHeight="1" x14ac:dyDescent="0.2">
      <c r="A402" s="24"/>
      <c r="B402" s="575" t="s">
        <v>460</v>
      </c>
      <c r="C402" s="306"/>
      <c r="D402" s="306"/>
      <c r="E402" s="306"/>
      <c r="F402" s="307"/>
      <c r="G402" s="307"/>
      <c r="H402" s="182"/>
      <c r="I402" s="59"/>
    </row>
    <row r="403" spans="1:11" s="60" customFormat="1" ht="13.5" customHeight="1" x14ac:dyDescent="0.2">
      <c r="A403" s="24"/>
      <c r="B403" s="37" t="s">
        <v>468</v>
      </c>
      <c r="C403" s="306">
        <v>111257.8</v>
      </c>
      <c r="D403" s="306">
        <v>32345</v>
      </c>
      <c r="E403" s="306">
        <v>143602.79999999999</v>
      </c>
      <c r="F403" s="307"/>
      <c r="G403" s="307"/>
      <c r="H403" s="182"/>
      <c r="I403" s="59"/>
    </row>
    <row r="404" spans="1:11" s="60" customFormat="1" ht="13.5" customHeight="1" x14ac:dyDescent="0.2">
      <c r="A404" s="24"/>
      <c r="B404" s="37" t="s">
        <v>424</v>
      </c>
      <c r="C404" s="306">
        <v>36</v>
      </c>
      <c r="D404" s="306">
        <v>98450</v>
      </c>
      <c r="E404" s="306">
        <v>98486</v>
      </c>
      <c r="F404" s="307"/>
      <c r="G404" s="307">
        <v>90</v>
      </c>
      <c r="H404" s="182"/>
      <c r="I404" s="59"/>
    </row>
    <row r="405" spans="1:11" s="60" customFormat="1" ht="10.5" customHeight="1" x14ac:dyDescent="0.2">
      <c r="A405" s="24"/>
      <c r="B405" s="37" t="s">
        <v>280</v>
      </c>
      <c r="C405" s="306"/>
      <c r="D405" s="306">
        <v>-3258877.9799999907</v>
      </c>
      <c r="E405" s="306">
        <v>-3258877.9799999907</v>
      </c>
      <c r="F405" s="307"/>
      <c r="G405" s="307">
        <v>-12525.93</v>
      </c>
      <c r="H405" s="182">
        <v>0.32592451340999462</v>
      </c>
      <c r="I405" s="59"/>
      <c r="J405" s="5"/>
    </row>
    <row r="406" spans="1:11" s="60" customFormat="1" ht="10.5" customHeight="1" x14ac:dyDescent="0.2">
      <c r="A406" s="24"/>
      <c r="B406" s="35" t="s">
        <v>246</v>
      </c>
      <c r="C406" s="308">
        <v>58857892.740002938</v>
      </c>
      <c r="D406" s="308">
        <v>119168412.41321552</v>
      </c>
      <c r="E406" s="308">
        <v>178026305.15321845</v>
      </c>
      <c r="F406" s="309"/>
      <c r="G406" s="309">
        <v>527127.03</v>
      </c>
      <c r="H406" s="183">
        <v>3.0515350993041812E-2</v>
      </c>
      <c r="I406" s="59"/>
      <c r="J406" s="5"/>
      <c r="K406" s="209" t="b">
        <f>IF(ABS(E406-SUM(E385:E405))&lt;0.001,TRUE,FALSE)</f>
        <v>1</v>
      </c>
    </row>
    <row r="407" spans="1:11" s="60" customFormat="1" ht="10.5" customHeight="1" x14ac:dyDescent="0.2">
      <c r="A407" s="24"/>
      <c r="B407" s="35" t="s">
        <v>287</v>
      </c>
      <c r="C407" s="308">
        <v>3270971806.2505851</v>
      </c>
      <c r="D407" s="308">
        <v>9145318030.9404564</v>
      </c>
      <c r="E407" s="308">
        <v>12416289837.191042</v>
      </c>
      <c r="F407" s="309">
        <v>133905341.52999601</v>
      </c>
      <c r="G407" s="309">
        <v>50938632.419000387</v>
      </c>
      <c r="H407" s="183">
        <v>5.4391994901968221E-2</v>
      </c>
      <c r="I407" s="59"/>
      <c r="J407" s="5"/>
      <c r="K407" s="209" t="b">
        <f>IF(ABS(E407-SUM(E324,E338,E350,E362,E372,E375,E382,E406))&lt;0.001,TRUE,FALSE)</f>
        <v>1</v>
      </c>
    </row>
    <row r="408" spans="1:11" s="60" customFormat="1" ht="10.5" customHeight="1" x14ac:dyDescent="0.2">
      <c r="A408" s="24"/>
      <c r="B408" s="31" t="s">
        <v>145</v>
      </c>
      <c r="C408" s="308"/>
      <c r="D408" s="308"/>
      <c r="E408" s="308"/>
      <c r="F408" s="309"/>
      <c r="G408" s="309"/>
      <c r="H408" s="183"/>
      <c r="I408" s="59"/>
      <c r="J408" s="5"/>
    </row>
    <row r="409" spans="1:11" s="60" customFormat="1" ht="10.5" customHeight="1" x14ac:dyDescent="0.2">
      <c r="A409" s="24"/>
      <c r="B409" s="37"/>
      <c r="C409" s="308"/>
      <c r="D409" s="308"/>
      <c r="E409" s="308"/>
      <c r="F409" s="309"/>
      <c r="G409" s="309"/>
      <c r="H409" s="183"/>
      <c r="I409" s="59"/>
      <c r="J409" s="5"/>
    </row>
    <row r="410" spans="1:11" s="60" customFormat="1" ht="10.5" customHeight="1" x14ac:dyDescent="0.2">
      <c r="A410" s="24"/>
      <c r="B410" s="37" t="s">
        <v>146</v>
      </c>
      <c r="C410" s="306">
        <v>1422864072.8292487</v>
      </c>
      <c r="D410" s="306">
        <v>1616833666.6747646</v>
      </c>
      <c r="E410" s="306">
        <v>3039697739.5040135</v>
      </c>
      <c r="F410" s="307">
        <v>273341268.50345635</v>
      </c>
      <c r="G410" s="307">
        <v>20102441.758687876</v>
      </c>
      <c r="H410" s="182">
        <v>-4.9354321580467819E-2</v>
      </c>
      <c r="I410" s="59"/>
      <c r="J410" s="5"/>
    </row>
    <row r="411" spans="1:11" s="60" customFormat="1" ht="10.5" customHeight="1" x14ac:dyDescent="0.2">
      <c r="A411" s="24"/>
      <c r="B411" s="37" t="s">
        <v>442</v>
      </c>
      <c r="C411" s="306">
        <v>3019855.789999349</v>
      </c>
      <c r="D411" s="306">
        <v>1566825.7400001283</v>
      </c>
      <c r="E411" s="306">
        <v>4586681.5299994778</v>
      </c>
      <c r="F411" s="307">
        <v>204947.52999999965</v>
      </c>
      <c r="G411" s="307">
        <v>21006.480000000054</v>
      </c>
      <c r="H411" s="182">
        <v>-0.49000144399523138</v>
      </c>
      <c r="I411" s="59"/>
      <c r="J411" s="5"/>
    </row>
    <row r="412" spans="1:11" s="57" customFormat="1" ht="10.5" customHeight="1" x14ac:dyDescent="0.2">
      <c r="A412" s="6"/>
      <c r="B412" s="37" t="s">
        <v>147</v>
      </c>
      <c r="C412" s="306">
        <v>4526230.8900031485</v>
      </c>
      <c r="D412" s="306">
        <v>4977882.9399974039</v>
      </c>
      <c r="E412" s="306">
        <v>9504113.8300005514</v>
      </c>
      <c r="F412" s="307">
        <v>763086.43999999587</v>
      </c>
      <c r="G412" s="307">
        <v>37584.730000000854</v>
      </c>
      <c r="H412" s="182">
        <v>-6.1674925187486074E-2</v>
      </c>
      <c r="I412" s="56"/>
      <c r="J412" s="5"/>
    </row>
    <row r="413" spans="1:11" s="57" customFormat="1" ht="10.5" customHeight="1" x14ac:dyDescent="0.2">
      <c r="A413" s="6"/>
      <c r="B413" s="37" t="s">
        <v>148</v>
      </c>
      <c r="C413" s="306">
        <v>25710182.349932771</v>
      </c>
      <c r="D413" s="306">
        <v>30548910.120002665</v>
      </c>
      <c r="E413" s="306">
        <v>56259092.46993544</v>
      </c>
      <c r="F413" s="307">
        <v>4456210.2800006503</v>
      </c>
      <c r="G413" s="307">
        <v>251521.44999998953</v>
      </c>
      <c r="H413" s="182">
        <v>-6.1893881689849439E-2</v>
      </c>
      <c r="I413" s="56"/>
      <c r="J413" s="5"/>
    </row>
    <row r="414" spans="1:11" s="60" customFormat="1" ht="10.5" customHeight="1" x14ac:dyDescent="0.2">
      <c r="A414" s="24"/>
      <c r="B414" s="37" t="s">
        <v>125</v>
      </c>
      <c r="C414" s="306">
        <v>10421949.459998632</v>
      </c>
      <c r="D414" s="306">
        <v>11228071.530006001</v>
      </c>
      <c r="E414" s="306">
        <v>21650020.990004633</v>
      </c>
      <c r="F414" s="307">
        <v>1856460.7099999473</v>
      </c>
      <c r="G414" s="307">
        <v>232627.83000000141</v>
      </c>
      <c r="H414" s="182">
        <v>6.2656338223193719E-2</v>
      </c>
      <c r="I414" s="59"/>
      <c r="J414" s="5"/>
    </row>
    <row r="415" spans="1:11" s="60" customFormat="1" ht="10.5" customHeight="1" x14ac:dyDescent="0.2">
      <c r="A415" s="24"/>
      <c r="B415" s="37" t="s">
        <v>149</v>
      </c>
      <c r="C415" s="306">
        <v>272851.40000003728</v>
      </c>
      <c r="D415" s="306">
        <v>1300721.1199998895</v>
      </c>
      <c r="E415" s="306">
        <v>1573572.5199999267</v>
      </c>
      <c r="F415" s="307">
        <v>3865.9999999999982</v>
      </c>
      <c r="G415" s="307">
        <v>5969.2699999999941</v>
      </c>
      <c r="H415" s="182">
        <v>-0.15310524047018825</v>
      </c>
      <c r="I415" s="59"/>
    </row>
    <row r="416" spans="1:11" s="60" customFormat="1" x14ac:dyDescent="0.2">
      <c r="A416" s="24"/>
      <c r="B416" s="37" t="s">
        <v>435</v>
      </c>
      <c r="C416" s="306"/>
      <c r="D416" s="306"/>
      <c r="E416" s="306"/>
      <c r="F416" s="307"/>
      <c r="G416" s="307"/>
      <c r="H416" s="182"/>
      <c r="I416" s="59"/>
    </row>
    <row r="417" spans="1:11" s="60" customFormat="1" ht="10.5" customHeight="1" x14ac:dyDescent="0.2">
      <c r="A417" s="24"/>
      <c r="B417" s="37" t="s">
        <v>281</v>
      </c>
      <c r="C417" s="306">
        <v>955.15</v>
      </c>
      <c r="D417" s="306">
        <v>-332566992</v>
      </c>
      <c r="E417" s="306">
        <v>-332566036.85000002</v>
      </c>
      <c r="F417" s="307">
        <v>-412366</v>
      </c>
      <c r="G417" s="307">
        <v>-2242528</v>
      </c>
      <c r="H417" s="182">
        <v>0.37315067733158003</v>
      </c>
      <c r="I417" s="59"/>
    </row>
    <row r="418" spans="1:11" s="60" customFormat="1" ht="10.5" customHeight="1" x14ac:dyDescent="0.2">
      <c r="A418" s="24"/>
      <c r="B418" s="575" t="s">
        <v>461</v>
      </c>
      <c r="C418" s="306"/>
      <c r="D418" s="306"/>
      <c r="E418" s="306"/>
      <c r="F418" s="307"/>
      <c r="G418" s="307"/>
      <c r="H418" s="182"/>
      <c r="I418" s="59"/>
      <c r="K418" s="209"/>
    </row>
    <row r="419" spans="1:11" s="60" customFormat="1" ht="10.5" customHeight="1" x14ac:dyDescent="0.2">
      <c r="A419" s="24"/>
      <c r="B419" s="575" t="s">
        <v>465</v>
      </c>
      <c r="C419" s="306"/>
      <c r="D419" s="306">
        <v>371204.40818000009</v>
      </c>
      <c r="E419" s="306">
        <v>371204.40818000009</v>
      </c>
      <c r="F419" s="307"/>
      <c r="G419" s="307"/>
      <c r="H419" s="182"/>
      <c r="I419" s="59"/>
      <c r="K419" s="209"/>
    </row>
    <row r="420" spans="1:11" s="60" customFormat="1" ht="10.5" customHeight="1" x14ac:dyDescent="0.2">
      <c r="A420" s="24"/>
      <c r="B420" s="575" t="s">
        <v>491</v>
      </c>
      <c r="C420" s="306"/>
      <c r="D420" s="306">
        <v>2809442.1900000237</v>
      </c>
      <c r="E420" s="306">
        <v>2809442.1900000237</v>
      </c>
      <c r="F420" s="307"/>
      <c r="G420" s="307">
        <v>22365.390000000065</v>
      </c>
      <c r="H420" s="182"/>
      <c r="I420" s="59"/>
      <c r="K420" s="209"/>
    </row>
    <row r="421" spans="1:11" s="60" customFormat="1" ht="10.5" customHeight="1" x14ac:dyDescent="0.2">
      <c r="A421" s="24"/>
      <c r="B421" s="41" t="s">
        <v>150</v>
      </c>
      <c r="C421" s="311">
        <v>1466816097.8691831</v>
      </c>
      <c r="D421" s="311">
        <v>1337069732.7229505</v>
      </c>
      <c r="E421" s="311">
        <v>2803885830.5921335</v>
      </c>
      <c r="F421" s="312">
        <v>280213473.46345699</v>
      </c>
      <c r="G421" s="312">
        <v>18430988.908687863</v>
      </c>
      <c r="H421" s="184">
        <v>-8.3193386599616725E-2</v>
      </c>
      <c r="I421" s="59"/>
      <c r="K421" s="209" t="b">
        <f>IF(ABS(E421-SUM(E410:E420))&lt;0.001,TRUE,FALSE)</f>
        <v>1</v>
      </c>
    </row>
    <row r="422" spans="1:11" s="60" customFormat="1" ht="10.5" customHeight="1" x14ac:dyDescent="0.15">
      <c r="A422" s="24"/>
      <c r="B422" s="265" t="s">
        <v>238</v>
      </c>
      <c r="C422" s="265"/>
      <c r="D422" s="265"/>
      <c r="E422" s="265"/>
      <c r="F422" s="265"/>
      <c r="G422" s="265"/>
      <c r="H422" s="265"/>
      <c r="I422" s="59"/>
    </row>
    <row r="423" spans="1:11" ht="13.5" customHeight="1" x14ac:dyDescent="0.2">
      <c r="B423" s="265" t="s">
        <v>249</v>
      </c>
      <c r="C423" s="265"/>
      <c r="D423" s="265"/>
      <c r="E423" s="265"/>
      <c r="F423" s="265"/>
      <c r="G423" s="265"/>
      <c r="H423" s="265"/>
      <c r="I423" s="51"/>
    </row>
    <row r="424" spans="1:11" ht="15" customHeight="1" x14ac:dyDescent="0.2">
      <c r="B424" s="265" t="s">
        <v>251</v>
      </c>
      <c r="C424" s="265"/>
      <c r="D424" s="265"/>
      <c r="E424" s="265"/>
      <c r="F424" s="265"/>
      <c r="G424" s="265"/>
      <c r="H424" s="265"/>
      <c r="I424" s="8"/>
    </row>
    <row r="425" spans="1:11" ht="9.75" customHeight="1" x14ac:dyDescent="0.2">
      <c r="B425" s="265" t="s">
        <v>376</v>
      </c>
      <c r="C425" s="210"/>
      <c r="D425" s="210"/>
      <c r="E425" s="210"/>
      <c r="F425" s="210"/>
      <c r="G425" s="210"/>
      <c r="H425" s="211"/>
    </row>
    <row r="426" spans="1:11" x14ac:dyDescent="0.2">
      <c r="B426" s="265" t="s">
        <v>282</v>
      </c>
      <c r="C426" s="210"/>
      <c r="D426" s="210"/>
      <c r="E426" s="210"/>
      <c r="F426" s="210"/>
      <c r="G426" s="210"/>
      <c r="H426" s="211"/>
      <c r="I426" s="15"/>
    </row>
    <row r="427" spans="1:11" ht="13.5" customHeight="1" x14ac:dyDescent="0.2">
      <c r="F427" s="4"/>
      <c r="G427" s="4"/>
      <c r="H427" s="4"/>
      <c r="I427" s="23"/>
    </row>
    <row r="428" spans="1:11" ht="15.75" x14ac:dyDescent="0.25">
      <c r="B428" s="7" t="s">
        <v>288</v>
      </c>
      <c r="C428" s="8"/>
      <c r="D428" s="8"/>
      <c r="E428" s="8"/>
      <c r="F428" s="8"/>
      <c r="G428" s="8"/>
      <c r="H428" s="8"/>
      <c r="I428" s="23"/>
    </row>
    <row r="429" spans="1:11" s="57" customFormat="1" ht="7.5" customHeight="1" x14ac:dyDescent="0.2">
      <c r="A429" s="6"/>
      <c r="B429" s="9"/>
      <c r="C429" s="10" t="str">
        <f>$C$3</f>
        <v>PERIODE DU 1.1 AU 30.11.2024</v>
      </c>
      <c r="D429" s="11"/>
      <c r="E429" s="3"/>
      <c r="F429" s="3"/>
      <c r="G429" s="3"/>
      <c r="H429" s="3"/>
      <c r="I429" s="56"/>
    </row>
    <row r="430" spans="1:11" s="60" customFormat="1" ht="14.25" customHeight="1" x14ac:dyDescent="0.2">
      <c r="A430" s="24"/>
      <c r="B430" s="12" t="str">
        <f>B306</f>
        <v xml:space="preserve">             I - ASSURANCE MALADIE : DÉPENSES en milliers d'euros</v>
      </c>
      <c r="C430" s="13"/>
      <c r="D430" s="13"/>
      <c r="E430" s="13"/>
      <c r="F430" s="13"/>
      <c r="G430" s="13"/>
      <c r="H430" s="14"/>
      <c r="I430" s="59"/>
    </row>
    <row r="431" spans="1:11" s="57" customFormat="1" ht="10.5" customHeight="1" x14ac:dyDescent="0.2">
      <c r="A431" s="6"/>
      <c r="B431" s="16" t="s">
        <v>7</v>
      </c>
      <c r="C431" s="17" t="s">
        <v>1</v>
      </c>
      <c r="D431" s="17" t="s">
        <v>2</v>
      </c>
      <c r="E431" s="17" t="s">
        <v>6</v>
      </c>
      <c r="F431" s="219" t="s">
        <v>242</v>
      </c>
      <c r="G431" s="219" t="s">
        <v>237</v>
      </c>
      <c r="H431" s="19" t="str">
        <f>$H$5</f>
        <v>PCAP</v>
      </c>
      <c r="I431" s="56"/>
      <c r="J431" s="5"/>
    </row>
    <row r="432" spans="1:11" s="57" customFormat="1" ht="10.5" customHeight="1" x14ac:dyDescent="0.2">
      <c r="A432" s="6"/>
      <c r="B432" s="21"/>
      <c r="C432" s="44" t="s">
        <v>5</v>
      </c>
      <c r="D432" s="44" t="s">
        <v>5</v>
      </c>
      <c r="E432" s="44"/>
      <c r="F432" s="220"/>
      <c r="G432" s="220" t="s">
        <v>239</v>
      </c>
      <c r="H432" s="22" t="str">
        <f>$H$6</f>
        <v>en %</v>
      </c>
      <c r="I432" s="56"/>
      <c r="J432" s="5"/>
    </row>
    <row r="433" spans="1:11" s="57" customFormat="1" ht="10.5" customHeight="1" x14ac:dyDescent="0.2">
      <c r="A433" s="6"/>
      <c r="B433" s="31" t="s">
        <v>152</v>
      </c>
      <c r="C433" s="58"/>
      <c r="D433" s="58"/>
      <c r="E433" s="58"/>
      <c r="F433" s="226"/>
      <c r="G433" s="226"/>
      <c r="H433" s="183"/>
      <c r="I433" s="56"/>
      <c r="J433" s="5"/>
    </row>
    <row r="434" spans="1:11" s="57" customFormat="1" ht="10.5" customHeight="1" x14ac:dyDescent="0.2">
      <c r="A434" s="6"/>
      <c r="B434" s="16" t="s">
        <v>12</v>
      </c>
      <c r="C434" s="306"/>
      <c r="D434" s="306">
        <v>18396693633.332184</v>
      </c>
      <c r="E434" s="306">
        <v>18396693633.332184</v>
      </c>
      <c r="F434" s="307">
        <v>31114159.04999999</v>
      </c>
      <c r="G434" s="307">
        <v>93652496.410000637</v>
      </c>
      <c r="H434" s="182">
        <v>6.7183262768582441E-2</v>
      </c>
      <c r="I434" s="56"/>
      <c r="J434" s="5"/>
    </row>
    <row r="435" spans="1:11" s="57" customFormat="1" ht="10.5" customHeight="1" x14ac:dyDescent="0.2">
      <c r="A435" s="6"/>
      <c r="B435" s="16" t="s">
        <v>10</v>
      </c>
      <c r="C435" s="306">
        <v>4272921453.1811838</v>
      </c>
      <c r="D435" s="306"/>
      <c r="E435" s="306">
        <v>4272921453.1811838</v>
      </c>
      <c r="F435" s="307">
        <v>121564.84000000024</v>
      </c>
      <c r="G435" s="307">
        <v>25597957.559999648</v>
      </c>
      <c r="H435" s="182">
        <v>2.0425671942023937E-2</v>
      </c>
      <c r="I435" s="56"/>
      <c r="J435" s="5"/>
    </row>
    <row r="436" spans="1:11" s="60" customFormat="1" ht="10.5" customHeight="1" x14ac:dyDescent="0.2">
      <c r="A436" s="24"/>
      <c r="B436" s="16" t="s">
        <v>9</v>
      </c>
      <c r="C436" s="306">
        <v>255173.39000000284</v>
      </c>
      <c r="D436" s="306"/>
      <c r="E436" s="306">
        <v>255173.39000000284</v>
      </c>
      <c r="F436" s="307"/>
      <c r="G436" s="307">
        <v>258.17999999999984</v>
      </c>
      <c r="H436" s="182">
        <v>-0.38675255557629074</v>
      </c>
      <c r="I436" s="59"/>
      <c r="J436" s="5"/>
    </row>
    <row r="437" spans="1:11" s="60" customFormat="1" x14ac:dyDescent="0.2">
      <c r="A437" s="24"/>
      <c r="B437" s="16" t="s">
        <v>299</v>
      </c>
      <c r="C437" s="306">
        <v>435249001.52005047</v>
      </c>
      <c r="D437" s="306"/>
      <c r="E437" s="306">
        <v>435249001.52005047</v>
      </c>
      <c r="F437" s="307"/>
      <c r="G437" s="307">
        <v>1613352.7499999776</v>
      </c>
      <c r="H437" s="182">
        <v>9.7874477263989457E-2</v>
      </c>
      <c r="I437" s="59"/>
      <c r="J437" s="5"/>
    </row>
    <row r="438" spans="1:11" s="57" customFormat="1" x14ac:dyDescent="0.2">
      <c r="A438" s="6"/>
      <c r="B438" s="16" t="s">
        <v>11</v>
      </c>
      <c r="C438" s="306">
        <v>2053181.7500000051</v>
      </c>
      <c r="D438" s="306"/>
      <c r="E438" s="306">
        <v>2053181.7500000051</v>
      </c>
      <c r="F438" s="307"/>
      <c r="G438" s="307">
        <v>1998254.860000005</v>
      </c>
      <c r="H438" s="182">
        <v>-5.7876593364547313E-2</v>
      </c>
      <c r="I438" s="56"/>
      <c r="J438" s="5"/>
    </row>
    <row r="439" spans="1:11" s="57" customFormat="1" ht="10.5" customHeight="1" x14ac:dyDescent="0.2">
      <c r="A439" s="6"/>
      <c r="B439" s="16" t="s">
        <v>75</v>
      </c>
      <c r="C439" s="306">
        <v>59256652.050045386</v>
      </c>
      <c r="D439" s="306"/>
      <c r="E439" s="306">
        <v>59256652.050045386</v>
      </c>
      <c r="F439" s="313"/>
      <c r="G439" s="313">
        <v>312410.24000000156</v>
      </c>
      <c r="H439" s="185">
        <v>3.5778548065115379E-2</v>
      </c>
      <c r="I439" s="66"/>
      <c r="J439" s="5"/>
    </row>
    <row r="440" spans="1:11" s="57" customFormat="1" ht="10.5" customHeight="1" x14ac:dyDescent="0.2">
      <c r="A440" s="6"/>
      <c r="B440" s="16" t="s">
        <v>85</v>
      </c>
      <c r="C440" s="306">
        <v>9523238.8399999291</v>
      </c>
      <c r="D440" s="306">
        <v>1847769785.2399948</v>
      </c>
      <c r="E440" s="306">
        <v>1857293024.0799944</v>
      </c>
      <c r="F440" s="313">
        <v>1857293024.0799944</v>
      </c>
      <c r="G440" s="313">
        <v>10242012.330000004</v>
      </c>
      <c r="H440" s="185">
        <v>3.2356041459513651E-3</v>
      </c>
      <c r="I440" s="66"/>
      <c r="J440" s="5"/>
    </row>
    <row r="441" spans="1:11" s="57" customFormat="1" ht="10.5" customHeight="1" x14ac:dyDescent="0.2">
      <c r="A441" s="6"/>
      <c r="B441" s="37" t="s">
        <v>25</v>
      </c>
      <c r="C441" s="306">
        <v>61866799.760004893</v>
      </c>
      <c r="D441" s="306">
        <v>1691847.74</v>
      </c>
      <c r="E441" s="306">
        <v>63558647.500004902</v>
      </c>
      <c r="F441" s="313">
        <v>4066.0900000000011</v>
      </c>
      <c r="G441" s="313">
        <v>361128.62000000267</v>
      </c>
      <c r="H441" s="185">
        <v>-0.26665316851340037</v>
      </c>
      <c r="I441" s="56"/>
      <c r="J441" s="5"/>
    </row>
    <row r="442" spans="1:11" s="57" customFormat="1" ht="10.5" customHeight="1" x14ac:dyDescent="0.2">
      <c r="A442" s="6"/>
      <c r="B442" s="37" t="s">
        <v>48</v>
      </c>
      <c r="C442" s="306"/>
      <c r="D442" s="306">
        <v>5991436.3400252452</v>
      </c>
      <c r="E442" s="306">
        <v>5991436.3400252452</v>
      </c>
      <c r="F442" s="307">
        <v>2500.7825900000003</v>
      </c>
      <c r="G442" s="307">
        <v>17973.323230000024</v>
      </c>
      <c r="H442" s="182">
        <v>-7.0384078531754657E-2</v>
      </c>
      <c r="I442" s="56"/>
      <c r="J442" s="5"/>
    </row>
    <row r="443" spans="1:11" s="60" customFormat="1" ht="10.5" customHeight="1" x14ac:dyDescent="0.2">
      <c r="A443" s="24"/>
      <c r="B443" s="37" t="s">
        <v>355</v>
      </c>
      <c r="C443" s="306">
        <v>79729.720000000118</v>
      </c>
      <c r="D443" s="306">
        <v>13937628.0558699</v>
      </c>
      <c r="E443" s="306">
        <v>14017357.7758699</v>
      </c>
      <c r="F443" s="307"/>
      <c r="G443" s="307">
        <v>32406.479999999967</v>
      </c>
      <c r="H443" s="182"/>
      <c r="I443" s="59"/>
      <c r="J443" s="5"/>
    </row>
    <row r="444" spans="1:11" s="57" customFormat="1" ht="12.75" customHeight="1" x14ac:dyDescent="0.2">
      <c r="A444" s="6"/>
      <c r="B444" s="37" t="s">
        <v>79</v>
      </c>
      <c r="C444" s="314"/>
      <c r="D444" s="306">
        <v>107400029.84200005</v>
      </c>
      <c r="E444" s="306">
        <v>107400029.84200005</v>
      </c>
      <c r="F444" s="313"/>
      <c r="G444" s="313">
        <v>134092.12000000005</v>
      </c>
      <c r="H444" s="185">
        <v>2.2464674001545504E-3</v>
      </c>
      <c r="I444" s="56"/>
    </row>
    <row r="445" spans="1:11" s="57" customFormat="1" ht="10.5" customHeight="1" x14ac:dyDescent="0.2">
      <c r="A445" s="6"/>
      <c r="B445" s="563" t="s">
        <v>432</v>
      </c>
      <c r="C445" s="314">
        <v>462306775.93797976</v>
      </c>
      <c r="D445" s="306">
        <v>594963079.21579659</v>
      </c>
      <c r="E445" s="306">
        <v>1057269855.1537764</v>
      </c>
      <c r="F445" s="313"/>
      <c r="G445" s="313">
        <v>7292643.4600000326</v>
      </c>
      <c r="H445" s="185">
        <v>3.0288249393473965E-2</v>
      </c>
      <c r="I445" s="56"/>
      <c r="J445" s="5"/>
    </row>
    <row r="446" spans="1:11" s="57" customFormat="1" ht="10.5" customHeight="1" x14ac:dyDescent="0.2">
      <c r="A446" s="6"/>
      <c r="B446" s="563" t="s">
        <v>440</v>
      </c>
      <c r="C446" s="314">
        <v>31516676.860000905</v>
      </c>
      <c r="D446" s="306">
        <v>17515559.160000086</v>
      </c>
      <c r="E446" s="306">
        <v>49032236.020000987</v>
      </c>
      <c r="F446" s="313"/>
      <c r="G446" s="313">
        <v>315455.62000000058</v>
      </c>
      <c r="H446" s="185">
        <v>0.48661417872399149</v>
      </c>
      <c r="I446" s="56"/>
      <c r="J446" s="5"/>
    </row>
    <row r="447" spans="1:11" s="60" customFormat="1" ht="15" customHeight="1" x14ac:dyDescent="0.2">
      <c r="A447" s="24"/>
      <c r="B447" s="574" t="s">
        <v>457</v>
      </c>
      <c r="C447" s="314"/>
      <c r="D447" s="306">
        <v>17514.77</v>
      </c>
      <c r="E447" s="306">
        <v>17514.77</v>
      </c>
      <c r="F447" s="313"/>
      <c r="G447" s="313"/>
      <c r="H447" s="185">
        <v>-0.64793179576439197</v>
      </c>
      <c r="I447" s="56"/>
      <c r="J447" s="5"/>
      <c r="K447" s="57"/>
    </row>
    <row r="448" spans="1:11" s="60" customFormat="1" ht="16.5" customHeight="1" x14ac:dyDescent="0.2">
      <c r="A448" s="24"/>
      <c r="B448" s="574" t="s">
        <v>476</v>
      </c>
      <c r="C448" s="314">
        <v>57307691.050003625</v>
      </c>
      <c r="D448" s="306">
        <v>83319238.669996217</v>
      </c>
      <c r="E448" s="306">
        <v>140626929.71999982</v>
      </c>
      <c r="F448" s="313">
        <v>35310.620000000003</v>
      </c>
      <c r="G448" s="313">
        <v>480554.07000000018</v>
      </c>
      <c r="H448" s="185">
        <v>-0.32277252363710274</v>
      </c>
      <c r="I448" s="56"/>
      <c r="J448" s="5"/>
      <c r="K448" s="57"/>
    </row>
    <row r="449" spans="1:11" s="60" customFormat="1" ht="14.25" customHeight="1" x14ac:dyDescent="0.2">
      <c r="A449" s="24"/>
      <c r="B449" s="574" t="s">
        <v>493</v>
      </c>
      <c r="C449" s="314"/>
      <c r="D449" s="306">
        <v>14697747.818540009</v>
      </c>
      <c r="E449" s="306">
        <v>14697747.818540009</v>
      </c>
      <c r="F449" s="313"/>
      <c r="G449" s="313">
        <v>3394.0841400000008</v>
      </c>
      <c r="H449" s="185"/>
      <c r="I449" s="56"/>
      <c r="J449" s="5"/>
      <c r="K449" s="57"/>
    </row>
    <row r="450" spans="1:11" s="60" customFormat="1" ht="14.25" customHeight="1" x14ac:dyDescent="0.2">
      <c r="A450" s="24"/>
      <c r="B450" s="563" t="s">
        <v>445</v>
      </c>
      <c r="C450" s="314"/>
      <c r="D450" s="306">
        <v>331890.56999998796</v>
      </c>
      <c r="E450" s="306">
        <v>331890.56999998796</v>
      </c>
      <c r="F450" s="313"/>
      <c r="G450" s="313">
        <v>1086.1500000000162</v>
      </c>
      <c r="H450" s="185">
        <v>8.7874601632826899E-3</v>
      </c>
      <c r="I450" s="56"/>
      <c r="J450" s="5"/>
      <c r="K450" s="57"/>
    </row>
    <row r="451" spans="1:11" ht="14.25" customHeight="1" x14ac:dyDescent="0.2">
      <c r="A451" s="2"/>
      <c r="B451" s="16" t="s">
        <v>280</v>
      </c>
      <c r="C451" s="310"/>
      <c r="D451" s="306">
        <v>-795397156.07005405</v>
      </c>
      <c r="E451" s="306">
        <v>-795397156.07005405</v>
      </c>
      <c r="F451" s="313"/>
      <c r="G451" s="313">
        <v>-5066631.9100000318</v>
      </c>
      <c r="H451" s="185">
        <v>0.3627387039842298</v>
      </c>
      <c r="I451" s="59"/>
      <c r="J451" s="60"/>
      <c r="K451" s="60"/>
    </row>
    <row r="452" spans="1:11" ht="10.5" customHeight="1" x14ac:dyDescent="0.2">
      <c r="A452" s="2"/>
      <c r="B452" s="29" t="s">
        <v>156</v>
      </c>
      <c r="C452" s="308">
        <v>5392336374.059269</v>
      </c>
      <c r="D452" s="308">
        <v>20288932234.684349</v>
      </c>
      <c r="E452" s="308">
        <v>25681268608.743622</v>
      </c>
      <c r="F452" s="315">
        <v>1888570625.4625845</v>
      </c>
      <c r="G452" s="315">
        <v>136988844.3473703</v>
      </c>
      <c r="H452" s="186">
        <v>4.2995614327427489E-2</v>
      </c>
      <c r="I452" s="69"/>
      <c r="K452" s="209" t="b">
        <f>IF(ABS(E452-SUM(E434:E451))&lt;0.001,TRUE,FALSE)</f>
        <v>1</v>
      </c>
    </row>
    <row r="453" spans="1:11" ht="21" customHeight="1" x14ac:dyDescent="0.2">
      <c r="A453" s="2"/>
      <c r="B453" s="29" t="s">
        <v>153</v>
      </c>
      <c r="C453" s="308"/>
      <c r="D453" s="308">
        <v>391797.2099999999</v>
      </c>
      <c r="E453" s="308">
        <v>391797.2099999999</v>
      </c>
      <c r="F453" s="315"/>
      <c r="G453" s="315"/>
      <c r="H453" s="186">
        <v>-8.9099110047213159E-2</v>
      </c>
      <c r="I453" s="69"/>
    </row>
    <row r="454" spans="1:11" ht="11.25" customHeight="1" x14ac:dyDescent="0.2">
      <c r="A454" s="2"/>
      <c r="B454" s="31" t="s">
        <v>154</v>
      </c>
      <c r="C454" s="308"/>
      <c r="D454" s="308"/>
      <c r="E454" s="308"/>
      <c r="F454" s="315"/>
      <c r="G454" s="315"/>
      <c r="H454" s="186"/>
      <c r="I454" s="69"/>
    </row>
    <row r="455" spans="1:11" s="28" customFormat="1" ht="10.5" customHeight="1" x14ac:dyDescent="0.2">
      <c r="A455" s="54"/>
      <c r="B455" s="272" t="s">
        <v>268</v>
      </c>
      <c r="C455" s="316"/>
      <c r="D455" s="306"/>
      <c r="E455" s="306"/>
      <c r="F455" s="313"/>
      <c r="G455" s="313"/>
      <c r="H455" s="185"/>
      <c r="I455" s="69"/>
      <c r="J455" s="5"/>
      <c r="K455" s="5"/>
    </row>
    <row r="456" spans="1:11" ht="10.5" customHeight="1" x14ac:dyDescent="0.2">
      <c r="A456" s="2"/>
      <c r="B456" s="67" t="s">
        <v>267</v>
      </c>
      <c r="C456" s="317">
        <v>1328299038.1996646</v>
      </c>
      <c r="D456" s="317">
        <v>4437403703.3597603</v>
      </c>
      <c r="E456" s="317">
        <v>5765702741.5594244</v>
      </c>
      <c r="F456" s="318"/>
      <c r="G456" s="318">
        <v>31704668.319999967</v>
      </c>
      <c r="H456" s="281">
        <v>7.2089058336974654E-2</v>
      </c>
      <c r="I456" s="70"/>
      <c r="K456" s="28"/>
    </row>
    <row r="457" spans="1:11" ht="10.5" customHeight="1" x14ac:dyDescent="0.2">
      <c r="A457" s="2"/>
      <c r="B457" s="272" t="s">
        <v>266</v>
      </c>
      <c r="C457" s="317"/>
      <c r="D457" s="317"/>
      <c r="E457" s="317"/>
      <c r="F457" s="318"/>
      <c r="G457" s="318"/>
      <c r="H457" s="281"/>
      <c r="I457" s="69"/>
    </row>
    <row r="458" spans="1:11" ht="10.5" customHeight="1" x14ac:dyDescent="0.2">
      <c r="A458" s="2"/>
      <c r="B458" s="67" t="s">
        <v>257</v>
      </c>
      <c r="C458" s="317">
        <v>389801038.65989405</v>
      </c>
      <c r="D458" s="317">
        <v>129223059.36998582</v>
      </c>
      <c r="E458" s="317">
        <v>519024098.02987987</v>
      </c>
      <c r="F458" s="318"/>
      <c r="G458" s="318">
        <v>2914904.0499999924</v>
      </c>
      <c r="H458" s="281">
        <v>2.5470927866684923E-2</v>
      </c>
      <c r="I458" s="69"/>
    </row>
    <row r="459" spans="1:11" ht="10.5" customHeight="1" x14ac:dyDescent="0.2">
      <c r="A459" s="2"/>
      <c r="B459" s="16" t="s">
        <v>258</v>
      </c>
      <c r="C459" s="317">
        <v>68415081.249999031</v>
      </c>
      <c r="D459" s="317">
        <v>18953023.020000011</v>
      </c>
      <c r="E459" s="317">
        <v>87368104.269999042</v>
      </c>
      <c r="F459" s="318"/>
      <c r="G459" s="318">
        <v>284472.98000000021</v>
      </c>
      <c r="H459" s="281">
        <v>0.14853405589456048</v>
      </c>
      <c r="I459" s="69"/>
    </row>
    <row r="460" spans="1:11" ht="10.5" customHeight="1" x14ac:dyDescent="0.2">
      <c r="A460" s="2"/>
      <c r="B460" s="67" t="s">
        <v>259</v>
      </c>
      <c r="C460" s="317">
        <v>256058586.03000018</v>
      </c>
      <c r="D460" s="317">
        <v>76592873.910000503</v>
      </c>
      <c r="E460" s="317">
        <v>332651459.94000065</v>
      </c>
      <c r="F460" s="318"/>
      <c r="G460" s="318">
        <v>1609100.8399999999</v>
      </c>
      <c r="H460" s="281">
        <v>-2.3091176221956111E-2</v>
      </c>
      <c r="I460" s="69"/>
    </row>
    <row r="461" spans="1:11" ht="10.5" customHeight="1" x14ac:dyDescent="0.2">
      <c r="A461" s="2"/>
      <c r="B461" s="67" t="s">
        <v>260</v>
      </c>
      <c r="C461" s="317">
        <v>9619387.6200007405</v>
      </c>
      <c r="D461" s="317">
        <v>20422966.479999963</v>
      </c>
      <c r="E461" s="317">
        <v>30042354.100000706</v>
      </c>
      <c r="F461" s="318"/>
      <c r="G461" s="318">
        <v>150920.88000000012</v>
      </c>
      <c r="H461" s="281">
        <v>0.12075485340782333</v>
      </c>
      <c r="I461" s="71"/>
    </row>
    <row r="462" spans="1:11" ht="18.75" customHeight="1" x14ac:dyDescent="0.2">
      <c r="A462" s="2"/>
      <c r="B462" s="67" t="s">
        <v>261</v>
      </c>
      <c r="C462" s="317"/>
      <c r="D462" s="317">
        <v>13460230.800000206</v>
      </c>
      <c r="E462" s="317">
        <v>13460230.800000206</v>
      </c>
      <c r="F462" s="318"/>
      <c r="G462" s="318">
        <v>98608.270000000048</v>
      </c>
      <c r="H462" s="281">
        <v>1.3956842721647433E-2</v>
      </c>
      <c r="I462" s="69"/>
    </row>
    <row r="463" spans="1:11" ht="10.5" customHeight="1" x14ac:dyDescent="0.2">
      <c r="A463" s="2"/>
      <c r="B463" s="67" t="s">
        <v>262</v>
      </c>
      <c r="C463" s="317">
        <v>8847548.3400001507</v>
      </c>
      <c r="D463" s="317">
        <v>76043526.10999985</v>
      </c>
      <c r="E463" s="317">
        <v>84891074.450000003</v>
      </c>
      <c r="F463" s="318"/>
      <c r="G463" s="318">
        <v>305117.99000000075</v>
      </c>
      <c r="H463" s="281">
        <v>3.5738976136648892E-2</v>
      </c>
      <c r="I463" s="69"/>
    </row>
    <row r="464" spans="1:11" ht="10.5" customHeight="1" x14ac:dyDescent="0.2">
      <c r="A464" s="2"/>
      <c r="B464" s="67" t="s">
        <v>264</v>
      </c>
      <c r="C464" s="317"/>
      <c r="D464" s="317">
        <v>300725940.59999388</v>
      </c>
      <c r="E464" s="317">
        <v>300725940.59999388</v>
      </c>
      <c r="F464" s="318"/>
      <c r="G464" s="318">
        <v>1307420.6999999995</v>
      </c>
      <c r="H464" s="281">
        <v>5.4185363508279627E-2</v>
      </c>
      <c r="I464" s="69"/>
    </row>
    <row r="465" spans="1:11" ht="10.5" customHeight="1" x14ac:dyDescent="0.2">
      <c r="A465" s="2"/>
      <c r="B465" s="67" t="s">
        <v>263</v>
      </c>
      <c r="C465" s="317"/>
      <c r="D465" s="317"/>
      <c r="E465" s="317"/>
      <c r="F465" s="318"/>
      <c r="G465" s="318"/>
      <c r="H465" s="281"/>
      <c r="I465" s="69"/>
    </row>
    <row r="466" spans="1:11" ht="10.5" customHeight="1" x14ac:dyDescent="0.2">
      <c r="A466" s="2"/>
      <c r="B466" s="29" t="s">
        <v>265</v>
      </c>
      <c r="C466" s="317"/>
      <c r="D466" s="317"/>
      <c r="E466" s="317"/>
      <c r="F466" s="318"/>
      <c r="G466" s="318"/>
      <c r="H466" s="281"/>
      <c r="I466" s="69"/>
    </row>
    <row r="467" spans="1:11" ht="10.5" customHeight="1" x14ac:dyDescent="0.2">
      <c r="A467" s="2"/>
      <c r="B467" s="16" t="s">
        <v>269</v>
      </c>
      <c r="C467" s="317">
        <v>601272.41999999573</v>
      </c>
      <c r="D467" s="317">
        <v>2182780.9200000805</v>
      </c>
      <c r="E467" s="317">
        <v>2784053.3400000767</v>
      </c>
      <c r="F467" s="318"/>
      <c r="G467" s="318">
        <v>10263.240000000005</v>
      </c>
      <c r="H467" s="281">
        <v>-3.8739452758639992E-2</v>
      </c>
      <c r="I467" s="69"/>
    </row>
    <row r="468" spans="1:11" ht="10.5" customHeight="1" x14ac:dyDescent="0.2">
      <c r="A468" s="2"/>
      <c r="B468" s="16" t="s">
        <v>270</v>
      </c>
      <c r="C468" s="317"/>
      <c r="D468" s="317">
        <v>-3724.73</v>
      </c>
      <c r="E468" s="317">
        <v>-3724.73</v>
      </c>
      <c r="F468" s="318"/>
      <c r="G468" s="318"/>
      <c r="H468" s="281"/>
      <c r="I468" s="69"/>
    </row>
    <row r="469" spans="1:11" ht="10.5" customHeight="1" x14ac:dyDescent="0.2">
      <c r="A469" s="2"/>
      <c r="B469" s="29" t="s">
        <v>271</v>
      </c>
      <c r="C469" s="317"/>
      <c r="D469" s="317"/>
      <c r="E469" s="317"/>
      <c r="F469" s="318"/>
      <c r="G469" s="318"/>
      <c r="H469" s="281"/>
      <c r="I469" s="71"/>
    </row>
    <row r="470" spans="1:11" s="28" customFormat="1" x14ac:dyDescent="0.2">
      <c r="A470" s="54"/>
      <c r="B470" s="16" t="s">
        <v>272</v>
      </c>
      <c r="C470" s="317"/>
      <c r="D470" s="317">
        <v>136047813.32999912</v>
      </c>
      <c r="E470" s="317">
        <v>136047813.32999912</v>
      </c>
      <c r="F470" s="318"/>
      <c r="G470" s="318">
        <v>532957.9900000015</v>
      </c>
      <c r="H470" s="281">
        <v>9.4820073561772134E-3</v>
      </c>
      <c r="I470" s="70"/>
      <c r="J470" s="5"/>
    </row>
    <row r="471" spans="1:11" s="28" customFormat="1" x14ac:dyDescent="0.2">
      <c r="A471" s="54"/>
      <c r="B471" s="574" t="s">
        <v>458</v>
      </c>
      <c r="C471" s="317"/>
      <c r="D471" s="317"/>
      <c r="E471" s="317"/>
      <c r="F471" s="318"/>
      <c r="G471" s="318"/>
      <c r="H471" s="281"/>
      <c r="I471" s="70"/>
      <c r="J471" s="5"/>
    </row>
    <row r="472" spans="1:11" ht="10.5" customHeight="1" x14ac:dyDescent="0.2">
      <c r="A472" s="2"/>
      <c r="B472" s="16" t="s">
        <v>86</v>
      </c>
      <c r="C472" s="317"/>
      <c r="D472" s="317">
        <v>540293.96000000008</v>
      </c>
      <c r="E472" s="317">
        <v>540293.96000000008</v>
      </c>
      <c r="F472" s="318"/>
      <c r="G472" s="318">
        <v>11740.15</v>
      </c>
      <c r="H472" s="281">
        <v>0.17170212531098517</v>
      </c>
      <c r="I472" s="69"/>
    </row>
    <row r="473" spans="1:11" s="28" customFormat="1" x14ac:dyDescent="0.2">
      <c r="A473" s="54"/>
      <c r="B473" s="29" t="s">
        <v>155</v>
      </c>
      <c r="C473" s="308">
        <v>2061641952.5195587</v>
      </c>
      <c r="D473" s="308">
        <v>5211592487.1297407</v>
      </c>
      <c r="E473" s="308">
        <v>7273234439.6492996</v>
      </c>
      <c r="F473" s="315"/>
      <c r="G473" s="315">
        <v>38930175.409999959</v>
      </c>
      <c r="H473" s="186">
        <v>6.2381389082698524E-2</v>
      </c>
      <c r="I473" s="70"/>
      <c r="K473" s="209" t="b">
        <f>IF(ABS(E473-SUM(E456,E458:E465,E467:E468,E470:E472))&lt;0.001,TRUE,FALSE)</f>
        <v>1</v>
      </c>
    </row>
    <row r="474" spans="1:11" ht="18" customHeight="1" x14ac:dyDescent="0.2">
      <c r="A474" s="2"/>
      <c r="B474" s="29" t="s">
        <v>354</v>
      </c>
      <c r="C474" s="306"/>
      <c r="D474" s="306"/>
      <c r="E474" s="306"/>
      <c r="F474" s="313"/>
      <c r="G474" s="313"/>
      <c r="H474" s="185"/>
      <c r="I474" s="69"/>
    </row>
    <row r="475" spans="1:11" ht="14.25" customHeight="1" x14ac:dyDescent="0.2">
      <c r="A475" s="2"/>
      <c r="B475" s="273" t="s">
        <v>43</v>
      </c>
      <c r="C475" s="308">
        <v>129036253.04000035</v>
      </c>
      <c r="D475" s="308">
        <v>73534864.85999997</v>
      </c>
      <c r="E475" s="308">
        <v>202571117.9000003</v>
      </c>
      <c r="F475" s="315"/>
      <c r="G475" s="315">
        <v>1065925.8899999994</v>
      </c>
      <c r="H475" s="186">
        <v>5.1871764896733286E-2</v>
      </c>
      <c r="I475" s="69"/>
    </row>
    <row r="476" spans="1:11" ht="19.5" customHeight="1" x14ac:dyDescent="0.2">
      <c r="A476" s="2"/>
      <c r="B476" s="74" t="s">
        <v>162</v>
      </c>
      <c r="C476" s="308"/>
      <c r="D476" s="308"/>
      <c r="E476" s="308"/>
      <c r="F476" s="315"/>
      <c r="G476" s="315"/>
      <c r="H476" s="186"/>
      <c r="I476" s="69"/>
    </row>
    <row r="477" spans="1:11" ht="15" customHeight="1" x14ac:dyDescent="0.2">
      <c r="A477" s="2"/>
      <c r="B477" s="37" t="s">
        <v>20</v>
      </c>
      <c r="C477" s="306">
        <v>40332.079999999987</v>
      </c>
      <c r="D477" s="306">
        <v>72123.66</v>
      </c>
      <c r="E477" s="306">
        <v>112455.74</v>
      </c>
      <c r="F477" s="313"/>
      <c r="G477" s="313">
        <v>419.85</v>
      </c>
      <c r="H477" s="185">
        <v>-0.60389916622300577</v>
      </c>
      <c r="I477" s="69"/>
    </row>
    <row r="478" spans="1:11" s="28" customFormat="1" ht="10.5" customHeight="1" x14ac:dyDescent="0.2">
      <c r="A478" s="54"/>
      <c r="B478" s="75" t="s">
        <v>159</v>
      </c>
      <c r="C478" s="306">
        <v>137464478.86999872</v>
      </c>
      <c r="D478" s="306">
        <v>1273425532.7121356</v>
      </c>
      <c r="E478" s="306">
        <v>1410890011.5821342</v>
      </c>
      <c r="F478" s="313"/>
      <c r="G478" s="313">
        <v>5037138.7399999984</v>
      </c>
      <c r="H478" s="185">
        <v>4.0953113862811419E-2</v>
      </c>
      <c r="I478" s="70"/>
    </row>
    <row r="479" spans="1:11" ht="10.5" customHeight="1" x14ac:dyDescent="0.2">
      <c r="A479" s="2"/>
      <c r="B479" s="75" t="s">
        <v>26</v>
      </c>
      <c r="C479" s="306">
        <v>42596363.260000609</v>
      </c>
      <c r="D479" s="306">
        <v>708805230.97001553</v>
      </c>
      <c r="E479" s="306">
        <v>751401594.23001623</v>
      </c>
      <c r="F479" s="313"/>
      <c r="G479" s="313">
        <v>3962621.9599999972</v>
      </c>
      <c r="H479" s="185">
        <v>7.7185229334522987E-2</v>
      </c>
      <c r="I479" s="69"/>
    </row>
    <row r="480" spans="1:11" ht="10.5" customHeight="1" x14ac:dyDescent="0.2">
      <c r="A480" s="2"/>
      <c r="B480" s="75" t="s">
        <v>27</v>
      </c>
      <c r="C480" s="306">
        <v>128522953.01000111</v>
      </c>
      <c r="D480" s="306">
        <v>2177080581.5299911</v>
      </c>
      <c r="E480" s="306">
        <v>2305603534.5399923</v>
      </c>
      <c r="F480" s="313"/>
      <c r="G480" s="313">
        <v>11661086.599999908</v>
      </c>
      <c r="H480" s="185">
        <v>5.9120482050450951E-2</v>
      </c>
      <c r="I480" s="69"/>
    </row>
    <row r="481" spans="1:11" ht="10.5" customHeight="1" x14ac:dyDescent="0.2">
      <c r="A481" s="2"/>
      <c r="B481" s="75" t="s">
        <v>274</v>
      </c>
      <c r="C481" s="306">
        <v>3678682.9000000032</v>
      </c>
      <c r="D481" s="306">
        <v>55031454.209999807</v>
      </c>
      <c r="E481" s="306">
        <v>58710137.109999813</v>
      </c>
      <c r="F481" s="313"/>
      <c r="G481" s="313">
        <v>441288.22000000026</v>
      </c>
      <c r="H481" s="185">
        <v>2.7661247801201272E-2</v>
      </c>
      <c r="I481" s="69"/>
    </row>
    <row r="482" spans="1:11" ht="10.5" customHeight="1" x14ac:dyDescent="0.2">
      <c r="A482" s="2"/>
      <c r="B482" s="75" t="s">
        <v>273</v>
      </c>
      <c r="C482" s="306">
        <v>13310</v>
      </c>
      <c r="D482" s="306">
        <v>149735</v>
      </c>
      <c r="E482" s="306">
        <v>163045</v>
      </c>
      <c r="F482" s="313"/>
      <c r="G482" s="313">
        <v>112560</v>
      </c>
      <c r="H482" s="185">
        <v>-0.23621736444796426</v>
      </c>
      <c r="I482" s="69"/>
    </row>
    <row r="483" spans="1:11" ht="10.5" customHeight="1" x14ac:dyDescent="0.2">
      <c r="A483" s="2"/>
      <c r="B483" s="75" t="s">
        <v>49</v>
      </c>
      <c r="C483" s="306">
        <v>50738.999999999985</v>
      </c>
      <c r="D483" s="306">
        <v>451760553.43268728</v>
      </c>
      <c r="E483" s="306">
        <v>451811292.43268728</v>
      </c>
      <c r="F483" s="313"/>
      <c r="G483" s="313">
        <v>1439572.0000000002</v>
      </c>
      <c r="H483" s="185">
        <v>-1.1154900152118397E-2</v>
      </c>
      <c r="I483" s="69"/>
    </row>
    <row r="484" spans="1:11" ht="10.5" customHeight="1" x14ac:dyDescent="0.2">
      <c r="A484" s="2"/>
      <c r="B484" s="37" t="s">
        <v>349</v>
      </c>
      <c r="C484" s="305"/>
      <c r="D484" s="306">
        <v>33050802.132575966</v>
      </c>
      <c r="E484" s="306">
        <v>33050802.132575966</v>
      </c>
      <c r="F484" s="313"/>
      <c r="G484" s="313"/>
      <c r="H484" s="185"/>
      <c r="I484" s="69"/>
    </row>
    <row r="485" spans="1:11" x14ac:dyDescent="0.2">
      <c r="A485" s="2"/>
      <c r="B485" s="574" t="s">
        <v>459</v>
      </c>
      <c r="C485" s="306"/>
      <c r="D485" s="306">
        <v>374485.11</v>
      </c>
      <c r="E485" s="306">
        <v>374485.11</v>
      </c>
      <c r="F485" s="313"/>
      <c r="G485" s="313"/>
      <c r="H485" s="185">
        <v>-0.51809980368445552</v>
      </c>
      <c r="I485" s="69"/>
    </row>
    <row r="486" spans="1:11" x14ac:dyDescent="0.2">
      <c r="A486" s="2"/>
      <c r="B486" s="75" t="s">
        <v>28</v>
      </c>
      <c r="C486" s="306">
        <v>2121352.9699999969</v>
      </c>
      <c r="D486" s="306">
        <v>24351187.657158025</v>
      </c>
      <c r="E486" s="306">
        <v>26472540.62715802</v>
      </c>
      <c r="F486" s="313"/>
      <c r="G486" s="313">
        <v>44786.990000000027</v>
      </c>
      <c r="H486" s="185">
        <v>4.0850684685373784E-2</v>
      </c>
      <c r="I486" s="69"/>
    </row>
    <row r="487" spans="1:11" ht="10.5" customHeight="1" x14ac:dyDescent="0.2">
      <c r="A487" s="2"/>
      <c r="B487" s="37" t="s">
        <v>280</v>
      </c>
      <c r="C487" s="306"/>
      <c r="D487" s="306">
        <v>-30876248.200000037</v>
      </c>
      <c r="E487" s="306">
        <v>-30876248.200000037</v>
      </c>
      <c r="F487" s="313"/>
      <c r="G487" s="313">
        <v>-162920.34</v>
      </c>
      <c r="H487" s="185">
        <v>9.8981924299507362E-2</v>
      </c>
      <c r="I487" s="69"/>
    </row>
    <row r="488" spans="1:11" ht="10.5" customHeight="1" x14ac:dyDescent="0.2">
      <c r="A488" s="2"/>
      <c r="B488" s="35" t="s">
        <v>160</v>
      </c>
      <c r="C488" s="308">
        <v>314488212.09000039</v>
      </c>
      <c r="D488" s="308">
        <v>4693225438.2145634</v>
      </c>
      <c r="E488" s="308">
        <v>5007713650.3045626</v>
      </c>
      <c r="F488" s="315"/>
      <c r="G488" s="315">
        <v>22536554.019999903</v>
      </c>
      <c r="H488" s="186">
        <v>5.5214098857202965E-2</v>
      </c>
      <c r="I488" s="69"/>
      <c r="K488" s="209" t="b">
        <f>IF(ABS(E488-SUM(E477:E487))&lt;0.001,TRUE,FALSE)</f>
        <v>1</v>
      </c>
    </row>
    <row r="489" spans="1:11" ht="10.5" customHeight="1" x14ac:dyDescent="0.2">
      <c r="A489" s="2"/>
      <c r="B489" s="76" t="s">
        <v>33</v>
      </c>
      <c r="C489" s="306">
        <v>18871.43</v>
      </c>
      <c r="D489" s="306">
        <v>2861957.2300000004</v>
      </c>
      <c r="E489" s="306">
        <v>2880828.6600000006</v>
      </c>
      <c r="F489" s="313"/>
      <c r="G489" s="313">
        <v>1770.06</v>
      </c>
      <c r="H489" s="185">
        <v>-0.58069677207014059</v>
      </c>
      <c r="I489" s="69"/>
    </row>
    <row r="490" spans="1:11" x14ac:dyDescent="0.2">
      <c r="A490" s="2"/>
      <c r="B490" s="76" t="s">
        <v>383</v>
      </c>
      <c r="C490" s="306"/>
      <c r="D490" s="306">
        <v>151444218.74754608</v>
      </c>
      <c r="E490" s="306">
        <v>151444218.74754608</v>
      </c>
      <c r="F490" s="313"/>
      <c r="G490" s="313"/>
      <c r="H490" s="185">
        <v>0.20611466270769285</v>
      </c>
      <c r="I490" s="69"/>
    </row>
    <row r="491" spans="1:11" ht="10.5" customHeight="1" x14ac:dyDescent="0.2">
      <c r="A491" s="2"/>
      <c r="B491" s="76" t="s">
        <v>446</v>
      </c>
      <c r="C491" s="306"/>
      <c r="D491" s="306">
        <v>3237157.2758300016</v>
      </c>
      <c r="E491" s="306">
        <v>3237157.2758300016</v>
      </c>
      <c r="F491" s="313"/>
      <c r="G491" s="313"/>
      <c r="H491" s="185"/>
      <c r="I491" s="69"/>
    </row>
    <row r="492" spans="1:11" ht="10.5" customHeight="1" x14ac:dyDescent="0.2">
      <c r="A492" s="2"/>
      <c r="B492" s="76" t="s">
        <v>477</v>
      </c>
      <c r="C492" s="306"/>
      <c r="D492" s="306">
        <v>41750281.644585043</v>
      </c>
      <c r="E492" s="306">
        <v>41750281.644585043</v>
      </c>
      <c r="F492" s="313"/>
      <c r="G492" s="313">
        <v>291048.79773999937</v>
      </c>
      <c r="H492" s="185">
        <v>-0.48708656908340009</v>
      </c>
      <c r="I492" s="69"/>
    </row>
    <row r="493" spans="1:11" ht="10.5" customHeight="1" x14ac:dyDescent="0.2">
      <c r="A493" s="2"/>
      <c r="B493" s="76" t="s">
        <v>492</v>
      </c>
      <c r="C493" s="306"/>
      <c r="D493" s="306">
        <v>3200388.6220200001</v>
      </c>
      <c r="E493" s="306">
        <v>3200388.6220200001</v>
      </c>
      <c r="F493" s="313"/>
      <c r="G493" s="313">
        <v>244.81061500000001</v>
      </c>
      <c r="H493" s="185"/>
      <c r="I493" s="69"/>
    </row>
    <row r="494" spans="1:11" x14ac:dyDescent="0.2">
      <c r="A494" s="2"/>
      <c r="B494" s="76" t="s">
        <v>439</v>
      </c>
      <c r="C494" s="306"/>
      <c r="D494" s="306">
        <v>143838072.62730002</v>
      </c>
      <c r="E494" s="306">
        <v>143838072.62730002</v>
      </c>
      <c r="F494" s="313"/>
      <c r="G494" s="313"/>
      <c r="H494" s="185">
        <v>0.43514758049318636</v>
      </c>
      <c r="I494" s="69"/>
    </row>
    <row r="495" spans="1:11" x14ac:dyDescent="0.2">
      <c r="A495" s="2"/>
      <c r="B495" s="76" t="s">
        <v>480</v>
      </c>
      <c r="C495" s="306"/>
      <c r="D495" s="306">
        <v>1545141.82</v>
      </c>
      <c r="E495" s="306">
        <v>1545141.82</v>
      </c>
      <c r="F495" s="313"/>
      <c r="G495" s="313">
        <v>110</v>
      </c>
      <c r="H495" s="185">
        <v>0.6139526087776026</v>
      </c>
      <c r="I495" s="69"/>
    </row>
    <row r="496" spans="1:11" s="80" customFormat="1" ht="12.75" x14ac:dyDescent="0.2">
      <c r="A496" s="2"/>
      <c r="B496" s="76" t="s">
        <v>490</v>
      </c>
      <c r="C496" s="306">
        <v>741270.56000000017</v>
      </c>
      <c r="D496" s="306">
        <v>30248305.780000031</v>
      </c>
      <c r="E496" s="306">
        <v>30989576.340000033</v>
      </c>
      <c r="F496" s="313"/>
      <c r="G496" s="313">
        <v>109979.51000000002</v>
      </c>
      <c r="H496" s="185"/>
      <c r="I496" s="79"/>
      <c r="J496" s="5"/>
    </row>
    <row r="497" spans="1:12" s="80" customFormat="1" ht="12.75" x14ac:dyDescent="0.2">
      <c r="A497" s="2"/>
      <c r="B497" s="76" t="s">
        <v>494</v>
      </c>
      <c r="C497" s="306"/>
      <c r="D497" s="306">
        <v>87635956.563378051</v>
      </c>
      <c r="E497" s="306">
        <v>87635956.563378051</v>
      </c>
      <c r="F497" s="313"/>
      <c r="G497" s="313"/>
      <c r="H497" s="185"/>
      <c r="I497" s="79"/>
      <c r="J497" s="5"/>
    </row>
    <row r="498" spans="1:12" s="80" customFormat="1" ht="12.75" x14ac:dyDescent="0.2">
      <c r="A498" s="2"/>
      <c r="B498" s="76" t="s">
        <v>499</v>
      </c>
      <c r="C498" s="306"/>
      <c r="D498" s="306">
        <v>9981359.9200000037</v>
      </c>
      <c r="E498" s="306">
        <v>9981359.9200000037</v>
      </c>
      <c r="F498" s="313"/>
      <c r="G498" s="313">
        <v>11009.259999999998</v>
      </c>
      <c r="H498" s="185"/>
      <c r="I498" s="79"/>
      <c r="J498" s="5"/>
    </row>
    <row r="499" spans="1:12" s="80" customFormat="1" ht="12.75" x14ac:dyDescent="0.2">
      <c r="A499" s="2"/>
      <c r="B499" s="73" t="s">
        <v>158</v>
      </c>
      <c r="C499" s="306"/>
      <c r="D499" s="306">
        <v>1001947.5599999999</v>
      </c>
      <c r="E499" s="306">
        <v>1001947.5599999999</v>
      </c>
      <c r="F499" s="313"/>
      <c r="G499" s="313">
        <v>264.93</v>
      </c>
      <c r="H499" s="185"/>
      <c r="I499" s="79"/>
      <c r="J499" s="5"/>
    </row>
    <row r="500" spans="1:12" ht="16.5" customHeight="1" x14ac:dyDescent="0.2">
      <c r="A500" s="77"/>
      <c r="B500" s="78" t="s">
        <v>297</v>
      </c>
      <c r="C500" s="308">
        <v>444284607.12000072</v>
      </c>
      <c r="D500" s="308">
        <v>5243505090.8652229</v>
      </c>
      <c r="E500" s="308">
        <v>5687789697.9852238</v>
      </c>
      <c r="F500" s="315"/>
      <c r="G500" s="315">
        <v>24016907.278354902</v>
      </c>
      <c r="H500" s="186">
        <v>7.5813656137682761E-2</v>
      </c>
      <c r="I500" s="69"/>
      <c r="K500" s="209" t="b">
        <f>IF(ABS(E500-SUM(E475,E488,E489:E499))&lt;0.001,TRUE,FALSE)</f>
        <v>1</v>
      </c>
      <c r="L500" s="164"/>
    </row>
    <row r="501" spans="1:12" ht="12" customHeight="1" x14ac:dyDescent="0.2">
      <c r="A501" s="2"/>
      <c r="B501" s="76" t="s">
        <v>80</v>
      </c>
      <c r="C501" s="306"/>
      <c r="D501" s="306">
        <v>5741537150.4400425</v>
      </c>
      <c r="E501" s="306">
        <v>5741537150.4400425</v>
      </c>
      <c r="F501" s="313"/>
      <c r="G501" s="313"/>
      <c r="H501" s="185">
        <v>2.6161993729973521E-2</v>
      </c>
      <c r="I501" s="69"/>
    </row>
    <row r="502" spans="1:12" ht="12" customHeight="1" x14ac:dyDescent="0.2">
      <c r="A502" s="2"/>
      <c r="B502" s="76" t="s">
        <v>81</v>
      </c>
      <c r="C502" s="306"/>
      <c r="D502" s="306">
        <v>4101340105.2399859</v>
      </c>
      <c r="E502" s="306">
        <v>4101340105.2399859</v>
      </c>
      <c r="F502" s="313"/>
      <c r="G502" s="313"/>
      <c r="H502" s="185">
        <v>8.9432689461713011E-2</v>
      </c>
      <c r="I502" s="69"/>
    </row>
    <row r="503" spans="1:12" ht="12" customHeight="1" x14ac:dyDescent="0.2">
      <c r="A503" s="2"/>
      <c r="B503" s="76" t="s">
        <v>438</v>
      </c>
      <c r="C503" s="306"/>
      <c r="D503" s="306">
        <v>395308496.91999888</v>
      </c>
      <c r="E503" s="306">
        <v>395308496.91999888</v>
      </c>
      <c r="F503" s="313"/>
      <c r="G503" s="313"/>
      <c r="H503" s="185">
        <v>8.1478888324911125E-2</v>
      </c>
      <c r="I503" s="69"/>
    </row>
    <row r="504" spans="1:12" ht="12" customHeight="1" x14ac:dyDescent="0.2">
      <c r="A504" s="2"/>
      <c r="B504" s="76" t="s">
        <v>78</v>
      </c>
      <c r="C504" s="306"/>
      <c r="D504" s="306"/>
      <c r="E504" s="306"/>
      <c r="F504" s="313"/>
      <c r="G504" s="313"/>
      <c r="H504" s="185"/>
      <c r="I504" s="69"/>
    </row>
    <row r="505" spans="1:12" ht="12" customHeight="1" x14ac:dyDescent="0.2">
      <c r="A505" s="2"/>
      <c r="B505" s="76" t="s">
        <v>76</v>
      </c>
      <c r="C505" s="306"/>
      <c r="D505" s="306"/>
      <c r="E505" s="306"/>
      <c r="F505" s="313"/>
      <c r="G505" s="313"/>
      <c r="H505" s="185"/>
      <c r="I505" s="69"/>
    </row>
    <row r="506" spans="1:12" ht="12" customHeight="1" x14ac:dyDescent="0.2">
      <c r="A506" s="2"/>
      <c r="B506" s="76" t="s">
        <v>77</v>
      </c>
      <c r="C506" s="306"/>
      <c r="D506" s="306"/>
      <c r="E506" s="306"/>
      <c r="F506" s="313"/>
      <c r="G506" s="313"/>
      <c r="H506" s="185"/>
      <c r="I506" s="69"/>
      <c r="K506" s="209"/>
    </row>
    <row r="507" spans="1:12" s="28" customFormat="1" ht="18.75" customHeight="1" x14ac:dyDescent="0.2">
      <c r="A507" s="2"/>
      <c r="B507" s="83" t="s">
        <v>277</v>
      </c>
      <c r="C507" s="308"/>
      <c r="D507" s="308">
        <v>10238185752.600027</v>
      </c>
      <c r="E507" s="308">
        <v>10238185752.600027</v>
      </c>
      <c r="F507" s="315"/>
      <c r="G507" s="315"/>
      <c r="H507" s="186">
        <v>5.2733015905299219E-2</v>
      </c>
      <c r="I507" s="70"/>
      <c r="J507" s="5"/>
      <c r="K507" s="209" t="b">
        <f>IF(ABS(E507-SUM(E501:E506))&lt;0.001,TRUE,FALSE)</f>
        <v>1</v>
      </c>
    </row>
    <row r="508" spans="1:12" ht="10.5" customHeight="1" x14ac:dyDescent="0.2">
      <c r="A508" s="54"/>
      <c r="B508" s="52" t="s">
        <v>157</v>
      </c>
      <c r="C508" s="308">
        <v>12636050837.818598</v>
      </c>
      <c r="D508" s="308">
        <v>51464995126.152756</v>
      </c>
      <c r="E508" s="308">
        <v>64101045963.971336</v>
      </c>
      <c r="F508" s="315">
        <v>1888570625.4625845</v>
      </c>
      <c r="G508" s="315">
        <v>269305548.36341339</v>
      </c>
      <c r="H508" s="186">
        <v>4.5428012557742425E-2</v>
      </c>
      <c r="I508" s="69"/>
      <c r="K508" s="209" t="b">
        <f>IF(ABS(E508-SUM(E421,E407,E452:E453,E473,E474,E475,E488:E499,E507))&lt;0.001,TRUE,FALSE)</f>
        <v>1</v>
      </c>
    </row>
    <row r="509" spans="1:12" ht="10.5" customHeight="1" x14ac:dyDescent="0.2">
      <c r="A509" s="2"/>
      <c r="B509" s="167" t="s">
        <v>181</v>
      </c>
      <c r="C509" s="319">
        <v>4.17</v>
      </c>
      <c r="D509" s="319">
        <v>203.79999999999995</v>
      </c>
      <c r="E509" s="319">
        <v>207.96999999999994</v>
      </c>
      <c r="F509" s="320"/>
      <c r="G509" s="320"/>
      <c r="H509" s="240">
        <v>-0.47664703809955222</v>
      </c>
      <c r="I509" s="69"/>
    </row>
    <row r="510" spans="1:12" s="28" customFormat="1" x14ac:dyDescent="0.2">
      <c r="A510" s="2"/>
      <c r="B510" s="168" t="s">
        <v>182</v>
      </c>
      <c r="C510" s="321"/>
      <c r="D510" s="321">
        <v>284.86</v>
      </c>
      <c r="E510" s="321">
        <v>284.86</v>
      </c>
      <c r="F510" s="322"/>
      <c r="G510" s="322"/>
      <c r="H510" s="194"/>
      <c r="I510" s="70"/>
      <c r="J510" s="5"/>
    </row>
    <row r="511" spans="1:12" s="28" customFormat="1" ht="12.75" x14ac:dyDescent="0.2">
      <c r="A511" s="54"/>
      <c r="B511" s="212" t="s">
        <v>31</v>
      </c>
      <c r="C511" s="431">
        <v>23124642829.188473</v>
      </c>
      <c r="D511" s="431">
        <v>64513674693.420433</v>
      </c>
      <c r="E511" s="431">
        <v>87638317522.608841</v>
      </c>
      <c r="F511" s="432"/>
      <c r="G511" s="432">
        <v>397276724.03651625</v>
      </c>
      <c r="H511" s="433">
        <v>4.2139787254680705E-2</v>
      </c>
      <c r="I511" s="70"/>
      <c r="J511" s="5"/>
      <c r="K511" s="209" t="b">
        <f>IF(ABS(E511-SUM(E298,E508:E510))&lt;0.001,TRUE,FALSE)</f>
        <v>1</v>
      </c>
    </row>
    <row r="512" spans="1:12" s="28" customFormat="1" x14ac:dyDescent="0.2">
      <c r="A512" s="54"/>
      <c r="B512" s="76" t="s">
        <v>13</v>
      </c>
      <c r="C512" s="274"/>
      <c r="D512" s="276"/>
      <c r="E512" s="276"/>
      <c r="F512" s="434"/>
      <c r="G512" s="429"/>
      <c r="H512" s="430"/>
      <c r="I512" s="70"/>
      <c r="J512" s="5"/>
    </row>
    <row r="513" spans="1:11" s="28" customFormat="1" x14ac:dyDescent="0.2">
      <c r="A513" s="54"/>
      <c r="B513" s="76" t="s">
        <v>14</v>
      </c>
      <c r="C513" s="275"/>
      <c r="D513" s="65"/>
      <c r="E513" s="65"/>
      <c r="F513" s="427"/>
      <c r="G513" s="427"/>
      <c r="H513" s="428"/>
      <c r="I513" s="70"/>
      <c r="J513" s="5"/>
    </row>
    <row r="514" spans="1:11" s="28" customFormat="1" ht="12" x14ac:dyDescent="0.2">
      <c r="A514" s="54"/>
      <c r="B514" s="229" t="s">
        <v>248</v>
      </c>
      <c r="C514" s="241"/>
      <c r="D514" s="241"/>
      <c r="E514" s="241"/>
      <c r="F514" s="241"/>
      <c r="G514" s="241"/>
      <c r="H514" s="433"/>
      <c r="I514" s="70"/>
      <c r="K514" s="209" t="b">
        <f>IF(ABS(E514-SUM(E512:E513))&lt;0.001,TRUE,FALSE)</f>
        <v>1</v>
      </c>
    </row>
    <row r="515" spans="1:11" s="28" customFormat="1" ht="12" x14ac:dyDescent="0.2">
      <c r="A515" s="54"/>
      <c r="B515" s="229" t="s">
        <v>298</v>
      </c>
      <c r="C515" s="323"/>
      <c r="D515" s="323">
        <v>368228.83000000066</v>
      </c>
      <c r="E515" s="323">
        <v>368228.83000000066</v>
      </c>
      <c r="F515" s="324"/>
      <c r="G515" s="324"/>
      <c r="H515" s="433">
        <v>-0.10637609224349809</v>
      </c>
      <c r="I515" s="70"/>
    </row>
    <row r="516" spans="1:11" s="28" customFormat="1" ht="12" x14ac:dyDescent="0.2">
      <c r="A516" s="54"/>
      <c r="B516" s="229" t="s">
        <v>421</v>
      </c>
      <c r="C516" s="229"/>
      <c r="D516" s="323">
        <v>77327666.016419947</v>
      </c>
      <c r="E516" s="323">
        <v>77327666.016419947</v>
      </c>
      <c r="F516" s="323"/>
      <c r="G516" s="324"/>
      <c r="H516" s="433">
        <v>4.9119371020655667E-2</v>
      </c>
      <c r="I516" s="70"/>
    </row>
    <row r="517" spans="1:11" s="28" customFormat="1" ht="12" hidden="1" x14ac:dyDescent="0.2">
      <c r="A517" s="54"/>
      <c r="B517" s="229" t="s">
        <v>495</v>
      </c>
      <c r="C517" s="323"/>
      <c r="D517" s="323">
        <v>73164580.762052</v>
      </c>
      <c r="E517" s="323">
        <v>73164580.762052</v>
      </c>
      <c r="F517" s="323"/>
      <c r="G517" s="324"/>
      <c r="H517" s="433">
        <v>-0.53084873413172939</v>
      </c>
      <c r="I517" s="70"/>
    </row>
    <row r="518" spans="1:11" s="28" customFormat="1" ht="12" x14ac:dyDescent="0.2">
      <c r="A518" s="54"/>
      <c r="B518" s="229" t="s">
        <v>389</v>
      </c>
      <c r="C518" s="323"/>
      <c r="D518" s="323">
        <v>81067.829999999973</v>
      </c>
      <c r="E518" s="323">
        <v>81067.829999999973</v>
      </c>
      <c r="F518" s="323"/>
      <c r="G518" s="324">
        <v>93.23</v>
      </c>
      <c r="H518" s="433">
        <v>0.3472938561955079</v>
      </c>
      <c r="I518" s="70"/>
    </row>
    <row r="519" spans="1:11" s="28" customFormat="1" x14ac:dyDescent="0.2">
      <c r="A519" s="54"/>
      <c r="B519" s="265" t="s">
        <v>238</v>
      </c>
      <c r="C519" s="213"/>
      <c r="D519" s="213"/>
      <c r="E519" s="213"/>
      <c r="F519" s="213"/>
      <c r="G519" s="213"/>
      <c r="H519" s="214"/>
      <c r="I519" s="70"/>
    </row>
    <row r="520" spans="1:11" ht="9" customHeight="1" x14ac:dyDescent="0.2">
      <c r="A520" s="54"/>
      <c r="B520" s="265" t="s">
        <v>251</v>
      </c>
      <c r="C520" s="213"/>
      <c r="D520" s="213"/>
      <c r="E520" s="213"/>
      <c r="F520" s="213"/>
      <c r="G520" s="213"/>
      <c r="H520" s="214"/>
      <c r="I520" s="69"/>
    </row>
    <row r="521" spans="1:11" ht="16.5" customHeight="1" x14ac:dyDescent="0.2">
      <c r="A521" s="2"/>
      <c r="B521" s="265" t="s">
        <v>376</v>
      </c>
      <c r="C521" s="213"/>
      <c r="D521" s="213"/>
      <c r="E521" s="213"/>
      <c r="F521" s="165"/>
      <c r="G521" s="165"/>
      <c r="H521" s="215"/>
      <c r="I521" s="85"/>
    </row>
    <row r="522" spans="1:11" x14ac:dyDescent="0.2">
      <c r="B522" s="265" t="s">
        <v>282</v>
      </c>
      <c r="C522" s="85"/>
      <c r="D522" s="85"/>
      <c r="E522" s="86"/>
      <c r="F522" s="5"/>
      <c r="G522" s="5"/>
      <c r="H522" s="5"/>
      <c r="I522" s="8"/>
    </row>
    <row r="523" spans="1:11" ht="15.75" x14ac:dyDescent="0.25">
      <c r="B523" s="7" t="s">
        <v>288</v>
      </c>
      <c r="C523" s="8"/>
      <c r="D523" s="8"/>
      <c r="E523" s="8"/>
      <c r="F523" s="8"/>
      <c r="G523" s="8"/>
      <c r="H523" s="8"/>
    </row>
    <row r="524" spans="1:11" ht="19.5" customHeight="1" x14ac:dyDescent="0.2">
      <c r="B524" s="9"/>
      <c r="C524" s="10" t="str">
        <f>$C$3</f>
        <v>PERIODE DU 1.1 AU 30.11.2024</v>
      </c>
      <c r="D524" s="11"/>
      <c r="I524" s="15"/>
    </row>
    <row r="525" spans="1:11" ht="12.75" x14ac:dyDescent="0.2">
      <c r="B525" s="12" t="str">
        <f>B430</f>
        <v xml:space="preserve">             I - ASSURANCE MALADIE : DÉPENSES en milliers d'euros</v>
      </c>
      <c r="C525" s="13"/>
      <c r="D525" s="13"/>
      <c r="E525" s="13"/>
      <c r="F525" s="14"/>
      <c r="G525" s="15"/>
      <c r="H525" s="15"/>
      <c r="I525" s="20"/>
    </row>
    <row r="526" spans="1:11" ht="12.75" customHeight="1" x14ac:dyDescent="0.2">
      <c r="B526" s="597"/>
      <c r="C526" s="598"/>
      <c r="D526" s="87"/>
      <c r="E526" s="88" t="s">
        <v>6</v>
      </c>
      <c r="F526" s="339" t="str">
        <f>$H$5</f>
        <v>PCAP</v>
      </c>
      <c r="G526" s="197"/>
      <c r="H526" s="89"/>
      <c r="I526" s="20"/>
    </row>
    <row r="527" spans="1:11" ht="12.75" customHeight="1" x14ac:dyDescent="0.2">
      <c r="B527" s="616" t="s">
        <v>296</v>
      </c>
      <c r="C527" s="617"/>
      <c r="D527" s="90"/>
      <c r="E527" s="301"/>
      <c r="F527" s="239"/>
      <c r="G527" s="199"/>
      <c r="H527" s="90"/>
      <c r="I527" s="20"/>
    </row>
    <row r="528" spans="1:11" ht="22.5" customHeight="1" x14ac:dyDescent="0.2">
      <c r="A528" s="91"/>
      <c r="B528" s="620" t="s">
        <v>295</v>
      </c>
      <c r="C528" s="621"/>
      <c r="D528" s="93"/>
      <c r="E528" s="303"/>
      <c r="F528" s="237"/>
      <c r="G528" s="200"/>
      <c r="H528" s="93"/>
      <c r="I528" s="20"/>
    </row>
    <row r="529" spans="1:11" ht="22.5" customHeight="1" x14ac:dyDescent="0.2">
      <c r="A529" s="91"/>
      <c r="B529" s="92" t="s">
        <v>294</v>
      </c>
      <c r="C529" s="172"/>
      <c r="D529" s="93"/>
      <c r="E529" s="303">
        <v>67685628514.813019</v>
      </c>
      <c r="F529" s="237">
        <v>2.6731529629801853E-2</v>
      </c>
      <c r="G529" s="200"/>
      <c r="H529" s="93"/>
      <c r="I529" s="20"/>
      <c r="J529" s="104"/>
      <c r="K529" s="209" t="b">
        <f>IF(ABS(E529-SUM(E530,E535,E547:E548,E551:E556))&lt;0.001,TRUE,FALSE)</f>
        <v>1</v>
      </c>
    </row>
    <row r="530" spans="1:11" ht="15" customHeight="1" x14ac:dyDescent="0.2">
      <c r="B530" s="618" t="s">
        <v>410</v>
      </c>
      <c r="C530" s="619"/>
      <c r="D530" s="90"/>
      <c r="E530" s="303">
        <v>16583031484.663246</v>
      </c>
      <c r="F530" s="237">
        <v>-8.0217677479749172E-3</v>
      </c>
      <c r="G530" s="201"/>
      <c r="H530" s="90"/>
      <c r="I530" s="20"/>
      <c r="J530" s="104"/>
      <c r="K530" s="209" t="b">
        <f>IF(ABS(E530-SUM(E531:E534))&lt;0.001,TRUE,FALSE)</f>
        <v>1</v>
      </c>
    </row>
    <row r="531" spans="1:11" ht="15" customHeight="1" x14ac:dyDescent="0.2">
      <c r="B531" s="609" t="s">
        <v>72</v>
      </c>
      <c r="C531" s="610"/>
      <c r="D531" s="90"/>
      <c r="E531" s="301">
        <v>1149009987.4693418</v>
      </c>
      <c r="F531" s="239">
        <v>6.7452962966855878E-2</v>
      </c>
      <c r="G531" s="199"/>
      <c r="H531" s="90"/>
      <c r="I531" s="20"/>
      <c r="J531" s="104"/>
    </row>
    <row r="532" spans="1:11" ht="15" customHeight="1" x14ac:dyDescent="0.2">
      <c r="B532" s="421" t="s">
        <v>404</v>
      </c>
      <c r="C532" s="404"/>
      <c r="D532" s="90"/>
      <c r="E532" s="301">
        <v>12695298642.578869</v>
      </c>
      <c r="F532" s="239">
        <v>-0.156409829505882</v>
      </c>
      <c r="G532" s="199"/>
      <c r="H532" s="90"/>
      <c r="I532" s="20"/>
      <c r="J532" s="104"/>
    </row>
    <row r="533" spans="1:11" ht="15" customHeight="1" x14ac:dyDescent="0.2">
      <c r="B533" s="421" t="s">
        <v>407</v>
      </c>
      <c r="C533" s="404"/>
      <c r="D533" s="90"/>
      <c r="E533" s="301">
        <v>43342206.029330701</v>
      </c>
      <c r="F533" s="239">
        <v>-0.34262984228729687</v>
      </c>
      <c r="G533" s="199"/>
      <c r="H533" s="90"/>
      <c r="I533" s="20"/>
      <c r="J533" s="104"/>
    </row>
    <row r="534" spans="1:11" ht="15" customHeight="1" x14ac:dyDescent="0.2">
      <c r="B534" s="421" t="s">
        <v>405</v>
      </c>
      <c r="C534" s="404"/>
      <c r="D534" s="90"/>
      <c r="E534" s="301">
        <v>2695380648.5857048</v>
      </c>
      <c r="F534" s="239"/>
      <c r="G534" s="199"/>
      <c r="H534" s="90"/>
      <c r="I534" s="20"/>
      <c r="J534" s="104"/>
    </row>
    <row r="535" spans="1:11" ht="15" customHeight="1" x14ac:dyDescent="0.2">
      <c r="B535" s="601" t="s">
        <v>71</v>
      </c>
      <c r="C535" s="602"/>
      <c r="D535" s="90"/>
      <c r="E535" s="303">
        <v>43006484343.269058</v>
      </c>
      <c r="F535" s="237">
        <v>7.0817429110892949E-2</v>
      </c>
      <c r="G535" s="201"/>
      <c r="H535" s="90"/>
      <c r="I535" s="20"/>
      <c r="J535" s="104"/>
      <c r="K535" s="209" t="b">
        <f>IF(ABS(E535-SUM(E536:E541))&lt;0.001,TRUE,FALSE)</f>
        <v>1</v>
      </c>
    </row>
    <row r="536" spans="1:11" ht="15" customHeight="1" x14ac:dyDescent="0.2">
      <c r="B536" s="609" t="s">
        <v>70</v>
      </c>
      <c r="C536" s="610"/>
      <c r="D536" s="90"/>
      <c r="E536" s="301"/>
      <c r="F536" s="239"/>
      <c r="G536" s="199"/>
      <c r="H536" s="90"/>
      <c r="I536" s="20"/>
      <c r="J536" s="104"/>
    </row>
    <row r="537" spans="1:11" ht="15" customHeight="1" x14ac:dyDescent="0.2">
      <c r="B537" s="609" t="s">
        <v>361</v>
      </c>
      <c r="C537" s="610"/>
      <c r="D537" s="90"/>
      <c r="E537" s="301">
        <v>0</v>
      </c>
      <c r="F537" s="239"/>
      <c r="G537" s="199"/>
      <c r="H537" s="90"/>
      <c r="I537" s="20"/>
      <c r="J537" s="104"/>
    </row>
    <row r="538" spans="1:11" ht="15" customHeight="1" x14ac:dyDescent="0.2">
      <c r="B538" s="622" t="s">
        <v>413</v>
      </c>
      <c r="C538" s="623"/>
      <c r="D538" s="90"/>
      <c r="E538" s="301">
        <v>33109301690.407528</v>
      </c>
      <c r="F538" s="239">
        <v>6.7205374862603362E-2</v>
      </c>
      <c r="G538" s="199"/>
      <c r="H538" s="90"/>
      <c r="I538" s="20"/>
      <c r="J538" s="104"/>
    </row>
    <row r="539" spans="1:11" ht="15" customHeight="1" x14ac:dyDescent="0.2">
      <c r="B539" s="609" t="s">
        <v>357</v>
      </c>
      <c r="C539" s="610"/>
      <c r="D539" s="90"/>
      <c r="E539" s="301">
        <v>6026921912.6902447</v>
      </c>
      <c r="F539" s="239">
        <v>0.13309831761836266</v>
      </c>
      <c r="G539" s="199"/>
      <c r="H539" s="90"/>
      <c r="I539" s="20"/>
      <c r="J539" s="104"/>
    </row>
    <row r="540" spans="1:11" ht="15" customHeight="1" x14ac:dyDescent="0.2">
      <c r="B540" s="609" t="s">
        <v>358</v>
      </c>
      <c r="C540" s="610"/>
      <c r="D540" s="90"/>
      <c r="E540" s="301">
        <v>1009868511.4514294</v>
      </c>
      <c r="F540" s="239">
        <v>7.173185336819099E-3</v>
      </c>
      <c r="G540" s="199"/>
      <c r="H540" s="90"/>
      <c r="I540" s="20"/>
      <c r="J540" s="104"/>
    </row>
    <row r="541" spans="1:11" ht="12.75" customHeight="1" x14ac:dyDescent="0.2">
      <c r="B541" s="609" t="s">
        <v>359</v>
      </c>
      <c r="C541" s="610"/>
      <c r="D541" s="90"/>
      <c r="E541" s="301">
        <v>2860392228.7198625</v>
      </c>
      <c r="F541" s="239">
        <v>1.5641406031863481E-2</v>
      </c>
      <c r="G541" s="199"/>
      <c r="H541" s="90"/>
      <c r="I541" s="20"/>
      <c r="J541" s="104"/>
      <c r="K541" s="209" t="b">
        <f>IF(ABS(E541-SUM(E542:E546))&lt;0.001,TRUE,FALSE)</f>
        <v>1</v>
      </c>
    </row>
    <row r="542" spans="1:11" ht="15" customHeight="1" x14ac:dyDescent="0.2">
      <c r="B542" s="614" t="s">
        <v>394</v>
      </c>
      <c r="C542" s="615"/>
      <c r="D542" s="90"/>
      <c r="E542" s="301">
        <v>2281011388.0177221</v>
      </c>
      <c r="F542" s="239">
        <v>2.6213290033600511E-2</v>
      </c>
      <c r="G542" s="199"/>
      <c r="H542" s="90"/>
      <c r="I542" s="20"/>
      <c r="J542" s="104"/>
    </row>
    <row r="543" spans="1:11" ht="15" customHeight="1" x14ac:dyDescent="0.2">
      <c r="B543" s="614" t="s">
        <v>395</v>
      </c>
      <c r="C543" s="615"/>
      <c r="D543" s="90"/>
      <c r="E543" s="301">
        <v>44686316.433753863</v>
      </c>
      <c r="F543" s="239">
        <v>2.9543224738531881E-2</v>
      </c>
      <c r="G543" s="199"/>
      <c r="H543" s="90"/>
      <c r="I543" s="20"/>
      <c r="J543" s="104"/>
    </row>
    <row r="544" spans="1:11" ht="15" customHeight="1" x14ac:dyDescent="0.2">
      <c r="B544" s="614" t="s">
        <v>396</v>
      </c>
      <c r="C544" s="615"/>
      <c r="D544" s="90"/>
      <c r="E544" s="301">
        <v>75762405.811618015</v>
      </c>
      <c r="F544" s="239">
        <v>-0.14894905645524847</v>
      </c>
      <c r="G544" s="199"/>
      <c r="H544" s="90"/>
      <c r="I544" s="20"/>
      <c r="J544" s="104"/>
    </row>
    <row r="545" spans="1:11" ht="15" customHeight="1" x14ac:dyDescent="0.2">
      <c r="B545" s="614" t="s">
        <v>397</v>
      </c>
      <c r="C545" s="615"/>
      <c r="D545" s="90"/>
      <c r="E545" s="301">
        <v>18402208.057710908</v>
      </c>
      <c r="F545" s="239">
        <v>-5.3032047289157447E-2</v>
      </c>
      <c r="G545" s="199"/>
      <c r="H545" s="90"/>
      <c r="I545" s="20"/>
      <c r="J545" s="104"/>
    </row>
    <row r="546" spans="1:11" ht="12.75" x14ac:dyDescent="0.2">
      <c r="B546" s="628" t="s">
        <v>406</v>
      </c>
      <c r="C546" s="629"/>
      <c r="D546" s="90"/>
      <c r="E546" s="301">
        <v>440529910.39905745</v>
      </c>
      <c r="F546" s="239">
        <v>-2.7299597717844737E-3</v>
      </c>
      <c r="G546" s="199"/>
      <c r="H546" s="90"/>
      <c r="I546" s="20"/>
      <c r="J546" s="104"/>
    </row>
    <row r="547" spans="1:11" ht="18.75" customHeight="1" x14ac:dyDescent="0.2">
      <c r="B547" s="601" t="s">
        <v>362</v>
      </c>
      <c r="C547" s="602"/>
      <c r="D547" s="90"/>
      <c r="E547" s="303">
        <v>19175497.509999868</v>
      </c>
      <c r="F547" s="237">
        <v>0.11256633326239052</v>
      </c>
      <c r="G547" s="199"/>
      <c r="H547" s="90"/>
      <c r="I547" s="20"/>
      <c r="J547" s="104"/>
      <c r="K547" s="209"/>
    </row>
    <row r="548" spans="1:11" ht="27.75" customHeight="1" x14ac:dyDescent="0.2">
      <c r="B548" s="611" t="s">
        <v>363</v>
      </c>
      <c r="C548" s="613"/>
      <c r="D548" s="90"/>
      <c r="E548" s="303">
        <v>8076937189.3707104</v>
      </c>
      <c r="F548" s="237">
        <v>-0.1052203846181925</v>
      </c>
      <c r="G548" s="201"/>
      <c r="H548" s="90"/>
      <c r="I548" s="20"/>
      <c r="J548" s="104"/>
      <c r="K548" s="209" t="b">
        <f>IF(ABS(E548-SUM(E549:E550))&lt;0.001,TRUE,FALSE)</f>
        <v>1</v>
      </c>
    </row>
    <row r="549" spans="1:11" ht="17.25" customHeight="1" x14ac:dyDescent="0.2">
      <c r="B549" s="423" t="s">
        <v>408</v>
      </c>
      <c r="C549" s="405"/>
      <c r="D549" s="90"/>
      <c r="E549" s="301">
        <v>7715964188.6382685</v>
      </c>
      <c r="F549" s="239">
        <v>-0.1294851705934712</v>
      </c>
      <c r="G549" s="201"/>
      <c r="H549" s="90"/>
      <c r="I549" s="20"/>
      <c r="J549" s="104"/>
    </row>
    <row r="550" spans="1:11" ht="24" customHeight="1" x14ac:dyDescent="0.2">
      <c r="B550" s="423" t="s">
        <v>409</v>
      </c>
      <c r="C550" s="405"/>
      <c r="D550" s="90"/>
      <c r="E550" s="301">
        <v>360973000.73244172</v>
      </c>
      <c r="F550" s="239"/>
      <c r="G550" s="201"/>
      <c r="H550" s="90"/>
      <c r="I550" s="20"/>
      <c r="J550" s="104"/>
    </row>
    <row r="551" spans="1:11" s="363" customFormat="1" ht="21.75" customHeight="1" x14ac:dyDescent="0.2">
      <c r="A551" s="6"/>
      <c r="B551" s="611" t="s">
        <v>364</v>
      </c>
      <c r="C551" s="613"/>
      <c r="D551" s="90"/>
      <c r="E551" s="301"/>
      <c r="F551" s="239"/>
      <c r="G551" s="199"/>
      <c r="H551" s="90"/>
      <c r="I551" s="362"/>
      <c r="J551" s="359"/>
    </row>
    <row r="552" spans="1:11" s="363" customFormat="1" ht="27" customHeight="1" x14ac:dyDescent="0.2">
      <c r="A552" s="356"/>
      <c r="B552" s="611" t="s">
        <v>365</v>
      </c>
      <c r="C552" s="627"/>
      <c r="D552" s="360"/>
      <c r="E552" s="301"/>
      <c r="F552" s="239"/>
      <c r="G552" s="361"/>
      <c r="H552" s="360"/>
      <c r="I552" s="362"/>
      <c r="J552" s="359"/>
    </row>
    <row r="553" spans="1:11" s="363" customFormat="1" ht="19.5" customHeight="1" x14ac:dyDescent="0.2">
      <c r="A553" s="356"/>
      <c r="B553" s="611" t="s">
        <v>366</v>
      </c>
      <c r="C553" s="627"/>
      <c r="D553" s="360"/>
      <c r="E553" s="301"/>
      <c r="F553" s="239"/>
      <c r="G553" s="361"/>
      <c r="H553" s="360"/>
      <c r="I553" s="362"/>
      <c r="J553" s="359"/>
    </row>
    <row r="554" spans="1:11" s="363" customFormat="1" ht="18.75" customHeight="1" x14ac:dyDescent="0.2">
      <c r="A554" s="356"/>
      <c r="B554" s="611" t="s">
        <v>367</v>
      </c>
      <c r="C554" s="627"/>
      <c r="D554" s="360"/>
      <c r="E554" s="301"/>
      <c r="F554" s="239"/>
      <c r="G554" s="361"/>
      <c r="H554" s="360"/>
      <c r="I554" s="362"/>
      <c r="J554" s="359"/>
    </row>
    <row r="555" spans="1:11" ht="12.75" customHeight="1" x14ac:dyDescent="0.2">
      <c r="A555" s="356"/>
      <c r="B555" s="611" t="s">
        <v>368</v>
      </c>
      <c r="C555" s="612"/>
      <c r="D555" s="360"/>
      <c r="E555" s="301"/>
      <c r="F555" s="239"/>
      <c r="G555" s="361"/>
      <c r="H555" s="360"/>
      <c r="I555" s="20"/>
      <c r="J555" s="104"/>
    </row>
    <row r="556" spans="1:11" s="95" customFormat="1" ht="16.5" customHeight="1" x14ac:dyDescent="0.2">
      <c r="A556" s="6"/>
      <c r="B556" s="611" t="s">
        <v>369</v>
      </c>
      <c r="C556" s="612"/>
      <c r="D556" s="90"/>
      <c r="E556" s="301"/>
      <c r="F556" s="239"/>
      <c r="G556" s="201"/>
      <c r="H556" s="90"/>
      <c r="I556" s="94"/>
      <c r="J556" s="104"/>
    </row>
    <row r="557" spans="1:11" s="95" customFormat="1" ht="16.5" customHeight="1" x14ac:dyDescent="0.2">
      <c r="A557" s="91"/>
      <c r="B557" s="599" t="s">
        <v>66</v>
      </c>
      <c r="C557" s="600"/>
      <c r="D557" s="93"/>
      <c r="E557" s="303">
        <v>2868600095.8955898</v>
      </c>
      <c r="F557" s="237">
        <v>3.7283940655218784E-2</v>
      </c>
      <c r="G557" s="200"/>
      <c r="H557" s="93"/>
      <c r="I557" s="94"/>
      <c r="J557" s="104"/>
    </row>
    <row r="558" spans="1:11" ht="16.5" customHeight="1" x14ac:dyDescent="0.2">
      <c r="A558" s="91"/>
      <c r="B558" s="601" t="s">
        <v>375</v>
      </c>
      <c r="C558" s="602"/>
      <c r="D558" s="93"/>
      <c r="E558" s="301">
        <v>2829887049.5355988</v>
      </c>
      <c r="F558" s="239">
        <v>3.6686939472100111E-2</v>
      </c>
      <c r="G558" s="200"/>
      <c r="H558" s="93"/>
      <c r="I558" s="20"/>
      <c r="J558" s="104"/>
    </row>
    <row r="559" spans="1:11" ht="13.5" customHeight="1" x14ac:dyDescent="0.2">
      <c r="B559" s="601" t="s">
        <v>236</v>
      </c>
      <c r="C559" s="602"/>
      <c r="D559" s="90"/>
      <c r="E559" s="301">
        <v>-792216.99999999965</v>
      </c>
      <c r="F559" s="239">
        <v>-0.16292144922850338</v>
      </c>
      <c r="G559" s="199"/>
      <c r="H559" s="90"/>
      <c r="I559" s="20"/>
      <c r="J559" s="104"/>
    </row>
    <row r="560" spans="1:11" s="95" customFormat="1" ht="16.5" customHeight="1" x14ac:dyDescent="0.2">
      <c r="A560" s="6"/>
      <c r="B560" s="601" t="s">
        <v>316</v>
      </c>
      <c r="C560" s="602"/>
      <c r="D560" s="90"/>
      <c r="E560" s="301">
        <v>-52254</v>
      </c>
      <c r="F560" s="239">
        <v>-4.4332272577636389E-2</v>
      </c>
      <c r="G560" s="199"/>
      <c r="H560" s="90"/>
      <c r="I560" s="94"/>
      <c r="J560" s="104"/>
    </row>
    <row r="561" spans="1:11" ht="18" customHeight="1" x14ac:dyDescent="0.2">
      <c r="A561" s="91"/>
      <c r="B561" s="599" t="s">
        <v>67</v>
      </c>
      <c r="C561" s="600"/>
      <c r="D561" s="93"/>
      <c r="E561" s="303">
        <v>497068584.1449579</v>
      </c>
      <c r="F561" s="237">
        <v>9.1035755880437996E-2</v>
      </c>
      <c r="G561" s="200"/>
      <c r="H561" s="93"/>
      <c r="I561" s="20"/>
      <c r="J561" s="104"/>
      <c r="K561" s="209" t="b">
        <f>IF(ABS(E561-SUM(E562:E563))&lt;0.001,TRUE,FALSE)</f>
        <v>1</v>
      </c>
    </row>
    <row r="562" spans="1:11" ht="12.75" x14ac:dyDescent="0.2">
      <c r="B562" s="601" t="s">
        <v>68</v>
      </c>
      <c r="C562" s="602"/>
      <c r="D562" s="90"/>
      <c r="E562" s="301">
        <v>450943698.35000187</v>
      </c>
      <c r="F562" s="239">
        <v>0.10234878792164359</v>
      </c>
      <c r="G562" s="199"/>
      <c r="H562" s="90"/>
      <c r="I562" s="20"/>
      <c r="J562" s="104"/>
    </row>
    <row r="563" spans="1:11" s="95" customFormat="1" ht="12.75" x14ac:dyDescent="0.2">
      <c r="A563" s="6"/>
      <c r="B563" s="601" t="s">
        <v>69</v>
      </c>
      <c r="C563" s="602"/>
      <c r="D563" s="90"/>
      <c r="E563" s="301">
        <v>46124885.794956028</v>
      </c>
      <c r="F563" s="239">
        <v>-8.4501502197869005E-3</v>
      </c>
      <c r="G563" s="199"/>
      <c r="H563" s="90"/>
      <c r="I563" s="94"/>
      <c r="J563" s="104"/>
    </row>
    <row r="564" spans="1:11" ht="31.5" customHeight="1" x14ac:dyDescent="0.2">
      <c r="A564" s="91"/>
      <c r="B564" s="630" t="s">
        <v>293</v>
      </c>
      <c r="C564" s="631"/>
      <c r="D564" s="98"/>
      <c r="E564" s="326">
        <v>71051297194.853561</v>
      </c>
      <c r="F564" s="243">
        <v>2.7577283034673883E-2</v>
      </c>
      <c r="G564" s="202"/>
      <c r="H564" s="99"/>
      <c r="I564" s="8"/>
      <c r="K564" s="209" t="b">
        <f>IF(ABS(E564-SUM(E529,E557,E561))&lt;0.001,TRUE,FALSE)</f>
        <v>1</v>
      </c>
    </row>
    <row r="565" spans="1:11" ht="18.75" customHeight="1" x14ac:dyDescent="0.25">
      <c r="B565" s="7" t="s">
        <v>288</v>
      </c>
      <c r="C565" s="8"/>
      <c r="D565" s="8"/>
      <c r="E565" s="8"/>
      <c r="F565" s="8"/>
      <c r="G565" s="8"/>
      <c r="H565" s="8"/>
    </row>
    <row r="566" spans="1:11" ht="19.5" customHeight="1" x14ac:dyDescent="0.2">
      <c r="B566" s="9"/>
      <c r="C566" s="10" t="str">
        <f>$C$3</f>
        <v>PERIODE DU 1.1 AU 30.11.2024</v>
      </c>
      <c r="D566" s="11"/>
      <c r="I566" s="5"/>
    </row>
    <row r="567" spans="1:11" ht="12.75" x14ac:dyDescent="0.2">
      <c r="B567" s="12" t="str">
        <f>B525</f>
        <v xml:space="preserve">             I - ASSURANCE MALADIE : DÉPENSES en milliers d'euros</v>
      </c>
      <c r="C567" s="13"/>
      <c r="D567" s="13"/>
      <c r="E567" s="13"/>
      <c r="F567" s="14"/>
      <c r="G567" s="15"/>
      <c r="H567" s="15"/>
      <c r="I567" s="5"/>
    </row>
    <row r="568" spans="1:11" s="104" customFormat="1" ht="13.5" customHeight="1" x14ac:dyDescent="0.2">
      <c r="A568" s="6"/>
      <c r="B568" s="597"/>
      <c r="C568" s="598"/>
      <c r="D568" s="87"/>
      <c r="E568" s="88" t="s">
        <v>6</v>
      </c>
      <c r="F568" s="339" t="str">
        <f>$H$5</f>
        <v>PCAP</v>
      </c>
      <c r="G568" s="89"/>
      <c r="H568" s="20"/>
    </row>
    <row r="569" spans="1:11" s="104" customFormat="1" ht="27" customHeight="1" x14ac:dyDescent="0.2">
      <c r="A569" s="6"/>
      <c r="B569" s="632" t="s">
        <v>292</v>
      </c>
      <c r="C569" s="633"/>
      <c r="D569" s="634"/>
      <c r="E569" s="101"/>
      <c r="F569" s="176"/>
      <c r="G569" s="102"/>
      <c r="H569" s="103"/>
    </row>
    <row r="570" spans="1:11" s="104" customFormat="1" ht="32.25" customHeight="1" x14ac:dyDescent="0.2">
      <c r="A570" s="6"/>
      <c r="B570" s="624" t="s">
        <v>291</v>
      </c>
      <c r="C570" s="625"/>
      <c r="D570" s="626"/>
      <c r="E570" s="327">
        <v>11331570677.307234</v>
      </c>
      <c r="F570" s="177">
        <v>3.3220522886006298E-2</v>
      </c>
      <c r="G570" s="105"/>
      <c r="H570" s="106"/>
      <c r="K570" s="209" t="b">
        <f>IF(ABS(E570-SUM(E571,E585,E593:E594,E598))&lt;0.001,TRUE,FALSE)</f>
        <v>1</v>
      </c>
    </row>
    <row r="571" spans="1:11" s="104" customFormat="1" ht="28.5" customHeight="1" x14ac:dyDescent="0.2">
      <c r="A571" s="6"/>
      <c r="B571" s="595" t="s">
        <v>183</v>
      </c>
      <c r="C571" s="596"/>
      <c r="D571" s="635"/>
      <c r="E571" s="327">
        <v>9078546340.8692417</v>
      </c>
      <c r="F571" s="177">
        <v>2.5814515152920769E-2</v>
      </c>
      <c r="G571" s="109"/>
      <c r="H571" s="106"/>
      <c r="K571" s="209" t="b">
        <f>IF(ABS(E571-SUM(E572:E584))&lt;0.001,TRUE,FALSE)</f>
        <v>1</v>
      </c>
    </row>
    <row r="572" spans="1:11" s="104" customFormat="1" ht="12.75" x14ac:dyDescent="0.2">
      <c r="A572" s="6"/>
      <c r="B572" s="603" t="s">
        <v>53</v>
      </c>
      <c r="C572" s="604"/>
      <c r="D572" s="605"/>
      <c r="E572" s="328">
        <v>6742012648.4598885</v>
      </c>
      <c r="F572" s="174">
        <v>3.1999468518241869E-2</v>
      </c>
      <c r="G572" s="109"/>
      <c r="H572" s="106"/>
    </row>
    <row r="573" spans="1:11" s="104" customFormat="1" ht="12.75" x14ac:dyDescent="0.2">
      <c r="A573" s="6"/>
      <c r="B573" s="169" t="s">
        <v>360</v>
      </c>
      <c r="C573" s="383"/>
      <c r="D573" s="384"/>
      <c r="E573" s="328">
        <v>215724483.89981198</v>
      </c>
      <c r="F573" s="174">
        <v>-0.36334884889829744</v>
      </c>
      <c r="G573" s="109"/>
      <c r="H573" s="106"/>
    </row>
    <row r="574" spans="1:11" s="104" customFormat="1" ht="42.75" customHeight="1" x14ac:dyDescent="0.2">
      <c r="A574" s="6"/>
      <c r="B574" s="603" t="s">
        <v>429</v>
      </c>
      <c r="C574" s="604"/>
      <c r="D574" s="605"/>
      <c r="E574" s="328">
        <v>375067719.41000056</v>
      </c>
      <c r="F574" s="174">
        <v>2.8222923874668737E-2</v>
      </c>
      <c r="G574" s="109"/>
      <c r="H574" s="106"/>
    </row>
    <row r="575" spans="1:11" s="104" customFormat="1" ht="15" customHeight="1" x14ac:dyDescent="0.2">
      <c r="A575" s="6"/>
      <c r="B575" s="603" t="s">
        <v>54</v>
      </c>
      <c r="C575" s="604"/>
      <c r="D575" s="605"/>
      <c r="E575" s="328">
        <v>25575568.249999996</v>
      </c>
      <c r="F575" s="174">
        <v>2.202405224757964E-2</v>
      </c>
      <c r="G575" s="109"/>
      <c r="H575" s="106"/>
    </row>
    <row r="576" spans="1:11" s="104" customFormat="1" ht="15" customHeight="1" x14ac:dyDescent="0.2">
      <c r="A576" s="6"/>
      <c r="B576" s="603" t="s">
        <v>496</v>
      </c>
      <c r="C576" s="604"/>
      <c r="D576" s="605"/>
      <c r="E576" s="328">
        <v>60403879.73999849</v>
      </c>
      <c r="F576" s="174">
        <v>1.2216668280760734E-2</v>
      </c>
      <c r="G576" s="109"/>
      <c r="H576" s="106"/>
    </row>
    <row r="577" spans="1:11" s="104" customFormat="1" ht="12.75" x14ac:dyDescent="0.2">
      <c r="A577" s="6"/>
      <c r="B577" s="603" t="s">
        <v>302</v>
      </c>
      <c r="C577" s="604"/>
      <c r="D577" s="605"/>
      <c r="E577" s="328">
        <v>6375.7700000000123</v>
      </c>
      <c r="F577" s="174">
        <v>0.81493848457417628</v>
      </c>
      <c r="G577" s="109"/>
      <c r="H577" s="106"/>
    </row>
    <row r="578" spans="1:11" s="104" customFormat="1" ht="12.75" x14ac:dyDescent="0.2">
      <c r="A578" s="6"/>
      <c r="B578" s="169" t="s">
        <v>184</v>
      </c>
      <c r="C578" s="170"/>
      <c r="D578" s="171"/>
      <c r="E578" s="328">
        <v>720279416.04999864</v>
      </c>
      <c r="F578" s="174">
        <v>0.15924977571463939</v>
      </c>
      <c r="G578" s="109"/>
      <c r="H578" s="110"/>
    </row>
    <row r="579" spans="1:11" s="104" customFormat="1" ht="12.75" x14ac:dyDescent="0.2">
      <c r="A579" s="6"/>
      <c r="B579" s="395" t="s">
        <v>373</v>
      </c>
      <c r="C579" s="170"/>
      <c r="D579" s="171"/>
      <c r="E579" s="328">
        <v>794063380.98000693</v>
      </c>
      <c r="F579" s="174">
        <v>2.7269009697111102E-2</v>
      </c>
      <c r="G579" s="109"/>
      <c r="H579" s="110"/>
    </row>
    <row r="580" spans="1:11" s="104" customFormat="1" ht="14.25" customHeight="1" x14ac:dyDescent="0.2">
      <c r="A580" s="6"/>
      <c r="B580" s="169" t="s">
        <v>185</v>
      </c>
      <c r="C580" s="170"/>
      <c r="D580" s="171"/>
      <c r="E580" s="328">
        <v>747024.45954200835</v>
      </c>
      <c r="F580" s="174">
        <v>-0.1001016270064008</v>
      </c>
      <c r="G580" s="109"/>
      <c r="H580" s="110"/>
    </row>
    <row r="581" spans="1:11" s="104" customFormat="1" ht="12.75" x14ac:dyDescent="0.2">
      <c r="A581" s="6"/>
      <c r="B581" s="603" t="s">
        <v>186</v>
      </c>
      <c r="C581" s="604"/>
      <c r="D581" s="605"/>
      <c r="E581" s="328">
        <v>140964775.38999587</v>
      </c>
      <c r="F581" s="174">
        <v>8.6489743870052482E-2</v>
      </c>
      <c r="G581" s="109"/>
      <c r="H581" s="110"/>
    </row>
    <row r="582" spans="1:11" s="104" customFormat="1" ht="12.75" x14ac:dyDescent="0.2">
      <c r="A582" s="6"/>
      <c r="B582" s="603" t="s">
        <v>187</v>
      </c>
      <c r="C582" s="604"/>
      <c r="D582" s="605"/>
      <c r="E582" s="328"/>
      <c r="F582" s="174"/>
      <c r="G582" s="109"/>
      <c r="H582" s="106"/>
    </row>
    <row r="583" spans="1:11" s="104" customFormat="1" ht="12.75" x14ac:dyDescent="0.2">
      <c r="A583" s="6"/>
      <c r="B583" s="603" t="s">
        <v>188</v>
      </c>
      <c r="C583" s="604"/>
      <c r="D583" s="605"/>
      <c r="E583" s="328">
        <v>937982.45999999077</v>
      </c>
      <c r="F583" s="174">
        <v>-5.3381062120264056E-2</v>
      </c>
      <c r="G583" s="109"/>
      <c r="H583" s="106"/>
    </row>
    <row r="584" spans="1:11" s="104" customFormat="1" ht="21" customHeight="1" x14ac:dyDescent="0.2">
      <c r="A584" s="6"/>
      <c r="B584" s="603" t="s">
        <v>378</v>
      </c>
      <c r="C584" s="604"/>
      <c r="D584" s="605"/>
      <c r="E584" s="328">
        <v>2763086</v>
      </c>
      <c r="F584" s="174">
        <v>-5.1791570850722057E-2</v>
      </c>
      <c r="G584" s="109"/>
      <c r="H584" s="106"/>
    </row>
    <row r="585" spans="1:11" s="104" customFormat="1" ht="18" customHeight="1" x14ac:dyDescent="0.2">
      <c r="A585" s="6"/>
      <c r="B585" s="595" t="s">
        <v>55</v>
      </c>
      <c r="C585" s="596"/>
      <c r="D585" s="635"/>
      <c r="E585" s="327">
        <v>258732260.02802801</v>
      </c>
      <c r="F585" s="177">
        <v>3.0397721768762542E-2</v>
      </c>
      <c r="G585" s="108"/>
      <c r="H585" s="106"/>
      <c r="K585" s="209" t="b">
        <f>IF(ABS(E585-SUM(E586,E589,E592))&lt;0.001,TRUE,FALSE)</f>
        <v>1</v>
      </c>
    </row>
    <row r="586" spans="1:11" s="104" customFormat="1" ht="15" customHeight="1" x14ac:dyDescent="0.2">
      <c r="A586" s="6"/>
      <c r="B586" s="606" t="s">
        <v>56</v>
      </c>
      <c r="C586" s="607"/>
      <c r="D586" s="608"/>
      <c r="E586" s="328">
        <v>145527655.67993921</v>
      </c>
      <c r="F586" s="174">
        <v>-1.3795715183909874E-2</v>
      </c>
      <c r="G586" s="109"/>
      <c r="H586" s="106"/>
      <c r="K586" s="209" t="b">
        <f>IF(ABS(E586-SUM(E587:E588))&lt;0.001,TRUE,FALSE)</f>
        <v>1</v>
      </c>
    </row>
    <row r="587" spans="1:11" s="104" customFormat="1" ht="15" customHeight="1" x14ac:dyDescent="0.2">
      <c r="A587" s="6"/>
      <c r="B587" s="603" t="s">
        <v>57</v>
      </c>
      <c r="C587" s="604"/>
      <c r="D587" s="605"/>
      <c r="E587" s="328">
        <v>5409216.1900005098</v>
      </c>
      <c r="F587" s="174">
        <v>5.2538693567414585E-2</v>
      </c>
      <c r="G587" s="109"/>
      <c r="H587" s="111"/>
    </row>
    <row r="588" spans="1:11" s="104" customFormat="1" ht="18" customHeight="1" x14ac:dyDescent="0.2">
      <c r="A588" s="24"/>
      <c r="B588" s="603" t="s">
        <v>58</v>
      </c>
      <c r="C588" s="604"/>
      <c r="D588" s="605"/>
      <c r="E588" s="328">
        <v>140118439.48993871</v>
      </c>
      <c r="F588" s="174">
        <v>-1.6189314074792627E-2</v>
      </c>
      <c r="G588" s="109"/>
      <c r="H588" s="112"/>
    </row>
    <row r="589" spans="1:11" s="104" customFormat="1" ht="15" customHeight="1" x14ac:dyDescent="0.2">
      <c r="A589" s="24"/>
      <c r="B589" s="606" t="s">
        <v>379</v>
      </c>
      <c r="C589" s="607"/>
      <c r="D589" s="608"/>
      <c r="E589" s="328">
        <v>113204604.3480888</v>
      </c>
      <c r="F589" s="174">
        <v>9.3383861856558115E-2</v>
      </c>
      <c r="G589" s="109"/>
      <c r="H589" s="107"/>
      <c r="K589" s="209" t="b">
        <f>IF(ABS(E589-SUM(E590:E591))&lt;0.001,TRUE,FALSE)</f>
        <v>1</v>
      </c>
    </row>
    <row r="590" spans="1:11" s="104" customFormat="1" ht="15" customHeight="1" x14ac:dyDescent="0.2">
      <c r="A590" s="6"/>
      <c r="B590" s="603" t="s">
        <v>372</v>
      </c>
      <c r="C590" s="604"/>
      <c r="D590" s="605"/>
      <c r="E590" s="328">
        <v>14886.34</v>
      </c>
      <c r="F590" s="174"/>
      <c r="G590" s="109"/>
      <c r="H590" s="106"/>
    </row>
    <row r="591" spans="1:11" s="104" customFormat="1" ht="15" customHeight="1" x14ac:dyDescent="0.2">
      <c r="A591" s="6"/>
      <c r="B591" s="603" t="s">
        <v>434</v>
      </c>
      <c r="C591" s="604"/>
      <c r="D591" s="605"/>
      <c r="E591" s="328">
        <v>113189718.0080888</v>
      </c>
      <c r="F591" s="174">
        <v>9.3305359917094766E-2</v>
      </c>
      <c r="G591" s="109"/>
      <c r="H591" s="111"/>
    </row>
    <row r="592" spans="1:11" s="104" customFormat="1" ht="18" customHeight="1" x14ac:dyDescent="0.2">
      <c r="A592" s="6"/>
      <c r="B592" s="606" t="s">
        <v>180</v>
      </c>
      <c r="C592" s="607"/>
      <c r="D592" s="608"/>
      <c r="E592" s="328"/>
      <c r="F592" s="174"/>
      <c r="G592" s="109"/>
      <c r="H592" s="111"/>
    </row>
    <row r="593" spans="1:11" s="104" customFormat="1" ht="26.25" customHeight="1" x14ac:dyDescent="0.2">
      <c r="A593" s="24"/>
      <c r="B593" s="595" t="s">
        <v>189</v>
      </c>
      <c r="C593" s="596"/>
      <c r="D593" s="635"/>
      <c r="E593" s="327">
        <v>865138312.86997747</v>
      </c>
      <c r="F593" s="177">
        <v>9.8442914216103627E-3</v>
      </c>
      <c r="G593" s="109"/>
      <c r="H593" s="107"/>
    </row>
    <row r="594" spans="1:11" s="104" customFormat="1" ht="17.25" customHeight="1" x14ac:dyDescent="0.2">
      <c r="A594" s="6"/>
      <c r="B594" s="595" t="s">
        <v>190</v>
      </c>
      <c r="C594" s="596"/>
      <c r="D594" s="635"/>
      <c r="E594" s="327">
        <v>1219962670.0399859</v>
      </c>
      <c r="F594" s="177">
        <v>0.10975110711965153</v>
      </c>
      <c r="G594" s="109"/>
      <c r="H594" s="106"/>
      <c r="K594" s="209" t="b">
        <f>IF(ABS(E594-SUM(E595:E597))&lt;0.001,TRUE,FALSE)</f>
        <v>1</v>
      </c>
    </row>
    <row r="595" spans="1:11" s="104" customFormat="1" ht="17.25" customHeight="1" x14ac:dyDescent="0.2">
      <c r="A595" s="6"/>
      <c r="B595" s="603" t="s">
        <v>191</v>
      </c>
      <c r="C595" s="604"/>
      <c r="D595" s="605"/>
      <c r="E595" s="328">
        <v>1048352908.5999883</v>
      </c>
      <c r="F595" s="174">
        <v>0.1219760370217382</v>
      </c>
      <c r="G595" s="109"/>
      <c r="H595" s="106"/>
    </row>
    <row r="596" spans="1:11" s="104" customFormat="1" ht="17.25" customHeight="1" x14ac:dyDescent="0.2">
      <c r="A596" s="6"/>
      <c r="B596" s="603" t="s">
        <v>392</v>
      </c>
      <c r="C596" s="604"/>
      <c r="D596" s="605"/>
      <c r="E596" s="328">
        <v>455169.29000000516</v>
      </c>
      <c r="F596" s="174">
        <v>6.2346984113878179E-2</v>
      </c>
      <c r="G596" s="109"/>
      <c r="H596" s="106"/>
    </row>
    <row r="597" spans="1:11" s="104" customFormat="1" ht="33" customHeight="1" x14ac:dyDescent="0.2">
      <c r="A597" s="6"/>
      <c r="B597" s="419" t="s">
        <v>393</v>
      </c>
      <c r="C597" s="383"/>
      <c r="D597" s="384"/>
      <c r="E597" s="328">
        <v>171154592.14999753</v>
      </c>
      <c r="F597" s="174">
        <v>4.0436551094010342E-2</v>
      </c>
      <c r="G597" s="109"/>
      <c r="H597" s="106"/>
    </row>
    <row r="598" spans="1:11" s="104" customFormat="1" ht="32.25" customHeight="1" x14ac:dyDescent="0.2">
      <c r="A598" s="6"/>
      <c r="B598" s="595" t="s">
        <v>82</v>
      </c>
      <c r="C598" s="647"/>
      <c r="D598" s="648"/>
      <c r="E598" s="327">
        <v>-90808906.5</v>
      </c>
      <c r="F598" s="177">
        <v>9.3438115811030897E-3</v>
      </c>
      <c r="G598" s="102"/>
      <c r="H598" s="106"/>
    </row>
    <row r="599" spans="1:11" s="104" customFormat="1" ht="12.75" customHeight="1" x14ac:dyDescent="0.2">
      <c r="A599" s="24"/>
      <c r="B599" s="624" t="s">
        <v>60</v>
      </c>
      <c r="C599" s="625"/>
      <c r="D599" s="626"/>
      <c r="E599" s="327">
        <v>512433363.73460615</v>
      </c>
      <c r="F599" s="177">
        <v>-0.24238444002702386</v>
      </c>
      <c r="G599" s="105"/>
      <c r="H599" s="107"/>
      <c r="K599" s="209" t="b">
        <f>IF(ABS(E599-SUM(E600:E602))&lt;0.001,TRUE,FALSE)</f>
        <v>1</v>
      </c>
    </row>
    <row r="600" spans="1:11" s="104" customFormat="1" ht="12.75" customHeight="1" x14ac:dyDescent="0.2">
      <c r="A600" s="24"/>
      <c r="B600" s="638" t="s">
        <v>390</v>
      </c>
      <c r="C600" s="639"/>
      <c r="D600" s="640"/>
      <c r="E600" s="328">
        <v>346476727.14930153</v>
      </c>
      <c r="F600" s="174">
        <v>-0.20170795568719813</v>
      </c>
      <c r="G600" s="105"/>
      <c r="H600" s="107"/>
    </row>
    <row r="601" spans="1:11" s="104" customFormat="1" ht="12.75" x14ac:dyDescent="0.2">
      <c r="A601" s="24"/>
      <c r="B601" s="638" t="s">
        <v>391</v>
      </c>
      <c r="C601" s="639"/>
      <c r="D601" s="640"/>
      <c r="E601" s="328">
        <v>165956636.58530462</v>
      </c>
      <c r="F601" s="174">
        <v>-0.31523040812007108</v>
      </c>
      <c r="G601" s="105"/>
      <c r="H601" s="107"/>
    </row>
    <row r="602" spans="1:11" s="104" customFormat="1" ht="12.75" x14ac:dyDescent="0.2">
      <c r="A602" s="24"/>
      <c r="B602" s="638" t="s">
        <v>462</v>
      </c>
      <c r="C602" s="639"/>
      <c r="D602" s="640"/>
      <c r="E602" s="328"/>
      <c r="F602" s="174"/>
      <c r="G602" s="105"/>
      <c r="H602" s="107"/>
    </row>
    <row r="603" spans="1:11" s="359" customFormat="1" ht="12.75" hidden="1" x14ac:dyDescent="0.2">
      <c r="A603" s="6"/>
      <c r="B603" s="624"/>
      <c r="C603" s="625"/>
      <c r="D603" s="626"/>
      <c r="E603" s="327"/>
      <c r="F603" s="177"/>
      <c r="G603" s="109"/>
      <c r="H603" s="106"/>
    </row>
    <row r="604" spans="1:11" s="359" customFormat="1" ht="32.25" customHeight="1" x14ac:dyDescent="0.2">
      <c r="A604" s="356"/>
      <c r="B604" s="624" t="s">
        <v>481</v>
      </c>
      <c r="C604" s="625"/>
      <c r="D604" s="626"/>
      <c r="E604" s="327"/>
      <c r="F604" s="327"/>
      <c r="G604" s="357"/>
      <c r="H604" s="358"/>
    </row>
    <row r="605" spans="1:11" s="359" customFormat="1" ht="24.75" customHeight="1" x14ac:dyDescent="0.2">
      <c r="A605" s="356"/>
      <c r="B605" s="624" t="s">
        <v>482</v>
      </c>
      <c r="C605" s="636"/>
      <c r="D605" s="637"/>
      <c r="E605" s="328"/>
      <c r="F605" s="174"/>
      <c r="G605" s="357"/>
      <c r="H605" s="358"/>
    </row>
    <row r="606" spans="1:11" s="359" customFormat="1" ht="21" customHeight="1" x14ac:dyDescent="0.2">
      <c r="A606" s="356"/>
      <c r="B606" s="624" t="s">
        <v>342</v>
      </c>
      <c r="C606" s="636"/>
      <c r="D606" s="637"/>
      <c r="E606" s="327">
        <v>2976935095.377151</v>
      </c>
      <c r="F606" s="177">
        <v>-8.3927215322825433E-3</v>
      </c>
      <c r="G606" s="357"/>
      <c r="H606" s="358"/>
      <c r="K606" s="209" t="b">
        <f>IF(ABS(E606-SUM(E607,E616))&lt;0.001,TRUE,FALSE)</f>
        <v>1</v>
      </c>
    </row>
    <row r="607" spans="1:11" s="104" customFormat="1" ht="18" customHeight="1" x14ac:dyDescent="0.2">
      <c r="A607" s="356"/>
      <c r="B607" s="595" t="s">
        <v>61</v>
      </c>
      <c r="C607" s="596"/>
      <c r="D607" s="635"/>
      <c r="E607" s="327">
        <v>842797210.84340227</v>
      </c>
      <c r="F607" s="177">
        <v>-4.9875421729514979E-3</v>
      </c>
      <c r="G607" s="357"/>
      <c r="H607" s="358"/>
      <c r="K607" s="209" t="b">
        <f>IF(ABS(E607-SUM(E608:E615))&lt;0.001,TRUE,FALSE)</f>
        <v>0</v>
      </c>
    </row>
    <row r="608" spans="1:11" s="104" customFormat="1" ht="15" customHeight="1" x14ac:dyDescent="0.2">
      <c r="A608" s="6"/>
      <c r="B608" s="603" t="s">
        <v>471</v>
      </c>
      <c r="C608" s="604"/>
      <c r="D608" s="605"/>
      <c r="E608" s="328">
        <v>84199.360000000001</v>
      </c>
      <c r="F608" s="174">
        <v>-0.95723191035740274</v>
      </c>
      <c r="G608" s="108"/>
      <c r="H608" s="106"/>
    </row>
    <row r="609" spans="1:11" s="104" customFormat="1" ht="15" customHeight="1" x14ac:dyDescent="0.2">
      <c r="A609" s="6"/>
      <c r="B609" s="603" t="s">
        <v>473</v>
      </c>
      <c r="C609" s="604"/>
      <c r="D609" s="605"/>
      <c r="E609" s="328">
        <v>835122191.08120286</v>
      </c>
      <c r="F609" s="174">
        <v>-2.9029726166217573E-3</v>
      </c>
      <c r="G609" s="108"/>
      <c r="H609" s="106"/>
    </row>
    <row r="610" spans="1:11" s="104" customFormat="1" ht="15" customHeight="1" x14ac:dyDescent="0.2">
      <c r="A610" s="6"/>
      <c r="B610" s="603" t="s">
        <v>430</v>
      </c>
      <c r="C610" s="604"/>
      <c r="D610" s="605"/>
      <c r="E610" s="328"/>
      <c r="F610" s="174"/>
      <c r="G610" s="108"/>
      <c r="H610" s="106"/>
    </row>
    <row r="611" spans="1:11" s="104" customFormat="1" ht="12.75" customHeight="1" x14ac:dyDescent="0.2">
      <c r="A611" s="6"/>
      <c r="B611" s="603" t="s">
        <v>469</v>
      </c>
      <c r="C611" s="604"/>
      <c r="D611" s="605"/>
      <c r="E611" s="328">
        <v>33.959999999999994</v>
      </c>
      <c r="F611" s="174">
        <v>-0.9761094070968287</v>
      </c>
      <c r="G611" s="109"/>
      <c r="H611" s="106"/>
    </row>
    <row r="612" spans="1:11" s="104" customFormat="1" ht="12.75" customHeight="1" x14ac:dyDescent="0.2">
      <c r="A612" s="6"/>
      <c r="B612" s="603" t="s">
        <v>399</v>
      </c>
      <c r="C612" s="604"/>
      <c r="D612" s="605"/>
      <c r="E612" s="328">
        <v>0</v>
      </c>
      <c r="F612" s="174">
        <v>-1</v>
      </c>
      <c r="G612" s="109"/>
      <c r="H612" s="106"/>
    </row>
    <row r="613" spans="1:11" s="104" customFormat="1" ht="12.75" customHeight="1" x14ac:dyDescent="0.2">
      <c r="A613" s="6"/>
      <c r="B613" s="603" t="s">
        <v>400</v>
      </c>
      <c r="C613" s="604"/>
      <c r="D613" s="605"/>
      <c r="E613" s="328">
        <v>0</v>
      </c>
      <c r="F613" s="174"/>
      <c r="G613" s="102"/>
      <c r="H613" s="106"/>
    </row>
    <row r="614" spans="1:11" s="104" customFormat="1" ht="12.75" customHeight="1" x14ac:dyDescent="0.2">
      <c r="A614" s="6"/>
      <c r="B614" s="638" t="s">
        <v>443</v>
      </c>
      <c r="C614" s="639"/>
      <c r="D614" s="640"/>
      <c r="E614" s="328">
        <v>7238561.9421989908</v>
      </c>
      <c r="F614" s="174">
        <v>-5.4197656858420262E-2</v>
      </c>
      <c r="G614" s="102"/>
      <c r="H614" s="106"/>
    </row>
    <row r="615" spans="1:11" s="104" customFormat="1" ht="11.25" customHeight="1" x14ac:dyDescent="0.2">
      <c r="A615" s="6"/>
      <c r="B615" s="638" t="s">
        <v>401</v>
      </c>
      <c r="C615" s="639"/>
      <c r="D615" s="640"/>
      <c r="E615" s="328">
        <v>351842.23000000103</v>
      </c>
      <c r="F615" s="174">
        <v>-3.9204857489916312E-2</v>
      </c>
      <c r="G615" s="102"/>
      <c r="H615" s="106"/>
    </row>
    <row r="616" spans="1:11" s="104" customFormat="1" ht="18.75" customHeight="1" x14ac:dyDescent="0.2">
      <c r="A616" s="6"/>
      <c r="B616" s="595" t="s">
        <v>62</v>
      </c>
      <c r="C616" s="596"/>
      <c r="D616" s="635"/>
      <c r="E616" s="327">
        <v>2134137884.5337489</v>
      </c>
      <c r="F616" s="177">
        <v>-9.7310577990492586E-3</v>
      </c>
      <c r="G616" s="109"/>
      <c r="H616" s="113"/>
      <c r="K616" s="209" t="b">
        <f>IF(ABS(E616-SUM(E617:E625))&lt;0.001,TRUE,FALSE)</f>
        <v>1</v>
      </c>
    </row>
    <row r="617" spans="1:11" s="104" customFormat="1" ht="12.75" customHeight="1" x14ac:dyDescent="0.2">
      <c r="A617" s="6"/>
      <c r="B617" s="603" t="s">
        <v>470</v>
      </c>
      <c r="C617" s="604"/>
      <c r="D617" s="605"/>
      <c r="E617" s="328">
        <v>938949857.43098497</v>
      </c>
      <c r="F617" s="174">
        <v>-0.4639622440380039</v>
      </c>
      <c r="G617" s="109"/>
      <c r="H617" s="113"/>
    </row>
    <row r="618" spans="1:11" s="104" customFormat="1" ht="12.75" customHeight="1" x14ac:dyDescent="0.2">
      <c r="A618" s="6"/>
      <c r="B618" s="603" t="s">
        <v>474</v>
      </c>
      <c r="C618" s="604"/>
      <c r="D618" s="605"/>
      <c r="E618" s="328">
        <v>975245879.75933993</v>
      </c>
      <c r="F618" s="174"/>
      <c r="G618" s="109"/>
      <c r="H618" s="113"/>
    </row>
    <row r="619" spans="1:11" s="104" customFormat="1" ht="12.75" customHeight="1" x14ac:dyDescent="0.2">
      <c r="A619" s="6"/>
      <c r="B619" s="603" t="s">
        <v>402</v>
      </c>
      <c r="C619" s="604"/>
      <c r="D619" s="605"/>
      <c r="E619" s="328">
        <v>13152525.880000003</v>
      </c>
      <c r="F619" s="174">
        <v>-0.92555921607379421</v>
      </c>
      <c r="G619" s="109"/>
      <c r="H619" s="113"/>
    </row>
    <row r="620" spans="1:11" s="104" customFormat="1" ht="12.75" customHeight="1" x14ac:dyDescent="0.2">
      <c r="A620" s="6"/>
      <c r="B620" s="603" t="s">
        <v>469</v>
      </c>
      <c r="C620" s="604"/>
      <c r="D620" s="605"/>
      <c r="E620" s="328">
        <v>6855236.7900000028</v>
      </c>
      <c r="F620" s="174">
        <v>-0.57303038756232971</v>
      </c>
      <c r="G620" s="109"/>
      <c r="H620" s="113"/>
    </row>
    <row r="621" spans="1:11" s="104" customFormat="1" ht="12.75" customHeight="1" x14ac:dyDescent="0.2">
      <c r="A621" s="6"/>
      <c r="B621" s="603" t="s">
        <v>472</v>
      </c>
      <c r="C621" s="604"/>
      <c r="D621" s="605"/>
      <c r="E621" s="328">
        <v>97173142.889999792</v>
      </c>
      <c r="F621" s="174"/>
      <c r="G621" s="109"/>
      <c r="H621" s="113"/>
    </row>
    <row r="622" spans="1:11" s="104" customFormat="1" ht="12.75" customHeight="1" x14ac:dyDescent="0.2">
      <c r="A622" s="6"/>
      <c r="B622" s="603" t="s">
        <v>399</v>
      </c>
      <c r="C622" s="604"/>
      <c r="D622" s="605"/>
      <c r="E622" s="328">
        <v>67069758.513258018</v>
      </c>
      <c r="F622" s="174">
        <v>-0.56282419668613648</v>
      </c>
      <c r="G622" s="109"/>
      <c r="H622" s="113"/>
    </row>
    <row r="623" spans="1:11" s="104" customFormat="1" ht="12.75" customHeight="1" x14ac:dyDescent="0.2">
      <c r="A623" s="6"/>
      <c r="B623" s="603" t="s">
        <v>400</v>
      </c>
      <c r="C623" s="604"/>
      <c r="D623" s="605"/>
      <c r="E623" s="328">
        <v>-17424</v>
      </c>
      <c r="F623" s="174">
        <v>-0.92790466732869914</v>
      </c>
      <c r="G623" s="109"/>
      <c r="H623" s="113"/>
    </row>
    <row r="624" spans="1:11" s="457" customFormat="1" ht="12.75" customHeight="1" x14ac:dyDescent="0.2">
      <c r="A624" s="6"/>
      <c r="B624" s="169" t="s">
        <v>425</v>
      </c>
      <c r="C624" s="383"/>
      <c r="D624" s="384"/>
      <c r="E624" s="328">
        <v>26714700.861161977</v>
      </c>
      <c r="F624" s="174">
        <v>-0.11323270595386492</v>
      </c>
      <c r="G624" s="109"/>
      <c r="H624" s="113"/>
    </row>
    <row r="625" spans="1:11" s="457" customFormat="1" ht="21" customHeight="1" x14ac:dyDescent="0.2">
      <c r="A625" s="452"/>
      <c r="B625" s="644" t="s">
        <v>403</v>
      </c>
      <c r="C625" s="645"/>
      <c r="D625" s="646"/>
      <c r="E625" s="453">
        <v>8994206.4090250898</v>
      </c>
      <c r="F625" s="454">
        <v>-0.67196352583982466</v>
      </c>
      <c r="G625" s="455"/>
      <c r="H625" s="456"/>
    </row>
    <row r="626" spans="1:11" s="457" customFormat="1" ht="18.75" customHeight="1" x14ac:dyDescent="0.2">
      <c r="A626" s="452"/>
      <c r="B626" s="624" t="s">
        <v>343</v>
      </c>
      <c r="C626" s="625"/>
      <c r="D626" s="625"/>
      <c r="E626" s="458"/>
      <c r="F626" s="459"/>
      <c r="G626" s="460"/>
      <c r="H626" s="461"/>
    </row>
    <row r="627" spans="1:11" s="457" customFormat="1" ht="15" customHeight="1" x14ac:dyDescent="0.2">
      <c r="A627" s="452"/>
      <c r="B627" s="624" t="s">
        <v>344</v>
      </c>
      <c r="C627" s="625"/>
      <c r="D627" s="625"/>
      <c r="E627" s="458">
        <v>218111292.99963495</v>
      </c>
      <c r="F627" s="459">
        <v>-1.6949708411059472E-2</v>
      </c>
      <c r="G627" s="460"/>
      <c r="H627" s="461"/>
      <c r="K627" s="209" t="b">
        <f>IF(ABS(E627-SUM(E628:E630))&lt;0.001,TRUE,FALSE)</f>
        <v>1</v>
      </c>
    </row>
    <row r="628" spans="1:11" s="457" customFormat="1" ht="12.75" customHeight="1" x14ac:dyDescent="0.2">
      <c r="A628" s="452"/>
      <c r="B628" s="595" t="s">
        <v>63</v>
      </c>
      <c r="C628" s="596"/>
      <c r="D628" s="596"/>
      <c r="E628" s="453">
        <v>68012339.12963441</v>
      </c>
      <c r="F628" s="454">
        <v>2.4760621723607823E-2</v>
      </c>
      <c r="G628" s="462"/>
      <c r="H628" s="461"/>
    </row>
    <row r="629" spans="1:11" s="466" customFormat="1" ht="22.5" customHeight="1" x14ac:dyDescent="0.2">
      <c r="A629" s="452"/>
      <c r="B629" s="595" t="s">
        <v>64</v>
      </c>
      <c r="C629" s="596"/>
      <c r="D629" s="596"/>
      <c r="E629" s="453">
        <v>150098953.87000054</v>
      </c>
      <c r="F629" s="454">
        <v>3.7260511905492066E-2</v>
      </c>
      <c r="G629" s="462"/>
      <c r="H629" s="461"/>
      <c r="J629" s="457"/>
    </row>
    <row r="630" spans="1:11" s="466" customFormat="1" ht="22.5" customHeight="1" x14ac:dyDescent="0.2">
      <c r="A630" s="452"/>
      <c r="B630" s="595" t="s">
        <v>478</v>
      </c>
      <c r="C630" s="596"/>
      <c r="D630" s="596"/>
      <c r="E630" s="453"/>
      <c r="F630" s="454"/>
      <c r="G630" s="462"/>
      <c r="H630" s="461"/>
      <c r="J630" s="457"/>
    </row>
    <row r="631" spans="1:11" s="466" customFormat="1" ht="22.5" customHeight="1" x14ac:dyDescent="0.2">
      <c r="A631" s="452"/>
      <c r="B631" s="595" t="s">
        <v>479</v>
      </c>
      <c r="C631" s="596"/>
      <c r="D631" s="596"/>
      <c r="E631" s="453"/>
      <c r="F631" s="454"/>
      <c r="G631" s="462"/>
      <c r="H631" s="461"/>
      <c r="J631" s="457"/>
    </row>
    <row r="632" spans="1:11" ht="18.75" customHeight="1" x14ac:dyDescent="0.2">
      <c r="A632" s="463"/>
      <c r="B632" s="641" t="s">
        <v>290</v>
      </c>
      <c r="C632" s="642"/>
      <c r="D632" s="643"/>
      <c r="E632" s="326">
        <v>15039050429.418627</v>
      </c>
      <c r="F632" s="243">
        <v>1.1530910497254299E-2</v>
      </c>
      <c r="G632" s="464"/>
      <c r="H632" s="465"/>
      <c r="I632" s="8"/>
      <c r="K632" s="209" t="b">
        <f>IF(ABS(E632-SUM(E570,E599,E603:E606,E626:E627))&lt;0.001,TRUE,FALSE)</f>
        <v>1</v>
      </c>
    </row>
    <row r="633" spans="1:11" ht="22.5" customHeight="1" x14ac:dyDescent="0.25">
      <c r="B633" s="7" t="s">
        <v>288</v>
      </c>
      <c r="C633" s="8"/>
      <c r="D633" s="8"/>
      <c r="E633" s="8"/>
      <c r="F633" s="115"/>
      <c r="G633" s="115"/>
      <c r="H633" s="115"/>
    </row>
    <row r="634" spans="1:11" ht="19.5" customHeight="1" x14ac:dyDescent="0.2">
      <c r="B634" s="9"/>
      <c r="C634" s="10" t="str">
        <f>$C$3</f>
        <v>PERIODE DU 1.1 AU 30.11.2024</v>
      </c>
      <c r="D634" s="11"/>
      <c r="F634" s="116"/>
      <c r="G634" s="116"/>
      <c r="H634" s="116"/>
      <c r="I634" s="15"/>
    </row>
    <row r="635" spans="1:11" ht="12.75" x14ac:dyDescent="0.2">
      <c r="B635" s="12" t="str">
        <f>B567</f>
        <v xml:space="preserve">             I - ASSURANCE MALADIE : DÉPENSES en milliers d'euros</v>
      </c>
      <c r="C635" s="13"/>
      <c r="D635" s="13"/>
      <c r="E635" s="13"/>
      <c r="F635" s="14"/>
      <c r="G635" s="15"/>
      <c r="H635" s="15"/>
      <c r="I635" s="20"/>
    </row>
    <row r="636" spans="1:11" ht="12.75" x14ac:dyDescent="0.2">
      <c r="B636" s="597"/>
      <c r="C636" s="598"/>
      <c r="D636" s="87"/>
      <c r="E636" s="88" t="s">
        <v>6</v>
      </c>
      <c r="F636" s="339" t="str">
        <f>$H$5</f>
        <v>PCAP</v>
      </c>
      <c r="G636" s="197"/>
      <c r="H636" s="89"/>
      <c r="I636" s="20"/>
    </row>
    <row r="637" spans="1:11" ht="15.75" customHeight="1" x14ac:dyDescent="0.2">
      <c r="A637" s="114"/>
      <c r="B637" s="126" t="s">
        <v>475</v>
      </c>
      <c r="C637" s="126"/>
      <c r="D637" s="126"/>
      <c r="E637" s="326">
        <v>904221626.38562727</v>
      </c>
      <c r="F637" s="243">
        <v>0.1411915552740195</v>
      </c>
      <c r="G637" s="204"/>
      <c r="H637" s="119"/>
      <c r="I637" s="111"/>
      <c r="K637" s="209"/>
    </row>
    <row r="638" spans="1:11" s="121" customFormat="1" ht="17.25" customHeight="1" x14ac:dyDescent="0.2">
      <c r="A638" s="6"/>
      <c r="B638" s="123"/>
      <c r="C638" s="124"/>
      <c r="D638" s="124"/>
      <c r="E638" s="329"/>
      <c r="F638" s="244"/>
      <c r="G638" s="205"/>
      <c r="H638" s="125"/>
      <c r="I638" s="120"/>
      <c r="J638" s="104"/>
    </row>
    <row r="639" spans="1:11" ht="12.75" x14ac:dyDescent="0.2">
      <c r="A639" s="114"/>
      <c r="B639" s="126" t="s">
        <v>30</v>
      </c>
      <c r="C639" s="127"/>
      <c r="D639" s="128"/>
      <c r="E639" s="334">
        <v>86994569250.657867</v>
      </c>
      <c r="F639" s="249">
        <v>2.5825616035911825E-2</v>
      </c>
      <c r="G639" s="206"/>
      <c r="H639" s="129"/>
      <c r="I639" s="111"/>
      <c r="K639" s="209" t="b">
        <f>IF(ABS(E639-SUM(E564,E632,E637))&lt;0.001,TRUE,FALSE)</f>
        <v>1</v>
      </c>
    </row>
    <row r="640" spans="1:11" ht="12.75" x14ac:dyDescent="0.2">
      <c r="B640" s="218"/>
      <c r="C640" s="127"/>
      <c r="D640" s="127"/>
      <c r="E640" s="331"/>
      <c r="F640" s="246"/>
      <c r="G640" s="206"/>
      <c r="H640" s="130"/>
      <c r="I640" s="111"/>
    </row>
    <row r="641" spans="1:10" ht="12.75" x14ac:dyDescent="0.2">
      <c r="B641" s="126" t="s">
        <v>240</v>
      </c>
      <c r="C641" s="127"/>
      <c r="D641" s="128"/>
      <c r="E641" s="334">
        <v>54955986.530000031</v>
      </c>
      <c r="F641" s="249">
        <v>-7.9546121522038993E-2</v>
      </c>
      <c r="G641" s="206"/>
      <c r="H641" s="129"/>
      <c r="I641" s="111"/>
    </row>
    <row r="642" spans="1:10" s="121" customFormat="1" ht="17.25" customHeight="1" x14ac:dyDescent="0.2">
      <c r="A642" s="6"/>
      <c r="B642" s="216"/>
      <c r="C642" s="573"/>
      <c r="D642" s="573"/>
      <c r="E642" s="333"/>
      <c r="F642" s="248"/>
      <c r="G642" s="206"/>
      <c r="H642" s="129"/>
      <c r="I642" s="120"/>
      <c r="J642" s="104"/>
    </row>
    <row r="643" spans="1:10" ht="12.75" x14ac:dyDescent="0.2">
      <c r="A643" s="114"/>
      <c r="B643" s="126" t="s">
        <v>437</v>
      </c>
      <c r="C643" s="127"/>
      <c r="D643" s="128"/>
      <c r="E643" s="407">
        <v>97711717.649999991</v>
      </c>
      <c r="F643" s="408">
        <v>7.2630208532203255E-2</v>
      </c>
      <c r="G643" s="206"/>
      <c r="H643" s="129"/>
      <c r="I643" s="111"/>
      <c r="J643" s="104"/>
    </row>
    <row r="644" spans="1:10" ht="12.75" customHeight="1" x14ac:dyDescent="0.2">
      <c r="B644" s="216"/>
      <c r="C644" s="217"/>
      <c r="D644" s="196"/>
      <c r="E644" s="333"/>
      <c r="F644" s="248"/>
      <c r="G644" s="173"/>
      <c r="H644" s="130"/>
      <c r="I644" s="111"/>
      <c r="J644" s="104"/>
    </row>
    <row r="645" spans="1:10" ht="12.75" customHeight="1" x14ac:dyDescent="0.2">
      <c r="B645" s="126" t="s">
        <v>19</v>
      </c>
      <c r="C645" s="131"/>
      <c r="D645" s="132"/>
      <c r="E645" s="334"/>
      <c r="F645" s="249"/>
      <c r="G645" s="173"/>
      <c r="H645" s="130"/>
      <c r="I645" s="111"/>
    </row>
    <row r="646" spans="1:10" ht="12.75" customHeight="1" x14ac:dyDescent="0.2">
      <c r="B646" s="216"/>
      <c r="C646" s="217"/>
      <c r="D646" s="196"/>
      <c r="E646" s="247"/>
      <c r="F646" s="248"/>
      <c r="G646" s="173"/>
      <c r="H646" s="130"/>
      <c r="I646" s="111"/>
      <c r="J646" s="104"/>
    </row>
    <row r="647" spans="1:10" ht="12.75" customHeight="1" x14ac:dyDescent="0.2">
      <c r="B647" s="126" t="s">
        <v>44</v>
      </c>
      <c r="C647" s="131"/>
      <c r="D647" s="132"/>
      <c r="E647" s="334"/>
      <c r="F647" s="249"/>
      <c r="G647" s="173"/>
      <c r="H647" s="130"/>
      <c r="I647" s="111"/>
    </row>
    <row r="648" spans="1:10" ht="12.75" customHeight="1" x14ac:dyDescent="0.2">
      <c r="B648" s="216"/>
      <c r="C648" s="217"/>
      <c r="D648" s="196"/>
      <c r="E648" s="247"/>
      <c r="F648" s="248"/>
      <c r="G648" s="173"/>
      <c r="H648" s="130"/>
      <c r="I648" s="111"/>
      <c r="J648" s="104"/>
    </row>
    <row r="649" spans="1:10" ht="12.75" customHeight="1" x14ac:dyDescent="0.2">
      <c r="B649" s="233" t="s">
        <v>42</v>
      </c>
      <c r="C649" s="131"/>
      <c r="D649" s="132"/>
      <c r="E649" s="334"/>
      <c r="F649" s="249"/>
      <c r="G649" s="173"/>
      <c r="H649" s="130"/>
      <c r="I649" s="111"/>
      <c r="J649" s="104"/>
    </row>
    <row r="650" spans="1:10" ht="12.75" customHeight="1" x14ac:dyDescent="0.2">
      <c r="B650" s="149" t="s">
        <v>83</v>
      </c>
      <c r="C650" s="217"/>
      <c r="D650" s="230"/>
      <c r="E650" s="250">
        <v>24985.960000000003</v>
      </c>
      <c r="F650" s="251">
        <v>-0.2015140131542994</v>
      </c>
      <c r="G650" s="173"/>
      <c r="H650" s="130"/>
      <c r="I650" s="111"/>
      <c r="J650" s="104"/>
    </row>
    <row r="651" spans="1:10" ht="16.5" customHeight="1" x14ac:dyDescent="0.2">
      <c r="B651" s="162" t="s">
        <v>84</v>
      </c>
      <c r="C651" s="231"/>
      <c r="D651" s="232"/>
      <c r="E651" s="252"/>
      <c r="F651" s="253"/>
      <c r="G651" s="173"/>
      <c r="H651" s="130"/>
      <c r="I651" s="111"/>
    </row>
    <row r="652" spans="1:10" ht="16.5" hidden="1" customHeight="1" x14ac:dyDescent="0.2">
      <c r="B652" s="71"/>
      <c r="C652" s="217"/>
      <c r="D652" s="196"/>
      <c r="E652" s="254"/>
      <c r="F652" s="255"/>
      <c r="G652" s="173"/>
      <c r="H652" s="130"/>
      <c r="I652" s="111"/>
    </row>
    <row r="653" spans="1:10" ht="16.5" hidden="1" customHeight="1" x14ac:dyDescent="0.2">
      <c r="B653" s="71"/>
      <c r="C653" s="217"/>
      <c r="D653" s="196"/>
      <c r="E653" s="254"/>
      <c r="F653" s="255"/>
      <c r="G653" s="173"/>
      <c r="H653" s="130"/>
      <c r="I653" s="111"/>
    </row>
    <row r="654" spans="1:10" ht="16.5" hidden="1" customHeight="1" x14ac:dyDescent="0.2">
      <c r="B654" s="71"/>
      <c r="C654" s="217"/>
      <c r="D654" s="196"/>
      <c r="E654" s="254"/>
      <c r="F654" s="255"/>
      <c r="G654" s="173"/>
      <c r="H654" s="130"/>
      <c r="I654" s="111"/>
    </row>
    <row r="655" spans="1:10" ht="16.5" hidden="1" customHeight="1" x14ac:dyDescent="0.2">
      <c r="B655" s="71"/>
      <c r="C655" s="217"/>
      <c r="D655" s="196"/>
      <c r="E655" s="254"/>
      <c r="F655" s="255"/>
      <c r="G655" s="173"/>
      <c r="H655" s="130"/>
      <c r="I655" s="111"/>
    </row>
    <row r="656" spans="1:10" ht="16.5" customHeight="1" x14ac:dyDescent="0.2">
      <c r="B656" s="71"/>
      <c r="C656" s="217"/>
      <c r="D656" s="196"/>
      <c r="E656" s="254"/>
      <c r="F656" s="255"/>
      <c r="G656" s="173"/>
      <c r="H656" s="130"/>
      <c r="I656" s="111"/>
    </row>
    <row r="657" spans="1:11" ht="16.5" customHeight="1" x14ac:dyDescent="0.2">
      <c r="B657" s="233" t="s">
        <v>384</v>
      </c>
      <c r="C657" s="131"/>
      <c r="D657" s="403"/>
      <c r="E657" s="334">
        <v>4467659533.333333</v>
      </c>
      <c r="F657" s="249">
        <v>7.6346333845843439E-2</v>
      </c>
      <c r="G657" s="173"/>
      <c r="H657" s="130"/>
      <c r="I657" s="111"/>
    </row>
    <row r="658" spans="1:11" ht="16.5" customHeight="1" thickBot="1" x14ac:dyDescent="0.25">
      <c r="B658" s="71"/>
      <c r="C658" s="217"/>
      <c r="D658" s="196"/>
      <c r="E658" s="254"/>
      <c r="F658" s="255"/>
      <c r="G658" s="173"/>
      <c r="H658" s="130"/>
      <c r="I658" s="111"/>
    </row>
    <row r="659" spans="1:11" ht="16.5" customHeight="1" thickBot="1" x14ac:dyDescent="0.25">
      <c r="B659" s="133" t="s">
        <v>289</v>
      </c>
      <c r="C659" s="134"/>
      <c r="D659" s="134"/>
      <c r="E659" s="332">
        <v>179404180540.1785</v>
      </c>
      <c r="F659" s="256">
        <v>3.4442693744041186E-2</v>
      </c>
      <c r="G659" s="207"/>
      <c r="H659" s="135"/>
      <c r="I659" s="111"/>
      <c r="K659" s="209" t="b">
        <f>IF(ABS(E659-SUM(E511,E514:E518,m_maladie,E641,E643,E645,E647,E649:E651,E657))&lt;0.001,TRUE,FALSE)</f>
        <v>1</v>
      </c>
    </row>
    <row r="660" spans="1:11" ht="16.5" customHeight="1" x14ac:dyDescent="0.2">
      <c r="I660" s="111"/>
    </row>
    <row r="661" spans="1:11" s="136" customFormat="1" ht="39" customHeight="1" x14ac:dyDescent="0.2">
      <c r="A661" s="6"/>
      <c r="B661" s="5"/>
      <c r="C661" s="3"/>
      <c r="D661" s="3"/>
      <c r="E661" s="3"/>
      <c r="F661" s="3"/>
      <c r="G661" s="3"/>
      <c r="H661" s="3"/>
      <c r="I661" s="85"/>
      <c r="J661" s="104"/>
    </row>
  </sheetData>
  <dataConsolidate/>
  <mergeCells count="93">
    <mergeCell ref="B630:D630"/>
    <mergeCell ref="B602:D602"/>
    <mergeCell ref="B615:D615"/>
    <mergeCell ref="B614:D614"/>
    <mergeCell ref="B616:D616"/>
    <mergeCell ref="B617:D617"/>
    <mergeCell ref="B603:D603"/>
    <mergeCell ref="B629:D629"/>
    <mergeCell ref="B621:D621"/>
    <mergeCell ref="B607:D607"/>
    <mergeCell ref="B545:C545"/>
    <mergeCell ref="B613:D613"/>
    <mergeCell ref="B604:D604"/>
    <mergeCell ref="B582:D582"/>
    <mergeCell ref="B598:D598"/>
    <mergeCell ref="B611:D611"/>
    <mergeCell ref="B612:D612"/>
    <mergeCell ref="B595:D595"/>
    <mergeCell ref="B596:D596"/>
    <mergeCell ref="B608:D608"/>
    <mergeCell ref="B599:D599"/>
    <mergeCell ref="B606:D606"/>
    <mergeCell ref="B632:D632"/>
    <mergeCell ref="B620:D620"/>
    <mergeCell ref="B622:D622"/>
    <mergeCell ref="B623:D623"/>
    <mergeCell ref="B626:D626"/>
    <mergeCell ref="B625:D625"/>
    <mergeCell ref="B627:D627"/>
    <mergeCell ref="B628:D628"/>
    <mergeCell ref="B605:D605"/>
    <mergeCell ref="B600:D600"/>
    <mergeCell ref="B601:D601"/>
    <mergeCell ref="B609:D609"/>
    <mergeCell ref="B618:D618"/>
    <mergeCell ref="B619:D619"/>
    <mergeCell ref="B610:D610"/>
    <mergeCell ref="B591:D591"/>
    <mergeCell ref="B592:D592"/>
    <mergeCell ref="B593:D593"/>
    <mergeCell ref="B594:D594"/>
    <mergeCell ref="B585:D585"/>
    <mergeCell ref="B587:D587"/>
    <mergeCell ref="B588:D588"/>
    <mergeCell ref="B589:D589"/>
    <mergeCell ref="B590:D590"/>
    <mergeCell ref="B555:C555"/>
    <mergeCell ref="B563:C563"/>
    <mergeCell ref="B568:C568"/>
    <mergeCell ref="B583:D583"/>
    <mergeCell ref="B584:D584"/>
    <mergeCell ref="B557:C557"/>
    <mergeCell ref="B575:D575"/>
    <mergeCell ref="B576:D576"/>
    <mergeCell ref="B571:D571"/>
    <mergeCell ref="B577:D577"/>
    <mergeCell ref="B543:C543"/>
    <mergeCell ref="B562:C562"/>
    <mergeCell ref="B570:D570"/>
    <mergeCell ref="B553:C553"/>
    <mergeCell ref="B546:C546"/>
    <mergeCell ref="B564:C564"/>
    <mergeCell ref="B569:D569"/>
    <mergeCell ref="B551:C551"/>
    <mergeCell ref="B552:C552"/>
    <mergeCell ref="B554:C554"/>
    <mergeCell ref="B538:C538"/>
    <mergeCell ref="B531:C531"/>
    <mergeCell ref="B535:C535"/>
    <mergeCell ref="B536:C536"/>
    <mergeCell ref="B542:C542"/>
    <mergeCell ref="B540:C540"/>
    <mergeCell ref="B537:C537"/>
    <mergeCell ref="B526:C526"/>
    <mergeCell ref="B541:C541"/>
    <mergeCell ref="B556:C556"/>
    <mergeCell ref="B548:C548"/>
    <mergeCell ref="B544:C544"/>
    <mergeCell ref="B527:C527"/>
    <mergeCell ref="B530:C530"/>
    <mergeCell ref="B547:C547"/>
    <mergeCell ref="B528:C528"/>
    <mergeCell ref="B539:C539"/>
    <mergeCell ref="B631:D631"/>
    <mergeCell ref="B636:C636"/>
    <mergeCell ref="B561:C561"/>
    <mergeCell ref="B558:C558"/>
    <mergeCell ref="B560:C560"/>
    <mergeCell ref="B572:D572"/>
    <mergeCell ref="B574:D574"/>
    <mergeCell ref="B559:C559"/>
    <mergeCell ref="B586:D586"/>
    <mergeCell ref="B581:D581"/>
  </mergeCells>
  <phoneticPr fontId="22" type="noConversion"/>
  <printOptions headings="1"/>
  <pageMargins left="0.19685039370078741" right="0.19685039370078741" top="0.27559055118110237" bottom="0.19685039370078741" header="0.31496062992125984" footer="0.51181102362204722"/>
  <pageSetup paperSize="9" scale="43" fitToHeight="7" orientation="portrait" r:id="rId1"/>
  <headerFooter alignWithMargins="0">
    <oddFooter xml:space="preserve">&amp;R&amp;8
</oddFooter>
  </headerFooter>
  <rowBreaks count="5" manualBreakCount="5">
    <brk id="156" max="8" man="1"/>
    <brk id="303" max="8" man="1"/>
    <brk id="426" max="8" man="1"/>
    <brk id="522" max="8" man="1"/>
    <brk id="632" max="8"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tabColor indexed="45"/>
  </sheetPr>
  <dimension ref="A1:K609"/>
  <sheetViews>
    <sheetView showZeros="0" view="pageBreakPreview" topLeftCell="A450" zoomScale="115" zoomScaleNormal="100" zoomScaleSheetLayoutView="115" workbookViewId="0">
      <selection activeCell="E606" sqref="E606:F606"/>
    </sheetView>
  </sheetViews>
  <sheetFormatPr baseColWidth="10" defaultRowHeight="11.25" x14ac:dyDescent="0.2"/>
  <cols>
    <col min="1" max="1" width="4" style="6" customWidth="1"/>
    <col min="2" max="2" width="64.28515625" style="5" customWidth="1"/>
    <col min="3" max="3" width="15" style="3" bestFit="1" customWidth="1"/>
    <col min="4" max="4" width="15.42578125" style="3" customWidth="1"/>
    <col min="5" max="5" width="15" style="3" customWidth="1"/>
    <col min="6" max="6" width="14.85546875" style="3" bestFit="1" customWidth="1"/>
    <col min="7" max="7" width="13.140625" style="3" bestFit="1" customWidth="1"/>
    <col min="8" max="8" width="6.5703125" style="3" bestFit="1" customWidth="1"/>
    <col min="9" max="9" width="2.5703125" style="3" hidden="1" customWidth="1"/>
    <col min="10" max="10" width="4" style="5" bestFit="1" customWidth="1"/>
    <col min="11" max="16384" width="11.42578125" style="5"/>
  </cols>
  <sheetData>
    <row r="1" spans="1:9" ht="9" customHeight="1" x14ac:dyDescent="0.2">
      <c r="A1" s="1"/>
      <c r="B1" s="43"/>
      <c r="F1" s="5"/>
      <c r="G1" s="5"/>
      <c r="H1" s="5"/>
      <c r="I1" s="4"/>
    </row>
    <row r="2" spans="1:9" ht="18" customHeight="1" x14ac:dyDescent="0.25">
      <c r="B2" s="7" t="s">
        <v>288</v>
      </c>
      <c r="C2" s="8"/>
      <c r="D2" s="8"/>
      <c r="E2" s="8"/>
      <c r="F2" s="8"/>
      <c r="G2" s="8"/>
      <c r="H2" s="8"/>
      <c r="I2" s="8"/>
    </row>
    <row r="3" spans="1:9" ht="12" customHeight="1" x14ac:dyDescent="0.2">
      <c r="B3" s="9"/>
      <c r="C3" s="10" t="str">
        <f>CUMUL_AT_mnt!C3</f>
        <v>PERIODE DU 1.1 AU 30.11.2024</v>
      </c>
      <c r="D3" s="11"/>
    </row>
    <row r="4" spans="1:9" ht="14.25" customHeight="1" x14ac:dyDescent="0.2">
      <c r="B4" s="12" t="s">
        <v>275</v>
      </c>
      <c r="C4" s="13"/>
      <c r="D4" s="13"/>
      <c r="E4" s="13"/>
      <c r="F4" s="14"/>
      <c r="G4" s="15"/>
      <c r="H4" s="5"/>
      <c r="I4" s="5"/>
    </row>
    <row r="5" spans="1:9" ht="12" customHeight="1" x14ac:dyDescent="0.2">
      <c r="B5" s="16" t="s">
        <v>4</v>
      </c>
      <c r="C5" s="18" t="s">
        <v>6</v>
      </c>
      <c r="D5" s="219" t="s">
        <v>3</v>
      </c>
      <c r="E5" s="219" t="s">
        <v>237</v>
      </c>
      <c r="F5" s="19" t="str">
        <f>CUMUL_Maladie_mnt!$H$5</f>
        <v>PCAP</v>
      </c>
      <c r="G5" s="20"/>
      <c r="H5" s="5"/>
      <c r="I5" s="5"/>
    </row>
    <row r="6" spans="1:9" ht="9.75" customHeight="1" x14ac:dyDescent="0.2">
      <c r="B6" s="21"/>
      <c r="C6" s="17"/>
      <c r="D6" s="220" t="s">
        <v>241</v>
      </c>
      <c r="E6" s="220" t="s">
        <v>239</v>
      </c>
      <c r="F6" s="22" t="str">
        <f>CUMUL_Maladie_mnt!$H$6</f>
        <v>en %</v>
      </c>
      <c r="G6" s="23"/>
      <c r="H6" s="5"/>
      <c r="I6" s="5"/>
    </row>
    <row r="7" spans="1:9" s="28" customFormat="1" ht="16.5" customHeight="1" x14ac:dyDescent="0.2">
      <c r="A7" s="24"/>
      <c r="B7" s="25" t="s">
        <v>170</v>
      </c>
      <c r="C7" s="26"/>
      <c r="D7" s="221"/>
      <c r="E7" s="221"/>
      <c r="F7" s="181"/>
      <c r="G7" s="27"/>
    </row>
    <row r="8" spans="1:9" ht="12" customHeight="1" x14ac:dyDescent="0.2">
      <c r="B8" s="31" t="s">
        <v>88</v>
      </c>
      <c r="C8" s="30"/>
      <c r="D8" s="222"/>
      <c r="E8" s="222"/>
      <c r="F8" s="179"/>
      <c r="G8" s="20"/>
      <c r="H8" s="5"/>
      <c r="I8" s="5"/>
    </row>
    <row r="9" spans="1:9" ht="10.5" customHeight="1" x14ac:dyDescent="0.2">
      <c r="B9" s="16" t="s">
        <v>22</v>
      </c>
      <c r="C9" s="289">
        <v>25186478.800000057</v>
      </c>
      <c r="D9" s="290">
        <v>296303.0400000001</v>
      </c>
      <c r="E9" s="290">
        <v>129435.45</v>
      </c>
      <c r="F9" s="179">
        <v>-5.1808684390993287E-2</v>
      </c>
      <c r="G9" s="20"/>
      <c r="H9" s="5"/>
      <c r="I9" s="5"/>
    </row>
    <row r="10" spans="1:9" ht="10.5" customHeight="1" x14ac:dyDescent="0.2">
      <c r="B10" s="16" t="s">
        <v>100</v>
      </c>
      <c r="C10" s="289">
        <v>430360.46999999991</v>
      </c>
      <c r="D10" s="290"/>
      <c r="E10" s="290">
        <v>1466.8799999999999</v>
      </c>
      <c r="F10" s="179">
        <v>-0.1528617360685709</v>
      </c>
      <c r="G10" s="20"/>
      <c r="H10" s="5"/>
      <c r="I10" s="5"/>
    </row>
    <row r="11" spans="1:9" ht="10.5" customHeight="1" x14ac:dyDescent="0.2">
      <c r="B11" s="16" t="s">
        <v>340</v>
      </c>
      <c r="C11" s="289">
        <v>3792218.7700000135</v>
      </c>
      <c r="D11" s="290">
        <v>44474.560000000034</v>
      </c>
      <c r="E11" s="290">
        <v>10753.790000000003</v>
      </c>
      <c r="F11" s="179">
        <v>-0.13898323628048848</v>
      </c>
      <c r="G11" s="20"/>
      <c r="H11" s="5"/>
      <c r="I11" s="5"/>
    </row>
    <row r="12" spans="1:9" ht="10.5" customHeight="1" x14ac:dyDescent="0.2">
      <c r="B12" s="340" t="s">
        <v>90</v>
      </c>
      <c r="C12" s="289">
        <v>3788873.6800000137</v>
      </c>
      <c r="D12" s="290">
        <v>44218.960000000036</v>
      </c>
      <c r="E12" s="290">
        <v>10696.190000000002</v>
      </c>
      <c r="F12" s="179">
        <v>-0.13874002967138743</v>
      </c>
      <c r="G12" s="20"/>
      <c r="H12" s="5"/>
      <c r="I12" s="5"/>
    </row>
    <row r="13" spans="1:9" ht="10.5" customHeight="1" x14ac:dyDescent="0.2">
      <c r="B13" s="33" t="s">
        <v>304</v>
      </c>
      <c r="C13" s="289">
        <v>55829.670000000078</v>
      </c>
      <c r="D13" s="290">
        <v>2114.4300000000003</v>
      </c>
      <c r="E13" s="290">
        <v>306.77999999999997</v>
      </c>
      <c r="F13" s="179">
        <v>-2.7198187019858322E-2</v>
      </c>
      <c r="G13" s="20"/>
      <c r="H13" s="5"/>
      <c r="I13" s="5"/>
    </row>
    <row r="14" spans="1:9" ht="10.5" customHeight="1" x14ac:dyDescent="0.2">
      <c r="B14" s="33" t="s">
        <v>305</v>
      </c>
      <c r="C14" s="289">
        <v>2364.4499999999998</v>
      </c>
      <c r="D14" s="290">
        <v>1014.41</v>
      </c>
      <c r="E14" s="290"/>
      <c r="F14" s="179">
        <v>-0.13984968423503397</v>
      </c>
      <c r="G14" s="20"/>
      <c r="H14" s="5"/>
      <c r="I14" s="5"/>
    </row>
    <row r="15" spans="1:9" ht="10.5" customHeight="1" x14ac:dyDescent="0.2">
      <c r="B15" s="33" t="s">
        <v>306</v>
      </c>
      <c r="C15" s="289"/>
      <c r="D15" s="290"/>
      <c r="E15" s="290"/>
      <c r="F15" s="179"/>
      <c r="G15" s="20"/>
      <c r="H15" s="5"/>
      <c r="I15" s="5"/>
    </row>
    <row r="16" spans="1:9" ht="10.5" customHeight="1" x14ac:dyDescent="0.2">
      <c r="B16" s="33" t="s">
        <v>307</v>
      </c>
      <c r="C16" s="289">
        <v>2936006.9300000104</v>
      </c>
      <c r="D16" s="290">
        <v>23764.650000000016</v>
      </c>
      <c r="E16" s="290">
        <v>7584.7500000000018</v>
      </c>
      <c r="F16" s="179">
        <v>-0.17374302873357983</v>
      </c>
      <c r="G16" s="20"/>
      <c r="H16" s="5"/>
      <c r="I16" s="5"/>
    </row>
    <row r="17" spans="1:9" ht="10.5" customHeight="1" x14ac:dyDescent="0.2">
      <c r="B17" s="33" t="s">
        <v>308</v>
      </c>
      <c r="C17" s="289">
        <v>1521.4600000000003</v>
      </c>
      <c r="D17" s="290">
        <v>220.26000000000002</v>
      </c>
      <c r="E17" s="290"/>
      <c r="F17" s="179">
        <v>8.2342730719707324E-2</v>
      </c>
      <c r="G17" s="20"/>
      <c r="H17" s="5"/>
      <c r="I17" s="5"/>
    </row>
    <row r="18" spans="1:9" ht="10.5" customHeight="1" x14ac:dyDescent="0.2">
      <c r="B18" s="33" t="s">
        <v>309</v>
      </c>
      <c r="C18" s="289">
        <v>793151.17000000319</v>
      </c>
      <c r="D18" s="290">
        <v>17105.210000000017</v>
      </c>
      <c r="E18" s="290">
        <v>2804.6600000000008</v>
      </c>
      <c r="F18" s="179">
        <v>1.0805786574538567E-2</v>
      </c>
      <c r="G18" s="20"/>
      <c r="H18" s="5"/>
      <c r="I18" s="5"/>
    </row>
    <row r="19" spans="1:9" ht="10.5" customHeight="1" x14ac:dyDescent="0.2">
      <c r="B19" s="33" t="s">
        <v>89</v>
      </c>
      <c r="C19" s="289">
        <v>3345.0900000000011</v>
      </c>
      <c r="D19" s="290">
        <v>255.6</v>
      </c>
      <c r="E19" s="290">
        <v>57.599999999999994</v>
      </c>
      <c r="F19" s="179">
        <v>-0.34763937616890372</v>
      </c>
      <c r="G19" s="20"/>
      <c r="H19" s="5"/>
      <c r="I19" s="5"/>
    </row>
    <row r="20" spans="1:9" x14ac:dyDescent="0.2">
      <c r="B20" s="16" t="s">
        <v>489</v>
      </c>
      <c r="C20" s="289"/>
      <c r="D20" s="290"/>
      <c r="E20" s="290"/>
      <c r="F20" s="179"/>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0.5" customHeight="1" x14ac:dyDescent="0.2">
      <c r="B23" s="16" t="s">
        <v>91</v>
      </c>
      <c r="C23" s="289">
        <v>544.79999999999995</v>
      </c>
      <c r="D23" s="290"/>
      <c r="E23" s="290"/>
      <c r="F23" s="179">
        <v>-0.464622641509434</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680.8</v>
      </c>
      <c r="D25" s="290">
        <v>680.8</v>
      </c>
      <c r="E25" s="290"/>
      <c r="F25" s="179">
        <v>5.7142857142857384E-2</v>
      </c>
      <c r="G25" s="34"/>
      <c r="H25" s="5"/>
      <c r="I25" s="5"/>
    </row>
    <row r="26" spans="1:9" s="486" customFormat="1" ht="10.5" customHeight="1" x14ac:dyDescent="0.2">
      <c r="A26" s="452"/>
      <c r="B26" s="563" t="s">
        <v>310</v>
      </c>
      <c r="C26" s="568"/>
      <c r="D26" s="569"/>
      <c r="E26" s="569"/>
      <c r="F26" s="570"/>
      <c r="G26" s="571"/>
    </row>
    <row r="27" spans="1:9" s="486" customFormat="1" ht="10.5" customHeight="1" x14ac:dyDescent="0.2">
      <c r="A27" s="452"/>
      <c r="B27" s="563" t="s">
        <v>311</v>
      </c>
      <c r="C27" s="568"/>
      <c r="D27" s="569"/>
      <c r="E27" s="569"/>
      <c r="F27" s="570"/>
      <c r="G27" s="571"/>
    </row>
    <row r="28" spans="1:9" s="486" customFormat="1" ht="10.5" customHeight="1" x14ac:dyDescent="0.2">
      <c r="A28" s="452"/>
      <c r="B28" s="563" t="s">
        <v>312</v>
      </c>
      <c r="C28" s="568"/>
      <c r="D28" s="569"/>
      <c r="E28" s="569"/>
      <c r="F28" s="570"/>
      <c r="G28" s="571"/>
    </row>
    <row r="29" spans="1:9" s="486" customFormat="1" ht="10.5" customHeight="1" x14ac:dyDescent="0.2">
      <c r="A29" s="452"/>
      <c r="B29" s="563" t="s">
        <v>313</v>
      </c>
      <c r="C29" s="568"/>
      <c r="D29" s="569"/>
      <c r="E29" s="569"/>
      <c r="F29" s="570"/>
      <c r="G29" s="571"/>
    </row>
    <row r="30" spans="1:9" ht="10.5" customHeight="1" x14ac:dyDescent="0.2">
      <c r="B30" s="16" t="s">
        <v>417</v>
      </c>
      <c r="C30" s="289">
        <v>7402000.0383599894</v>
      </c>
      <c r="D30" s="290"/>
      <c r="E30" s="290"/>
      <c r="F30" s="179">
        <v>-2.8005483044256652E-3</v>
      </c>
      <c r="G30" s="34"/>
      <c r="H30" s="5"/>
      <c r="I30" s="5"/>
    </row>
    <row r="31" spans="1:9" ht="10.5" customHeight="1" x14ac:dyDescent="0.2">
      <c r="B31" s="16" t="s">
        <v>381</v>
      </c>
      <c r="C31" s="289">
        <v>827602.9599999995</v>
      </c>
      <c r="D31" s="290"/>
      <c r="E31" s="290">
        <v>6672.67</v>
      </c>
      <c r="F31" s="179">
        <v>-5.9605054625206488E-2</v>
      </c>
      <c r="G31" s="34"/>
      <c r="H31" s="5"/>
      <c r="I31" s="5"/>
    </row>
    <row r="32" spans="1:9" ht="10.5" customHeight="1" x14ac:dyDescent="0.2">
      <c r="B32" s="574" t="s">
        <v>448</v>
      </c>
      <c r="C32" s="289"/>
      <c r="D32" s="290"/>
      <c r="E32" s="290"/>
      <c r="F32" s="179"/>
      <c r="G32" s="34"/>
      <c r="H32" s="5"/>
      <c r="I32" s="5"/>
    </row>
    <row r="33" spans="1:9" ht="10.5" customHeight="1" x14ac:dyDescent="0.2">
      <c r="B33" s="574" t="s">
        <v>487</v>
      </c>
      <c r="C33" s="289"/>
      <c r="D33" s="290"/>
      <c r="E33" s="290"/>
      <c r="F33" s="179"/>
      <c r="G33" s="34"/>
      <c r="H33" s="5"/>
      <c r="I33" s="5"/>
    </row>
    <row r="34" spans="1:9" ht="10.5" customHeight="1" x14ac:dyDescent="0.2">
      <c r="B34" s="16" t="s">
        <v>99</v>
      </c>
      <c r="C34" s="289">
        <v>6289.5</v>
      </c>
      <c r="D34" s="290">
        <v>4400</v>
      </c>
      <c r="E34" s="290"/>
      <c r="F34" s="179">
        <v>-0.10136392082229606</v>
      </c>
      <c r="G34" s="34"/>
      <c r="H34" s="5"/>
      <c r="I34" s="5"/>
    </row>
    <row r="35" spans="1:9" s="28" customFormat="1" ht="10.5" customHeight="1" x14ac:dyDescent="0.2">
      <c r="A35" s="24"/>
      <c r="B35" s="16" t="s">
        <v>98</v>
      </c>
      <c r="C35" s="289"/>
      <c r="D35" s="290"/>
      <c r="E35" s="290"/>
      <c r="F35" s="179"/>
      <c r="G35" s="36"/>
      <c r="H35" s="5"/>
    </row>
    <row r="36" spans="1:9" s="28" customFormat="1" ht="10.5" customHeight="1" x14ac:dyDescent="0.2">
      <c r="A36" s="24"/>
      <c r="B36" s="16" t="s">
        <v>250</v>
      </c>
      <c r="C36" s="291"/>
      <c r="D36" s="292"/>
      <c r="E36" s="292"/>
      <c r="F36" s="178"/>
      <c r="G36" s="36"/>
    </row>
    <row r="37" spans="1:9" s="28" customFormat="1" ht="24.75" customHeight="1" x14ac:dyDescent="0.2">
      <c r="A37" s="24"/>
      <c r="B37" s="35" t="s">
        <v>101</v>
      </c>
      <c r="C37" s="291">
        <v>37646176.138360053</v>
      </c>
      <c r="D37" s="292">
        <v>345858.40000000008</v>
      </c>
      <c r="E37" s="292">
        <v>148328.79000000004</v>
      </c>
      <c r="F37" s="178">
        <v>-5.3795911224282511E-2</v>
      </c>
      <c r="G37" s="36"/>
    </row>
    <row r="38" spans="1:9" ht="10.5" customHeight="1" x14ac:dyDescent="0.2">
      <c r="B38" s="31" t="s">
        <v>102</v>
      </c>
      <c r="C38" s="291"/>
      <c r="D38" s="292"/>
      <c r="E38" s="292"/>
      <c r="F38" s="178"/>
      <c r="G38" s="20"/>
      <c r="H38" s="5"/>
      <c r="I38" s="5"/>
    </row>
    <row r="39" spans="1:9" ht="10.5" customHeight="1" x14ac:dyDescent="0.2">
      <c r="B39" s="16" t="s">
        <v>104</v>
      </c>
      <c r="C39" s="289">
        <v>121304869.79999959</v>
      </c>
      <c r="D39" s="290">
        <v>67018380.699999563</v>
      </c>
      <c r="E39" s="290">
        <v>545779.1</v>
      </c>
      <c r="F39" s="179">
        <v>-6.2563101875768856E-2</v>
      </c>
      <c r="G39" s="34"/>
      <c r="H39" s="5"/>
      <c r="I39" s="5"/>
    </row>
    <row r="40" spans="1:9" ht="10.5" customHeight="1" x14ac:dyDescent="0.2">
      <c r="B40" s="33" t="s">
        <v>106</v>
      </c>
      <c r="C40" s="289">
        <v>121221555.12999958</v>
      </c>
      <c r="D40" s="290">
        <v>66992878.019999556</v>
      </c>
      <c r="E40" s="290">
        <v>545552.35</v>
      </c>
      <c r="F40" s="179">
        <v>-6.2590444164053238E-2</v>
      </c>
      <c r="G40" s="34"/>
      <c r="H40" s="5"/>
      <c r="I40" s="5"/>
    </row>
    <row r="41" spans="1:9" ht="10.5" customHeight="1" x14ac:dyDescent="0.2">
      <c r="B41" s="33" t="s">
        <v>304</v>
      </c>
      <c r="C41" s="289">
        <v>871229.53</v>
      </c>
      <c r="D41" s="290">
        <v>726031.49</v>
      </c>
      <c r="E41" s="290">
        <v>5194.8099999999995</v>
      </c>
      <c r="F41" s="179">
        <v>-2.0934711347240453E-2</v>
      </c>
      <c r="G41" s="34"/>
      <c r="H41" s="5"/>
      <c r="I41" s="5"/>
    </row>
    <row r="42" spans="1:9" ht="10.5" customHeight="1" x14ac:dyDescent="0.2">
      <c r="B42" s="33" t="s">
        <v>305</v>
      </c>
      <c r="C42" s="289">
        <v>38356501.989999749</v>
      </c>
      <c r="D42" s="290">
        <v>37609886.689999752</v>
      </c>
      <c r="E42" s="290">
        <v>187156.27999999994</v>
      </c>
      <c r="F42" s="179">
        <v>-8.8031881883534169E-2</v>
      </c>
      <c r="G42" s="34"/>
      <c r="H42" s="5"/>
      <c r="I42" s="5"/>
    </row>
    <row r="43" spans="1:9" ht="10.5" customHeight="1" x14ac:dyDescent="0.2">
      <c r="B43" s="33" t="s">
        <v>306</v>
      </c>
      <c r="C43" s="289">
        <v>25063485.869999796</v>
      </c>
      <c r="D43" s="290">
        <v>23336697.879999794</v>
      </c>
      <c r="E43" s="290">
        <v>122757.64000000003</v>
      </c>
      <c r="F43" s="179">
        <v>-6.1735502046316282E-2</v>
      </c>
      <c r="G43" s="34"/>
      <c r="H43" s="5"/>
      <c r="I43" s="5"/>
    </row>
    <row r="44" spans="1:9" ht="10.5" customHeight="1" x14ac:dyDescent="0.2">
      <c r="B44" s="33" t="s">
        <v>307</v>
      </c>
      <c r="C44" s="289">
        <v>47647768.770000041</v>
      </c>
      <c r="D44" s="290">
        <v>963227.42000000016</v>
      </c>
      <c r="E44" s="290">
        <v>192909.54000000007</v>
      </c>
      <c r="F44" s="179">
        <v>-4.8771105044341678E-2</v>
      </c>
      <c r="G44" s="34"/>
      <c r="H44" s="5"/>
      <c r="I44" s="5"/>
    </row>
    <row r="45" spans="1:9" ht="10.5" customHeight="1" x14ac:dyDescent="0.2">
      <c r="B45" s="33" t="s">
        <v>308</v>
      </c>
      <c r="C45" s="289">
        <v>825941.81999999564</v>
      </c>
      <c r="D45" s="290">
        <v>183273.49000000028</v>
      </c>
      <c r="E45" s="290">
        <v>4122.76</v>
      </c>
      <c r="F45" s="179">
        <v>3.6535570778090332E-2</v>
      </c>
      <c r="G45" s="34"/>
      <c r="H45" s="5"/>
      <c r="I45" s="5"/>
    </row>
    <row r="46" spans="1:9" ht="10.5" customHeight="1" x14ac:dyDescent="0.2">
      <c r="B46" s="33" t="s">
        <v>309</v>
      </c>
      <c r="C46" s="289">
        <v>8456627.1500000115</v>
      </c>
      <c r="D46" s="290">
        <v>4173761.0500000175</v>
      </c>
      <c r="E46" s="290">
        <v>33411.320000000007</v>
      </c>
      <c r="F46" s="179">
        <v>-3.533527944265602E-2</v>
      </c>
      <c r="G46" s="34"/>
      <c r="H46" s="5"/>
      <c r="I46" s="5"/>
    </row>
    <row r="47" spans="1:9" ht="10.5" customHeight="1" x14ac:dyDescent="0.2">
      <c r="B47" s="33" t="s">
        <v>105</v>
      </c>
      <c r="C47" s="289">
        <v>83314.669999999882</v>
      </c>
      <c r="D47" s="290">
        <v>25502.68</v>
      </c>
      <c r="E47" s="290">
        <v>226.75</v>
      </c>
      <c r="F47" s="179">
        <v>-2.1016128533811629E-2</v>
      </c>
      <c r="G47" s="34"/>
      <c r="H47" s="5"/>
      <c r="I47" s="5"/>
    </row>
    <row r="48" spans="1:9" ht="10.5" customHeight="1" x14ac:dyDescent="0.2">
      <c r="B48" s="16" t="s">
        <v>22</v>
      </c>
      <c r="C48" s="289">
        <v>54262483.28999991</v>
      </c>
      <c r="D48" s="290">
        <v>9102608.3199999984</v>
      </c>
      <c r="E48" s="290">
        <v>238794.72999999998</v>
      </c>
      <c r="F48" s="179">
        <v>-6.3017574390375475E-2</v>
      </c>
      <c r="G48" s="34"/>
      <c r="H48" s="5"/>
      <c r="I48" s="5"/>
    </row>
    <row r="49" spans="1:9" ht="10.5" customHeight="1" x14ac:dyDescent="0.2">
      <c r="B49" s="16" t="s">
        <v>107</v>
      </c>
      <c r="C49" s="289">
        <v>959168.8100000025</v>
      </c>
      <c r="D49" s="290">
        <v>958668.8100000025</v>
      </c>
      <c r="E49" s="290">
        <v>5888.4100000000008</v>
      </c>
      <c r="F49" s="179">
        <v>8.3641961594467684E-2</v>
      </c>
      <c r="G49" s="34"/>
      <c r="H49" s="5"/>
      <c r="I49" s="5"/>
    </row>
    <row r="50" spans="1:9" ht="10.5" customHeight="1" x14ac:dyDescent="0.2">
      <c r="B50" s="33" t="s">
        <v>110</v>
      </c>
      <c r="C50" s="289">
        <v>595368.7700000027</v>
      </c>
      <c r="D50" s="290">
        <v>595368.7700000027</v>
      </c>
      <c r="E50" s="290">
        <v>4604.5000000000009</v>
      </c>
      <c r="F50" s="179">
        <v>3.153565043571005E-2</v>
      </c>
      <c r="G50" s="34"/>
      <c r="H50" s="5"/>
      <c r="I50" s="5"/>
    </row>
    <row r="51" spans="1:9" ht="10.5" customHeight="1" x14ac:dyDescent="0.2">
      <c r="B51" s="33" t="s">
        <v>109</v>
      </c>
      <c r="C51" s="289">
        <v>345600.03999999969</v>
      </c>
      <c r="D51" s="290">
        <v>345600.03999999969</v>
      </c>
      <c r="E51" s="290">
        <v>1283.9100000000001</v>
      </c>
      <c r="F51" s="179">
        <v>0.17086269227716344</v>
      </c>
      <c r="G51" s="34"/>
      <c r="H51" s="5"/>
      <c r="I51" s="5"/>
    </row>
    <row r="52" spans="1:9" ht="10.5" customHeight="1" x14ac:dyDescent="0.2">
      <c r="B52" s="33" t="s">
        <v>112</v>
      </c>
      <c r="C52" s="289">
        <v>17700</v>
      </c>
      <c r="D52" s="290">
        <v>17700</v>
      </c>
      <c r="E52" s="290"/>
      <c r="F52" s="179">
        <v>0.3828125</v>
      </c>
      <c r="G52" s="20"/>
      <c r="H52" s="5"/>
      <c r="I52" s="5"/>
    </row>
    <row r="53" spans="1:9" ht="10.5" customHeight="1" x14ac:dyDescent="0.2">
      <c r="B53" s="33" t="s">
        <v>111</v>
      </c>
      <c r="C53" s="289">
        <v>500</v>
      </c>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318719.67999999947</v>
      </c>
      <c r="D56" s="290">
        <v>318719.67999999947</v>
      </c>
      <c r="E56" s="290">
        <v>736.00000000000011</v>
      </c>
      <c r="F56" s="179">
        <v>-0.16586438959699779</v>
      </c>
      <c r="G56" s="34"/>
      <c r="H56" s="5"/>
      <c r="I56" s="5"/>
    </row>
    <row r="57" spans="1:9" ht="10.5" customHeight="1" x14ac:dyDescent="0.2">
      <c r="B57" s="16" t="s">
        <v>381</v>
      </c>
      <c r="C57" s="289">
        <v>900971.81999999925</v>
      </c>
      <c r="D57" s="290">
        <v>225</v>
      </c>
      <c r="E57" s="290">
        <v>6033.9</v>
      </c>
      <c r="F57" s="179">
        <v>0.1660342016681553</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417</v>
      </c>
      <c r="C62" s="289">
        <v>2762014.6695950027</v>
      </c>
      <c r="D62" s="290"/>
      <c r="E62" s="290"/>
      <c r="F62" s="179">
        <v>0.11024197011575065</v>
      </c>
      <c r="G62" s="34"/>
      <c r="H62" s="5"/>
      <c r="I62" s="5"/>
    </row>
    <row r="63" spans="1:9" ht="10.5" customHeight="1" x14ac:dyDescent="0.2">
      <c r="B63" s="16" t="s">
        <v>94</v>
      </c>
      <c r="C63" s="289">
        <v>903</v>
      </c>
      <c r="D63" s="290"/>
      <c r="E63" s="290"/>
      <c r="F63" s="179">
        <v>-0.29411764705882348</v>
      </c>
      <c r="G63" s="34"/>
      <c r="H63" s="5"/>
      <c r="I63" s="5"/>
    </row>
    <row r="64" spans="1:9" s="28" customFormat="1" ht="10.5" customHeight="1" x14ac:dyDescent="0.2">
      <c r="A64" s="24"/>
      <c r="B64" s="16" t="s">
        <v>92</v>
      </c>
      <c r="C64" s="289">
        <v>2431.2800000000002</v>
      </c>
      <c r="D64" s="290"/>
      <c r="E64" s="290"/>
      <c r="F64" s="179">
        <v>-0.32983450389759328</v>
      </c>
      <c r="G64" s="27"/>
      <c r="H64" s="5"/>
    </row>
    <row r="65" spans="1:9" ht="10.5" customHeight="1" x14ac:dyDescent="0.2">
      <c r="B65" s="16" t="s">
        <v>93</v>
      </c>
      <c r="C65" s="289">
        <v>2454.5</v>
      </c>
      <c r="D65" s="290"/>
      <c r="E65" s="290"/>
      <c r="F65" s="179">
        <v>0.13529139685476421</v>
      </c>
      <c r="G65" s="20"/>
      <c r="H65" s="5"/>
      <c r="I65" s="5"/>
    </row>
    <row r="66" spans="1:9" ht="12" customHeight="1" x14ac:dyDescent="0.2">
      <c r="B66" s="16" t="s">
        <v>91</v>
      </c>
      <c r="C66" s="289">
        <v>247.6</v>
      </c>
      <c r="D66" s="290"/>
      <c r="E66" s="290"/>
      <c r="F66" s="179"/>
      <c r="G66" s="34"/>
      <c r="H66" s="5"/>
      <c r="I66" s="5"/>
    </row>
    <row r="67" spans="1:9" ht="10.5" customHeight="1" x14ac:dyDescent="0.2">
      <c r="B67" s="16" t="s">
        <v>100</v>
      </c>
      <c r="C67" s="289">
        <v>3914.97</v>
      </c>
      <c r="D67" s="290">
        <v>56.5</v>
      </c>
      <c r="E67" s="290"/>
      <c r="F67" s="179"/>
      <c r="G67" s="34"/>
      <c r="H67" s="5"/>
      <c r="I67" s="5"/>
    </row>
    <row r="68" spans="1:9" ht="10.5" customHeight="1" x14ac:dyDescent="0.2">
      <c r="B68" s="16" t="s">
        <v>489</v>
      </c>
      <c r="C68" s="289"/>
      <c r="D68" s="290"/>
      <c r="E68" s="290"/>
      <c r="F68" s="179"/>
      <c r="G68" s="34"/>
      <c r="H68" s="5"/>
      <c r="I68" s="5"/>
    </row>
    <row r="69" spans="1:9" ht="10.5" customHeight="1" x14ac:dyDescent="0.2">
      <c r="B69" s="16" t="s">
        <v>97</v>
      </c>
      <c r="C69" s="289"/>
      <c r="D69" s="290"/>
      <c r="E69" s="290"/>
      <c r="F69" s="179"/>
      <c r="G69" s="34"/>
      <c r="H69" s="5"/>
      <c r="I69" s="5"/>
    </row>
    <row r="70" spans="1:9" ht="10.5" customHeight="1" x14ac:dyDescent="0.2">
      <c r="B70" s="16" t="s">
        <v>303</v>
      </c>
      <c r="C70" s="289"/>
      <c r="D70" s="290"/>
      <c r="E70" s="290"/>
      <c r="F70" s="179"/>
      <c r="G70" s="34"/>
      <c r="H70" s="5"/>
      <c r="I70" s="5"/>
    </row>
    <row r="71" spans="1:9" ht="10.5" customHeight="1" x14ac:dyDescent="0.2">
      <c r="B71" s="268" t="s">
        <v>255</v>
      </c>
      <c r="C71" s="289">
        <v>4131450.4399999972</v>
      </c>
      <c r="D71" s="290">
        <v>4130250.4399999972</v>
      </c>
      <c r="E71" s="290">
        <v>34954.559999999998</v>
      </c>
      <c r="F71" s="179">
        <v>-9.7785643509057829E-2</v>
      </c>
      <c r="G71" s="20"/>
      <c r="H71" s="5"/>
      <c r="I71" s="5"/>
    </row>
    <row r="72" spans="1:9" ht="10.5" customHeight="1" x14ac:dyDescent="0.2">
      <c r="B72" s="574" t="s">
        <v>447</v>
      </c>
      <c r="C72" s="289"/>
      <c r="D72" s="290"/>
      <c r="E72" s="290"/>
      <c r="F72" s="179"/>
      <c r="G72" s="20"/>
      <c r="H72" s="5"/>
      <c r="I72" s="5"/>
    </row>
    <row r="73" spans="1:9" ht="10.5" customHeight="1" x14ac:dyDescent="0.2">
      <c r="B73" s="16" t="s">
        <v>487</v>
      </c>
      <c r="C73" s="289"/>
      <c r="D73" s="290"/>
      <c r="E73" s="290"/>
      <c r="F73" s="179"/>
      <c r="G73" s="20"/>
      <c r="H73" s="5"/>
      <c r="I73" s="5"/>
    </row>
    <row r="74" spans="1:9" s="28" customFormat="1" ht="10.5" customHeight="1" x14ac:dyDescent="0.2">
      <c r="A74" s="24"/>
      <c r="B74" s="16" t="s">
        <v>99</v>
      </c>
      <c r="C74" s="289">
        <v>53702.2</v>
      </c>
      <c r="D74" s="290">
        <v>40166.199999999997</v>
      </c>
      <c r="E74" s="290">
        <v>204</v>
      </c>
      <c r="F74" s="179">
        <v>-0.11287163910651832</v>
      </c>
      <c r="G74" s="36"/>
      <c r="H74" s="5"/>
    </row>
    <row r="75" spans="1:9" ht="9" customHeight="1" x14ac:dyDescent="0.2">
      <c r="B75" s="16" t="s">
        <v>98</v>
      </c>
      <c r="C75" s="289"/>
      <c r="D75" s="290"/>
      <c r="E75" s="290"/>
      <c r="F75" s="179"/>
      <c r="G75" s="34"/>
      <c r="H75" s="5"/>
      <c r="I75" s="5"/>
    </row>
    <row r="76" spans="1:9" s="28" customFormat="1" ht="13.5" customHeight="1" x14ac:dyDescent="0.2">
      <c r="A76" s="24"/>
      <c r="B76" s="16" t="s">
        <v>250</v>
      </c>
      <c r="C76" s="289"/>
      <c r="D76" s="290"/>
      <c r="E76" s="290"/>
      <c r="F76" s="179"/>
      <c r="G76" s="36"/>
    </row>
    <row r="77" spans="1:9" ht="10.5" customHeight="1" x14ac:dyDescent="0.2">
      <c r="B77" s="35" t="s">
        <v>108</v>
      </c>
      <c r="C77" s="291">
        <v>184705656.05959451</v>
      </c>
      <c r="D77" s="292">
        <v>81569075.649999559</v>
      </c>
      <c r="E77" s="292">
        <v>832530.70000000007</v>
      </c>
      <c r="F77" s="178">
        <v>-6.0087568835961447E-2</v>
      </c>
      <c r="G77" s="34"/>
      <c r="H77" s="5"/>
      <c r="I77" s="5"/>
    </row>
    <row r="78" spans="1:9" ht="10.5" customHeight="1" x14ac:dyDescent="0.2">
      <c r="B78" s="31" t="s">
        <v>341</v>
      </c>
      <c r="C78" s="291"/>
      <c r="D78" s="292"/>
      <c r="E78" s="292"/>
      <c r="F78" s="178"/>
      <c r="G78" s="34"/>
      <c r="H78" s="5"/>
      <c r="I78" s="5"/>
    </row>
    <row r="79" spans="1:9" s="28" customFormat="1" ht="10.5" customHeight="1" x14ac:dyDescent="0.2">
      <c r="A79" s="24"/>
      <c r="B79" s="16" t="s">
        <v>22</v>
      </c>
      <c r="C79" s="289">
        <v>79448962.089999974</v>
      </c>
      <c r="D79" s="290">
        <v>9398911.3599999975</v>
      </c>
      <c r="E79" s="290">
        <v>368230.18</v>
      </c>
      <c r="F79" s="179">
        <v>-5.9492990127852141E-2</v>
      </c>
      <c r="G79" s="27"/>
      <c r="H79" s="5"/>
    </row>
    <row r="80" spans="1:9" s="28" customFormat="1" ht="10.5" customHeight="1" x14ac:dyDescent="0.2">
      <c r="A80" s="24"/>
      <c r="B80" s="16" t="s">
        <v>104</v>
      </c>
      <c r="C80" s="289">
        <v>125097088.56999962</v>
      </c>
      <c r="D80" s="290">
        <v>67062855.259999566</v>
      </c>
      <c r="E80" s="290">
        <v>556532.89</v>
      </c>
      <c r="F80" s="179">
        <v>-6.5078562302988363E-2</v>
      </c>
      <c r="G80" s="27"/>
      <c r="H80" s="5"/>
    </row>
    <row r="81" spans="1:9" s="28" customFormat="1" ht="10.5" customHeight="1" x14ac:dyDescent="0.2">
      <c r="A81" s="24"/>
      <c r="B81" s="33" t="s">
        <v>106</v>
      </c>
      <c r="C81" s="289">
        <v>125010428.80999961</v>
      </c>
      <c r="D81" s="290">
        <v>67037096.979999557</v>
      </c>
      <c r="E81" s="290">
        <v>556248.54</v>
      </c>
      <c r="F81" s="179">
        <v>-6.509577040445913E-2</v>
      </c>
      <c r="G81" s="27"/>
      <c r="H81" s="5"/>
    </row>
    <row r="82" spans="1:9" s="28" customFormat="1" ht="10.5" customHeight="1" x14ac:dyDescent="0.2">
      <c r="A82" s="24"/>
      <c r="B82" s="33" t="s">
        <v>304</v>
      </c>
      <c r="C82" s="289">
        <v>927059.20000000007</v>
      </c>
      <c r="D82" s="290">
        <v>728145.92000000004</v>
      </c>
      <c r="E82" s="290">
        <v>5501.59</v>
      </c>
      <c r="F82" s="179">
        <v>-2.1314193980981E-2</v>
      </c>
      <c r="G82" s="27"/>
      <c r="H82" s="5"/>
    </row>
    <row r="83" spans="1:9" s="28" customFormat="1" ht="10.5" customHeight="1" x14ac:dyDescent="0.2">
      <c r="A83" s="24"/>
      <c r="B83" s="33" t="s">
        <v>305</v>
      </c>
      <c r="C83" s="289">
        <v>38358866.439999752</v>
      </c>
      <c r="D83" s="290">
        <v>37610901.099999748</v>
      </c>
      <c r="E83" s="290">
        <v>187156.27999999994</v>
      </c>
      <c r="F83" s="179">
        <v>-8.8035268352111506E-2</v>
      </c>
      <c r="G83" s="27"/>
      <c r="H83" s="5"/>
    </row>
    <row r="84" spans="1:9" s="28" customFormat="1" ht="10.5" customHeight="1" x14ac:dyDescent="0.2">
      <c r="A84" s="24"/>
      <c r="B84" s="33" t="s">
        <v>306</v>
      </c>
      <c r="C84" s="289">
        <v>25063485.869999796</v>
      </c>
      <c r="D84" s="290">
        <v>23336697.879999794</v>
      </c>
      <c r="E84" s="290">
        <v>122757.64000000003</v>
      </c>
      <c r="F84" s="179">
        <v>-6.1722230449795412E-2</v>
      </c>
      <c r="G84" s="27"/>
      <c r="H84" s="5"/>
    </row>
    <row r="85" spans="1:9" s="28" customFormat="1" ht="10.5" customHeight="1" x14ac:dyDescent="0.2">
      <c r="A85" s="24"/>
      <c r="B85" s="33" t="s">
        <v>307</v>
      </c>
      <c r="C85" s="289">
        <v>50583775.700000048</v>
      </c>
      <c r="D85" s="290">
        <v>986992.07000000018</v>
      </c>
      <c r="E85" s="290">
        <v>200494.29000000007</v>
      </c>
      <c r="F85" s="179">
        <v>-5.7049233653424514E-2</v>
      </c>
      <c r="G85" s="27"/>
      <c r="H85" s="5"/>
    </row>
    <row r="86" spans="1:9" ht="10.5" customHeight="1" x14ac:dyDescent="0.2">
      <c r="B86" s="33" t="s">
        <v>308</v>
      </c>
      <c r="C86" s="289">
        <v>827463.2799999956</v>
      </c>
      <c r="D86" s="290">
        <v>183493.75000000029</v>
      </c>
      <c r="E86" s="290">
        <v>4122.76</v>
      </c>
      <c r="F86" s="179">
        <v>3.6616238237240584E-2</v>
      </c>
      <c r="G86" s="34"/>
      <c r="H86" s="5"/>
      <c r="I86" s="5"/>
    </row>
    <row r="87" spans="1:9" ht="10.5" customHeight="1" x14ac:dyDescent="0.2">
      <c r="B87" s="33" t="s">
        <v>309</v>
      </c>
      <c r="C87" s="289">
        <v>9249778.3200000152</v>
      </c>
      <c r="D87" s="290">
        <v>4190866.2600000175</v>
      </c>
      <c r="E87" s="290">
        <v>36215.98000000001</v>
      </c>
      <c r="F87" s="179">
        <v>-3.1544537660087246E-2</v>
      </c>
      <c r="G87" s="34"/>
      <c r="H87" s="5"/>
      <c r="I87" s="5"/>
    </row>
    <row r="88" spans="1:9" ht="10.5" customHeight="1" x14ac:dyDescent="0.2">
      <c r="B88" s="33" t="s">
        <v>105</v>
      </c>
      <c r="C88" s="289">
        <v>86659.759999999893</v>
      </c>
      <c r="D88" s="290">
        <v>25758.28</v>
      </c>
      <c r="E88" s="290">
        <v>284.35000000000002</v>
      </c>
      <c r="F88" s="179">
        <v>-3.9577581422235664E-2</v>
      </c>
      <c r="G88" s="34"/>
      <c r="H88" s="5"/>
      <c r="I88" s="5"/>
    </row>
    <row r="89" spans="1:9" s="28" customFormat="1" ht="10.5" customHeight="1" x14ac:dyDescent="0.2">
      <c r="A89" s="24"/>
      <c r="B89" s="16" t="s">
        <v>100</v>
      </c>
      <c r="C89" s="289">
        <v>434275.43999999989</v>
      </c>
      <c r="D89" s="290">
        <v>56.5</v>
      </c>
      <c r="E89" s="290">
        <v>1466.8799999999999</v>
      </c>
      <c r="F89" s="179">
        <v>-0.18235833542917224</v>
      </c>
      <c r="G89" s="27"/>
      <c r="H89" s="5"/>
    </row>
    <row r="90" spans="1:9" ht="10.5" customHeight="1" x14ac:dyDescent="0.2">
      <c r="B90" s="16" t="s">
        <v>107</v>
      </c>
      <c r="C90" s="289">
        <v>959168.8100000025</v>
      </c>
      <c r="D90" s="290">
        <v>958668.8100000025</v>
      </c>
      <c r="E90" s="290">
        <v>5888.4100000000008</v>
      </c>
      <c r="F90" s="179">
        <v>8.3641961594467684E-2</v>
      </c>
      <c r="G90" s="34"/>
      <c r="H90" s="5"/>
      <c r="I90" s="5"/>
    </row>
    <row r="91" spans="1:9" ht="10.5" customHeight="1" x14ac:dyDescent="0.2">
      <c r="B91" s="33" t="s">
        <v>110</v>
      </c>
      <c r="C91" s="289">
        <v>595368.7700000027</v>
      </c>
      <c r="D91" s="290">
        <v>595368.7700000027</v>
      </c>
      <c r="E91" s="290">
        <v>4604.5000000000009</v>
      </c>
      <c r="F91" s="179">
        <v>3.153565043571005E-2</v>
      </c>
      <c r="G91" s="34"/>
      <c r="H91" s="5"/>
      <c r="I91" s="5"/>
    </row>
    <row r="92" spans="1:9" ht="10.5" customHeight="1" x14ac:dyDescent="0.2">
      <c r="B92" s="33" t="s">
        <v>109</v>
      </c>
      <c r="C92" s="289">
        <v>345600.03999999969</v>
      </c>
      <c r="D92" s="290">
        <v>345600.03999999969</v>
      </c>
      <c r="E92" s="290">
        <v>1283.9100000000001</v>
      </c>
      <c r="F92" s="179">
        <v>0.17086269227716344</v>
      </c>
      <c r="G92" s="20"/>
      <c r="H92" s="5"/>
      <c r="I92" s="5"/>
    </row>
    <row r="93" spans="1:9" ht="10.5" customHeight="1" x14ac:dyDescent="0.2">
      <c r="B93" s="33" t="s">
        <v>112</v>
      </c>
      <c r="C93" s="289">
        <v>17700</v>
      </c>
      <c r="D93" s="290">
        <v>17700</v>
      </c>
      <c r="E93" s="290"/>
      <c r="F93" s="179">
        <v>0.3828125</v>
      </c>
      <c r="G93" s="34"/>
      <c r="H93" s="5"/>
      <c r="I93" s="5"/>
    </row>
    <row r="94" spans="1:9" ht="10.5" customHeight="1" x14ac:dyDescent="0.2">
      <c r="B94" s="33" t="s">
        <v>111</v>
      </c>
      <c r="C94" s="289">
        <v>500</v>
      </c>
      <c r="D94" s="290"/>
      <c r="E94" s="290"/>
      <c r="F94" s="179"/>
      <c r="G94" s="34"/>
      <c r="H94" s="5"/>
      <c r="I94" s="5"/>
    </row>
    <row r="95" spans="1:9" s="40" customFormat="1" ht="10.5" customHeight="1" x14ac:dyDescent="0.25">
      <c r="A95" s="38"/>
      <c r="B95" s="16" t="s">
        <v>97</v>
      </c>
      <c r="C95" s="289"/>
      <c r="D95" s="290"/>
      <c r="E95" s="290"/>
      <c r="F95" s="179"/>
      <c r="G95" s="34"/>
      <c r="H95" s="5"/>
    </row>
    <row r="96" spans="1:9" s="40" customFormat="1" ht="10.5" customHeight="1" x14ac:dyDescent="0.25">
      <c r="A96" s="38"/>
      <c r="B96" s="16" t="s">
        <v>103</v>
      </c>
      <c r="C96" s="289"/>
      <c r="D96" s="290"/>
      <c r="E96" s="290"/>
      <c r="F96" s="179"/>
      <c r="G96" s="34"/>
      <c r="H96" s="5"/>
    </row>
    <row r="97" spans="1:9" ht="10.5" customHeight="1" x14ac:dyDescent="0.2">
      <c r="B97" s="16" t="s">
        <v>96</v>
      </c>
      <c r="C97" s="289"/>
      <c r="D97" s="290"/>
      <c r="E97" s="290"/>
      <c r="F97" s="179"/>
      <c r="G97" s="34"/>
      <c r="H97" s="5"/>
      <c r="I97" s="5"/>
    </row>
    <row r="98" spans="1:9" ht="10.5" customHeight="1" x14ac:dyDescent="0.2">
      <c r="B98" s="16" t="s">
        <v>489</v>
      </c>
      <c r="C98" s="289"/>
      <c r="D98" s="290"/>
      <c r="E98" s="290"/>
      <c r="F98" s="179"/>
      <c r="G98" s="34"/>
      <c r="H98" s="5"/>
      <c r="I98" s="5"/>
    </row>
    <row r="99" spans="1:9" ht="10.5" customHeight="1" x14ac:dyDescent="0.2">
      <c r="B99" s="16" t="s">
        <v>95</v>
      </c>
      <c r="C99" s="289">
        <v>319400.47999999946</v>
      </c>
      <c r="D99" s="290">
        <v>319400.47999999946</v>
      </c>
      <c r="E99" s="290">
        <v>736.00000000000011</v>
      </c>
      <c r="F99" s="179">
        <v>-0.16548915639180262</v>
      </c>
      <c r="G99" s="34"/>
      <c r="H99" s="5"/>
      <c r="I99" s="5"/>
    </row>
    <row r="100" spans="1:9" ht="10.5" customHeight="1" x14ac:dyDescent="0.2">
      <c r="B100" s="16" t="s">
        <v>381</v>
      </c>
      <c r="C100" s="289">
        <v>1728574.7799999986</v>
      </c>
      <c r="D100" s="290">
        <v>225</v>
      </c>
      <c r="E100" s="290">
        <v>12706.57</v>
      </c>
      <c r="F100" s="179">
        <v>4.5884682022698797E-2</v>
      </c>
      <c r="G100" s="34"/>
      <c r="H100" s="5"/>
      <c r="I100" s="5"/>
    </row>
    <row r="101" spans="1:9" ht="10.5" customHeight="1" x14ac:dyDescent="0.2">
      <c r="B101" s="16" t="s">
        <v>417</v>
      </c>
      <c r="C101" s="289">
        <v>10164014.707954992</v>
      </c>
      <c r="D101" s="290"/>
      <c r="E101" s="290"/>
      <c r="F101" s="179">
        <v>2.557554047266497E-2</v>
      </c>
      <c r="G101" s="34"/>
      <c r="H101" s="5"/>
      <c r="I101" s="5"/>
    </row>
    <row r="102" spans="1:9" ht="10.5" customHeight="1" x14ac:dyDescent="0.2">
      <c r="B102" s="16" t="s">
        <v>91</v>
      </c>
      <c r="C102" s="289">
        <v>792.4</v>
      </c>
      <c r="D102" s="290"/>
      <c r="E102" s="290"/>
      <c r="F102" s="179">
        <v>-0.61602574042487213</v>
      </c>
      <c r="G102" s="34"/>
      <c r="H102" s="5"/>
      <c r="I102" s="5"/>
    </row>
    <row r="103" spans="1:9" s="486" customFormat="1" ht="10.5" customHeight="1" x14ac:dyDescent="0.2">
      <c r="A103" s="452"/>
      <c r="B103" s="563" t="s">
        <v>310</v>
      </c>
      <c r="C103" s="568"/>
      <c r="D103" s="569"/>
      <c r="E103" s="569"/>
      <c r="F103" s="570"/>
      <c r="G103" s="571"/>
    </row>
    <row r="104" spans="1:9" s="562" customFormat="1" ht="10.5" customHeight="1" x14ac:dyDescent="0.2">
      <c r="A104" s="489"/>
      <c r="B104" s="563" t="s">
        <v>311</v>
      </c>
      <c r="C104" s="568"/>
      <c r="D104" s="569"/>
      <c r="E104" s="569"/>
      <c r="F104" s="570"/>
      <c r="G104" s="561"/>
      <c r="H104" s="486"/>
    </row>
    <row r="105" spans="1:9" s="486" customFormat="1" ht="10.5" customHeight="1" x14ac:dyDescent="0.2">
      <c r="A105" s="452"/>
      <c r="B105" s="563" t="s">
        <v>312</v>
      </c>
      <c r="C105" s="568"/>
      <c r="D105" s="569"/>
      <c r="E105" s="569"/>
      <c r="F105" s="570"/>
      <c r="G105" s="571"/>
    </row>
    <row r="106" spans="1:9" s="486" customFormat="1" ht="10.5" customHeight="1" x14ac:dyDescent="0.2">
      <c r="A106" s="452"/>
      <c r="B106" s="563" t="s">
        <v>313</v>
      </c>
      <c r="C106" s="568"/>
      <c r="D106" s="569"/>
      <c r="E106" s="569"/>
      <c r="F106" s="570"/>
      <c r="G106" s="571"/>
    </row>
    <row r="107" spans="1:9" ht="10.5" customHeight="1" x14ac:dyDescent="0.2">
      <c r="B107" s="16" t="s">
        <v>94</v>
      </c>
      <c r="C107" s="289">
        <v>903</v>
      </c>
      <c r="D107" s="290"/>
      <c r="E107" s="290"/>
      <c r="F107" s="179">
        <v>-0.29411764705882348</v>
      </c>
      <c r="G107" s="34"/>
      <c r="H107" s="5"/>
      <c r="I107" s="5"/>
    </row>
    <row r="108" spans="1:9" ht="10.5" customHeight="1" x14ac:dyDescent="0.2">
      <c r="B108" s="16" t="s">
        <v>92</v>
      </c>
      <c r="C108" s="289">
        <v>2431.2800000000002</v>
      </c>
      <c r="D108" s="290"/>
      <c r="E108" s="290"/>
      <c r="F108" s="179">
        <v>-0.32983450389759328</v>
      </c>
      <c r="G108" s="34"/>
      <c r="H108" s="5"/>
      <c r="I108" s="5"/>
    </row>
    <row r="109" spans="1:9" ht="10.5" customHeight="1" x14ac:dyDescent="0.2">
      <c r="B109" s="16" t="s">
        <v>93</v>
      </c>
      <c r="C109" s="289">
        <v>2454.5</v>
      </c>
      <c r="D109" s="290"/>
      <c r="E109" s="290"/>
      <c r="F109" s="179">
        <v>0.13529139685476421</v>
      </c>
      <c r="G109" s="34"/>
      <c r="H109" s="5"/>
      <c r="I109" s="5"/>
    </row>
    <row r="110" spans="1:9" ht="10.5" customHeight="1" x14ac:dyDescent="0.2">
      <c r="B110" s="16" t="s">
        <v>252</v>
      </c>
      <c r="C110" s="289"/>
      <c r="D110" s="290"/>
      <c r="E110" s="290"/>
      <c r="F110" s="179"/>
      <c r="G110" s="34"/>
      <c r="H110" s="5"/>
      <c r="I110" s="5"/>
    </row>
    <row r="111" spans="1:9" ht="10.5" customHeight="1" x14ac:dyDescent="0.2">
      <c r="B111" s="16" t="s">
        <v>303</v>
      </c>
      <c r="C111" s="289"/>
      <c r="D111" s="290"/>
      <c r="E111" s="290"/>
      <c r="F111" s="179"/>
      <c r="G111" s="34"/>
      <c r="H111" s="5"/>
      <c r="I111" s="5"/>
    </row>
    <row r="112" spans="1:9" ht="10.5" customHeight="1" x14ac:dyDescent="0.2">
      <c r="B112" s="268" t="s">
        <v>255</v>
      </c>
      <c r="C112" s="289">
        <v>4131450.4399999972</v>
      </c>
      <c r="D112" s="290">
        <v>4130250.4399999972</v>
      </c>
      <c r="E112" s="290">
        <v>34954.559999999998</v>
      </c>
      <c r="F112" s="179">
        <v>-9.7785643509057829E-2</v>
      </c>
      <c r="G112" s="34"/>
      <c r="H112" s="5"/>
      <c r="I112" s="5"/>
    </row>
    <row r="113" spans="1:9" ht="10.5" customHeight="1" x14ac:dyDescent="0.2">
      <c r="B113" s="574" t="s">
        <v>449</v>
      </c>
      <c r="C113" s="289"/>
      <c r="D113" s="290"/>
      <c r="E113" s="290"/>
      <c r="F113" s="179"/>
      <c r="G113" s="34"/>
      <c r="H113" s="5"/>
      <c r="I113" s="5"/>
    </row>
    <row r="114" spans="1:9" ht="10.5" customHeight="1" x14ac:dyDescent="0.2">
      <c r="B114" s="16" t="s">
        <v>487</v>
      </c>
      <c r="C114" s="289"/>
      <c r="D114" s="290"/>
      <c r="E114" s="290"/>
      <c r="F114" s="179"/>
      <c r="G114" s="34"/>
      <c r="H114" s="5"/>
      <c r="I114" s="5"/>
    </row>
    <row r="115" spans="1:9" s="28" customFormat="1" ht="10.5" customHeight="1" x14ac:dyDescent="0.2">
      <c r="A115" s="24"/>
      <c r="B115" s="16" t="s">
        <v>99</v>
      </c>
      <c r="C115" s="289">
        <v>59991.7</v>
      </c>
      <c r="D115" s="290">
        <v>44566.2</v>
      </c>
      <c r="E115" s="290">
        <v>204</v>
      </c>
      <c r="F115" s="179">
        <v>-0.11167902418062892</v>
      </c>
      <c r="G115" s="36"/>
      <c r="H115" s="5"/>
    </row>
    <row r="116" spans="1:9" s="28" customFormat="1" ht="10.5" customHeight="1" x14ac:dyDescent="0.2">
      <c r="A116" s="24"/>
      <c r="B116" s="16" t="s">
        <v>98</v>
      </c>
      <c r="C116" s="289"/>
      <c r="D116" s="290"/>
      <c r="E116" s="290"/>
      <c r="F116" s="179"/>
      <c r="G116" s="36"/>
    </row>
    <row r="117" spans="1:9" ht="15" customHeight="1" x14ac:dyDescent="0.2">
      <c r="B117" s="16" t="s">
        <v>250</v>
      </c>
      <c r="C117" s="289"/>
      <c r="D117" s="290"/>
      <c r="E117" s="290"/>
      <c r="F117" s="179"/>
      <c r="G117" s="34"/>
      <c r="H117" s="5"/>
      <c r="I117" s="5"/>
    </row>
    <row r="118" spans="1:9" ht="14.25" customHeight="1" x14ac:dyDescent="0.2">
      <c r="B118" s="29" t="s">
        <v>113</v>
      </c>
      <c r="C118" s="291">
        <v>222351832.19795457</v>
      </c>
      <c r="D118" s="292">
        <v>81914934.04999955</v>
      </c>
      <c r="E118" s="292">
        <v>980859.49000000022</v>
      </c>
      <c r="F118" s="178">
        <v>-5.9028224828071796E-2</v>
      </c>
      <c r="G118" s="34"/>
      <c r="H118" s="5"/>
      <c r="I118" s="5"/>
    </row>
    <row r="119" spans="1:9" ht="10.5" customHeight="1" x14ac:dyDescent="0.2">
      <c r="B119" s="74" t="s">
        <v>122</v>
      </c>
      <c r="C119" s="291"/>
      <c r="D119" s="292"/>
      <c r="E119" s="292"/>
      <c r="F119" s="178"/>
      <c r="G119" s="34"/>
      <c r="H119" s="5"/>
      <c r="I119" s="5"/>
    </row>
    <row r="120" spans="1:9" ht="10.5" customHeight="1" x14ac:dyDescent="0.2">
      <c r="B120" s="16" t="s">
        <v>386</v>
      </c>
      <c r="C120" s="289">
        <v>180083858.46000174</v>
      </c>
      <c r="D120" s="290">
        <v>99072.199999999983</v>
      </c>
      <c r="E120" s="290">
        <v>1271887.8499999996</v>
      </c>
      <c r="F120" s="179">
        <v>7.4060284574112956E-2</v>
      </c>
      <c r="G120" s="34"/>
      <c r="H120" s="5"/>
      <c r="I120" s="5"/>
    </row>
    <row r="121" spans="1:9" ht="10.5" customHeight="1" x14ac:dyDescent="0.2">
      <c r="B121" s="16" t="s">
        <v>100</v>
      </c>
      <c r="C121" s="289">
        <v>17018964.720000003</v>
      </c>
      <c r="D121" s="290"/>
      <c r="E121" s="290">
        <v>119880.40000000002</v>
      </c>
      <c r="F121" s="179">
        <v>0.42732082154787121</v>
      </c>
      <c r="G121" s="34"/>
      <c r="H121" s="5"/>
      <c r="I121" s="5"/>
    </row>
    <row r="122" spans="1:9" ht="10.5" customHeight="1" x14ac:dyDescent="0.2">
      <c r="B122" s="16" t="s">
        <v>177</v>
      </c>
      <c r="C122" s="289">
        <v>2601855.8099999866</v>
      </c>
      <c r="D122" s="290">
        <v>109.2</v>
      </c>
      <c r="E122" s="290">
        <v>19600.750000000018</v>
      </c>
      <c r="F122" s="179">
        <v>0.17749366395687249</v>
      </c>
      <c r="G122" s="34"/>
      <c r="H122" s="5"/>
      <c r="I122" s="5"/>
    </row>
    <row r="123" spans="1:9" ht="10.5" customHeight="1" x14ac:dyDescent="0.2">
      <c r="B123" s="16" t="s">
        <v>22</v>
      </c>
      <c r="C123" s="289">
        <v>32196547.570000108</v>
      </c>
      <c r="D123" s="290">
        <v>64331.9</v>
      </c>
      <c r="E123" s="290">
        <v>206701</v>
      </c>
      <c r="F123" s="179">
        <v>0.10081413400904293</v>
      </c>
      <c r="G123" s="34"/>
      <c r="H123" s="5"/>
      <c r="I123" s="5"/>
    </row>
    <row r="124" spans="1:9" ht="10.5" customHeight="1" x14ac:dyDescent="0.2">
      <c r="B124" s="16" t="s">
        <v>381</v>
      </c>
      <c r="C124" s="289">
        <v>550248.59999999974</v>
      </c>
      <c r="D124" s="290"/>
      <c r="E124" s="290">
        <v>2685</v>
      </c>
      <c r="F124" s="179">
        <v>0.37349735200768586</v>
      </c>
      <c r="G124" s="34"/>
      <c r="H124" s="5"/>
      <c r="I124" s="5"/>
    </row>
    <row r="125" spans="1:9" ht="10.5" customHeight="1" x14ac:dyDescent="0.2">
      <c r="B125" s="37" t="s">
        <v>312</v>
      </c>
      <c r="C125" s="289"/>
      <c r="D125" s="290"/>
      <c r="E125" s="290"/>
      <c r="F125" s="179"/>
      <c r="G125" s="34"/>
      <c r="H125" s="5"/>
      <c r="I125" s="5"/>
    </row>
    <row r="126" spans="1:9" ht="10.5" customHeight="1" x14ac:dyDescent="0.2">
      <c r="B126" s="16" t="s">
        <v>385</v>
      </c>
      <c r="C126" s="289">
        <v>26345697.049999703</v>
      </c>
      <c r="D126" s="290">
        <v>21495.240000000009</v>
      </c>
      <c r="E126" s="290">
        <v>161581.91000000015</v>
      </c>
      <c r="F126" s="179">
        <v>7.7205295230381443E-2</v>
      </c>
      <c r="G126" s="34"/>
      <c r="H126" s="5"/>
      <c r="I126" s="5"/>
    </row>
    <row r="127" spans="1:9" ht="10.5" customHeight="1" x14ac:dyDescent="0.2">
      <c r="B127" s="37" t="s">
        <v>382</v>
      </c>
      <c r="C127" s="289">
        <v>1788675.86</v>
      </c>
      <c r="D127" s="290"/>
      <c r="E127" s="290">
        <v>11625</v>
      </c>
      <c r="F127" s="179">
        <v>-0.13639688445913967</v>
      </c>
      <c r="G127" s="208"/>
      <c r="H127" s="205"/>
      <c r="I127" s="34"/>
    </row>
    <row r="128" spans="1:9" ht="10.5" customHeight="1" x14ac:dyDescent="0.2">
      <c r="B128" s="574" t="s">
        <v>450</v>
      </c>
      <c r="C128" s="289"/>
      <c r="D128" s="290"/>
      <c r="E128" s="290"/>
      <c r="F128" s="179"/>
      <c r="G128" s="208"/>
      <c r="H128" s="205"/>
      <c r="I128" s="34"/>
    </row>
    <row r="129" spans="1:9" ht="10.5" hidden="1" customHeight="1" x14ac:dyDescent="0.2">
      <c r="B129" s="574"/>
      <c r="C129" s="289"/>
      <c r="D129" s="290"/>
      <c r="E129" s="290"/>
      <c r="F129" s="179"/>
      <c r="G129" s="208"/>
      <c r="H129" s="205"/>
      <c r="I129" s="34"/>
    </row>
    <row r="130" spans="1:9" ht="10.5" customHeight="1" x14ac:dyDescent="0.2">
      <c r="B130" s="16" t="s">
        <v>99</v>
      </c>
      <c r="C130" s="289">
        <v>9543</v>
      </c>
      <c r="D130" s="290"/>
      <c r="E130" s="290"/>
      <c r="F130" s="179">
        <v>-0.24153552694325231</v>
      </c>
      <c r="G130" s="208"/>
      <c r="H130" s="205"/>
      <c r="I130" s="34"/>
    </row>
    <row r="131" spans="1:9" ht="10.5" customHeight="1" x14ac:dyDescent="0.2">
      <c r="B131" s="41" t="s">
        <v>120</v>
      </c>
      <c r="C131" s="293">
        <v>260595391.07000154</v>
      </c>
      <c r="D131" s="294">
        <v>185008.54</v>
      </c>
      <c r="E131" s="294">
        <v>1793961.9099999997</v>
      </c>
      <c r="F131" s="286">
        <v>9.4986573246226502E-2</v>
      </c>
      <c r="G131" s="208"/>
      <c r="H131" s="205"/>
      <c r="I131" s="34"/>
    </row>
    <row r="132" spans="1:9" s="28" customFormat="1" ht="10.5" customHeight="1" x14ac:dyDescent="0.2">
      <c r="A132" s="24"/>
      <c r="B132" s="265" t="s">
        <v>238</v>
      </c>
      <c r="C132" s="208"/>
      <c r="D132" s="208"/>
      <c r="E132" s="208"/>
      <c r="F132" s="208"/>
      <c r="G132" s="208"/>
      <c r="H132" s="209"/>
      <c r="I132" s="36"/>
    </row>
    <row r="133" spans="1:9" ht="9" customHeight="1" x14ac:dyDescent="0.2">
      <c r="A133" s="1"/>
      <c r="B133" s="265" t="s">
        <v>249</v>
      </c>
      <c r="C133" s="208"/>
      <c r="D133" s="208"/>
      <c r="E133" s="208"/>
      <c r="F133" s="208"/>
      <c r="G133" s="4"/>
      <c r="H133" s="4"/>
      <c r="I133" s="4"/>
    </row>
    <row r="134" spans="1:9" ht="15" customHeight="1" x14ac:dyDescent="0.2">
      <c r="B134" s="265" t="s">
        <v>251</v>
      </c>
      <c r="C134" s="208"/>
      <c r="D134" s="208"/>
      <c r="E134" s="208"/>
      <c r="F134" s="208"/>
      <c r="G134" s="8"/>
      <c r="H134" s="8"/>
      <c r="I134" s="8"/>
    </row>
    <row r="135" spans="1:9" ht="12" customHeight="1" x14ac:dyDescent="0.2">
      <c r="B135" s="50"/>
      <c r="C135" s="208"/>
      <c r="D135" s="208"/>
      <c r="E135" s="208"/>
      <c r="F135" s="208"/>
    </row>
    <row r="136" spans="1:9" ht="14.25" customHeight="1" x14ac:dyDescent="0.2">
      <c r="F136" s="4"/>
      <c r="G136" s="15"/>
      <c r="H136" s="5"/>
      <c r="I136" s="5"/>
    </row>
    <row r="137" spans="1:9" ht="12" customHeight="1" x14ac:dyDescent="0.25">
      <c r="B137" s="7" t="s">
        <v>288</v>
      </c>
      <c r="C137" s="8"/>
      <c r="D137" s="8"/>
      <c r="E137" s="8"/>
      <c r="F137" s="8"/>
      <c r="G137" s="5"/>
      <c r="H137" s="5"/>
      <c r="I137" s="5"/>
    </row>
    <row r="138" spans="1:9" ht="9.75" customHeight="1" x14ac:dyDescent="0.2">
      <c r="B138" s="9"/>
      <c r="C138" s="10" t="str">
        <f>C3</f>
        <v>PERIODE DU 1.1 AU 30.11.2024</v>
      </c>
      <c r="D138" s="11"/>
      <c r="F138" s="20"/>
      <c r="G138" s="23"/>
      <c r="H138" s="5"/>
      <c r="I138" s="5"/>
    </row>
    <row r="139" spans="1:9" s="28" customFormat="1" ht="12" customHeight="1" x14ac:dyDescent="0.2">
      <c r="A139" s="24"/>
      <c r="B139" s="12" t="str">
        <f>$B$4</f>
        <v xml:space="preserve">             II- ASSURANCE MATERNITE : DEPENSES en milliers d'euros</v>
      </c>
      <c r="C139" s="13"/>
      <c r="D139" s="13"/>
      <c r="E139" s="13"/>
      <c r="F139" s="378"/>
      <c r="G139" s="36"/>
    </row>
    <row r="140" spans="1:9" s="28" customFormat="1" ht="13.5" customHeight="1" x14ac:dyDescent="0.2">
      <c r="A140" s="24"/>
      <c r="B140" s="16" t="s">
        <v>4</v>
      </c>
      <c r="C140" s="18" t="s">
        <v>6</v>
      </c>
      <c r="D140" s="219" t="s">
        <v>3</v>
      </c>
      <c r="E140" s="219" t="s">
        <v>237</v>
      </c>
      <c r="F140" s="19" t="str">
        <f>CUMUL_Maladie_mnt!$H$5</f>
        <v>PCAP</v>
      </c>
      <c r="G140" s="36"/>
    </row>
    <row r="141" spans="1:9" s="28" customFormat="1" ht="10.5" customHeight="1" x14ac:dyDescent="0.2">
      <c r="A141" s="24"/>
      <c r="B141" s="21"/>
      <c r="C141" s="44"/>
      <c r="D141" s="220" t="s">
        <v>241</v>
      </c>
      <c r="E141" s="220" t="s">
        <v>239</v>
      </c>
      <c r="F141" s="22" t="str">
        <f>CUMUL_Maladie_mnt!$H$6</f>
        <v>en %</v>
      </c>
      <c r="G141" s="36"/>
      <c r="H141" s="5"/>
    </row>
    <row r="142" spans="1:9" s="28" customFormat="1" ht="10.5" customHeight="1" x14ac:dyDescent="0.2">
      <c r="A142" s="24"/>
      <c r="B142" s="35"/>
      <c r="C142" s="32"/>
      <c r="D142" s="223"/>
      <c r="E142" s="223"/>
      <c r="F142" s="178"/>
      <c r="G142" s="36"/>
      <c r="H142" s="5"/>
    </row>
    <row r="143" spans="1:9" s="28" customFormat="1" ht="10.5" customHeight="1" x14ac:dyDescent="0.2">
      <c r="A143" s="24"/>
      <c r="B143" s="31" t="s">
        <v>121</v>
      </c>
      <c r="C143" s="289"/>
      <c r="D143" s="290"/>
      <c r="E143" s="290"/>
      <c r="F143" s="178"/>
      <c r="G143" s="36"/>
      <c r="H143" s="5"/>
    </row>
    <row r="144" spans="1:9" s="28" customFormat="1" ht="10.5" customHeight="1" x14ac:dyDescent="0.2">
      <c r="A144" s="24"/>
      <c r="B144" s="16" t="s">
        <v>116</v>
      </c>
      <c r="C144" s="289">
        <v>5783404.0499999486</v>
      </c>
      <c r="D144" s="290"/>
      <c r="E144" s="290">
        <v>46643.31</v>
      </c>
      <c r="F144" s="179">
        <v>4.7806004034010252E-2</v>
      </c>
      <c r="G144" s="36"/>
      <c r="H144" s="5"/>
    </row>
    <row r="145" spans="1:8" s="28" customFormat="1" ht="10.5" customHeight="1" x14ac:dyDescent="0.2">
      <c r="A145" s="24"/>
      <c r="B145" s="16" t="s">
        <v>117</v>
      </c>
      <c r="C145" s="289">
        <v>869042.08</v>
      </c>
      <c r="D145" s="290"/>
      <c r="E145" s="290">
        <v>4144</v>
      </c>
      <c r="F145" s="179">
        <v>-6.9808189393209541E-2</v>
      </c>
      <c r="G145" s="36"/>
      <c r="H145" s="5"/>
    </row>
    <row r="146" spans="1:8" s="28" customFormat="1" ht="10.5" customHeight="1" x14ac:dyDescent="0.2">
      <c r="A146" s="24"/>
      <c r="B146" s="16" t="s">
        <v>118</v>
      </c>
      <c r="C146" s="289">
        <v>21381.77</v>
      </c>
      <c r="D146" s="290"/>
      <c r="E146" s="290"/>
      <c r="F146" s="179">
        <v>-3.6196437377337021E-2</v>
      </c>
      <c r="G146" s="36"/>
      <c r="H146" s="5"/>
    </row>
    <row r="147" spans="1:8" s="28" customFormat="1" ht="10.5" customHeight="1" x14ac:dyDescent="0.2">
      <c r="A147" s="24"/>
      <c r="B147" s="16" t="s">
        <v>166</v>
      </c>
      <c r="C147" s="289">
        <v>273940.96000000107</v>
      </c>
      <c r="D147" s="290"/>
      <c r="E147" s="290">
        <v>1735.7600000000011</v>
      </c>
      <c r="F147" s="179">
        <v>4.5952406697735926E-2</v>
      </c>
      <c r="G147" s="36"/>
      <c r="H147" s="5"/>
    </row>
    <row r="148" spans="1:8" s="28" customFormat="1" ht="10.5" customHeight="1" x14ac:dyDescent="0.2">
      <c r="A148" s="24"/>
      <c r="B148" s="16" t="s">
        <v>22</v>
      </c>
      <c r="C148" s="289">
        <v>483009.4700000002</v>
      </c>
      <c r="D148" s="290"/>
      <c r="E148" s="290">
        <v>3680</v>
      </c>
      <c r="F148" s="179">
        <v>-7.8306916607355781E-3</v>
      </c>
      <c r="G148" s="36"/>
      <c r="H148" s="5"/>
    </row>
    <row r="149" spans="1:8" s="28" customFormat="1" ht="10.5" customHeight="1" x14ac:dyDescent="0.2">
      <c r="A149" s="24"/>
      <c r="B149" s="16" t="s">
        <v>115</v>
      </c>
      <c r="C149" s="289">
        <v>225364.87000000023</v>
      </c>
      <c r="D149" s="290">
        <v>1072.07</v>
      </c>
      <c r="E149" s="290">
        <v>1111.3699999999999</v>
      </c>
      <c r="F149" s="179">
        <v>5.4423913607978491E-2</v>
      </c>
      <c r="G149" s="36"/>
      <c r="H149" s="5"/>
    </row>
    <row r="150" spans="1:8" s="28" customFormat="1" ht="12.75" customHeight="1" x14ac:dyDescent="0.2">
      <c r="A150" s="24"/>
      <c r="B150" s="16" t="s">
        <v>114</v>
      </c>
      <c r="C150" s="289">
        <v>229119.78999999905</v>
      </c>
      <c r="D150" s="290"/>
      <c r="E150" s="290">
        <v>1209.5999999999999</v>
      </c>
      <c r="F150" s="179">
        <v>0.10761495648962383</v>
      </c>
      <c r="G150" s="36"/>
      <c r="H150" s="5"/>
    </row>
    <row r="151" spans="1:8" s="28" customFormat="1" ht="12.75" customHeight="1" x14ac:dyDescent="0.2">
      <c r="A151" s="24"/>
      <c r="B151" s="16" t="s">
        <v>100</v>
      </c>
      <c r="C151" s="289">
        <v>46</v>
      </c>
      <c r="D151" s="290"/>
      <c r="E151" s="290"/>
      <c r="F151" s="179"/>
      <c r="G151" s="36"/>
      <c r="H151" s="5"/>
    </row>
    <row r="152" spans="1:8" s="28" customFormat="1" ht="13.5" customHeight="1" x14ac:dyDescent="0.2">
      <c r="A152" s="24"/>
      <c r="B152" s="16" t="s">
        <v>98</v>
      </c>
      <c r="C152" s="289"/>
      <c r="D152" s="290"/>
      <c r="E152" s="290"/>
      <c r="F152" s="179"/>
      <c r="G152" s="36"/>
      <c r="H152" s="5"/>
    </row>
    <row r="153" spans="1:8" s="28" customFormat="1" ht="12.75" customHeight="1" x14ac:dyDescent="0.2">
      <c r="A153" s="24"/>
      <c r="B153" s="16" t="s">
        <v>416</v>
      </c>
      <c r="C153" s="289"/>
      <c r="D153" s="290"/>
      <c r="E153" s="290"/>
      <c r="F153" s="179"/>
      <c r="G153" s="36"/>
    </row>
    <row r="154" spans="1:8" s="28" customFormat="1" ht="14.25" customHeight="1" x14ac:dyDescent="0.2">
      <c r="A154" s="24"/>
      <c r="B154" s="16" t="s">
        <v>412</v>
      </c>
      <c r="C154" s="289"/>
      <c r="D154" s="290"/>
      <c r="E154" s="290"/>
      <c r="F154" s="179"/>
      <c r="G154" s="36"/>
    </row>
    <row r="155" spans="1:8" s="28" customFormat="1" ht="10.5" customHeight="1" x14ac:dyDescent="0.2">
      <c r="A155" s="24"/>
      <c r="B155" s="16" t="s">
        <v>374</v>
      </c>
      <c r="C155" s="289">
        <v>22057.059999999998</v>
      </c>
      <c r="D155" s="290"/>
      <c r="E155" s="290">
        <v>60</v>
      </c>
      <c r="F155" s="179">
        <v>-5.1678786674955957E-2</v>
      </c>
      <c r="G155" s="36"/>
      <c r="H155" s="5"/>
    </row>
    <row r="156" spans="1:8" s="28" customFormat="1" ht="10.5" customHeight="1" x14ac:dyDescent="0.2">
      <c r="A156" s="24"/>
      <c r="B156" s="574" t="s">
        <v>451</v>
      </c>
      <c r="C156" s="289"/>
      <c r="D156" s="290"/>
      <c r="E156" s="290"/>
      <c r="F156" s="179"/>
      <c r="G156" s="36"/>
      <c r="H156" s="5"/>
    </row>
    <row r="157" spans="1:8" s="28" customFormat="1" ht="10.5" hidden="1" customHeight="1" x14ac:dyDescent="0.2">
      <c r="A157" s="24"/>
      <c r="B157" s="574"/>
      <c r="C157" s="289"/>
      <c r="D157" s="290"/>
      <c r="E157" s="290"/>
      <c r="F157" s="179"/>
      <c r="G157" s="36"/>
      <c r="H157" s="5"/>
    </row>
    <row r="158" spans="1:8" s="28" customFormat="1" ht="10.5" customHeight="1" x14ac:dyDescent="0.2">
      <c r="A158" s="24"/>
      <c r="B158" s="269" t="s">
        <v>99</v>
      </c>
      <c r="C158" s="289">
        <v>2068590.6400000001</v>
      </c>
      <c r="D158" s="290"/>
      <c r="E158" s="290">
        <v>16270</v>
      </c>
      <c r="F158" s="179">
        <v>0.54466019173885161</v>
      </c>
      <c r="G158" s="36"/>
      <c r="H158" s="5"/>
    </row>
    <row r="159" spans="1:8" s="28" customFormat="1" ht="10.5" customHeight="1" x14ac:dyDescent="0.2">
      <c r="A159" s="24"/>
      <c r="B159" s="35" t="s">
        <v>119</v>
      </c>
      <c r="C159" s="291">
        <v>9975956.6899999492</v>
      </c>
      <c r="D159" s="292">
        <v>1072.07</v>
      </c>
      <c r="E159" s="292">
        <v>74854.039999999994</v>
      </c>
      <c r="F159" s="178">
        <v>0.10748608916054847</v>
      </c>
      <c r="G159" s="36"/>
      <c r="H159" s="5"/>
    </row>
    <row r="160" spans="1:8" s="28" customFormat="1" ht="10.5" customHeight="1" x14ac:dyDescent="0.2">
      <c r="A160" s="24"/>
      <c r="B160" s="31" t="s">
        <v>243</v>
      </c>
      <c r="C160" s="291"/>
      <c r="D160" s="292"/>
      <c r="E160" s="292"/>
      <c r="F160" s="178"/>
      <c r="G160" s="36"/>
      <c r="H160" s="5"/>
    </row>
    <row r="161" spans="1:9" s="28" customFormat="1" ht="10.5" customHeight="1" x14ac:dyDescent="0.2">
      <c r="A161" s="24"/>
      <c r="B161" s="16" t="s">
        <v>22</v>
      </c>
      <c r="C161" s="289">
        <v>5817841.6500000022</v>
      </c>
      <c r="D161" s="290"/>
      <c r="E161" s="290">
        <v>22962.23</v>
      </c>
      <c r="F161" s="179">
        <v>3.8693244747021183E-3</v>
      </c>
      <c r="G161" s="36"/>
      <c r="H161" s="5"/>
    </row>
    <row r="162" spans="1:9" s="28" customFormat="1" ht="10.5" customHeight="1" x14ac:dyDescent="0.2">
      <c r="A162" s="24"/>
      <c r="B162" s="16" t="s">
        <v>104</v>
      </c>
      <c r="C162" s="289">
        <v>4544892.2599999961</v>
      </c>
      <c r="D162" s="290"/>
      <c r="E162" s="290">
        <v>18161.57</v>
      </c>
      <c r="F162" s="179">
        <v>1.6055447171751558E-2</v>
      </c>
      <c r="G162" s="36"/>
      <c r="H162" s="5"/>
    </row>
    <row r="163" spans="1:9" s="28" customFormat="1" ht="10.5" customHeight="1" x14ac:dyDescent="0.2">
      <c r="A163" s="24"/>
      <c r="B163" s="33" t="s">
        <v>106</v>
      </c>
      <c r="C163" s="289">
        <v>2986490.0799999977</v>
      </c>
      <c r="D163" s="290"/>
      <c r="E163" s="290">
        <v>16611.170000000002</v>
      </c>
      <c r="F163" s="179">
        <v>-4.2089956567704867E-2</v>
      </c>
      <c r="G163" s="36"/>
      <c r="H163" s="5"/>
    </row>
    <row r="164" spans="1:9" s="28" customFormat="1" ht="10.5" customHeight="1" x14ac:dyDescent="0.2">
      <c r="A164" s="24"/>
      <c r="B164" s="33" t="s">
        <v>304</v>
      </c>
      <c r="C164" s="289">
        <v>15289.87</v>
      </c>
      <c r="D164" s="290"/>
      <c r="E164" s="290"/>
      <c r="F164" s="179">
        <v>0.12798912281685415</v>
      </c>
      <c r="G164" s="36"/>
      <c r="H164" s="5"/>
    </row>
    <row r="165" spans="1:9" s="28" customFormat="1" ht="10.5" customHeight="1" x14ac:dyDescent="0.2">
      <c r="A165" s="24"/>
      <c r="B165" s="33" t="s">
        <v>305</v>
      </c>
      <c r="C165" s="289">
        <v>947729.87999999989</v>
      </c>
      <c r="D165" s="290"/>
      <c r="E165" s="290">
        <v>5836.5299999999988</v>
      </c>
      <c r="F165" s="179">
        <v>0.12359654891626826</v>
      </c>
      <c r="G165" s="36"/>
      <c r="H165" s="5"/>
    </row>
    <row r="166" spans="1:9" ht="10.5" customHeight="1" x14ac:dyDescent="0.2">
      <c r="B166" s="33" t="s">
        <v>306</v>
      </c>
      <c r="C166" s="289">
        <v>272325.59000000008</v>
      </c>
      <c r="D166" s="290"/>
      <c r="E166" s="290">
        <v>260.28000000000003</v>
      </c>
      <c r="F166" s="179">
        <v>-0.44519391574063638</v>
      </c>
      <c r="G166" s="34"/>
      <c r="H166" s="5"/>
      <c r="I166" s="5"/>
    </row>
    <row r="167" spans="1:9" ht="10.5" customHeight="1" x14ac:dyDescent="0.2">
      <c r="B167" s="33" t="s">
        <v>307</v>
      </c>
      <c r="C167" s="289">
        <v>592500.87</v>
      </c>
      <c r="D167" s="290"/>
      <c r="E167" s="290">
        <v>2136.2900000000004</v>
      </c>
      <c r="F167" s="179">
        <v>-4.394654354896721E-3</v>
      </c>
      <c r="G167" s="34"/>
      <c r="H167" s="5"/>
      <c r="I167" s="5"/>
    </row>
    <row r="168" spans="1:9" ht="10.5" customHeight="1" x14ac:dyDescent="0.2">
      <c r="B168" s="33" t="s">
        <v>308</v>
      </c>
      <c r="C168" s="289">
        <v>63037.29999999985</v>
      </c>
      <c r="D168" s="290"/>
      <c r="E168" s="290">
        <v>62.519999999999996</v>
      </c>
      <c r="F168" s="179">
        <v>0.13577773837940477</v>
      </c>
      <c r="G168" s="34"/>
      <c r="H168" s="5"/>
      <c r="I168" s="5"/>
    </row>
    <row r="169" spans="1:9" ht="10.5" customHeight="1" x14ac:dyDescent="0.2">
      <c r="B169" s="33" t="s">
        <v>309</v>
      </c>
      <c r="C169" s="289">
        <v>1095606.569999998</v>
      </c>
      <c r="D169" s="290"/>
      <c r="E169" s="290">
        <v>8315.5500000000011</v>
      </c>
      <c r="F169" s="179">
        <v>-2.109363485232052E-2</v>
      </c>
      <c r="G169" s="34"/>
      <c r="H169" s="5"/>
      <c r="I169" s="5"/>
    </row>
    <row r="170" spans="1:9" s="28" customFormat="1" ht="10.5" customHeight="1" x14ac:dyDescent="0.2">
      <c r="A170" s="24"/>
      <c r="B170" s="33" t="s">
        <v>105</v>
      </c>
      <c r="C170" s="289">
        <v>1558402.1799999974</v>
      </c>
      <c r="D170" s="290"/>
      <c r="E170" s="290">
        <v>1550.4</v>
      </c>
      <c r="F170" s="179">
        <v>0.14980641054395938</v>
      </c>
      <c r="G170" s="36"/>
      <c r="H170" s="5"/>
    </row>
    <row r="171" spans="1:9" s="28" customFormat="1" ht="10.5" customHeight="1" x14ac:dyDescent="0.2">
      <c r="A171" s="24"/>
      <c r="B171" s="16" t="s">
        <v>116</v>
      </c>
      <c r="C171" s="289">
        <v>1233458.3900000022</v>
      </c>
      <c r="D171" s="290"/>
      <c r="E171" s="290">
        <v>4974.0600000000004</v>
      </c>
      <c r="F171" s="179">
        <v>0.10590757741880208</v>
      </c>
      <c r="G171" s="36"/>
      <c r="H171" s="5"/>
    </row>
    <row r="172" spans="1:9" ht="10.5" customHeight="1" x14ac:dyDescent="0.2">
      <c r="B172" s="16" t="s">
        <v>117</v>
      </c>
      <c r="C172" s="289">
        <v>356598.27999999997</v>
      </c>
      <c r="D172" s="290"/>
      <c r="E172" s="290">
        <v>1090</v>
      </c>
      <c r="F172" s="179">
        <v>0.18447971992200851</v>
      </c>
      <c r="G172" s="20"/>
      <c r="H172" s="5"/>
      <c r="I172" s="5"/>
    </row>
    <row r="173" spans="1:9" ht="10.5" customHeight="1" x14ac:dyDescent="0.2">
      <c r="B173" s="16" t="s">
        <v>118</v>
      </c>
      <c r="C173" s="289">
        <v>2741.25</v>
      </c>
      <c r="D173" s="290"/>
      <c r="E173" s="290"/>
      <c r="F173" s="179">
        <v>0.67763157894736836</v>
      </c>
      <c r="G173" s="20"/>
      <c r="H173" s="5"/>
      <c r="I173" s="5"/>
    </row>
    <row r="174" spans="1:9" ht="10.5" customHeight="1" x14ac:dyDescent="0.2">
      <c r="B174" s="16" t="s">
        <v>115</v>
      </c>
      <c r="C174" s="289">
        <v>70831.339999999982</v>
      </c>
      <c r="D174" s="290"/>
      <c r="E174" s="290">
        <v>39</v>
      </c>
      <c r="F174" s="179">
        <v>5.3876422791807821E-2</v>
      </c>
      <c r="G174" s="20"/>
      <c r="H174" s="5"/>
      <c r="I174" s="5"/>
    </row>
    <row r="175" spans="1:9" ht="10.5" customHeight="1" x14ac:dyDescent="0.2">
      <c r="B175" s="16" t="s">
        <v>114</v>
      </c>
      <c r="C175" s="289">
        <v>83511.110000000073</v>
      </c>
      <c r="D175" s="290"/>
      <c r="E175" s="290">
        <v>345.6</v>
      </c>
      <c r="F175" s="179">
        <v>8.7550707357275659E-3</v>
      </c>
      <c r="G175" s="20"/>
      <c r="H175" s="5"/>
      <c r="I175" s="5"/>
    </row>
    <row r="176" spans="1:9" ht="10.5" customHeight="1" x14ac:dyDescent="0.2">
      <c r="B176" s="16" t="s">
        <v>95</v>
      </c>
      <c r="C176" s="289">
        <v>9973.68</v>
      </c>
      <c r="D176" s="290"/>
      <c r="E176" s="290">
        <v>36.800000000000004</v>
      </c>
      <c r="F176" s="179">
        <v>-0.2643541834467743</v>
      </c>
      <c r="G176" s="20"/>
      <c r="H176" s="5"/>
      <c r="I176" s="5"/>
    </row>
    <row r="177" spans="1:9" ht="10.5" customHeight="1" x14ac:dyDescent="0.2">
      <c r="B177" s="16" t="s">
        <v>381</v>
      </c>
      <c r="C177" s="289">
        <v>662875.19999999995</v>
      </c>
      <c r="D177" s="290"/>
      <c r="E177" s="290">
        <v>3505.1099999999997</v>
      </c>
      <c r="F177" s="179">
        <v>0.33264014957329358</v>
      </c>
      <c r="G177" s="20"/>
      <c r="H177" s="5"/>
      <c r="I177" s="5"/>
    </row>
    <row r="178" spans="1:9" ht="10.5" customHeight="1" x14ac:dyDescent="0.2">
      <c r="B178" s="16" t="s">
        <v>345</v>
      </c>
      <c r="C178" s="289"/>
      <c r="D178" s="290"/>
      <c r="E178" s="290"/>
      <c r="F178" s="178"/>
      <c r="G178" s="20"/>
      <c r="H178" s="5"/>
      <c r="I178" s="5"/>
    </row>
    <row r="179" spans="1:9" ht="10.5" customHeight="1" x14ac:dyDescent="0.2">
      <c r="B179" s="16" t="s">
        <v>346</v>
      </c>
      <c r="C179" s="289"/>
      <c r="D179" s="290"/>
      <c r="E179" s="290"/>
      <c r="F179" s="178"/>
      <c r="G179" s="34"/>
      <c r="H179" s="5"/>
      <c r="I179" s="5"/>
    </row>
    <row r="180" spans="1:9" ht="10.5" customHeight="1" x14ac:dyDescent="0.2">
      <c r="B180" s="16" t="s">
        <v>350</v>
      </c>
      <c r="C180" s="289"/>
      <c r="D180" s="290"/>
      <c r="E180" s="290"/>
      <c r="F180" s="178"/>
      <c r="G180" s="34"/>
      <c r="H180" s="5"/>
      <c r="I180" s="5"/>
    </row>
    <row r="181" spans="1:9" ht="10.5" customHeight="1" x14ac:dyDescent="0.2">
      <c r="B181" s="16" t="s">
        <v>313</v>
      </c>
      <c r="C181" s="289"/>
      <c r="D181" s="290"/>
      <c r="E181" s="290"/>
      <c r="F181" s="178"/>
      <c r="G181" s="34"/>
      <c r="H181" s="5"/>
      <c r="I181" s="5"/>
    </row>
    <row r="182" spans="1:9" ht="10.5" customHeight="1" x14ac:dyDescent="0.2">
      <c r="B182" s="16" t="s">
        <v>444</v>
      </c>
      <c r="C182" s="289"/>
      <c r="D182" s="290"/>
      <c r="E182" s="290"/>
      <c r="F182" s="178"/>
      <c r="G182" s="34"/>
      <c r="H182" s="5"/>
      <c r="I182" s="5"/>
    </row>
    <row r="183" spans="1:9" ht="10.5" customHeight="1" x14ac:dyDescent="0.2">
      <c r="B183" s="16" t="s">
        <v>351</v>
      </c>
      <c r="C183" s="289"/>
      <c r="D183" s="290"/>
      <c r="E183" s="290"/>
      <c r="F183" s="178"/>
      <c r="G183" s="34"/>
      <c r="H183" s="5"/>
      <c r="I183" s="5"/>
    </row>
    <row r="184" spans="1:9" ht="10.5" customHeight="1" x14ac:dyDescent="0.2">
      <c r="B184" s="269" t="s">
        <v>412</v>
      </c>
      <c r="C184" s="289"/>
      <c r="D184" s="290"/>
      <c r="E184" s="290"/>
      <c r="F184" s="178"/>
      <c r="G184" s="34"/>
      <c r="H184" s="5"/>
      <c r="I184" s="5"/>
    </row>
    <row r="185" spans="1:9" s="28" customFormat="1" ht="10.5" customHeight="1" x14ac:dyDescent="0.2">
      <c r="A185" s="24"/>
      <c r="B185" s="16" t="s">
        <v>100</v>
      </c>
      <c r="C185" s="289">
        <v>456628.69000000012</v>
      </c>
      <c r="D185" s="290"/>
      <c r="E185" s="290">
        <v>1108.8200000000002</v>
      </c>
      <c r="F185" s="179">
        <v>0.1140642803002847</v>
      </c>
      <c r="G185" s="27"/>
      <c r="H185" s="5"/>
    </row>
    <row r="186" spans="1:9" ht="10.5" customHeight="1" x14ac:dyDescent="0.2">
      <c r="B186" s="16" t="s">
        <v>94</v>
      </c>
      <c r="C186" s="289"/>
      <c r="D186" s="290"/>
      <c r="E186" s="290"/>
      <c r="F186" s="179"/>
      <c r="G186" s="34"/>
      <c r="H186" s="5"/>
      <c r="I186" s="5"/>
    </row>
    <row r="187" spans="1:9" ht="10.5" customHeight="1" x14ac:dyDescent="0.2">
      <c r="B187" s="16" t="s">
        <v>92</v>
      </c>
      <c r="C187" s="289">
        <v>1252.46</v>
      </c>
      <c r="D187" s="290"/>
      <c r="E187" s="290"/>
      <c r="F187" s="179">
        <v>-0.44303673629115103</v>
      </c>
      <c r="G187" s="34"/>
      <c r="H187" s="5"/>
      <c r="I187" s="5"/>
    </row>
    <row r="188" spans="1:9" ht="10.5" customHeight="1" x14ac:dyDescent="0.2">
      <c r="B188" s="16" t="s">
        <v>93</v>
      </c>
      <c r="C188" s="289">
        <v>360</v>
      </c>
      <c r="D188" s="290"/>
      <c r="E188" s="290"/>
      <c r="F188" s="179">
        <v>0.38461538461538458</v>
      </c>
      <c r="G188" s="20"/>
      <c r="H188" s="5"/>
      <c r="I188" s="5"/>
    </row>
    <row r="189" spans="1:9" ht="10.5" customHeight="1" x14ac:dyDescent="0.2">
      <c r="B189" s="16" t="s">
        <v>303</v>
      </c>
      <c r="C189" s="289"/>
      <c r="D189" s="290"/>
      <c r="E189" s="290"/>
      <c r="F189" s="179"/>
      <c r="G189" s="34"/>
      <c r="H189" s="5"/>
      <c r="I189" s="5"/>
    </row>
    <row r="190" spans="1:9" ht="10.5" customHeight="1" x14ac:dyDescent="0.2">
      <c r="B190" s="16" t="s">
        <v>123</v>
      </c>
      <c r="C190" s="289">
        <v>9431587.3699999955</v>
      </c>
      <c r="D190" s="290"/>
      <c r="E190" s="290">
        <v>34192.22</v>
      </c>
      <c r="F190" s="179">
        <v>0.83588629792555236</v>
      </c>
      <c r="G190" s="34"/>
      <c r="H190" s="5"/>
      <c r="I190" s="5"/>
    </row>
    <row r="191" spans="1:9" ht="10.5" customHeight="1" x14ac:dyDescent="0.2">
      <c r="B191" s="16" t="s">
        <v>107</v>
      </c>
      <c r="C191" s="289"/>
      <c r="D191" s="290"/>
      <c r="E191" s="290"/>
      <c r="F191" s="179"/>
      <c r="G191" s="34"/>
      <c r="H191" s="5"/>
      <c r="I191" s="5"/>
    </row>
    <row r="192" spans="1:9" ht="10.5" customHeight="1" x14ac:dyDescent="0.2">
      <c r="B192" s="33" t="s">
        <v>110</v>
      </c>
      <c r="C192" s="289"/>
      <c r="D192" s="290"/>
      <c r="E192" s="290"/>
      <c r="F192" s="179"/>
      <c r="G192" s="34"/>
      <c r="H192" s="5"/>
      <c r="I192" s="5"/>
    </row>
    <row r="193" spans="1:9" s="28" customFormat="1" ht="10.5" customHeight="1" x14ac:dyDescent="0.2">
      <c r="A193" s="24"/>
      <c r="B193" s="33" t="s">
        <v>109</v>
      </c>
      <c r="C193" s="289"/>
      <c r="D193" s="290"/>
      <c r="E193" s="290"/>
      <c r="F193" s="179"/>
      <c r="G193" s="47"/>
      <c r="H193" s="5"/>
    </row>
    <row r="194" spans="1:9" s="28" customFormat="1" ht="10.5" customHeight="1" x14ac:dyDescent="0.2">
      <c r="A194" s="24"/>
      <c r="B194" s="33" t="s">
        <v>111</v>
      </c>
      <c r="C194" s="289"/>
      <c r="D194" s="290"/>
      <c r="E194" s="290"/>
      <c r="F194" s="179"/>
      <c r="G194" s="47"/>
      <c r="H194" s="5"/>
    </row>
    <row r="195" spans="1:9" s="28" customFormat="1" ht="10.5" customHeight="1" x14ac:dyDescent="0.2">
      <c r="A195" s="24"/>
      <c r="B195" s="33" t="s">
        <v>112</v>
      </c>
      <c r="C195" s="289"/>
      <c r="D195" s="290"/>
      <c r="E195" s="290"/>
      <c r="F195" s="179"/>
      <c r="G195" s="47"/>
      <c r="H195" s="5"/>
    </row>
    <row r="196" spans="1:9" s="28" customFormat="1" ht="10.5" customHeight="1" x14ac:dyDescent="0.2">
      <c r="A196" s="24"/>
      <c r="B196" s="16" t="s">
        <v>256</v>
      </c>
      <c r="C196" s="289">
        <v>149514.30999999982</v>
      </c>
      <c r="D196" s="290"/>
      <c r="E196" s="290">
        <v>240.60000000000002</v>
      </c>
      <c r="F196" s="179">
        <v>0.42949169272331011</v>
      </c>
      <c r="G196" s="47"/>
      <c r="H196" s="5"/>
    </row>
    <row r="197" spans="1:9" s="28" customFormat="1" ht="10.5" customHeight="1" x14ac:dyDescent="0.2">
      <c r="A197" s="24"/>
      <c r="B197" s="16" t="s">
        <v>96</v>
      </c>
      <c r="C197" s="289"/>
      <c r="D197" s="290"/>
      <c r="E197" s="290"/>
      <c r="F197" s="179"/>
      <c r="G197" s="47"/>
      <c r="H197" s="5"/>
    </row>
    <row r="198" spans="1:9" s="28" customFormat="1" ht="10.5" customHeight="1" x14ac:dyDescent="0.2">
      <c r="A198" s="24"/>
      <c r="B198" s="16" t="s">
        <v>103</v>
      </c>
      <c r="C198" s="295"/>
      <c r="D198" s="296"/>
      <c r="E198" s="296"/>
      <c r="F198" s="190"/>
      <c r="G198" s="47"/>
      <c r="H198" s="5"/>
    </row>
    <row r="199" spans="1:9" s="28" customFormat="1" ht="10.5" customHeight="1" x14ac:dyDescent="0.2">
      <c r="A199" s="24"/>
      <c r="B199" s="16" t="s">
        <v>91</v>
      </c>
      <c r="C199" s="295"/>
      <c r="D199" s="296"/>
      <c r="E199" s="296"/>
      <c r="F199" s="190"/>
      <c r="G199" s="47"/>
      <c r="H199" s="5"/>
    </row>
    <row r="200" spans="1:9" s="28" customFormat="1" ht="10.5" customHeight="1" x14ac:dyDescent="0.2">
      <c r="A200" s="24"/>
      <c r="B200" s="16" t="s">
        <v>382</v>
      </c>
      <c r="C200" s="295">
        <v>5610</v>
      </c>
      <c r="D200" s="296"/>
      <c r="E200" s="296"/>
      <c r="F200" s="190">
        <v>-0.16051895192063081</v>
      </c>
      <c r="G200" s="47"/>
      <c r="H200" s="5"/>
    </row>
    <row r="201" spans="1:9" s="28" customFormat="1" ht="10.5" customHeight="1" x14ac:dyDescent="0.2">
      <c r="A201" s="24"/>
      <c r="B201" s="268" t="s">
        <v>255</v>
      </c>
      <c r="C201" s="295">
        <v>279012.36</v>
      </c>
      <c r="D201" s="296"/>
      <c r="E201" s="296">
        <v>2250</v>
      </c>
      <c r="F201" s="190">
        <v>-2.2678596698691544E-2</v>
      </c>
      <c r="G201" s="47"/>
      <c r="H201" s="5"/>
    </row>
    <row r="202" spans="1:9" s="28" customFormat="1" ht="10.5" customHeight="1" x14ac:dyDescent="0.2">
      <c r="A202" s="24"/>
      <c r="B202" s="16" t="s">
        <v>254</v>
      </c>
      <c r="C202" s="295"/>
      <c r="D202" s="296"/>
      <c r="E202" s="296"/>
      <c r="F202" s="190"/>
      <c r="G202" s="47"/>
      <c r="H202" s="5"/>
    </row>
    <row r="203" spans="1:9" s="28" customFormat="1" ht="10.5" customHeight="1" x14ac:dyDescent="0.2">
      <c r="A203" s="24"/>
      <c r="B203" s="16" t="s">
        <v>489</v>
      </c>
      <c r="C203" s="295"/>
      <c r="D203" s="296"/>
      <c r="E203" s="296"/>
      <c r="F203" s="190"/>
      <c r="G203" s="47"/>
      <c r="H203" s="5"/>
    </row>
    <row r="204" spans="1:9" s="28" customFormat="1" ht="10.5" customHeight="1" x14ac:dyDescent="0.2">
      <c r="A204" s="24"/>
      <c r="B204" s="16" t="s">
        <v>97</v>
      </c>
      <c r="C204" s="295"/>
      <c r="D204" s="296"/>
      <c r="E204" s="296"/>
      <c r="F204" s="190"/>
      <c r="G204" s="47"/>
      <c r="H204" s="5"/>
    </row>
    <row r="205" spans="1:9" ht="11.25" customHeight="1" x14ac:dyDescent="0.2">
      <c r="B205" s="16" t="s">
        <v>374</v>
      </c>
      <c r="C205" s="295">
        <v>2040</v>
      </c>
      <c r="D205" s="296"/>
      <c r="E205" s="296">
        <v>60</v>
      </c>
      <c r="F205" s="190">
        <v>-0.22727272727272729</v>
      </c>
      <c r="G205" s="47"/>
      <c r="H205" s="5"/>
      <c r="I205" s="5"/>
    </row>
    <row r="206" spans="1:9" ht="11.25" customHeight="1" x14ac:dyDescent="0.2">
      <c r="B206" s="574" t="s">
        <v>460</v>
      </c>
      <c r="C206" s="295"/>
      <c r="D206" s="296"/>
      <c r="E206" s="296"/>
      <c r="F206" s="190"/>
      <c r="G206" s="47"/>
      <c r="H206" s="5"/>
      <c r="I206" s="5"/>
    </row>
    <row r="207" spans="1:9" ht="11.25" customHeight="1" x14ac:dyDescent="0.2">
      <c r="B207" s="16" t="s">
        <v>487</v>
      </c>
      <c r="C207" s="295"/>
      <c r="D207" s="296"/>
      <c r="E207" s="296"/>
      <c r="F207" s="190"/>
      <c r="G207" s="47"/>
      <c r="H207" s="5"/>
      <c r="I207" s="5"/>
    </row>
    <row r="208" spans="1:9" ht="10.5" customHeight="1" x14ac:dyDescent="0.2">
      <c r="B208" s="16" t="s">
        <v>99</v>
      </c>
      <c r="C208" s="295">
        <v>428530.95999999996</v>
      </c>
      <c r="D208" s="296"/>
      <c r="E208" s="296">
        <v>1793.05</v>
      </c>
      <c r="F208" s="190">
        <v>0.64201652343199034</v>
      </c>
      <c r="G208" s="47"/>
      <c r="H208" s="5"/>
      <c r="I208" s="5"/>
    </row>
    <row r="209" spans="2:9" ht="10.5" customHeight="1" x14ac:dyDescent="0.2">
      <c r="B209" s="16" t="s">
        <v>98</v>
      </c>
      <c r="C209" s="295"/>
      <c r="D209" s="296"/>
      <c r="E209" s="296"/>
      <c r="F209" s="190"/>
      <c r="G209" s="47"/>
      <c r="H209" s="5"/>
      <c r="I209" s="5"/>
    </row>
    <row r="210" spans="2:9" ht="10.5" customHeight="1" x14ac:dyDescent="0.2">
      <c r="B210" s="16" t="s">
        <v>250</v>
      </c>
      <c r="C210" s="295"/>
      <c r="D210" s="296"/>
      <c r="E210" s="296"/>
      <c r="F210" s="190"/>
      <c r="G210" s="47"/>
      <c r="H210" s="5"/>
      <c r="I210" s="5"/>
    </row>
    <row r="211" spans="2:9" ht="10.5" customHeight="1" x14ac:dyDescent="0.2">
      <c r="B211" s="35" t="s">
        <v>245</v>
      </c>
      <c r="C211" s="297">
        <v>23538183.309999995</v>
      </c>
      <c r="D211" s="298"/>
      <c r="E211" s="298">
        <v>90759.06</v>
      </c>
      <c r="F211" s="180">
        <v>0.26837357468269363</v>
      </c>
      <c r="G211" s="47"/>
      <c r="H211" s="5"/>
      <c r="I211" s="5"/>
    </row>
    <row r="212" spans="2:9" ht="10.5" customHeight="1" x14ac:dyDescent="0.2">
      <c r="B212" s="31" t="s">
        <v>278</v>
      </c>
      <c r="C212" s="297"/>
      <c r="D212" s="298"/>
      <c r="E212" s="298"/>
      <c r="F212" s="180"/>
      <c r="G212" s="47"/>
      <c r="H212" s="5"/>
      <c r="I212" s="5"/>
    </row>
    <row r="213" spans="2:9" ht="10.5" customHeight="1" x14ac:dyDescent="0.2">
      <c r="B213" s="16" t="s">
        <v>22</v>
      </c>
      <c r="C213" s="295">
        <v>117946360.78000008</v>
      </c>
      <c r="D213" s="296">
        <v>9463243.2599999979</v>
      </c>
      <c r="E213" s="296">
        <v>601573.40999999992</v>
      </c>
      <c r="F213" s="190">
        <v>-1.7152890181439173E-2</v>
      </c>
      <c r="G213" s="47"/>
      <c r="H213" s="5"/>
      <c r="I213" s="5"/>
    </row>
    <row r="214" spans="2:9" ht="10.5" customHeight="1" x14ac:dyDescent="0.2">
      <c r="B214" s="16" t="s">
        <v>104</v>
      </c>
      <c r="C214" s="295">
        <v>156261618.83999932</v>
      </c>
      <c r="D214" s="296">
        <v>67084350.499999568</v>
      </c>
      <c r="E214" s="296">
        <v>738012.13000000012</v>
      </c>
      <c r="F214" s="190">
        <v>-4.1324196175157368E-2</v>
      </c>
      <c r="G214" s="47"/>
      <c r="H214" s="5"/>
      <c r="I214" s="5"/>
    </row>
    <row r="215" spans="2:9" ht="10.5" customHeight="1" x14ac:dyDescent="0.2">
      <c r="B215" s="33" t="s">
        <v>106</v>
      </c>
      <c r="C215" s="295">
        <v>127996918.8899996</v>
      </c>
      <c r="D215" s="296">
        <v>67037096.979999557</v>
      </c>
      <c r="E215" s="296">
        <v>572859.71</v>
      </c>
      <c r="F215" s="190">
        <v>-6.4571584916303437E-2</v>
      </c>
      <c r="G215" s="47"/>
      <c r="H215" s="5"/>
      <c r="I215" s="5"/>
    </row>
    <row r="216" spans="2:9" ht="10.5" customHeight="1" x14ac:dyDescent="0.2">
      <c r="B216" s="33" t="s">
        <v>326</v>
      </c>
      <c r="C216" s="295">
        <v>942349.07</v>
      </c>
      <c r="D216" s="296">
        <v>728145.92000000004</v>
      </c>
      <c r="E216" s="296">
        <v>5501.59</v>
      </c>
      <c r="F216" s="190">
        <v>-1.9207829509208074E-2</v>
      </c>
      <c r="G216" s="47"/>
      <c r="H216" s="5"/>
      <c r="I216" s="5"/>
    </row>
    <row r="217" spans="2:9" ht="10.5" customHeight="1" x14ac:dyDescent="0.2">
      <c r="B217" s="33" t="s">
        <v>327</v>
      </c>
      <c r="C217" s="295">
        <v>39306596.319999747</v>
      </c>
      <c r="D217" s="296">
        <v>37610901.099999748</v>
      </c>
      <c r="E217" s="296">
        <v>192992.80999999994</v>
      </c>
      <c r="F217" s="190">
        <v>-8.3874777807373291E-2</v>
      </c>
      <c r="G217" s="47"/>
      <c r="H217" s="5"/>
      <c r="I217" s="5"/>
    </row>
    <row r="218" spans="2:9" ht="10.5" customHeight="1" x14ac:dyDescent="0.2">
      <c r="B218" s="33" t="s">
        <v>328</v>
      </c>
      <c r="C218" s="295">
        <v>25335811.4599998</v>
      </c>
      <c r="D218" s="296">
        <v>23336697.879999794</v>
      </c>
      <c r="E218" s="296">
        <v>123017.92000000003</v>
      </c>
      <c r="F218" s="190">
        <v>-6.8641537239004569E-2</v>
      </c>
      <c r="G218" s="47"/>
      <c r="H218" s="5"/>
      <c r="I218" s="5"/>
    </row>
    <row r="219" spans="2:9" ht="10.5" customHeight="1" x14ac:dyDescent="0.2">
      <c r="B219" s="33" t="s">
        <v>329</v>
      </c>
      <c r="C219" s="295">
        <v>51176276.570000045</v>
      </c>
      <c r="D219" s="296">
        <v>986992.07000000018</v>
      </c>
      <c r="E219" s="296">
        <v>202630.58000000007</v>
      </c>
      <c r="F219" s="190">
        <v>-5.6471504536812156E-2</v>
      </c>
      <c r="G219" s="47"/>
      <c r="H219" s="5"/>
      <c r="I219" s="5"/>
    </row>
    <row r="220" spans="2:9" ht="10.5" customHeight="1" x14ac:dyDescent="0.2">
      <c r="B220" s="33" t="s">
        <v>330</v>
      </c>
      <c r="C220" s="295">
        <v>890500.57999999542</v>
      </c>
      <c r="D220" s="296">
        <v>183493.75000000029</v>
      </c>
      <c r="E220" s="296">
        <v>4185.28</v>
      </c>
      <c r="F220" s="190">
        <v>4.3062731918791508E-2</v>
      </c>
      <c r="G220" s="47"/>
      <c r="H220" s="5"/>
      <c r="I220" s="5"/>
    </row>
    <row r="221" spans="2:9" ht="10.5" customHeight="1" x14ac:dyDescent="0.2">
      <c r="B221" s="33" t="s">
        <v>331</v>
      </c>
      <c r="C221" s="295">
        <v>10345384.890000012</v>
      </c>
      <c r="D221" s="296">
        <v>4190866.2600000175</v>
      </c>
      <c r="E221" s="296">
        <v>44531.530000000006</v>
      </c>
      <c r="F221" s="190">
        <v>-3.0448333139057704E-2</v>
      </c>
      <c r="G221" s="47"/>
      <c r="H221" s="5"/>
      <c r="I221" s="5"/>
    </row>
    <row r="222" spans="2:9" ht="10.5" customHeight="1" x14ac:dyDescent="0.2">
      <c r="B222" s="33" t="s">
        <v>105</v>
      </c>
      <c r="C222" s="295">
        <v>28264699.949999705</v>
      </c>
      <c r="D222" s="296">
        <v>47253.520000000004</v>
      </c>
      <c r="E222" s="296">
        <v>165152.42000000016</v>
      </c>
      <c r="F222" s="190">
        <v>8.0250512283051911E-2</v>
      </c>
      <c r="G222" s="47"/>
      <c r="H222" s="5"/>
      <c r="I222" s="5"/>
    </row>
    <row r="223" spans="2:9" ht="10.5" customHeight="1" x14ac:dyDescent="0.2">
      <c r="B223" s="16" t="s">
        <v>116</v>
      </c>
      <c r="C223" s="295">
        <v>7016862.439999951</v>
      </c>
      <c r="D223" s="296"/>
      <c r="E223" s="296">
        <v>51617.369999999995</v>
      </c>
      <c r="F223" s="190">
        <v>5.7572998787116747E-2</v>
      </c>
      <c r="G223" s="20"/>
      <c r="H223" s="5"/>
      <c r="I223" s="5"/>
    </row>
    <row r="224" spans="2:9" ht="10.5" customHeight="1" x14ac:dyDescent="0.2">
      <c r="B224" s="16" t="s">
        <v>117</v>
      </c>
      <c r="C224" s="295">
        <v>1225640.3599999999</v>
      </c>
      <c r="D224" s="296"/>
      <c r="E224" s="296">
        <v>5234</v>
      </c>
      <c r="F224" s="190">
        <v>-7.8358633765029939E-3</v>
      </c>
      <c r="G224" s="47"/>
      <c r="H224" s="5"/>
      <c r="I224" s="5"/>
    </row>
    <row r="225" spans="2:9" ht="10.5" customHeight="1" x14ac:dyDescent="0.2">
      <c r="B225" s="16" t="s">
        <v>118</v>
      </c>
      <c r="C225" s="295">
        <v>24123.02</v>
      </c>
      <c r="D225" s="296"/>
      <c r="E225" s="296"/>
      <c r="F225" s="190">
        <v>1.2773114324075463E-2</v>
      </c>
      <c r="G225" s="47"/>
      <c r="H225" s="5"/>
      <c r="I225" s="5"/>
    </row>
    <row r="226" spans="2:9" ht="10.5" customHeight="1" x14ac:dyDescent="0.2">
      <c r="B226" s="16" t="s">
        <v>100</v>
      </c>
      <c r="C226" s="295">
        <v>17909914.850000005</v>
      </c>
      <c r="D226" s="296">
        <v>56.5</v>
      </c>
      <c r="E226" s="296">
        <v>122456.10000000003</v>
      </c>
      <c r="F226" s="190">
        <v>0.39217272960552307</v>
      </c>
      <c r="G226" s="47"/>
      <c r="H226" s="5"/>
      <c r="I226" s="5"/>
    </row>
    <row r="227" spans="2:9" ht="10.5" customHeight="1" x14ac:dyDescent="0.2">
      <c r="B227" s="16" t="s">
        <v>107</v>
      </c>
      <c r="C227" s="295">
        <v>959168.8100000025</v>
      </c>
      <c r="D227" s="296">
        <v>958668.8100000025</v>
      </c>
      <c r="E227" s="296">
        <v>5888.4100000000008</v>
      </c>
      <c r="F227" s="190">
        <v>8.3641961594467684E-2</v>
      </c>
      <c r="G227" s="47"/>
      <c r="H227" s="5"/>
      <c r="I227" s="5"/>
    </row>
    <row r="228" spans="2:9" ht="10.5" customHeight="1" x14ac:dyDescent="0.2">
      <c r="B228" s="33" t="s">
        <v>110</v>
      </c>
      <c r="C228" s="289">
        <v>595368.7700000027</v>
      </c>
      <c r="D228" s="290">
        <v>595368.7700000027</v>
      </c>
      <c r="E228" s="290">
        <v>4604.5000000000009</v>
      </c>
      <c r="F228" s="179">
        <v>3.153565043571005E-2</v>
      </c>
      <c r="G228" s="47"/>
      <c r="H228" s="5"/>
      <c r="I228" s="5"/>
    </row>
    <row r="229" spans="2:9" ht="10.5" customHeight="1" x14ac:dyDescent="0.2">
      <c r="B229" s="33" t="s">
        <v>109</v>
      </c>
      <c r="C229" s="295">
        <v>345600.03999999969</v>
      </c>
      <c r="D229" s="296">
        <v>345600.03999999969</v>
      </c>
      <c r="E229" s="296">
        <v>1283.9100000000001</v>
      </c>
      <c r="F229" s="190">
        <v>0.17086269227716344</v>
      </c>
      <c r="G229" s="47"/>
      <c r="H229" s="5"/>
      <c r="I229" s="5"/>
    </row>
    <row r="230" spans="2:9" ht="10.5" customHeight="1" x14ac:dyDescent="0.2">
      <c r="B230" s="33" t="s">
        <v>112</v>
      </c>
      <c r="C230" s="295">
        <v>17700</v>
      </c>
      <c r="D230" s="296">
        <v>17700</v>
      </c>
      <c r="E230" s="296"/>
      <c r="F230" s="190">
        <v>0.3828125</v>
      </c>
      <c r="G230" s="47"/>
      <c r="H230" s="5"/>
      <c r="I230" s="5"/>
    </row>
    <row r="231" spans="2:9" ht="10.5" customHeight="1" x14ac:dyDescent="0.2">
      <c r="B231" s="33" t="s">
        <v>111</v>
      </c>
      <c r="C231" s="295">
        <v>500</v>
      </c>
      <c r="D231" s="296"/>
      <c r="E231" s="296"/>
      <c r="F231" s="190"/>
      <c r="G231" s="47"/>
      <c r="H231" s="5"/>
      <c r="I231" s="5"/>
    </row>
    <row r="232" spans="2:9" ht="10.5" customHeight="1" x14ac:dyDescent="0.2">
      <c r="B232" s="269" t="s">
        <v>254</v>
      </c>
      <c r="C232" s="295"/>
      <c r="D232" s="296"/>
      <c r="E232" s="296"/>
      <c r="F232" s="190"/>
      <c r="G232" s="47"/>
      <c r="H232" s="5"/>
      <c r="I232" s="5"/>
    </row>
    <row r="233" spans="2:9" ht="10.5" customHeight="1" x14ac:dyDescent="0.2">
      <c r="B233" s="16" t="s">
        <v>97</v>
      </c>
      <c r="C233" s="295"/>
      <c r="D233" s="296"/>
      <c r="E233" s="296"/>
      <c r="F233" s="190"/>
      <c r="G233" s="47"/>
      <c r="H233" s="5"/>
      <c r="I233" s="5"/>
    </row>
    <row r="234" spans="2:9" ht="10.5" customHeight="1" x14ac:dyDescent="0.2">
      <c r="B234" s="16" t="s">
        <v>103</v>
      </c>
      <c r="C234" s="295"/>
      <c r="D234" s="296"/>
      <c r="E234" s="296"/>
      <c r="F234" s="190"/>
      <c r="G234" s="47"/>
      <c r="H234" s="5"/>
      <c r="I234" s="5"/>
    </row>
    <row r="235" spans="2:9" ht="10.5" customHeight="1" x14ac:dyDescent="0.2">
      <c r="B235" s="16" t="s">
        <v>96</v>
      </c>
      <c r="C235" s="295"/>
      <c r="D235" s="296"/>
      <c r="E235" s="296"/>
      <c r="F235" s="190"/>
      <c r="G235" s="47"/>
      <c r="H235" s="5"/>
      <c r="I235" s="5"/>
    </row>
    <row r="236" spans="2:9" ht="10.5" customHeight="1" x14ac:dyDescent="0.2">
      <c r="B236" s="16" t="s">
        <v>115</v>
      </c>
      <c r="C236" s="295">
        <v>296196.2100000002</v>
      </c>
      <c r="D236" s="296">
        <v>1072.07</v>
      </c>
      <c r="E236" s="296">
        <v>1150.3699999999999</v>
      </c>
      <c r="F236" s="190">
        <v>5.4292936798316038E-2</v>
      </c>
      <c r="G236" s="47"/>
      <c r="H236" s="5"/>
      <c r="I236" s="5"/>
    </row>
    <row r="237" spans="2:9" ht="10.5" customHeight="1" x14ac:dyDescent="0.2">
      <c r="B237" s="16" t="s">
        <v>114</v>
      </c>
      <c r="C237" s="295">
        <v>312630.89999999915</v>
      </c>
      <c r="D237" s="296"/>
      <c r="E237" s="296">
        <v>1555.1999999999998</v>
      </c>
      <c r="F237" s="190">
        <v>7.9358833076392354E-2</v>
      </c>
      <c r="G237" s="47"/>
      <c r="H237" s="5"/>
      <c r="I237" s="5"/>
    </row>
    <row r="238" spans="2:9" ht="10.5" customHeight="1" x14ac:dyDescent="0.2">
      <c r="B238" s="16" t="s">
        <v>123</v>
      </c>
      <c r="C238" s="295">
        <v>189515445.83000174</v>
      </c>
      <c r="D238" s="296">
        <v>99072.199999999983</v>
      </c>
      <c r="E238" s="296">
        <v>1306080.0699999996</v>
      </c>
      <c r="F238" s="190">
        <v>9.6708895132849637E-2</v>
      </c>
      <c r="G238" s="47"/>
      <c r="H238" s="5"/>
      <c r="I238" s="5"/>
    </row>
    <row r="239" spans="2:9" ht="10.5" customHeight="1" x14ac:dyDescent="0.2">
      <c r="B239" s="16" t="s">
        <v>486</v>
      </c>
      <c r="C239" s="295"/>
      <c r="D239" s="296"/>
      <c r="E239" s="296"/>
      <c r="F239" s="190"/>
      <c r="G239" s="47"/>
      <c r="H239" s="5"/>
      <c r="I239" s="5"/>
    </row>
    <row r="240" spans="2:9" ht="10.5" customHeight="1" x14ac:dyDescent="0.2">
      <c r="B240" s="16" t="s">
        <v>95</v>
      </c>
      <c r="C240" s="295">
        <v>329374.15999999945</v>
      </c>
      <c r="D240" s="296">
        <v>319400.47999999946</v>
      </c>
      <c r="E240" s="296">
        <v>772.80000000000007</v>
      </c>
      <c r="F240" s="190">
        <v>-0.16887142456722415</v>
      </c>
      <c r="G240" s="47"/>
      <c r="H240" s="5"/>
      <c r="I240" s="5"/>
    </row>
    <row r="241" spans="1:9" s="486" customFormat="1" ht="10.5" customHeight="1" x14ac:dyDescent="0.2">
      <c r="A241" s="452"/>
      <c r="B241" s="563" t="s">
        <v>310</v>
      </c>
      <c r="C241" s="564"/>
      <c r="D241" s="565"/>
      <c r="E241" s="565"/>
      <c r="F241" s="566"/>
      <c r="G241" s="567"/>
    </row>
    <row r="242" spans="1:9" s="486" customFormat="1" ht="10.5" customHeight="1" x14ac:dyDescent="0.2">
      <c r="A242" s="452"/>
      <c r="B242" s="563" t="s">
        <v>311</v>
      </c>
      <c r="C242" s="564"/>
      <c r="D242" s="565"/>
      <c r="E242" s="565"/>
      <c r="F242" s="566"/>
      <c r="G242" s="567"/>
    </row>
    <row r="243" spans="1:9" s="486" customFormat="1" ht="10.5" customHeight="1" x14ac:dyDescent="0.2">
      <c r="A243" s="452"/>
      <c r="B243" s="563" t="s">
        <v>312</v>
      </c>
      <c r="C243" s="564"/>
      <c r="D243" s="565"/>
      <c r="E243" s="565"/>
      <c r="F243" s="566"/>
      <c r="G243" s="567"/>
    </row>
    <row r="244" spans="1:9" s="486" customFormat="1" ht="10.5" customHeight="1" x14ac:dyDescent="0.2">
      <c r="A244" s="452"/>
      <c r="B244" s="563" t="s">
        <v>313</v>
      </c>
      <c r="C244" s="564"/>
      <c r="D244" s="565"/>
      <c r="E244" s="565"/>
      <c r="F244" s="566"/>
      <c r="G244" s="567"/>
    </row>
    <row r="245" spans="1:9" ht="10.5" customHeight="1" x14ac:dyDescent="0.2">
      <c r="B245" s="16" t="s">
        <v>351</v>
      </c>
      <c r="C245" s="295"/>
      <c r="D245" s="296"/>
      <c r="E245" s="296"/>
      <c r="F245" s="190"/>
      <c r="G245" s="47"/>
      <c r="H245" s="5"/>
      <c r="I245" s="5"/>
    </row>
    <row r="246" spans="1:9" ht="10.5" customHeight="1" x14ac:dyDescent="0.2">
      <c r="B246" s="269" t="s">
        <v>412</v>
      </c>
      <c r="C246" s="295"/>
      <c r="D246" s="296"/>
      <c r="E246" s="296"/>
      <c r="F246" s="190"/>
      <c r="G246" s="47"/>
      <c r="H246" s="5"/>
      <c r="I246" s="5"/>
    </row>
    <row r="247" spans="1:9" ht="10.5" customHeight="1" x14ac:dyDescent="0.2">
      <c r="B247" s="16" t="s">
        <v>426</v>
      </c>
      <c r="C247" s="295">
        <v>2941698.5799999982</v>
      </c>
      <c r="D247" s="296">
        <v>225</v>
      </c>
      <c r="E247" s="296">
        <v>18896.68</v>
      </c>
      <c r="F247" s="190">
        <v>0.15325770446752007</v>
      </c>
      <c r="G247" s="47"/>
      <c r="H247" s="5"/>
      <c r="I247" s="5"/>
    </row>
    <row r="248" spans="1:9" ht="10.5" customHeight="1" x14ac:dyDescent="0.2">
      <c r="B248" s="16" t="s">
        <v>444</v>
      </c>
      <c r="C248" s="295">
        <v>10164014.707954992</v>
      </c>
      <c r="D248" s="296"/>
      <c r="E248" s="296"/>
      <c r="F248" s="190">
        <v>2.557554047266497E-2</v>
      </c>
      <c r="G248" s="47"/>
      <c r="H248" s="5"/>
      <c r="I248" s="5"/>
    </row>
    <row r="249" spans="1:9" ht="10.5" customHeight="1" x14ac:dyDescent="0.2">
      <c r="B249" s="16" t="s">
        <v>94</v>
      </c>
      <c r="C249" s="295">
        <v>903</v>
      </c>
      <c r="D249" s="296"/>
      <c r="E249" s="296"/>
      <c r="F249" s="190">
        <v>-0.29411764705882348</v>
      </c>
      <c r="G249" s="47"/>
      <c r="H249" s="5"/>
      <c r="I249" s="5"/>
    </row>
    <row r="250" spans="1:9" ht="10.5" customHeight="1" x14ac:dyDescent="0.2">
      <c r="B250" s="16" t="s">
        <v>92</v>
      </c>
      <c r="C250" s="295">
        <v>3683.7400000000002</v>
      </c>
      <c r="D250" s="296"/>
      <c r="E250" s="296"/>
      <c r="F250" s="190">
        <v>-0.37315220850115982</v>
      </c>
      <c r="G250" s="47"/>
      <c r="H250" s="5"/>
      <c r="I250" s="5"/>
    </row>
    <row r="251" spans="1:9" ht="10.5" customHeight="1" x14ac:dyDescent="0.2">
      <c r="B251" s="16" t="s">
        <v>93</v>
      </c>
      <c r="C251" s="295">
        <v>2814.5</v>
      </c>
      <c r="D251" s="296"/>
      <c r="E251" s="296"/>
      <c r="F251" s="190">
        <v>0.16205615194054501</v>
      </c>
      <c r="G251" s="47"/>
      <c r="H251" s="5"/>
      <c r="I251" s="5"/>
    </row>
    <row r="252" spans="1:9" ht="10.5" customHeight="1" x14ac:dyDescent="0.2">
      <c r="B252" s="16" t="s">
        <v>91</v>
      </c>
      <c r="C252" s="295">
        <v>792.4</v>
      </c>
      <c r="D252" s="296"/>
      <c r="E252" s="296"/>
      <c r="F252" s="190">
        <v>-0.63035527690700111</v>
      </c>
      <c r="G252" s="47"/>
      <c r="H252" s="5"/>
      <c r="I252" s="5"/>
    </row>
    <row r="253" spans="1:9" ht="10.5" customHeight="1" x14ac:dyDescent="0.2">
      <c r="B253" s="16" t="s">
        <v>252</v>
      </c>
      <c r="C253" s="295"/>
      <c r="D253" s="296"/>
      <c r="E253" s="296"/>
      <c r="F253" s="190"/>
      <c r="G253" s="47"/>
      <c r="H253" s="5"/>
      <c r="I253" s="5"/>
    </row>
    <row r="254" spans="1:9" ht="10.5" customHeight="1" x14ac:dyDescent="0.2">
      <c r="B254" s="16" t="s">
        <v>177</v>
      </c>
      <c r="C254" s="295">
        <v>2751370.1199999866</v>
      </c>
      <c r="D254" s="296">
        <v>109.2</v>
      </c>
      <c r="E254" s="296">
        <v>19841.350000000017</v>
      </c>
      <c r="F254" s="190">
        <v>0.18888273421523327</v>
      </c>
      <c r="G254" s="47"/>
      <c r="H254" s="5"/>
      <c r="I254" s="5"/>
    </row>
    <row r="255" spans="1:9" ht="10.5" customHeight="1" x14ac:dyDescent="0.2">
      <c r="B255" s="16" t="s">
        <v>303</v>
      </c>
      <c r="C255" s="295"/>
      <c r="D255" s="296"/>
      <c r="E255" s="296"/>
      <c r="F255" s="190"/>
      <c r="G255" s="47"/>
      <c r="H255" s="5"/>
      <c r="I255" s="5"/>
    </row>
    <row r="256" spans="1:9" ht="13.5" customHeight="1" x14ac:dyDescent="0.2">
      <c r="B256" s="16" t="s">
        <v>382</v>
      </c>
      <c r="C256" s="295">
        <v>1794285.86</v>
      </c>
      <c r="D256" s="296"/>
      <c r="E256" s="296">
        <v>11625</v>
      </c>
      <c r="F256" s="190">
        <v>-0.13647446450695844</v>
      </c>
      <c r="G256" s="117"/>
      <c r="H256" s="5"/>
      <c r="I256" s="5"/>
    </row>
    <row r="257" spans="1:9" s="28" customFormat="1" ht="18.75" customHeight="1" x14ac:dyDescent="0.2">
      <c r="A257" s="24"/>
      <c r="B257" s="268" t="s">
        <v>255</v>
      </c>
      <c r="C257" s="295">
        <v>4410462.799999997</v>
      </c>
      <c r="D257" s="296">
        <v>4130250.4399999972</v>
      </c>
      <c r="E257" s="296">
        <v>37204.559999999998</v>
      </c>
      <c r="F257" s="190">
        <v>-9.3377976062000712E-2</v>
      </c>
      <c r="G257" s="47"/>
      <c r="H257" s="5"/>
    </row>
    <row r="258" spans="1:9" s="28" customFormat="1" ht="15" customHeight="1" x14ac:dyDescent="0.2">
      <c r="A258" s="24"/>
      <c r="B258" s="16" t="s">
        <v>374</v>
      </c>
      <c r="C258" s="295">
        <v>24097.059999999998</v>
      </c>
      <c r="D258" s="296"/>
      <c r="E258" s="296">
        <v>120</v>
      </c>
      <c r="F258" s="190">
        <v>-6.9577814793278181E-2</v>
      </c>
      <c r="G258" s="270"/>
      <c r="H258" s="271"/>
      <c r="I258" s="47"/>
    </row>
    <row r="259" spans="1:9" s="28" customFormat="1" ht="15" customHeight="1" x14ac:dyDescent="0.2">
      <c r="A259" s="24"/>
      <c r="B259" s="574" t="s">
        <v>460</v>
      </c>
      <c r="C259" s="295"/>
      <c r="D259" s="296"/>
      <c r="E259" s="296"/>
      <c r="F259" s="190"/>
      <c r="G259" s="270"/>
      <c r="H259" s="271"/>
      <c r="I259" s="47"/>
    </row>
    <row r="260" spans="1:9" s="28" customFormat="1" ht="15" customHeight="1" x14ac:dyDescent="0.2">
      <c r="A260" s="24"/>
      <c r="B260" s="16" t="s">
        <v>487</v>
      </c>
      <c r="C260" s="295"/>
      <c r="D260" s="296"/>
      <c r="E260" s="296"/>
      <c r="F260" s="190"/>
      <c r="G260" s="270"/>
      <c r="H260" s="271"/>
      <c r="I260" s="47"/>
    </row>
    <row r="261" spans="1:9" s="28" customFormat="1" ht="11.25" customHeight="1" x14ac:dyDescent="0.2">
      <c r="A261" s="24"/>
      <c r="B261" s="16" t="s">
        <v>99</v>
      </c>
      <c r="C261" s="295">
        <v>2566656.3000000003</v>
      </c>
      <c r="D261" s="296">
        <v>44566.2</v>
      </c>
      <c r="E261" s="296">
        <v>18267.05</v>
      </c>
      <c r="F261" s="190">
        <v>0.52751480280898511</v>
      </c>
      <c r="G261" s="266"/>
      <c r="H261" s="267"/>
      <c r="I261" s="47"/>
    </row>
    <row r="262" spans="1:9" s="28" customFormat="1" ht="11.25" customHeight="1" x14ac:dyDescent="0.2">
      <c r="A262" s="24"/>
      <c r="B262" s="16" t="s">
        <v>98</v>
      </c>
      <c r="C262" s="295"/>
      <c r="D262" s="296"/>
      <c r="E262" s="296"/>
      <c r="F262" s="180"/>
      <c r="G262" s="266"/>
      <c r="H262" s="267"/>
      <c r="I262" s="47"/>
    </row>
    <row r="263" spans="1:9" s="28" customFormat="1" ht="11.25" customHeight="1" x14ac:dyDescent="0.2">
      <c r="A263" s="24"/>
      <c r="B263" s="16" t="s">
        <v>250</v>
      </c>
      <c r="C263" s="295"/>
      <c r="D263" s="296"/>
      <c r="E263" s="296"/>
      <c r="F263" s="190"/>
      <c r="G263" s="266"/>
      <c r="H263" s="267"/>
      <c r="I263" s="47"/>
    </row>
    <row r="264" spans="1:9" s="28" customFormat="1" ht="11.25" customHeight="1" x14ac:dyDescent="0.2">
      <c r="A264" s="24"/>
      <c r="B264" s="263" t="s">
        <v>253</v>
      </c>
      <c r="C264" s="299">
        <v>516461363.26795602</v>
      </c>
      <c r="D264" s="300">
        <v>82101014.659999549</v>
      </c>
      <c r="E264" s="300">
        <v>2940434.5000000005</v>
      </c>
      <c r="F264" s="234">
        <v>2.9104114943292458E-2</v>
      </c>
      <c r="G264" s="266"/>
      <c r="H264" s="267"/>
      <c r="I264" s="47"/>
    </row>
    <row r="265" spans="1:9" ht="12" customHeight="1" x14ac:dyDescent="0.2">
      <c r="B265" s="265" t="s">
        <v>238</v>
      </c>
      <c r="C265" s="266"/>
      <c r="D265" s="266"/>
      <c r="E265" s="266"/>
      <c r="F265" s="266"/>
      <c r="G265" s="48"/>
      <c r="H265" s="48"/>
      <c r="I265" s="47"/>
    </row>
    <row r="266" spans="1:9" ht="15" customHeight="1" x14ac:dyDescent="0.2">
      <c r="B266" s="265" t="s">
        <v>249</v>
      </c>
      <c r="C266" s="266"/>
      <c r="D266" s="266"/>
      <c r="E266" s="266"/>
      <c r="F266" s="266"/>
      <c r="G266" s="8"/>
      <c r="H266" s="8"/>
      <c r="I266" s="8"/>
    </row>
    <row r="267" spans="1:9" ht="9.75" customHeight="1" x14ac:dyDescent="0.2">
      <c r="B267" s="265" t="s">
        <v>251</v>
      </c>
      <c r="C267" s="266"/>
      <c r="D267" s="266"/>
      <c r="E267" s="266"/>
      <c r="F267" s="266"/>
    </row>
    <row r="268" spans="1:9" ht="12" customHeight="1" x14ac:dyDescent="0.2">
      <c r="B268" s="265"/>
      <c r="C268" s="266"/>
      <c r="D268" s="266"/>
      <c r="E268" s="266"/>
      <c r="F268" s="266"/>
      <c r="G268" s="20"/>
      <c r="H268" s="5"/>
      <c r="I268" s="5"/>
    </row>
    <row r="269" spans="1:9" ht="9.75" customHeight="1" x14ac:dyDescent="0.2">
      <c r="B269" s="43"/>
      <c r="D269" s="48"/>
      <c r="E269" s="48"/>
      <c r="F269" s="48"/>
      <c r="G269" s="23"/>
      <c r="H269" s="5"/>
      <c r="I269" s="5"/>
    </row>
    <row r="270" spans="1:9" s="28" customFormat="1" ht="18" customHeight="1" x14ac:dyDescent="0.25">
      <c r="A270" s="24"/>
      <c r="B270" s="7" t="s">
        <v>288</v>
      </c>
      <c r="C270" s="8"/>
      <c r="D270" s="8"/>
      <c r="E270" s="8"/>
      <c r="F270" s="8"/>
      <c r="G270" s="27"/>
    </row>
    <row r="271" spans="1:9" x14ac:dyDescent="0.2">
      <c r="B271" s="9"/>
      <c r="C271" s="10" t="str">
        <f>$C$3</f>
        <v>PERIODE DU 1.1 AU 30.11.2024</v>
      </c>
      <c r="D271" s="11"/>
      <c r="G271" s="20"/>
      <c r="H271" s="5"/>
      <c r="I271" s="5"/>
    </row>
    <row r="272" spans="1:9" ht="12.75" x14ac:dyDescent="0.2">
      <c r="B272" s="12" t="str">
        <f>$B$4</f>
        <v xml:space="preserve">             II- ASSURANCE MATERNITE : DEPENSES en milliers d'euros</v>
      </c>
      <c r="C272" s="13"/>
      <c r="D272" s="13"/>
      <c r="E272" s="13"/>
      <c r="F272" s="14"/>
      <c r="G272" s="20"/>
      <c r="H272" s="5"/>
      <c r="I272" s="5"/>
    </row>
    <row r="273" spans="1:9" s="28" customFormat="1" ht="12" customHeight="1" x14ac:dyDescent="0.2">
      <c r="A273" s="54"/>
      <c r="B273" s="16" t="s">
        <v>4</v>
      </c>
      <c r="C273" s="18" t="s">
        <v>6</v>
      </c>
      <c r="D273" s="219" t="s">
        <v>3</v>
      </c>
      <c r="E273" s="219" t="s">
        <v>237</v>
      </c>
      <c r="F273" s="19" t="str">
        <f>CUMUL_Maladie_mnt!$H$5</f>
        <v>PCAP</v>
      </c>
      <c r="G273" s="27"/>
    </row>
    <row r="274" spans="1:9" ht="10.5" customHeight="1" x14ac:dyDescent="0.2">
      <c r="A274" s="2"/>
      <c r="B274" s="21"/>
      <c r="C274" s="44"/>
      <c r="D274" s="220" t="s">
        <v>241</v>
      </c>
      <c r="E274" s="220" t="s">
        <v>239</v>
      </c>
      <c r="F274" s="22" t="str">
        <f>CUMUL_Maladie_mnt!$H$6</f>
        <v>en %</v>
      </c>
      <c r="G274" s="20"/>
      <c r="H274" s="5"/>
      <c r="I274" s="5"/>
    </row>
    <row r="275" spans="1:9" ht="12.75" x14ac:dyDescent="0.2">
      <c r="A275" s="2"/>
      <c r="B275" s="52" t="s">
        <v>163</v>
      </c>
      <c r="C275" s="303"/>
      <c r="D275" s="304"/>
      <c r="E275" s="304"/>
      <c r="F275" s="237"/>
      <c r="G275" s="20"/>
      <c r="H275" s="5"/>
      <c r="I275" s="5"/>
    </row>
    <row r="276" spans="1:9" ht="10.5" customHeight="1" x14ac:dyDescent="0.2">
      <c r="A276" s="2"/>
      <c r="B276" s="16"/>
      <c r="C276" s="301"/>
      <c r="D276" s="302"/>
      <c r="E276" s="302"/>
      <c r="F276" s="239"/>
      <c r="G276" s="20"/>
      <c r="H276" s="5"/>
      <c r="I276" s="5"/>
    </row>
    <row r="277" spans="1:9" ht="10.5" customHeight="1" x14ac:dyDescent="0.2">
      <c r="A277" s="2"/>
      <c r="B277" s="31" t="s">
        <v>124</v>
      </c>
      <c r="C277" s="301"/>
      <c r="D277" s="302"/>
      <c r="E277" s="302"/>
      <c r="F277" s="239"/>
      <c r="G277" s="20"/>
      <c r="H277" s="5"/>
      <c r="I277" s="5"/>
    </row>
    <row r="278" spans="1:9" ht="10.5" customHeight="1" x14ac:dyDescent="0.2">
      <c r="A278" s="2"/>
      <c r="B278" s="37" t="s">
        <v>125</v>
      </c>
      <c r="C278" s="301">
        <v>17604065.740001787</v>
      </c>
      <c r="D278" s="302">
        <v>418341.60000000347</v>
      </c>
      <c r="E278" s="302">
        <v>102787.1000000004</v>
      </c>
      <c r="F278" s="239">
        <v>-3.3073403769356968E-4</v>
      </c>
      <c r="G278" s="20"/>
      <c r="H278" s="5"/>
      <c r="I278" s="5"/>
    </row>
    <row r="279" spans="1:9" ht="10.5" customHeight="1" x14ac:dyDescent="0.2">
      <c r="A279" s="2"/>
      <c r="B279" s="37" t="s">
        <v>126</v>
      </c>
      <c r="C279" s="301">
        <v>12447.500000000002</v>
      </c>
      <c r="D279" s="302"/>
      <c r="E279" s="302"/>
      <c r="F279" s="239"/>
      <c r="G279" s="20"/>
      <c r="H279" s="5"/>
      <c r="I279" s="5"/>
    </row>
    <row r="280" spans="1:9" ht="10.5" customHeight="1" x14ac:dyDescent="0.2">
      <c r="A280" s="2"/>
      <c r="B280" s="37" t="s">
        <v>127</v>
      </c>
      <c r="C280" s="301">
        <v>95988.750000000015</v>
      </c>
      <c r="D280" s="302"/>
      <c r="E280" s="302">
        <v>64</v>
      </c>
      <c r="F280" s="239"/>
      <c r="G280" s="20"/>
      <c r="H280" s="5"/>
      <c r="I280" s="5"/>
    </row>
    <row r="281" spans="1:9" ht="10.5" customHeight="1" x14ac:dyDescent="0.2">
      <c r="A281" s="2"/>
      <c r="B281" s="37" t="s">
        <v>219</v>
      </c>
      <c r="C281" s="301">
        <v>3548639.3400000175</v>
      </c>
      <c r="D281" s="302"/>
      <c r="E281" s="302">
        <v>13529.26</v>
      </c>
      <c r="F281" s="239">
        <v>1.9315094547482037E-2</v>
      </c>
      <c r="G281" s="20"/>
      <c r="H281" s="5"/>
      <c r="I281" s="5"/>
    </row>
    <row r="282" spans="1:9" ht="10.5" customHeight="1" x14ac:dyDescent="0.2">
      <c r="A282" s="2"/>
      <c r="B282" s="37" t="s">
        <v>130</v>
      </c>
      <c r="C282" s="301"/>
      <c r="D282" s="302"/>
      <c r="E282" s="302"/>
      <c r="F282" s="239"/>
      <c r="G282" s="20"/>
      <c r="H282" s="5"/>
      <c r="I282" s="5"/>
    </row>
    <row r="283" spans="1:9" s="28" customFormat="1" ht="10.5" customHeight="1" x14ac:dyDescent="0.2">
      <c r="A283" s="54"/>
      <c r="B283" s="16" t="s">
        <v>128</v>
      </c>
      <c r="C283" s="301"/>
      <c r="D283" s="302"/>
      <c r="E283" s="302"/>
      <c r="F283" s="239"/>
      <c r="G283" s="27"/>
      <c r="H283" s="5"/>
    </row>
    <row r="284" spans="1:9" s="28" customFormat="1" x14ac:dyDescent="0.2">
      <c r="A284" s="54"/>
      <c r="B284" s="16" t="s">
        <v>192</v>
      </c>
      <c r="C284" s="301"/>
      <c r="D284" s="302"/>
      <c r="E284" s="302"/>
      <c r="F284" s="239"/>
      <c r="G284" s="27"/>
      <c r="H284" s="5"/>
    </row>
    <row r="285" spans="1:9" s="28" customFormat="1" x14ac:dyDescent="0.2">
      <c r="A285" s="54"/>
      <c r="B285" s="37" t="s">
        <v>416</v>
      </c>
      <c r="C285" s="301">
        <v>774</v>
      </c>
      <c r="D285" s="302"/>
      <c r="E285" s="302">
        <v>12</v>
      </c>
      <c r="F285" s="239">
        <v>-0.44930629669156885</v>
      </c>
      <c r="G285" s="27"/>
      <c r="H285" s="5"/>
    </row>
    <row r="286" spans="1:9" s="28" customFormat="1" x14ac:dyDescent="0.2">
      <c r="A286" s="54"/>
      <c r="B286" s="574" t="s">
        <v>452</v>
      </c>
      <c r="C286" s="301"/>
      <c r="D286" s="302"/>
      <c r="E286" s="302"/>
      <c r="F286" s="239"/>
      <c r="G286" s="27"/>
      <c r="H286" s="5"/>
    </row>
    <row r="287" spans="1:9" s="28" customFormat="1" x14ac:dyDescent="0.2">
      <c r="A287" s="54"/>
      <c r="B287" s="574" t="s">
        <v>488</v>
      </c>
      <c r="C287" s="301"/>
      <c r="D287" s="302"/>
      <c r="E287" s="302"/>
      <c r="F287" s="239"/>
      <c r="G287" s="27"/>
      <c r="H287" s="5"/>
    </row>
    <row r="288" spans="1:9" ht="10.5" customHeight="1" x14ac:dyDescent="0.2">
      <c r="A288" s="2"/>
      <c r="B288" s="16" t="s">
        <v>424</v>
      </c>
      <c r="C288" s="301"/>
      <c r="D288" s="302"/>
      <c r="E288" s="302"/>
      <c r="F288" s="239"/>
      <c r="G288" s="20"/>
      <c r="H288" s="5"/>
      <c r="I288" s="5"/>
    </row>
    <row r="289" spans="1:9" ht="10.5" customHeight="1" x14ac:dyDescent="0.2">
      <c r="A289" s="2"/>
      <c r="B289" s="37" t="s">
        <v>178</v>
      </c>
      <c r="C289" s="301"/>
      <c r="D289" s="302"/>
      <c r="E289" s="302"/>
      <c r="F289" s="239"/>
      <c r="G289" s="20"/>
      <c r="H289" s="5"/>
      <c r="I289" s="5"/>
    </row>
    <row r="290" spans="1:9" ht="10.5" customHeight="1" x14ac:dyDescent="0.2">
      <c r="A290" s="2"/>
      <c r="B290" s="35" t="s">
        <v>131</v>
      </c>
      <c r="C290" s="303">
        <v>21261915.330001801</v>
      </c>
      <c r="D290" s="304">
        <v>418341.60000000347</v>
      </c>
      <c r="E290" s="304">
        <v>116392.36000000039</v>
      </c>
      <c r="F290" s="237">
        <v>3.0851478040203606E-3</v>
      </c>
      <c r="G290" s="20"/>
      <c r="H290" s="5"/>
      <c r="I290" s="5"/>
    </row>
    <row r="291" spans="1:9" ht="10.5" customHeight="1" x14ac:dyDescent="0.2">
      <c r="A291" s="2"/>
      <c r="B291" s="31" t="s">
        <v>132</v>
      </c>
      <c r="C291" s="303"/>
      <c r="D291" s="304"/>
      <c r="E291" s="304"/>
      <c r="F291" s="237"/>
      <c r="G291" s="20"/>
      <c r="H291" s="5"/>
      <c r="I291" s="5"/>
    </row>
    <row r="292" spans="1:9" ht="10.5" customHeight="1" x14ac:dyDescent="0.2">
      <c r="A292" s="2"/>
      <c r="B292" s="37" t="s">
        <v>24</v>
      </c>
      <c r="C292" s="301">
        <v>8554083.4799999259</v>
      </c>
      <c r="D292" s="302">
        <v>282954.65000000008</v>
      </c>
      <c r="E292" s="302">
        <v>50644.150000000023</v>
      </c>
      <c r="F292" s="239">
        <v>-4.7846821994588118E-2</v>
      </c>
      <c r="G292" s="20"/>
      <c r="H292" s="5"/>
      <c r="I292" s="5"/>
    </row>
    <row r="293" spans="1:9" ht="10.5" customHeight="1" x14ac:dyDescent="0.2">
      <c r="A293" s="2"/>
      <c r="B293" s="37" t="s">
        <v>133</v>
      </c>
      <c r="C293" s="301">
        <v>12578623.170000827</v>
      </c>
      <c r="D293" s="302">
        <v>106673.89999999998</v>
      </c>
      <c r="E293" s="302">
        <v>81737.990000000194</v>
      </c>
      <c r="F293" s="239">
        <v>0.13328836647226927</v>
      </c>
      <c r="G293" s="20"/>
      <c r="H293" s="5"/>
      <c r="I293" s="5"/>
    </row>
    <row r="294" spans="1:9" ht="10.5" customHeight="1" x14ac:dyDescent="0.2">
      <c r="A294" s="2"/>
      <c r="B294" s="37" t="s">
        <v>134</v>
      </c>
      <c r="C294" s="301">
        <v>289907.35000000021</v>
      </c>
      <c r="D294" s="302">
        <v>229724.69999999928</v>
      </c>
      <c r="E294" s="302">
        <v>2126.3999999999996</v>
      </c>
      <c r="F294" s="239">
        <v>-0.46592871885829756</v>
      </c>
      <c r="G294" s="20"/>
      <c r="H294" s="5"/>
      <c r="I294" s="5"/>
    </row>
    <row r="295" spans="1:9" ht="10.5" customHeight="1" x14ac:dyDescent="0.2">
      <c r="A295" s="2"/>
      <c r="B295" s="37" t="s">
        <v>220</v>
      </c>
      <c r="C295" s="301">
        <v>74661.149999999994</v>
      </c>
      <c r="D295" s="302">
        <v>1284</v>
      </c>
      <c r="E295" s="302">
        <v>194.4</v>
      </c>
      <c r="F295" s="239">
        <v>-0.11044979021545565</v>
      </c>
      <c r="G295" s="20"/>
      <c r="H295" s="5"/>
      <c r="I295" s="5"/>
    </row>
    <row r="296" spans="1:9" s="562" customFormat="1" ht="16.5" customHeight="1" x14ac:dyDescent="0.2">
      <c r="A296" s="559"/>
      <c r="B296" s="553" t="s">
        <v>312</v>
      </c>
      <c r="C296" s="548"/>
      <c r="D296" s="560"/>
      <c r="E296" s="560"/>
      <c r="F296" s="549"/>
      <c r="G296" s="561"/>
      <c r="H296" s="486"/>
    </row>
    <row r="297" spans="1:9" s="28" customFormat="1" ht="16.5" customHeight="1" x14ac:dyDescent="0.2">
      <c r="A297" s="54"/>
      <c r="B297" s="16" t="s">
        <v>416</v>
      </c>
      <c r="C297" s="301">
        <v>166</v>
      </c>
      <c r="D297" s="302"/>
      <c r="E297" s="302"/>
      <c r="F297" s="239"/>
      <c r="G297" s="27"/>
      <c r="H297" s="5"/>
    </row>
    <row r="298" spans="1:9" s="28" customFormat="1" ht="16.5" customHeight="1" x14ac:dyDescent="0.2">
      <c r="A298" s="54"/>
      <c r="B298" s="574" t="s">
        <v>453</v>
      </c>
      <c r="C298" s="301"/>
      <c r="D298" s="302"/>
      <c r="E298" s="302"/>
      <c r="F298" s="239"/>
      <c r="G298" s="27"/>
      <c r="H298" s="5"/>
    </row>
    <row r="299" spans="1:9" s="28" customFormat="1" ht="16.5" hidden="1" customHeight="1" x14ac:dyDescent="0.2">
      <c r="A299" s="54"/>
      <c r="B299" s="574"/>
      <c r="C299" s="301"/>
      <c r="D299" s="302"/>
      <c r="E299" s="302"/>
      <c r="F299" s="239"/>
      <c r="G299" s="27"/>
      <c r="H299" s="5"/>
    </row>
    <row r="300" spans="1:9" ht="10.5" customHeight="1" x14ac:dyDescent="0.2">
      <c r="A300" s="2"/>
      <c r="B300" s="16" t="s">
        <v>424</v>
      </c>
      <c r="C300" s="301">
        <v>20</v>
      </c>
      <c r="D300" s="302"/>
      <c r="E300" s="302"/>
      <c r="F300" s="239">
        <v>-0.5</v>
      </c>
      <c r="G300" s="20"/>
      <c r="H300" s="5"/>
      <c r="I300" s="5"/>
    </row>
    <row r="301" spans="1:9" ht="10.5" customHeight="1" x14ac:dyDescent="0.2">
      <c r="A301" s="2"/>
      <c r="B301" s="16" t="s">
        <v>178</v>
      </c>
      <c r="C301" s="301"/>
      <c r="D301" s="302"/>
      <c r="E301" s="302"/>
      <c r="F301" s="239"/>
      <c r="G301" s="20"/>
      <c r="H301" s="5"/>
      <c r="I301" s="5"/>
    </row>
    <row r="302" spans="1:9" s="28" customFormat="1" ht="10.5" customHeight="1" x14ac:dyDescent="0.2">
      <c r="A302" s="54"/>
      <c r="B302" s="35" t="s">
        <v>135</v>
      </c>
      <c r="C302" s="303">
        <v>21497461.150000755</v>
      </c>
      <c r="D302" s="304">
        <v>620637.2499999993</v>
      </c>
      <c r="E302" s="304">
        <v>134702.94000000021</v>
      </c>
      <c r="F302" s="237">
        <v>3.8025319815327974E-2</v>
      </c>
      <c r="G302" s="27"/>
      <c r="H302" s="5"/>
    </row>
    <row r="303" spans="1:9" ht="9.75" customHeight="1" x14ac:dyDescent="0.2">
      <c r="A303" s="2"/>
      <c r="B303" s="31" t="s">
        <v>136</v>
      </c>
      <c r="C303" s="303"/>
      <c r="D303" s="304"/>
      <c r="E303" s="304"/>
      <c r="F303" s="237"/>
      <c r="G303" s="20"/>
      <c r="H303" s="5"/>
      <c r="I303" s="5"/>
    </row>
    <row r="304" spans="1:9" s="28" customFormat="1" x14ac:dyDescent="0.2">
      <c r="A304" s="54"/>
      <c r="B304" s="37" t="s">
        <v>138</v>
      </c>
      <c r="C304" s="301">
        <v>105873.04000000007</v>
      </c>
      <c r="D304" s="302">
        <v>9478</v>
      </c>
      <c r="E304" s="302">
        <v>88.4</v>
      </c>
      <c r="F304" s="239">
        <v>-3.5689597161465691E-3</v>
      </c>
      <c r="G304" s="27"/>
      <c r="H304" s="5"/>
    </row>
    <row r="305" spans="1:9" x14ac:dyDescent="0.2">
      <c r="A305" s="2"/>
      <c r="B305" s="37" t="s">
        <v>221</v>
      </c>
      <c r="C305" s="301">
        <v>125.32</v>
      </c>
      <c r="D305" s="302"/>
      <c r="E305" s="302"/>
      <c r="F305" s="239">
        <v>-0.33868073878627969</v>
      </c>
      <c r="G305" s="20"/>
      <c r="H305" s="5"/>
      <c r="I305" s="5"/>
    </row>
    <row r="306" spans="1:9" s="28" customFormat="1" x14ac:dyDescent="0.2">
      <c r="A306" s="54"/>
      <c r="B306" s="16" t="s">
        <v>128</v>
      </c>
      <c r="C306" s="301"/>
      <c r="D306" s="302"/>
      <c r="E306" s="302"/>
      <c r="F306" s="239"/>
      <c r="G306" s="27"/>
      <c r="H306" s="5"/>
    </row>
    <row r="307" spans="1:9" s="28" customFormat="1" x14ac:dyDescent="0.2">
      <c r="A307" s="54"/>
      <c r="B307" s="16" t="s">
        <v>416</v>
      </c>
      <c r="C307" s="301"/>
      <c r="D307" s="302"/>
      <c r="E307" s="302"/>
      <c r="F307" s="239"/>
      <c r="G307" s="27"/>
      <c r="H307" s="5"/>
    </row>
    <row r="308" spans="1:9" ht="10.5" customHeight="1" x14ac:dyDescent="0.2">
      <c r="A308" s="2"/>
      <c r="B308" s="16" t="s">
        <v>436</v>
      </c>
      <c r="C308" s="303">
        <v>500</v>
      </c>
      <c r="D308" s="304"/>
      <c r="E308" s="304"/>
      <c r="F308" s="237">
        <v>0.66666666666666674</v>
      </c>
      <c r="G308" s="20"/>
      <c r="H308" s="5"/>
      <c r="I308" s="5"/>
    </row>
    <row r="309" spans="1:9" ht="10.5" customHeight="1" x14ac:dyDescent="0.2">
      <c r="A309" s="2"/>
      <c r="B309" s="574" t="s">
        <v>454</v>
      </c>
      <c r="C309" s="303"/>
      <c r="D309" s="304"/>
      <c r="E309" s="304"/>
      <c r="F309" s="237"/>
      <c r="G309" s="20"/>
      <c r="H309" s="5"/>
      <c r="I309" s="5"/>
    </row>
    <row r="310" spans="1:9" ht="10.5" hidden="1" customHeight="1" x14ac:dyDescent="0.2">
      <c r="A310" s="2"/>
      <c r="B310" s="574"/>
      <c r="C310" s="303"/>
      <c r="D310" s="304"/>
      <c r="E310" s="304"/>
      <c r="F310" s="237"/>
      <c r="G310" s="20"/>
      <c r="H310" s="5"/>
      <c r="I310" s="5"/>
    </row>
    <row r="311" spans="1:9" s="57" customFormat="1" ht="10.5" customHeight="1" x14ac:dyDescent="0.2">
      <c r="A311" s="6"/>
      <c r="B311" s="16" t="s">
        <v>178</v>
      </c>
      <c r="C311" s="301"/>
      <c r="D311" s="302"/>
      <c r="E311" s="302"/>
      <c r="F311" s="239"/>
      <c r="G311" s="56"/>
      <c r="H311" s="5"/>
    </row>
    <row r="312" spans="1:9" s="57" customFormat="1" ht="10.5" customHeight="1" x14ac:dyDescent="0.2">
      <c r="A312" s="6"/>
      <c r="B312" s="16" t="s">
        <v>356</v>
      </c>
      <c r="C312" s="303"/>
      <c r="D312" s="304"/>
      <c r="E312" s="304"/>
      <c r="F312" s="237"/>
      <c r="G312" s="56"/>
      <c r="H312" s="5"/>
    </row>
    <row r="313" spans="1:9" s="57" customFormat="1" ht="10.5" customHeight="1" x14ac:dyDescent="0.2">
      <c r="A313" s="6"/>
      <c r="B313" s="35" t="s">
        <v>137</v>
      </c>
      <c r="C313" s="303">
        <v>106498.36000000007</v>
      </c>
      <c r="D313" s="304">
        <v>9478</v>
      </c>
      <c r="E313" s="304">
        <v>88.4</v>
      </c>
      <c r="F313" s="237">
        <v>-2.2801762197071085E-3</v>
      </c>
      <c r="G313" s="56"/>
      <c r="H313" s="5"/>
    </row>
    <row r="314" spans="1:9" s="57" customFormat="1" ht="10.5" customHeight="1" x14ac:dyDescent="0.2">
      <c r="A314" s="6"/>
      <c r="B314" s="31" t="s">
        <v>141</v>
      </c>
      <c r="C314" s="303"/>
      <c r="D314" s="304"/>
      <c r="E314" s="304"/>
      <c r="F314" s="237"/>
      <c r="G314" s="56"/>
      <c r="H314" s="5"/>
    </row>
    <row r="315" spans="1:9" s="57" customFormat="1" x14ac:dyDescent="0.2">
      <c r="A315" s="6"/>
      <c r="B315" s="37" t="s">
        <v>151</v>
      </c>
      <c r="C315" s="301">
        <v>258220.78000000148</v>
      </c>
      <c r="D315" s="302">
        <v>39</v>
      </c>
      <c r="E315" s="302">
        <v>1244.5900000000001</v>
      </c>
      <c r="F315" s="239">
        <v>0.10359858297720903</v>
      </c>
      <c r="G315" s="56"/>
    </row>
    <row r="316" spans="1:9" s="60" customFormat="1" ht="14.25" customHeight="1" x14ac:dyDescent="0.2">
      <c r="A316" s="24"/>
      <c r="B316" s="16" t="s">
        <v>222</v>
      </c>
      <c r="C316" s="301">
        <v>37.880000000000003</v>
      </c>
      <c r="D316" s="302"/>
      <c r="E316" s="302"/>
      <c r="F316" s="239">
        <v>-5.2999999999999936E-2</v>
      </c>
      <c r="G316" s="59"/>
    </row>
    <row r="317" spans="1:9" s="60" customFormat="1" ht="14.25" customHeight="1" x14ac:dyDescent="0.2">
      <c r="A317" s="24"/>
      <c r="B317" s="16" t="s">
        <v>128</v>
      </c>
      <c r="C317" s="306"/>
      <c r="D317" s="307"/>
      <c r="E317" s="307"/>
      <c r="F317" s="182"/>
      <c r="G317" s="59"/>
    </row>
    <row r="318" spans="1:9" s="57" customFormat="1" ht="10.5" customHeight="1" x14ac:dyDescent="0.2">
      <c r="A318" s="6"/>
      <c r="B318" s="16" t="s">
        <v>427</v>
      </c>
      <c r="C318" s="306"/>
      <c r="D318" s="307"/>
      <c r="E318" s="307"/>
      <c r="F318" s="182"/>
      <c r="G318" s="56"/>
      <c r="H318" s="5"/>
    </row>
    <row r="319" spans="1:9" s="57" customFormat="1" ht="10.5" hidden="1" customHeight="1" x14ac:dyDescent="0.2">
      <c r="A319" s="6"/>
      <c r="B319" s="16"/>
      <c r="C319" s="306"/>
      <c r="D319" s="307"/>
      <c r="E319" s="307"/>
      <c r="F319" s="182"/>
      <c r="G319" s="56"/>
      <c r="H319" s="5"/>
    </row>
    <row r="320" spans="1:9" s="57" customFormat="1" ht="10.5" customHeight="1" x14ac:dyDescent="0.2">
      <c r="A320" s="6"/>
      <c r="B320" s="574" t="s">
        <v>455</v>
      </c>
      <c r="C320" s="306"/>
      <c r="D320" s="307"/>
      <c r="E320" s="307"/>
      <c r="F320" s="182"/>
      <c r="G320" s="56"/>
      <c r="H320" s="5"/>
    </row>
    <row r="321" spans="1:9" s="57" customFormat="1" ht="10.5" hidden="1" customHeight="1" x14ac:dyDescent="0.2">
      <c r="A321" s="6"/>
      <c r="B321" s="574"/>
      <c r="C321" s="306"/>
      <c r="D321" s="307"/>
      <c r="E321" s="307"/>
      <c r="F321" s="182"/>
      <c r="G321" s="56"/>
      <c r="H321" s="5"/>
    </row>
    <row r="322" spans="1:9" s="57" customFormat="1" ht="10.5" customHeight="1" x14ac:dyDescent="0.2">
      <c r="A322" s="6"/>
      <c r="B322" s="16" t="s">
        <v>424</v>
      </c>
      <c r="C322" s="306"/>
      <c r="D322" s="307"/>
      <c r="E322" s="307"/>
      <c r="F322" s="182"/>
      <c r="G322" s="56"/>
      <c r="H322" s="5"/>
    </row>
    <row r="323" spans="1:9" s="57" customFormat="1" ht="10.5" customHeight="1" x14ac:dyDescent="0.2">
      <c r="A323" s="6"/>
      <c r="B323" s="16" t="s">
        <v>178</v>
      </c>
      <c r="C323" s="306"/>
      <c r="D323" s="307"/>
      <c r="E323" s="307"/>
      <c r="F323" s="182"/>
      <c r="G323" s="56"/>
      <c r="H323" s="5"/>
    </row>
    <row r="324" spans="1:9" s="60" customFormat="1" ht="10.5" customHeight="1" x14ac:dyDescent="0.2">
      <c r="A324" s="24"/>
      <c r="B324" s="35" t="s">
        <v>142</v>
      </c>
      <c r="C324" s="308">
        <v>258258.66000000149</v>
      </c>
      <c r="D324" s="309">
        <v>39</v>
      </c>
      <c r="E324" s="309">
        <v>1244.5900000000001</v>
      </c>
      <c r="F324" s="183">
        <v>0.10357181635762625</v>
      </c>
      <c r="G324" s="59"/>
      <c r="H324" s="5"/>
    </row>
    <row r="325" spans="1:9" s="57" customFormat="1" ht="12" x14ac:dyDescent="0.2">
      <c r="A325" s="6"/>
      <c r="B325" s="31" t="s">
        <v>139</v>
      </c>
      <c r="C325" s="308"/>
      <c r="D325" s="309"/>
      <c r="E325" s="309"/>
      <c r="F325" s="183"/>
      <c r="G325" s="56"/>
    </row>
    <row r="326" spans="1:9" s="60" customFormat="1" ht="17.25" customHeight="1" x14ac:dyDescent="0.2">
      <c r="A326" s="24"/>
      <c r="B326" s="37" t="s">
        <v>140</v>
      </c>
      <c r="C326" s="306">
        <v>17431.679999999964</v>
      </c>
      <c r="D326" s="307"/>
      <c r="E326" s="307">
        <v>99.85</v>
      </c>
      <c r="F326" s="182"/>
      <c r="G326" s="59"/>
    </row>
    <row r="327" spans="1:9" s="60" customFormat="1" ht="11.25" customHeight="1" x14ac:dyDescent="0.2">
      <c r="A327" s="24"/>
      <c r="B327" s="37" t="s">
        <v>179</v>
      </c>
      <c r="C327" s="306">
        <v>7008.9600000000073</v>
      </c>
      <c r="D327" s="307"/>
      <c r="E327" s="307">
        <v>60</v>
      </c>
      <c r="F327" s="182">
        <v>5.8301272565848494E-2</v>
      </c>
      <c r="G327" s="59"/>
    </row>
    <row r="328" spans="1:9" s="57" customFormat="1" ht="10.5" customHeight="1" x14ac:dyDescent="0.2">
      <c r="A328" s="6"/>
      <c r="B328" s="37" t="s">
        <v>223</v>
      </c>
      <c r="C328" s="306">
        <v>7.5</v>
      </c>
      <c r="D328" s="307"/>
      <c r="E328" s="307"/>
      <c r="F328" s="182"/>
      <c r="G328" s="56"/>
      <c r="H328" s="5"/>
    </row>
    <row r="329" spans="1:9" s="57" customFormat="1" ht="10.5" customHeight="1" x14ac:dyDescent="0.2">
      <c r="A329" s="6"/>
      <c r="B329" s="37" t="s">
        <v>498</v>
      </c>
      <c r="C329" s="306">
        <v>20</v>
      </c>
      <c r="D329" s="307"/>
      <c r="E329" s="307"/>
      <c r="F329" s="182"/>
      <c r="G329" s="56"/>
      <c r="H329" s="5"/>
    </row>
    <row r="330" spans="1:9" s="57" customFormat="1" ht="10.5" customHeight="1" x14ac:dyDescent="0.2">
      <c r="A330" s="6"/>
      <c r="B330" s="574" t="s">
        <v>456</v>
      </c>
      <c r="C330" s="306"/>
      <c r="D330" s="307"/>
      <c r="E330" s="307"/>
      <c r="F330" s="182"/>
      <c r="G330" s="56"/>
      <c r="H330" s="5"/>
    </row>
    <row r="331" spans="1:9" s="57" customFormat="1" ht="10.5" customHeight="1" x14ac:dyDescent="0.2">
      <c r="A331" s="6"/>
      <c r="B331" s="37" t="s">
        <v>424</v>
      </c>
      <c r="C331" s="306"/>
      <c r="D331" s="307"/>
      <c r="E331" s="307"/>
      <c r="F331" s="182"/>
      <c r="G331" s="56"/>
      <c r="H331" s="5"/>
    </row>
    <row r="332" spans="1:9" ht="9.75" customHeight="1" x14ac:dyDescent="0.2">
      <c r="A332" s="2"/>
      <c r="B332" s="37" t="s">
        <v>178</v>
      </c>
      <c r="C332" s="306"/>
      <c r="D332" s="307"/>
      <c r="E332" s="307"/>
      <c r="F332" s="182"/>
      <c r="G332" s="20"/>
      <c r="H332" s="5"/>
      <c r="I332" s="5"/>
    </row>
    <row r="333" spans="1:9" s="63" customFormat="1" ht="14.25" customHeight="1" x14ac:dyDescent="0.2">
      <c r="A333" s="61"/>
      <c r="B333" s="35" t="s">
        <v>143</v>
      </c>
      <c r="C333" s="308">
        <v>24468.13999999997</v>
      </c>
      <c r="D333" s="309"/>
      <c r="E333" s="309">
        <v>159.85</v>
      </c>
      <c r="F333" s="183"/>
      <c r="G333" s="62"/>
    </row>
    <row r="334" spans="1:9" s="63" customFormat="1" ht="14.25" customHeight="1" x14ac:dyDescent="0.2">
      <c r="A334" s="61"/>
      <c r="B334" s="31" t="s">
        <v>466</v>
      </c>
      <c r="C334" s="308"/>
      <c r="D334" s="309"/>
      <c r="E334" s="309"/>
      <c r="F334" s="183"/>
      <c r="G334" s="62"/>
    </row>
    <row r="335" spans="1:9" s="63" customFormat="1" ht="14.25" customHeight="1" x14ac:dyDescent="0.2">
      <c r="A335" s="61"/>
      <c r="B335" s="37" t="s">
        <v>468</v>
      </c>
      <c r="C335" s="308">
        <v>128570</v>
      </c>
      <c r="D335" s="309"/>
      <c r="E335" s="309">
        <v>1200</v>
      </c>
      <c r="F335" s="183">
        <v>0.71678461743891031</v>
      </c>
      <c r="G335" s="62"/>
    </row>
    <row r="336" spans="1:9" s="63" customFormat="1" ht="14.25" customHeight="1" x14ac:dyDescent="0.2">
      <c r="A336" s="61"/>
      <c r="B336" s="35" t="s">
        <v>467</v>
      </c>
      <c r="C336" s="306">
        <v>128570</v>
      </c>
      <c r="D336" s="307"/>
      <c r="E336" s="307">
        <v>1200</v>
      </c>
      <c r="F336" s="182">
        <v>0.71678461743891031</v>
      </c>
      <c r="G336" s="62"/>
    </row>
    <row r="337" spans="1:8" s="60" customFormat="1" ht="16.5" customHeight="1" x14ac:dyDescent="0.2">
      <c r="A337" s="24"/>
      <c r="B337" s="31" t="s">
        <v>122</v>
      </c>
      <c r="C337" s="308"/>
      <c r="D337" s="309"/>
      <c r="E337" s="309"/>
      <c r="F337" s="183"/>
      <c r="G337" s="59"/>
      <c r="H337" s="5"/>
    </row>
    <row r="338" spans="1:8" s="60" customFormat="1" ht="14.25" customHeight="1" x14ac:dyDescent="0.2">
      <c r="A338" s="24"/>
      <c r="B338" s="37" t="s">
        <v>144</v>
      </c>
      <c r="C338" s="306">
        <v>7502.5100000000239</v>
      </c>
      <c r="D338" s="307"/>
      <c r="E338" s="307">
        <v>10.9</v>
      </c>
      <c r="F338" s="182">
        <v>-7.365529796854009E-3</v>
      </c>
      <c r="G338" s="59"/>
      <c r="H338" s="5"/>
    </row>
    <row r="339" spans="1:8" s="57" customFormat="1" ht="10.5" customHeight="1" x14ac:dyDescent="0.2">
      <c r="A339" s="6"/>
      <c r="B339" s="37" t="s">
        <v>224</v>
      </c>
      <c r="C339" s="306">
        <v>1200.4399999999998</v>
      </c>
      <c r="D339" s="307"/>
      <c r="E339" s="307"/>
      <c r="F339" s="182">
        <v>0.24563151122732663</v>
      </c>
      <c r="G339" s="56"/>
      <c r="H339" s="5"/>
    </row>
    <row r="340" spans="1:8" s="57" customFormat="1" ht="10.5" hidden="1" customHeight="1" x14ac:dyDescent="0.2">
      <c r="A340" s="6"/>
      <c r="B340" s="37"/>
      <c r="C340" s="306"/>
      <c r="D340" s="307"/>
      <c r="E340" s="307"/>
      <c r="F340" s="182"/>
      <c r="G340" s="56"/>
      <c r="H340" s="5"/>
    </row>
    <row r="341" spans="1:8" s="57" customFormat="1" ht="10.5" customHeight="1" x14ac:dyDescent="0.2">
      <c r="A341" s="6"/>
      <c r="B341" s="37" t="s">
        <v>424</v>
      </c>
      <c r="C341" s="306"/>
      <c r="D341" s="307"/>
      <c r="E341" s="307"/>
      <c r="F341" s="182"/>
      <c r="G341" s="56"/>
      <c r="H341" s="5"/>
    </row>
    <row r="342" spans="1:8" s="57" customFormat="1" ht="10.5" customHeight="1" x14ac:dyDescent="0.2">
      <c r="A342" s="6"/>
      <c r="B342" s="35" t="s">
        <v>120</v>
      </c>
      <c r="C342" s="301">
        <v>8702.9500000000244</v>
      </c>
      <c r="D342" s="302"/>
      <c r="E342" s="302">
        <v>10.9</v>
      </c>
      <c r="F342" s="239">
        <v>2.1245262206786242E-2</v>
      </c>
      <c r="G342" s="56"/>
      <c r="H342" s="5"/>
    </row>
    <row r="343" spans="1:8" s="57" customFormat="1" ht="14.25" customHeight="1" x14ac:dyDescent="0.2">
      <c r="A343" s="6"/>
      <c r="B343" s="31" t="s">
        <v>244</v>
      </c>
      <c r="C343" s="308"/>
      <c r="D343" s="309"/>
      <c r="E343" s="309"/>
      <c r="F343" s="183"/>
      <c r="G343" s="56"/>
      <c r="H343" s="5"/>
    </row>
    <row r="344" spans="1:8" s="57" customFormat="1" ht="10.5" customHeight="1" x14ac:dyDescent="0.2">
      <c r="A344" s="6"/>
      <c r="B344" s="37" t="s">
        <v>144</v>
      </c>
      <c r="C344" s="306">
        <v>195.33</v>
      </c>
      <c r="D344" s="307"/>
      <c r="E344" s="307"/>
      <c r="F344" s="182">
        <v>-2.6076984443558104E-2</v>
      </c>
      <c r="G344" s="56"/>
      <c r="H344" s="5"/>
    </row>
    <row r="345" spans="1:8" s="57" customFormat="1" ht="10.5" customHeight="1" x14ac:dyDescent="0.2">
      <c r="A345" s="6"/>
      <c r="B345" s="37" t="s">
        <v>125</v>
      </c>
      <c r="C345" s="306">
        <v>226897.31000000038</v>
      </c>
      <c r="D345" s="307"/>
      <c r="E345" s="307">
        <v>1013.0699999999999</v>
      </c>
      <c r="F345" s="182">
        <v>4.6170364754462234E-2</v>
      </c>
      <c r="G345" s="56"/>
      <c r="H345" s="5"/>
    </row>
    <row r="346" spans="1:8" s="57" customFormat="1" ht="10.5" customHeight="1" x14ac:dyDescent="0.2">
      <c r="A346" s="6"/>
      <c r="B346" s="37" t="s">
        <v>126</v>
      </c>
      <c r="C346" s="306">
        <v>195.14000000000001</v>
      </c>
      <c r="D346" s="307"/>
      <c r="E346" s="307"/>
      <c r="F346" s="182">
        <v>-0.43844604316546743</v>
      </c>
      <c r="G346" s="56"/>
      <c r="H346" s="5"/>
    </row>
    <row r="347" spans="1:8" s="57" customFormat="1" ht="10.5" customHeight="1" x14ac:dyDescent="0.2">
      <c r="A347" s="6"/>
      <c r="B347" s="37" t="s">
        <v>127</v>
      </c>
      <c r="C347" s="306">
        <v>2384</v>
      </c>
      <c r="D347" s="307"/>
      <c r="E347" s="307"/>
      <c r="F347" s="182"/>
      <c r="G347" s="56"/>
      <c r="H347" s="5"/>
    </row>
    <row r="348" spans="1:8" s="57" customFormat="1" ht="10.5" customHeight="1" x14ac:dyDescent="0.2">
      <c r="A348" s="6"/>
      <c r="B348" s="37" t="s">
        <v>133</v>
      </c>
      <c r="C348" s="306">
        <v>41626.810000000005</v>
      </c>
      <c r="D348" s="307"/>
      <c r="E348" s="307">
        <v>217.20000000000002</v>
      </c>
      <c r="F348" s="182">
        <v>-0.10258829231001731</v>
      </c>
      <c r="G348" s="56"/>
      <c r="H348" s="5"/>
    </row>
    <row r="349" spans="1:8" s="57" customFormat="1" ht="10.5" customHeight="1" x14ac:dyDescent="0.2">
      <c r="A349" s="6"/>
      <c r="B349" s="37" t="s">
        <v>134</v>
      </c>
      <c r="C349" s="306">
        <v>230.43000000000004</v>
      </c>
      <c r="D349" s="307"/>
      <c r="E349" s="307"/>
      <c r="F349" s="182">
        <v>-0.38275474124075848</v>
      </c>
      <c r="G349" s="56"/>
      <c r="H349" s="5"/>
    </row>
    <row r="350" spans="1:8" s="57" customFormat="1" ht="11.25" customHeight="1" x14ac:dyDescent="0.2">
      <c r="A350" s="6"/>
      <c r="B350" s="37" t="s">
        <v>24</v>
      </c>
      <c r="C350" s="306">
        <v>11510.340000000004</v>
      </c>
      <c r="D350" s="307"/>
      <c r="E350" s="307"/>
      <c r="F350" s="182">
        <v>-0.16041384320699303</v>
      </c>
      <c r="G350" s="56"/>
      <c r="H350" s="5"/>
    </row>
    <row r="351" spans="1:8" s="57" customFormat="1" ht="11.25" customHeight="1" x14ac:dyDescent="0.2">
      <c r="A351" s="6"/>
      <c r="B351" s="37" t="s">
        <v>138</v>
      </c>
      <c r="C351" s="306">
        <v>338.09</v>
      </c>
      <c r="D351" s="307"/>
      <c r="E351" s="307"/>
      <c r="F351" s="182">
        <v>-0.2142010459035445</v>
      </c>
      <c r="G351" s="56"/>
      <c r="H351" s="5"/>
    </row>
    <row r="352" spans="1:8" s="57" customFormat="1" ht="10.5" customHeight="1" x14ac:dyDescent="0.2">
      <c r="A352" s="6"/>
      <c r="B352" s="37" t="s">
        <v>151</v>
      </c>
      <c r="C352" s="306">
        <v>185059.63000000091</v>
      </c>
      <c r="D352" s="307"/>
      <c r="E352" s="307">
        <v>261.39999999999998</v>
      </c>
      <c r="F352" s="182">
        <v>-4.8610565595099242E-2</v>
      </c>
      <c r="G352" s="56"/>
      <c r="H352" s="5"/>
    </row>
    <row r="353" spans="1:8" s="57" customFormat="1" ht="11.25" customHeight="1" x14ac:dyDescent="0.2">
      <c r="A353" s="6"/>
      <c r="B353" s="37" t="s">
        <v>140</v>
      </c>
      <c r="C353" s="306"/>
      <c r="D353" s="307"/>
      <c r="E353" s="307"/>
      <c r="F353" s="182"/>
      <c r="G353" s="56"/>
    </row>
    <row r="354" spans="1:8" s="60" customFormat="1" ht="12.75" customHeight="1" x14ac:dyDescent="0.2">
      <c r="A354" s="24"/>
      <c r="B354" s="37" t="s">
        <v>129</v>
      </c>
      <c r="C354" s="306">
        <v>65541.47</v>
      </c>
      <c r="D354" s="307"/>
      <c r="E354" s="307">
        <v>251.3</v>
      </c>
      <c r="F354" s="182">
        <v>8.5864724237301848E-2</v>
      </c>
      <c r="G354" s="59"/>
      <c r="H354" s="5"/>
    </row>
    <row r="355" spans="1:8" s="60" customFormat="1" ht="13.5" customHeight="1" x14ac:dyDescent="0.2">
      <c r="A355" s="24"/>
      <c r="B355" s="16" t="s">
        <v>416</v>
      </c>
      <c r="C355" s="306">
        <v>142</v>
      </c>
      <c r="D355" s="307"/>
      <c r="E355" s="307"/>
      <c r="F355" s="182">
        <v>5.1851851851851816E-2</v>
      </c>
      <c r="G355" s="59"/>
    </row>
    <row r="356" spans="1:8" s="60" customFormat="1" ht="13.5" customHeight="1" x14ac:dyDescent="0.2">
      <c r="A356" s="24"/>
      <c r="B356" s="16" t="s">
        <v>427</v>
      </c>
      <c r="C356" s="306"/>
      <c r="D356" s="307"/>
      <c r="E356" s="307"/>
      <c r="F356" s="182"/>
      <c r="G356" s="59"/>
    </row>
    <row r="357" spans="1:8" s="558" customFormat="1" ht="10.5" customHeight="1" x14ac:dyDescent="0.2">
      <c r="A357" s="489"/>
      <c r="B357" s="553" t="s">
        <v>312</v>
      </c>
      <c r="C357" s="554"/>
      <c r="D357" s="555"/>
      <c r="E357" s="555"/>
      <c r="F357" s="556"/>
      <c r="G357" s="557"/>
      <c r="H357" s="486"/>
    </row>
    <row r="358" spans="1:8" s="60" customFormat="1" ht="10.5" customHeight="1" x14ac:dyDescent="0.2">
      <c r="A358" s="24"/>
      <c r="B358" s="37" t="s">
        <v>179</v>
      </c>
      <c r="C358" s="306">
        <v>267</v>
      </c>
      <c r="D358" s="307"/>
      <c r="E358" s="307"/>
      <c r="F358" s="182"/>
      <c r="G358" s="59"/>
      <c r="H358" s="5"/>
    </row>
    <row r="359" spans="1:8" s="60" customFormat="1" ht="10.5" customHeight="1" x14ac:dyDescent="0.2">
      <c r="A359" s="24"/>
      <c r="B359" s="37" t="s">
        <v>468</v>
      </c>
      <c r="C359" s="306">
        <v>630</v>
      </c>
      <c r="D359" s="307"/>
      <c r="E359" s="307"/>
      <c r="F359" s="182"/>
      <c r="G359" s="59"/>
      <c r="H359" s="5"/>
    </row>
    <row r="360" spans="1:8" s="60" customFormat="1" ht="10.5" customHeight="1" x14ac:dyDescent="0.2">
      <c r="A360" s="24"/>
      <c r="B360" s="575" t="s">
        <v>460</v>
      </c>
      <c r="C360" s="306"/>
      <c r="D360" s="307"/>
      <c r="E360" s="307"/>
      <c r="F360" s="182"/>
      <c r="G360" s="59"/>
      <c r="H360" s="5"/>
    </row>
    <row r="361" spans="1:8" s="60" customFormat="1" ht="10.5" customHeight="1" x14ac:dyDescent="0.2">
      <c r="A361" s="24"/>
      <c r="B361" s="575" t="s">
        <v>488</v>
      </c>
      <c r="C361" s="306"/>
      <c r="D361" s="307"/>
      <c r="E361" s="307"/>
      <c r="F361" s="182"/>
      <c r="G361" s="59"/>
      <c r="H361" s="5"/>
    </row>
    <row r="362" spans="1:8" s="60" customFormat="1" ht="10.5" customHeight="1" x14ac:dyDescent="0.2">
      <c r="A362" s="24"/>
      <c r="B362" s="37" t="s">
        <v>424</v>
      </c>
      <c r="C362" s="306"/>
      <c r="D362" s="307"/>
      <c r="E362" s="307"/>
      <c r="F362" s="182"/>
      <c r="G362" s="59"/>
      <c r="H362" s="5"/>
    </row>
    <row r="363" spans="1:8" s="60" customFormat="1" ht="10.5" customHeight="1" x14ac:dyDescent="0.2">
      <c r="A363" s="24"/>
      <c r="B363" s="37" t="s">
        <v>178</v>
      </c>
      <c r="C363" s="308"/>
      <c r="D363" s="309"/>
      <c r="E363" s="309"/>
      <c r="F363" s="183"/>
      <c r="G363" s="59"/>
      <c r="H363" s="5"/>
    </row>
    <row r="364" spans="1:8" s="60" customFormat="1" ht="10.5" customHeight="1" x14ac:dyDescent="0.2">
      <c r="A364" s="24"/>
      <c r="B364" s="35" t="s">
        <v>246</v>
      </c>
      <c r="C364" s="308">
        <v>535017.55000000133</v>
      </c>
      <c r="D364" s="309"/>
      <c r="E364" s="309">
        <v>1742.97</v>
      </c>
      <c r="F364" s="183">
        <v>1.4658358329426857E-3</v>
      </c>
      <c r="G364" s="56"/>
      <c r="H364" s="5"/>
    </row>
    <row r="365" spans="1:8" s="57" customFormat="1" ht="10.5" customHeight="1" x14ac:dyDescent="0.2">
      <c r="A365" s="6"/>
      <c r="B365" s="35" t="s">
        <v>8</v>
      </c>
      <c r="C365" s="308">
        <v>43820892.140002556</v>
      </c>
      <c r="D365" s="309">
        <v>1048495.8500000029</v>
      </c>
      <c r="E365" s="309">
        <v>255542.01000000065</v>
      </c>
      <c r="F365" s="183">
        <v>2.2138869108722981E-2</v>
      </c>
      <c r="G365" s="56"/>
      <c r="H365" s="5"/>
    </row>
    <row r="366" spans="1:8" s="57" customFormat="1" ht="10.5" customHeight="1" x14ac:dyDescent="0.2">
      <c r="A366" s="6"/>
      <c r="B366" s="31" t="s">
        <v>145</v>
      </c>
      <c r="C366" s="306"/>
      <c r="D366" s="307"/>
      <c r="E366" s="307"/>
      <c r="F366" s="182"/>
      <c r="G366" s="56"/>
      <c r="H366" s="5"/>
    </row>
    <row r="367" spans="1:8" s="57" customFormat="1" ht="10.5" customHeight="1" x14ac:dyDescent="0.2">
      <c r="A367" s="6"/>
      <c r="B367" s="37" t="s">
        <v>146</v>
      </c>
      <c r="C367" s="306">
        <v>92800187.760000303</v>
      </c>
      <c r="D367" s="307">
        <v>11658591.100000007</v>
      </c>
      <c r="E367" s="307">
        <v>575953.8899999999</v>
      </c>
      <c r="F367" s="182">
        <v>-4.8987978167201685E-2</v>
      </c>
      <c r="G367" s="59"/>
      <c r="H367" s="5"/>
    </row>
    <row r="368" spans="1:8" s="60" customFormat="1" ht="10.5" customHeight="1" x14ac:dyDescent="0.2">
      <c r="A368" s="24"/>
      <c r="B368" s="37" t="s">
        <v>442</v>
      </c>
      <c r="C368" s="306">
        <v>231088.91999999297</v>
      </c>
      <c r="D368" s="307">
        <v>23959.060000000016</v>
      </c>
      <c r="E368" s="307">
        <v>714.13999999999987</v>
      </c>
      <c r="F368" s="182">
        <v>-0.16896114155045494</v>
      </c>
      <c r="G368" s="266"/>
      <c r="H368" s="5"/>
    </row>
    <row r="369" spans="1:9" s="60" customFormat="1" ht="10.5" customHeight="1" x14ac:dyDescent="0.2">
      <c r="A369" s="24"/>
      <c r="B369" s="37" t="s">
        <v>147</v>
      </c>
      <c r="C369" s="306">
        <v>495353.59000003856</v>
      </c>
      <c r="D369" s="307">
        <v>94668.719999999987</v>
      </c>
      <c r="E369" s="307">
        <v>1682.7599999999973</v>
      </c>
      <c r="F369" s="182">
        <v>-2.6181788199995504E-2</v>
      </c>
      <c r="G369" s="265"/>
      <c r="H369" s="267"/>
      <c r="I369" s="59"/>
    </row>
    <row r="370" spans="1:9" s="60" customFormat="1" x14ac:dyDescent="0.2">
      <c r="A370" s="24"/>
      <c r="B370" s="37" t="s">
        <v>148</v>
      </c>
      <c r="C370" s="306">
        <v>2589269.8500003577</v>
      </c>
      <c r="D370" s="307">
        <v>184847.55999999822</v>
      </c>
      <c r="E370" s="307">
        <v>9034.6100000000024</v>
      </c>
      <c r="F370" s="182">
        <v>-2.2554375901518875E-2</v>
      </c>
      <c r="G370" s="265"/>
      <c r="H370" s="265"/>
      <c r="I370" s="59"/>
    </row>
    <row r="371" spans="1:9" s="60" customFormat="1" ht="10.5" customHeight="1" x14ac:dyDescent="0.2">
      <c r="A371" s="24"/>
      <c r="B371" s="37" t="s">
        <v>125</v>
      </c>
      <c r="C371" s="306">
        <v>1054820.5599999756</v>
      </c>
      <c r="D371" s="307">
        <v>68095.619999999733</v>
      </c>
      <c r="E371" s="307">
        <v>10030.849999999959</v>
      </c>
      <c r="F371" s="182">
        <v>6.4323543045855303E-2</v>
      </c>
      <c r="G371" s="265"/>
      <c r="H371" s="265"/>
      <c r="I371" s="59"/>
    </row>
    <row r="372" spans="1:9" s="60" customFormat="1" ht="10.5" customHeight="1" x14ac:dyDescent="0.2">
      <c r="A372" s="24"/>
      <c r="B372" s="37" t="s">
        <v>149</v>
      </c>
      <c r="C372" s="306">
        <v>4997.4499999999798</v>
      </c>
      <c r="D372" s="307">
        <v>11.100000000000001</v>
      </c>
      <c r="E372" s="307">
        <v>50.43</v>
      </c>
      <c r="F372" s="182">
        <v>-0.14710696128108125</v>
      </c>
      <c r="G372" s="210"/>
      <c r="H372" s="265"/>
      <c r="I372" s="59"/>
    </row>
    <row r="373" spans="1:9" s="60" customFormat="1" ht="10.5" customHeight="1" x14ac:dyDescent="0.2">
      <c r="A373" s="24"/>
      <c r="B373" s="16" t="s">
        <v>35</v>
      </c>
      <c r="C373" s="306"/>
      <c r="D373" s="307"/>
      <c r="E373" s="307"/>
      <c r="F373" s="182"/>
      <c r="G373" s="210"/>
      <c r="H373" s="211"/>
      <c r="I373" s="59"/>
    </row>
    <row r="374" spans="1:9" s="60" customFormat="1" ht="10.5" customHeight="1" x14ac:dyDescent="0.2">
      <c r="A374" s="24"/>
      <c r="B374" s="37" t="s">
        <v>435</v>
      </c>
      <c r="C374" s="306"/>
      <c r="D374" s="307"/>
      <c r="E374" s="307"/>
      <c r="F374" s="182"/>
      <c r="G374" s="4"/>
      <c r="H374" s="211"/>
      <c r="I374" s="59"/>
    </row>
    <row r="375" spans="1:9" ht="13.5" customHeight="1" x14ac:dyDescent="0.2">
      <c r="B375" s="37" t="s">
        <v>47</v>
      </c>
      <c r="C375" s="306"/>
      <c r="D375" s="307"/>
      <c r="E375" s="307"/>
      <c r="F375" s="182"/>
      <c r="G375" s="8"/>
      <c r="H375" s="4"/>
      <c r="I375" s="51"/>
    </row>
    <row r="376" spans="1:9" ht="13.5" customHeight="1" x14ac:dyDescent="0.2">
      <c r="B376" s="575" t="s">
        <v>461</v>
      </c>
      <c r="C376" s="306"/>
      <c r="D376" s="307"/>
      <c r="E376" s="307"/>
      <c r="F376" s="182"/>
      <c r="G376" s="8"/>
      <c r="H376" s="4"/>
      <c r="I376" s="51"/>
    </row>
    <row r="377" spans="1:9" ht="13.5" hidden="1" customHeight="1" x14ac:dyDescent="0.2">
      <c r="B377" s="575"/>
      <c r="C377" s="306"/>
      <c r="D377" s="307"/>
      <c r="E377" s="307"/>
      <c r="F377" s="182"/>
      <c r="G377" s="8"/>
      <c r="H377" s="4"/>
      <c r="I377" s="51"/>
    </row>
    <row r="378" spans="1:9" ht="15" customHeight="1" x14ac:dyDescent="0.2">
      <c r="B378" s="41" t="s">
        <v>150</v>
      </c>
      <c r="C378" s="311">
        <v>97175718.130000681</v>
      </c>
      <c r="D378" s="312">
        <v>12030173.160000004</v>
      </c>
      <c r="E378" s="312">
        <v>597466.67999999982</v>
      </c>
      <c r="F378" s="184">
        <v>-4.7419674659350708E-2</v>
      </c>
      <c r="H378" s="8"/>
      <c r="I378" s="8"/>
    </row>
    <row r="379" spans="1:9" ht="9.75" customHeight="1" x14ac:dyDescent="0.2">
      <c r="B379" s="265"/>
      <c r="C379" s="266"/>
      <c r="D379" s="266"/>
      <c r="E379" s="266"/>
      <c r="F379" s="266"/>
      <c r="G379" s="15"/>
    </row>
    <row r="380" spans="1:9" ht="19.5" customHeight="1" x14ac:dyDescent="0.2">
      <c r="B380" s="265" t="s">
        <v>238</v>
      </c>
      <c r="C380" s="265"/>
      <c r="D380" s="265"/>
      <c r="E380" s="265"/>
      <c r="F380" s="265"/>
      <c r="G380" s="23"/>
      <c r="H380" s="5"/>
      <c r="I380" s="5"/>
    </row>
    <row r="381" spans="1:9" ht="13.5" customHeight="1" x14ac:dyDescent="0.2">
      <c r="B381" s="265" t="s">
        <v>249</v>
      </c>
      <c r="C381" s="265"/>
      <c r="D381" s="265"/>
      <c r="E381" s="265"/>
      <c r="F381" s="265"/>
      <c r="G381" s="23"/>
      <c r="H381" s="5"/>
      <c r="I381" s="5"/>
    </row>
    <row r="382" spans="1:9" ht="10.5" customHeight="1" x14ac:dyDescent="0.2">
      <c r="B382" s="265" t="s">
        <v>251</v>
      </c>
      <c r="C382" s="265"/>
      <c r="D382" s="265"/>
      <c r="E382" s="265"/>
      <c r="F382" s="265"/>
      <c r="G382" s="56"/>
      <c r="H382" s="5"/>
      <c r="I382" s="5"/>
    </row>
    <row r="383" spans="1:9" s="57" customFormat="1" ht="12.75" customHeight="1" x14ac:dyDescent="0.15">
      <c r="A383" s="6"/>
      <c r="B383" s="265"/>
      <c r="C383" s="210"/>
      <c r="D383" s="210"/>
      <c r="E383" s="210"/>
      <c r="F383" s="210"/>
      <c r="G383" s="59"/>
    </row>
    <row r="384" spans="1:9" s="60" customFormat="1" ht="14.25" customHeight="1" x14ac:dyDescent="0.2">
      <c r="A384" s="24"/>
      <c r="B384" s="50"/>
      <c r="C384" s="210"/>
      <c r="D384" s="210"/>
      <c r="E384" s="210"/>
      <c r="F384" s="210"/>
      <c r="G384" s="56"/>
    </row>
    <row r="385" spans="1:9" s="57" customFormat="1" x14ac:dyDescent="0.2">
      <c r="A385" s="6"/>
      <c r="B385" s="5"/>
      <c r="C385" s="3"/>
      <c r="D385" s="3"/>
      <c r="E385" s="3"/>
      <c r="F385" s="4"/>
      <c r="G385" s="56"/>
      <c r="H385" s="5"/>
    </row>
    <row r="386" spans="1:9" s="57" customFormat="1" ht="15.75" x14ac:dyDescent="0.25">
      <c r="A386" s="6"/>
      <c r="B386" s="7" t="s">
        <v>288</v>
      </c>
      <c r="C386" s="8"/>
      <c r="D386" s="8"/>
      <c r="E386" s="8"/>
      <c r="F386" s="8"/>
      <c r="G386" s="56"/>
      <c r="H386" s="5"/>
    </row>
    <row r="387" spans="1:9" s="57" customFormat="1" x14ac:dyDescent="0.2">
      <c r="A387" s="6"/>
      <c r="B387" s="9"/>
      <c r="C387" s="10" t="str">
        <f>$C$3</f>
        <v>PERIODE DU 1.1 AU 30.11.2024</v>
      </c>
      <c r="D387" s="11"/>
      <c r="E387" s="3"/>
      <c r="F387" s="3"/>
      <c r="G387" s="56"/>
      <c r="H387" s="5"/>
    </row>
    <row r="388" spans="1:9" s="57" customFormat="1" ht="12.75" x14ac:dyDescent="0.2">
      <c r="A388" s="6"/>
      <c r="B388" s="12" t="str">
        <f>B272</f>
        <v xml:space="preserve">             II- ASSURANCE MATERNITE : DEPENSES en milliers d'euros</v>
      </c>
      <c r="C388" s="13"/>
      <c r="D388" s="13"/>
      <c r="E388" s="13"/>
      <c r="F388" s="14"/>
      <c r="G388" s="56"/>
      <c r="H388" s="5"/>
    </row>
    <row r="389" spans="1:9" s="57" customFormat="1" x14ac:dyDescent="0.2">
      <c r="A389" s="6"/>
      <c r="B389" s="16" t="s">
        <v>7</v>
      </c>
      <c r="C389" s="17" t="s">
        <v>6</v>
      </c>
      <c r="D389" s="219" t="s">
        <v>242</v>
      </c>
      <c r="E389" s="219" t="s">
        <v>237</v>
      </c>
      <c r="F389" s="19" t="str">
        <f>CUMUL_Maladie_mnt!$H$5</f>
        <v>PCAP</v>
      </c>
      <c r="G389" s="59"/>
      <c r="H389" s="5"/>
    </row>
    <row r="390" spans="1:9" s="60" customFormat="1" x14ac:dyDescent="0.2">
      <c r="A390" s="24"/>
      <c r="B390" s="21"/>
      <c r="C390" s="44"/>
      <c r="D390" s="220"/>
      <c r="E390" s="220" t="s">
        <v>239</v>
      </c>
      <c r="F390" s="22" t="str">
        <f>CUMUL_Maladie_mnt!$H$6</f>
        <v>en %</v>
      </c>
      <c r="G390" s="59"/>
      <c r="H390" s="5"/>
    </row>
    <row r="391" spans="1:9" s="60" customFormat="1" ht="12" x14ac:dyDescent="0.2">
      <c r="A391" s="24"/>
      <c r="B391" s="31" t="s">
        <v>152</v>
      </c>
      <c r="C391" s="55"/>
      <c r="D391" s="225"/>
      <c r="E391" s="225"/>
      <c r="F391" s="182"/>
      <c r="G391" s="56"/>
      <c r="H391" s="5"/>
    </row>
    <row r="392" spans="1:9" s="57" customFormat="1" x14ac:dyDescent="0.2">
      <c r="A392" s="6"/>
      <c r="B392" s="16" t="s">
        <v>12</v>
      </c>
      <c r="C392" s="306">
        <v>68982425.989998132</v>
      </c>
      <c r="D392" s="307">
        <v>168134.24999999997</v>
      </c>
      <c r="E392" s="307">
        <v>306117.65000000055</v>
      </c>
      <c r="F392" s="182">
        <v>0.14237610130968603</v>
      </c>
      <c r="G392" s="66"/>
      <c r="H392" s="5"/>
    </row>
    <row r="393" spans="1:9" s="57" customFormat="1" ht="10.5" customHeight="1" x14ac:dyDescent="0.2">
      <c r="A393" s="6"/>
      <c r="B393" s="16" t="s">
        <v>10</v>
      </c>
      <c r="C393" s="306">
        <v>73062.660000001633</v>
      </c>
      <c r="D393" s="307"/>
      <c r="E393" s="307"/>
      <c r="F393" s="182"/>
      <c r="G393" s="66"/>
      <c r="H393" s="5"/>
    </row>
    <row r="394" spans="1:9" s="57" customFormat="1" ht="10.5" customHeight="1" x14ac:dyDescent="0.2">
      <c r="A394" s="6"/>
      <c r="B394" s="16" t="s">
        <v>9</v>
      </c>
      <c r="C394" s="306"/>
      <c r="D394" s="307"/>
      <c r="E394" s="307"/>
      <c r="F394" s="182"/>
      <c r="G394" s="56"/>
      <c r="H394" s="5"/>
    </row>
    <row r="395" spans="1:9" s="57" customFormat="1" ht="10.5" customHeight="1" x14ac:dyDescent="0.2">
      <c r="A395" s="6"/>
      <c r="B395" s="16" t="s">
        <v>299</v>
      </c>
      <c r="C395" s="306">
        <v>111469.02000000016</v>
      </c>
      <c r="D395" s="307"/>
      <c r="E395" s="307"/>
      <c r="F395" s="182"/>
      <c r="G395" s="59"/>
      <c r="H395" s="5"/>
    </row>
    <row r="396" spans="1:9" s="60" customFormat="1" ht="10.5" customHeight="1" x14ac:dyDescent="0.2">
      <c r="A396" s="24"/>
      <c r="B396" s="16" t="s">
        <v>11</v>
      </c>
      <c r="C396" s="306">
        <v>270.00999999999982</v>
      </c>
      <c r="D396" s="307"/>
      <c r="E396" s="307"/>
      <c r="F396" s="182"/>
      <c r="G396" s="56"/>
      <c r="H396" s="5"/>
    </row>
    <row r="397" spans="1:9" s="57" customFormat="1" ht="9" customHeight="1" x14ac:dyDescent="0.2">
      <c r="A397" s="6"/>
      <c r="B397" s="16" t="s">
        <v>75</v>
      </c>
      <c r="C397" s="306">
        <v>3200.6300000000188</v>
      </c>
      <c r="D397" s="307"/>
      <c r="E397" s="307"/>
      <c r="F397" s="182"/>
      <c r="G397" s="59"/>
    </row>
    <row r="398" spans="1:9" s="57" customFormat="1" ht="10.5" customHeight="1" x14ac:dyDescent="0.2">
      <c r="A398" s="6"/>
      <c r="B398" s="16" t="s">
        <v>85</v>
      </c>
      <c r="C398" s="306">
        <v>2297465.9900000012</v>
      </c>
      <c r="D398" s="313">
        <v>2297465.9900000012</v>
      </c>
      <c r="E398" s="313">
        <v>650.98</v>
      </c>
      <c r="F398" s="185">
        <v>0.19559415237510347</v>
      </c>
      <c r="G398" s="59"/>
      <c r="H398" s="28"/>
    </row>
    <row r="399" spans="1:9" s="60" customFormat="1" ht="15" customHeight="1" x14ac:dyDescent="0.2">
      <c r="A399" s="24"/>
      <c r="B399" s="37" t="s">
        <v>25</v>
      </c>
      <c r="C399" s="306"/>
      <c r="D399" s="313"/>
      <c r="E399" s="313"/>
      <c r="F399" s="185"/>
      <c r="G399" s="69"/>
    </row>
    <row r="400" spans="1:9" ht="17.25" customHeight="1" x14ac:dyDescent="0.2">
      <c r="A400" s="2"/>
      <c r="B400" s="37" t="s">
        <v>48</v>
      </c>
      <c r="C400" s="306"/>
      <c r="D400" s="313"/>
      <c r="E400" s="313"/>
      <c r="F400" s="185"/>
      <c r="G400" s="69"/>
      <c r="H400" s="5"/>
      <c r="I400" s="5"/>
    </row>
    <row r="401" spans="1:11" ht="10.5" customHeight="1" x14ac:dyDescent="0.2">
      <c r="A401" s="2"/>
      <c r="B401" s="37" t="s">
        <v>355</v>
      </c>
      <c r="C401" s="306">
        <v>2752.0700000000006</v>
      </c>
      <c r="D401" s="307"/>
      <c r="E401" s="307">
        <v>23</v>
      </c>
      <c r="F401" s="182"/>
      <c r="G401" s="69"/>
      <c r="H401" s="5"/>
      <c r="I401" s="5"/>
    </row>
    <row r="402" spans="1:11" ht="13.5" customHeight="1" x14ac:dyDescent="0.2">
      <c r="A402" s="2"/>
      <c r="B402" s="37" t="s">
        <v>79</v>
      </c>
      <c r="C402" s="306">
        <v>248768.08999999991</v>
      </c>
      <c r="D402" s="307"/>
      <c r="E402" s="307">
        <v>961.53</v>
      </c>
      <c r="F402" s="182">
        <v>6.1998757028853158E-2</v>
      </c>
      <c r="G402" s="69"/>
      <c r="H402" s="5"/>
      <c r="I402" s="5"/>
    </row>
    <row r="403" spans="1:11" ht="11.25" customHeight="1" x14ac:dyDescent="0.2">
      <c r="A403" s="2"/>
      <c r="B403" s="37" t="s">
        <v>432</v>
      </c>
      <c r="C403" s="306">
        <v>3293047.7100010733</v>
      </c>
      <c r="D403" s="313"/>
      <c r="E403" s="313">
        <v>15670.180000000184</v>
      </c>
      <c r="F403" s="185">
        <v>2.5871039824061803E-2</v>
      </c>
      <c r="G403" s="70"/>
      <c r="H403" s="5"/>
      <c r="I403" s="5"/>
    </row>
    <row r="404" spans="1:11" ht="11.25" customHeight="1" x14ac:dyDescent="0.2">
      <c r="A404" s="2"/>
      <c r="B404" s="563" t="s">
        <v>440</v>
      </c>
      <c r="C404" s="306">
        <v>1396285.0499999698</v>
      </c>
      <c r="D404" s="313"/>
      <c r="E404" s="313">
        <v>5289.6099999999988</v>
      </c>
      <c r="F404" s="185"/>
      <c r="G404" s="70"/>
      <c r="H404" s="5"/>
      <c r="I404" s="5"/>
    </row>
    <row r="405" spans="1:11" ht="11.25" customHeight="1" x14ac:dyDescent="0.2">
      <c r="A405" s="2"/>
      <c r="B405" s="574" t="s">
        <v>457</v>
      </c>
      <c r="C405" s="306"/>
      <c r="D405" s="313"/>
      <c r="E405" s="313"/>
      <c r="F405" s="185"/>
      <c r="G405" s="70"/>
      <c r="H405" s="5"/>
      <c r="I405" s="5"/>
    </row>
    <row r="406" spans="1:11" ht="11.25" customHeight="1" x14ac:dyDescent="0.2">
      <c r="A406" s="2"/>
      <c r="B406" s="574" t="s">
        <v>476</v>
      </c>
      <c r="C406" s="306">
        <v>314432.79999999941</v>
      </c>
      <c r="D406" s="313"/>
      <c r="E406" s="313">
        <v>1140.1399999999999</v>
      </c>
      <c r="F406" s="185">
        <v>-0.36699488839285033</v>
      </c>
      <c r="G406" s="70"/>
      <c r="H406" s="5"/>
      <c r="I406" s="5"/>
    </row>
    <row r="407" spans="1:11" ht="11.25" customHeight="1" x14ac:dyDescent="0.2">
      <c r="A407" s="2"/>
      <c r="B407" s="574" t="s">
        <v>493</v>
      </c>
      <c r="C407" s="306"/>
      <c r="D407" s="313"/>
      <c r="E407" s="313"/>
      <c r="F407" s="185"/>
      <c r="G407" s="70"/>
      <c r="H407" s="5"/>
      <c r="I407" s="5"/>
    </row>
    <row r="408" spans="1:11" s="28" customFormat="1" ht="10.5" customHeight="1" x14ac:dyDescent="0.2">
      <c r="A408" s="54"/>
      <c r="B408" s="563" t="s">
        <v>445</v>
      </c>
      <c r="C408" s="306">
        <v>714.60000000002537</v>
      </c>
      <c r="D408" s="313"/>
      <c r="E408" s="313">
        <v>1.2</v>
      </c>
      <c r="F408" s="185">
        <v>-3.5279516963443447E-3</v>
      </c>
      <c r="G408" s="70"/>
      <c r="H408" s="5"/>
      <c r="I408" s="5"/>
      <c r="J408" s="5"/>
      <c r="K408" s="5"/>
    </row>
    <row r="409" spans="1:11" ht="10.5" customHeight="1" x14ac:dyDescent="0.2">
      <c r="A409" s="2"/>
      <c r="B409" s="16" t="s">
        <v>280</v>
      </c>
      <c r="C409" s="308"/>
      <c r="D409" s="315"/>
      <c r="E409" s="315"/>
      <c r="F409" s="186"/>
      <c r="G409" s="69"/>
      <c r="H409" s="5"/>
      <c r="I409" s="28"/>
      <c r="J409" s="28"/>
      <c r="K409" s="28"/>
    </row>
    <row r="410" spans="1:11" ht="10.5" customHeight="1" x14ac:dyDescent="0.2">
      <c r="A410" s="2"/>
      <c r="B410" s="29" t="s">
        <v>156</v>
      </c>
      <c r="C410" s="308">
        <v>76723894.61999917</v>
      </c>
      <c r="D410" s="315">
        <v>2465600.2400000012</v>
      </c>
      <c r="E410" s="315">
        <v>329854.29000000074</v>
      </c>
      <c r="F410" s="186">
        <v>0.14805321183703146</v>
      </c>
      <c r="G410" s="69"/>
      <c r="H410" s="5"/>
      <c r="I410" s="5"/>
    </row>
    <row r="411" spans="1:11" ht="10.5" customHeight="1" x14ac:dyDescent="0.2">
      <c r="A411" s="2"/>
      <c r="B411" s="29" t="s">
        <v>153</v>
      </c>
      <c r="C411" s="308">
        <v>365.6</v>
      </c>
      <c r="D411" s="315"/>
      <c r="E411" s="315"/>
      <c r="F411" s="186">
        <v>-9.5049504950495023E-2</v>
      </c>
      <c r="G411" s="69"/>
      <c r="H411" s="5"/>
      <c r="I411" s="5"/>
    </row>
    <row r="412" spans="1:11" ht="10.5" customHeight="1" x14ac:dyDescent="0.2">
      <c r="A412" s="2"/>
      <c r="B412" s="31" t="s">
        <v>154</v>
      </c>
      <c r="C412" s="308"/>
      <c r="D412" s="315"/>
      <c r="E412" s="315"/>
      <c r="F412" s="186"/>
      <c r="G412" s="69"/>
      <c r="H412" s="5"/>
      <c r="I412" s="5"/>
    </row>
    <row r="413" spans="1:11" ht="10.5" customHeight="1" x14ac:dyDescent="0.2">
      <c r="A413" s="2"/>
      <c r="B413" s="272" t="s">
        <v>268</v>
      </c>
      <c r="C413" s="317"/>
      <c r="D413" s="318"/>
      <c r="E413" s="318"/>
      <c r="F413" s="281"/>
      <c r="G413" s="71"/>
      <c r="H413" s="5"/>
      <c r="I413" s="5"/>
    </row>
    <row r="414" spans="1:11" ht="10.5" customHeight="1" x14ac:dyDescent="0.2">
      <c r="A414" s="2"/>
      <c r="B414" s="67" t="s">
        <v>267</v>
      </c>
      <c r="C414" s="317">
        <v>49087905.709996909</v>
      </c>
      <c r="D414" s="318"/>
      <c r="E414" s="318">
        <v>253683.07000000024</v>
      </c>
      <c r="F414" s="281">
        <v>-2.2472952289244286E-2</v>
      </c>
      <c r="G414" s="69"/>
      <c r="H414" s="5"/>
      <c r="I414" s="5"/>
    </row>
    <row r="415" spans="1:11" ht="18.75" customHeight="1" x14ac:dyDescent="0.2">
      <c r="A415" s="2"/>
      <c r="B415" s="272" t="s">
        <v>266</v>
      </c>
      <c r="C415" s="317"/>
      <c r="D415" s="318"/>
      <c r="E415" s="318"/>
      <c r="F415" s="281"/>
      <c r="G415" s="69"/>
      <c r="H415" s="5"/>
      <c r="I415" s="5"/>
    </row>
    <row r="416" spans="1:11" ht="10.5" customHeight="1" x14ac:dyDescent="0.2">
      <c r="A416" s="2"/>
      <c r="B416" s="67" t="s">
        <v>257</v>
      </c>
      <c r="C416" s="317">
        <v>21448777.540000945</v>
      </c>
      <c r="D416" s="318"/>
      <c r="E416" s="318">
        <v>109984.86999999984</v>
      </c>
      <c r="F416" s="281">
        <v>2.4059247506172721E-2</v>
      </c>
      <c r="G416" s="69"/>
      <c r="H416" s="5"/>
      <c r="I416" s="5"/>
    </row>
    <row r="417" spans="1:11" ht="10.5" customHeight="1" x14ac:dyDescent="0.2">
      <c r="A417" s="2"/>
      <c r="B417" s="16" t="s">
        <v>258</v>
      </c>
      <c r="C417" s="317">
        <v>229975.4699999998</v>
      </c>
      <c r="D417" s="318"/>
      <c r="E417" s="318">
        <v>655.20999999999992</v>
      </c>
      <c r="F417" s="281">
        <v>9.0835134747217383E-2</v>
      </c>
      <c r="G417" s="69"/>
      <c r="H417" s="5"/>
      <c r="I417" s="5"/>
    </row>
    <row r="418" spans="1:11" ht="10.5" customHeight="1" x14ac:dyDescent="0.2">
      <c r="A418" s="2"/>
      <c r="B418" s="67" t="s">
        <v>259</v>
      </c>
      <c r="C418" s="317">
        <v>129196.56</v>
      </c>
      <c r="D418" s="318"/>
      <c r="E418" s="318"/>
      <c r="F418" s="281">
        <v>-0.18870598424389906</v>
      </c>
      <c r="G418" s="69"/>
      <c r="H418" s="5"/>
      <c r="I418" s="5"/>
    </row>
    <row r="419" spans="1:11" ht="10.5" customHeight="1" x14ac:dyDescent="0.2">
      <c r="A419" s="2"/>
      <c r="B419" s="67" t="s">
        <v>260</v>
      </c>
      <c r="C419" s="317">
        <v>11066.949999999997</v>
      </c>
      <c r="D419" s="318"/>
      <c r="E419" s="318">
        <v>69</v>
      </c>
      <c r="F419" s="281">
        <v>-0.2580334814993599</v>
      </c>
      <c r="G419" s="69"/>
      <c r="H419" s="5"/>
      <c r="I419" s="5"/>
    </row>
    <row r="420" spans="1:11" ht="10.5" customHeight="1" x14ac:dyDescent="0.2">
      <c r="A420" s="2"/>
      <c r="B420" s="67" t="s">
        <v>261</v>
      </c>
      <c r="C420" s="317">
        <v>13558.009999999998</v>
      </c>
      <c r="D420" s="318"/>
      <c r="E420" s="318">
        <v>31.5</v>
      </c>
      <c r="F420" s="281">
        <v>-0.24808555335937699</v>
      </c>
      <c r="G420" s="69"/>
      <c r="H420" s="5"/>
      <c r="I420" s="5"/>
    </row>
    <row r="421" spans="1:11" ht="10.5" customHeight="1" x14ac:dyDescent="0.2">
      <c r="A421" s="2"/>
      <c r="B421" s="67" t="s">
        <v>262</v>
      </c>
      <c r="C421" s="317">
        <v>19205.370000000003</v>
      </c>
      <c r="D421" s="318"/>
      <c r="E421" s="318"/>
      <c r="F421" s="281">
        <v>-0.34796814764392014</v>
      </c>
      <c r="G421" s="69"/>
      <c r="H421" s="5"/>
      <c r="I421" s="5"/>
    </row>
    <row r="422" spans="1:11" ht="10.5" customHeight="1" x14ac:dyDescent="0.2">
      <c r="A422" s="2"/>
      <c r="B422" s="67" t="s">
        <v>264</v>
      </c>
      <c r="C422" s="317">
        <v>112801.5</v>
      </c>
      <c r="D422" s="318"/>
      <c r="E422" s="318"/>
      <c r="F422" s="281">
        <v>0.45756149070377528</v>
      </c>
      <c r="G422" s="71"/>
      <c r="H422" s="5"/>
      <c r="I422" s="5"/>
    </row>
    <row r="423" spans="1:11" s="28" customFormat="1" ht="10.5" customHeight="1" x14ac:dyDescent="0.2">
      <c r="A423" s="54"/>
      <c r="B423" s="67" t="s">
        <v>263</v>
      </c>
      <c r="C423" s="317"/>
      <c r="D423" s="318"/>
      <c r="E423" s="318"/>
      <c r="F423" s="281"/>
      <c r="G423" s="70"/>
      <c r="H423" s="5"/>
      <c r="I423" s="5"/>
      <c r="J423" s="5"/>
      <c r="K423" s="5"/>
    </row>
    <row r="424" spans="1:11" x14ac:dyDescent="0.2">
      <c r="A424" s="2"/>
      <c r="B424" s="29" t="s">
        <v>265</v>
      </c>
      <c r="C424" s="317"/>
      <c r="D424" s="318"/>
      <c r="E424" s="318"/>
      <c r="F424" s="281"/>
      <c r="G424" s="69"/>
      <c r="H424" s="5"/>
      <c r="I424" s="28"/>
      <c r="J424" s="28"/>
      <c r="K424" s="28"/>
    </row>
    <row r="425" spans="1:11" x14ac:dyDescent="0.2">
      <c r="A425" s="2"/>
      <c r="B425" s="16" t="s">
        <v>269</v>
      </c>
      <c r="C425" s="317">
        <v>402.75</v>
      </c>
      <c r="D425" s="318"/>
      <c r="E425" s="318"/>
      <c r="F425" s="281">
        <v>-0.55498221033789308</v>
      </c>
      <c r="G425" s="69"/>
      <c r="H425" s="5"/>
      <c r="I425" s="5"/>
    </row>
    <row r="426" spans="1:11" s="28" customFormat="1" ht="15" customHeight="1" x14ac:dyDescent="0.2">
      <c r="A426" s="54"/>
      <c r="B426" s="16" t="s">
        <v>270</v>
      </c>
      <c r="C426" s="317"/>
      <c r="D426" s="318"/>
      <c r="E426" s="318"/>
      <c r="F426" s="281"/>
      <c r="G426" s="70"/>
      <c r="H426" s="5"/>
      <c r="I426" s="5"/>
      <c r="J426" s="5"/>
      <c r="K426" s="5"/>
    </row>
    <row r="427" spans="1:11" x14ac:dyDescent="0.2">
      <c r="A427" s="2"/>
      <c r="B427" s="29" t="s">
        <v>271</v>
      </c>
      <c r="C427" s="317"/>
      <c r="D427" s="318"/>
      <c r="E427" s="318"/>
      <c r="F427" s="281"/>
      <c r="G427" s="69"/>
      <c r="H427" s="5"/>
      <c r="I427" s="5"/>
    </row>
    <row r="428" spans="1:11" ht="9.75" customHeight="1" x14ac:dyDescent="0.2">
      <c r="A428" s="2"/>
      <c r="B428" s="16" t="s">
        <v>272</v>
      </c>
      <c r="C428" s="317">
        <v>57133.210000000006</v>
      </c>
      <c r="D428" s="318"/>
      <c r="E428" s="318"/>
      <c r="F428" s="281">
        <v>0.1541300200976623</v>
      </c>
      <c r="G428" s="70"/>
      <c r="H428" s="5"/>
      <c r="I428" s="5"/>
    </row>
    <row r="429" spans="1:11" ht="9.75" customHeight="1" x14ac:dyDescent="0.2">
      <c r="A429" s="2"/>
      <c r="B429" s="574" t="s">
        <v>458</v>
      </c>
      <c r="C429" s="317"/>
      <c r="D429" s="318"/>
      <c r="E429" s="318"/>
      <c r="F429" s="281"/>
      <c r="G429" s="70"/>
      <c r="H429" s="5"/>
      <c r="I429" s="5"/>
    </row>
    <row r="430" spans="1:11" s="28" customFormat="1" ht="15.75" customHeight="1" x14ac:dyDescent="0.2">
      <c r="A430" s="2"/>
      <c r="B430" s="16" t="s">
        <v>86</v>
      </c>
      <c r="C430" s="317">
        <v>254.89</v>
      </c>
      <c r="D430" s="318"/>
      <c r="E430" s="318"/>
      <c r="F430" s="281"/>
      <c r="G430" s="69"/>
      <c r="H430" s="5"/>
    </row>
    <row r="431" spans="1:11" ht="20.25" customHeight="1" x14ac:dyDescent="0.2">
      <c r="A431" s="2"/>
      <c r="B431" s="29" t="s">
        <v>155</v>
      </c>
      <c r="C431" s="308">
        <v>71110277.959997863</v>
      </c>
      <c r="D431" s="315"/>
      <c r="E431" s="315">
        <v>364423.65000000008</v>
      </c>
      <c r="F431" s="186">
        <v>-8.6569053545384467E-3</v>
      </c>
      <c r="G431" s="69"/>
      <c r="H431" s="5"/>
      <c r="I431" s="5"/>
    </row>
    <row r="432" spans="1:11" ht="18" customHeight="1" x14ac:dyDescent="0.2">
      <c r="A432" s="2"/>
      <c r="B432" s="273" t="s">
        <v>43</v>
      </c>
      <c r="C432" s="308">
        <v>1907.9400000000003</v>
      </c>
      <c r="D432" s="315"/>
      <c r="E432" s="315"/>
      <c r="F432" s="186">
        <v>-0.50026585225948228</v>
      </c>
      <c r="G432" s="69"/>
      <c r="H432" s="5"/>
      <c r="I432" s="5"/>
    </row>
    <row r="433" spans="1:10" ht="18" customHeight="1" x14ac:dyDescent="0.2">
      <c r="A433" s="2"/>
      <c r="B433" s="74" t="s">
        <v>162</v>
      </c>
      <c r="C433" s="308"/>
      <c r="D433" s="315"/>
      <c r="E433" s="315"/>
      <c r="F433" s="186"/>
      <c r="G433" s="69"/>
      <c r="H433" s="5"/>
      <c r="I433" s="5"/>
    </row>
    <row r="434" spans="1:10" ht="15.75" customHeight="1" x14ac:dyDescent="0.2">
      <c r="A434" s="2"/>
      <c r="B434" s="37" t="s">
        <v>20</v>
      </c>
      <c r="C434" s="306"/>
      <c r="D434" s="313"/>
      <c r="E434" s="313"/>
      <c r="F434" s="185"/>
      <c r="G434" s="69"/>
      <c r="H434" s="5"/>
      <c r="I434" s="5"/>
    </row>
    <row r="435" spans="1:10" ht="10.5" customHeight="1" x14ac:dyDescent="0.2">
      <c r="A435" s="2"/>
      <c r="B435" s="75" t="s">
        <v>159</v>
      </c>
      <c r="C435" s="306">
        <v>1346847.3899999976</v>
      </c>
      <c r="D435" s="313"/>
      <c r="E435" s="313">
        <v>11442.1</v>
      </c>
      <c r="F435" s="185">
        <v>5.5033469473899643E-3</v>
      </c>
      <c r="G435" s="70"/>
      <c r="H435" s="5"/>
      <c r="I435" s="5"/>
    </row>
    <row r="436" spans="1:10" ht="10.5" customHeight="1" x14ac:dyDescent="0.2">
      <c r="A436" s="54"/>
      <c r="B436" s="75" t="s">
        <v>26</v>
      </c>
      <c r="C436" s="306">
        <v>443938.05999999971</v>
      </c>
      <c r="D436" s="313"/>
      <c r="E436" s="313">
        <v>750.43</v>
      </c>
      <c r="F436" s="185">
        <v>4.4847830807436262E-2</v>
      </c>
      <c r="G436" s="69"/>
      <c r="H436" s="5"/>
      <c r="I436" s="5"/>
    </row>
    <row r="437" spans="1:10" x14ac:dyDescent="0.2">
      <c r="A437" s="2"/>
      <c r="B437" s="75" t="s">
        <v>27</v>
      </c>
      <c r="C437" s="306">
        <v>2472012.8999999985</v>
      </c>
      <c r="D437" s="313"/>
      <c r="E437" s="313">
        <v>11809.960000000005</v>
      </c>
      <c r="F437" s="185">
        <v>2.3525715166849759E-2</v>
      </c>
      <c r="G437" s="69"/>
      <c r="H437" s="5"/>
      <c r="I437" s="5"/>
    </row>
    <row r="438" spans="1:10" ht="10.5" customHeight="1" x14ac:dyDescent="0.2">
      <c r="A438" s="2"/>
      <c r="B438" s="75" t="s">
        <v>274</v>
      </c>
      <c r="C438" s="306">
        <v>80108.52</v>
      </c>
      <c r="D438" s="313"/>
      <c r="E438" s="313"/>
      <c r="F438" s="185">
        <v>0.16918428077054148</v>
      </c>
      <c r="G438" s="69"/>
      <c r="H438" s="5"/>
      <c r="I438" s="5"/>
    </row>
    <row r="439" spans="1:10" ht="10.5" customHeight="1" x14ac:dyDescent="0.2">
      <c r="A439" s="2"/>
      <c r="B439" s="75" t="s">
        <v>273</v>
      </c>
      <c r="C439" s="306"/>
      <c r="D439" s="313"/>
      <c r="E439" s="313"/>
      <c r="F439" s="185"/>
      <c r="G439" s="69"/>
      <c r="H439" s="5"/>
      <c r="I439" s="5"/>
    </row>
    <row r="440" spans="1:10" ht="10.5" customHeight="1" x14ac:dyDescent="0.2">
      <c r="A440" s="2"/>
      <c r="B440" s="75" t="s">
        <v>49</v>
      </c>
      <c r="C440" s="306">
        <v>3441148.0299999965</v>
      </c>
      <c r="D440" s="313"/>
      <c r="E440" s="313">
        <v>9536.5000000000018</v>
      </c>
      <c r="F440" s="185">
        <v>-2.9945063199109168E-2</v>
      </c>
      <c r="G440" s="79"/>
      <c r="H440" s="5"/>
      <c r="I440" s="5"/>
    </row>
    <row r="441" spans="1:10" s="28" customFormat="1" ht="10.5" customHeight="1" x14ac:dyDescent="0.2">
      <c r="A441" s="77"/>
      <c r="B441" s="37" t="s">
        <v>50</v>
      </c>
      <c r="C441" s="306"/>
      <c r="D441" s="313"/>
      <c r="E441" s="313"/>
      <c r="F441" s="185"/>
      <c r="G441" s="69"/>
      <c r="H441" s="5"/>
    </row>
    <row r="442" spans="1:10" s="28" customFormat="1" ht="10.5" customHeight="1" x14ac:dyDescent="0.2">
      <c r="A442" s="77"/>
      <c r="B442" s="574" t="s">
        <v>459</v>
      </c>
      <c r="C442" s="306"/>
      <c r="D442" s="313"/>
      <c r="E442" s="313"/>
      <c r="F442" s="185"/>
      <c r="G442" s="69"/>
      <c r="H442" s="5"/>
    </row>
    <row r="443" spans="1:10" x14ac:dyDescent="0.2">
      <c r="A443" s="2"/>
      <c r="B443" s="75" t="s">
        <v>28</v>
      </c>
      <c r="C443" s="306">
        <v>37855.019999999997</v>
      </c>
      <c r="D443" s="313"/>
      <c r="E443" s="313"/>
      <c r="F443" s="185">
        <v>-4.9348469415430585E-2</v>
      </c>
      <c r="G443" s="69"/>
      <c r="H443" s="5"/>
      <c r="I443" s="5"/>
    </row>
    <row r="444" spans="1:10" x14ac:dyDescent="0.2">
      <c r="A444" s="2"/>
      <c r="B444" s="37" t="s">
        <v>178</v>
      </c>
      <c r="C444" s="306"/>
      <c r="D444" s="313"/>
      <c r="E444" s="313"/>
      <c r="F444" s="185"/>
      <c r="G444" s="69"/>
      <c r="H444" s="5"/>
      <c r="I444" s="5"/>
    </row>
    <row r="445" spans="1:10" x14ac:dyDescent="0.2">
      <c r="A445" s="2"/>
      <c r="B445" s="35" t="s">
        <v>160</v>
      </c>
      <c r="C445" s="308">
        <v>7821909.9199999915</v>
      </c>
      <c r="D445" s="315"/>
      <c r="E445" s="315">
        <v>33538.990000000005</v>
      </c>
      <c r="F445" s="186">
        <v>-1.7743709563202703E-3</v>
      </c>
      <c r="G445" s="69"/>
      <c r="H445" s="5"/>
      <c r="I445" s="5"/>
    </row>
    <row r="446" spans="1:10" s="80" customFormat="1" ht="19.5" customHeight="1" x14ac:dyDescent="0.2">
      <c r="A446" s="2"/>
      <c r="B446" s="76" t="s">
        <v>33</v>
      </c>
      <c r="C446" s="306"/>
      <c r="D446" s="313"/>
      <c r="E446" s="313"/>
      <c r="F446" s="185"/>
      <c r="G446" s="69"/>
      <c r="H446" s="5"/>
    </row>
    <row r="447" spans="1:10" ht="12" x14ac:dyDescent="0.2">
      <c r="A447" s="2"/>
      <c r="B447" s="76" t="s">
        <v>490</v>
      </c>
      <c r="C447" s="306">
        <v>-25</v>
      </c>
      <c r="D447" s="313"/>
      <c r="E447" s="313"/>
      <c r="F447" s="185"/>
      <c r="G447" s="69"/>
      <c r="H447" s="5"/>
      <c r="I447" s="5"/>
      <c r="J447" s="83"/>
    </row>
    <row r="448" spans="1:10" ht="12" x14ac:dyDescent="0.2">
      <c r="A448" s="2"/>
      <c r="B448" s="76" t="s">
        <v>446</v>
      </c>
      <c r="C448" s="306">
        <v>54692.551320000006</v>
      </c>
      <c r="D448" s="313"/>
      <c r="E448" s="313"/>
      <c r="F448" s="185"/>
      <c r="G448" s="69"/>
      <c r="H448" s="5"/>
      <c r="I448" s="5"/>
      <c r="J448" s="164"/>
    </row>
    <row r="449" spans="1:10" ht="12" x14ac:dyDescent="0.2">
      <c r="A449" s="2"/>
      <c r="B449" s="76" t="s">
        <v>477</v>
      </c>
      <c r="C449" s="306">
        <v>84021.230000000098</v>
      </c>
      <c r="D449" s="313"/>
      <c r="E449" s="313">
        <v>218.80000000000004</v>
      </c>
      <c r="F449" s="185">
        <v>-4.243723394459209E-2</v>
      </c>
      <c r="G449" s="69"/>
      <c r="H449" s="5"/>
      <c r="I449" s="5"/>
      <c r="J449" s="164"/>
    </row>
    <row r="450" spans="1:10" ht="12" x14ac:dyDescent="0.2">
      <c r="A450" s="2"/>
      <c r="B450" s="76" t="s">
        <v>492</v>
      </c>
      <c r="C450" s="306">
        <v>7818.4248800000023</v>
      </c>
      <c r="D450" s="313"/>
      <c r="E450" s="313"/>
      <c r="F450" s="185"/>
      <c r="G450" s="69"/>
      <c r="H450" s="5"/>
      <c r="I450" s="5"/>
      <c r="J450" s="164"/>
    </row>
    <row r="451" spans="1:10" x14ac:dyDescent="0.2">
      <c r="A451" s="2"/>
      <c r="B451" s="76" t="s">
        <v>480</v>
      </c>
      <c r="C451" s="306">
        <v>432882</v>
      </c>
      <c r="D451" s="313"/>
      <c r="E451" s="313">
        <v>1546</v>
      </c>
      <c r="F451" s="185"/>
      <c r="G451" s="70"/>
      <c r="H451" s="5"/>
      <c r="I451" s="5"/>
    </row>
    <row r="452" spans="1:10" x14ac:dyDescent="0.2">
      <c r="A452" s="2"/>
      <c r="B452" s="76" t="s">
        <v>494</v>
      </c>
      <c r="C452" s="306"/>
      <c r="D452" s="313"/>
      <c r="E452" s="313"/>
      <c r="F452" s="185"/>
      <c r="G452" s="70"/>
      <c r="H452" s="5"/>
      <c r="I452" s="5"/>
    </row>
    <row r="453" spans="1:10" x14ac:dyDescent="0.2">
      <c r="A453" s="2"/>
      <c r="B453" s="76" t="s">
        <v>499</v>
      </c>
      <c r="C453" s="306"/>
      <c r="D453" s="313"/>
      <c r="E453" s="313"/>
      <c r="F453" s="185"/>
      <c r="G453" s="70"/>
      <c r="H453" s="5"/>
      <c r="I453" s="5"/>
    </row>
    <row r="454" spans="1:10" ht="11.25" customHeight="1" x14ac:dyDescent="0.2">
      <c r="A454" s="54"/>
      <c r="B454" s="73" t="s">
        <v>158</v>
      </c>
      <c r="C454" s="308"/>
      <c r="D454" s="315"/>
      <c r="E454" s="315"/>
      <c r="F454" s="186"/>
      <c r="G454" s="69"/>
      <c r="H454" s="5"/>
      <c r="I454" s="5"/>
    </row>
    <row r="455" spans="1:10" ht="14.25" customHeight="1" x14ac:dyDescent="0.2">
      <c r="A455" s="2"/>
      <c r="B455" s="78" t="s">
        <v>161</v>
      </c>
      <c r="C455" s="306">
        <v>8403207.06619999</v>
      </c>
      <c r="D455" s="313"/>
      <c r="E455" s="313">
        <v>35303.790000000008</v>
      </c>
      <c r="F455" s="185">
        <v>4.9789839200400365E-2</v>
      </c>
      <c r="G455" s="69"/>
      <c r="H455" s="5"/>
      <c r="I455" s="5"/>
    </row>
    <row r="456" spans="1:10" ht="13.5" customHeight="1" x14ac:dyDescent="0.2">
      <c r="A456" s="2"/>
      <c r="B456" s="76" t="s">
        <v>80</v>
      </c>
      <c r="C456" s="306"/>
      <c r="D456" s="313"/>
      <c r="E456" s="313"/>
      <c r="F456" s="185"/>
      <c r="G456" s="70"/>
      <c r="H456" s="5"/>
      <c r="I456" s="5"/>
    </row>
    <row r="457" spans="1:10" s="28" customFormat="1" x14ac:dyDescent="0.2">
      <c r="A457" s="54"/>
      <c r="B457" s="76" t="s">
        <v>81</v>
      </c>
      <c r="C457" s="306"/>
      <c r="D457" s="313"/>
      <c r="E457" s="313"/>
      <c r="F457" s="185"/>
      <c r="G457" s="69"/>
      <c r="H457" s="5"/>
    </row>
    <row r="458" spans="1:10" s="28" customFormat="1" x14ac:dyDescent="0.2">
      <c r="A458" s="54"/>
      <c r="B458" s="76" t="s">
        <v>78</v>
      </c>
      <c r="C458" s="306"/>
      <c r="D458" s="313"/>
      <c r="E458" s="313"/>
      <c r="F458" s="185"/>
      <c r="G458" s="69"/>
      <c r="H458" s="5"/>
      <c r="I458" s="70"/>
      <c r="J458" s="5"/>
    </row>
    <row r="459" spans="1:10" s="28" customFormat="1" x14ac:dyDescent="0.2">
      <c r="A459" s="54"/>
      <c r="B459" s="76" t="s">
        <v>76</v>
      </c>
      <c r="C459" s="306"/>
      <c r="D459" s="313"/>
      <c r="E459" s="313"/>
      <c r="F459" s="185"/>
      <c r="G459" s="69"/>
      <c r="H459" s="5"/>
      <c r="I459" s="70"/>
      <c r="J459" s="5"/>
    </row>
    <row r="460" spans="1:10" s="28" customFormat="1" x14ac:dyDescent="0.2">
      <c r="A460" s="54"/>
      <c r="B460" s="76" t="s">
        <v>77</v>
      </c>
      <c r="C460" s="306"/>
      <c r="D460" s="313"/>
      <c r="E460" s="313"/>
      <c r="F460" s="185"/>
      <c r="G460" s="210"/>
      <c r="H460" s="5"/>
      <c r="I460" s="70"/>
      <c r="J460" s="5"/>
    </row>
    <row r="461" spans="1:10" ht="10.5" customHeight="1" x14ac:dyDescent="0.2">
      <c r="A461" s="54"/>
      <c r="B461" s="83" t="s">
        <v>247</v>
      </c>
      <c r="C461" s="306"/>
      <c r="D461" s="313"/>
      <c r="E461" s="313"/>
      <c r="F461" s="185"/>
      <c r="G461" s="213"/>
      <c r="H461" s="211"/>
      <c r="I461" s="5"/>
    </row>
    <row r="462" spans="1:10" s="28" customFormat="1" ht="12.75" x14ac:dyDescent="0.2">
      <c r="A462" s="54"/>
      <c r="B462" s="52" t="s">
        <v>157</v>
      </c>
      <c r="C462" s="308">
        <v>297234355.51620024</v>
      </c>
      <c r="D462" s="315">
        <v>2465600.2400000012</v>
      </c>
      <c r="E462" s="315">
        <v>1582590.4200000013</v>
      </c>
      <c r="F462" s="186">
        <v>1.9844088114860714E-2</v>
      </c>
      <c r="G462" s="213"/>
      <c r="H462" s="214"/>
    </row>
    <row r="463" spans="1:10" s="28" customFormat="1" x14ac:dyDescent="0.2">
      <c r="A463" s="54"/>
      <c r="B463" s="167" t="s">
        <v>181</v>
      </c>
      <c r="C463" s="319"/>
      <c r="D463" s="320"/>
      <c r="E463" s="320"/>
      <c r="F463" s="240"/>
      <c r="G463" s="213"/>
      <c r="H463" s="214"/>
      <c r="I463" s="70"/>
      <c r="J463" s="5"/>
    </row>
    <row r="464" spans="1:10" s="28" customFormat="1" x14ac:dyDescent="0.2">
      <c r="A464" s="54"/>
      <c r="B464" s="168" t="s">
        <v>182</v>
      </c>
      <c r="C464" s="321"/>
      <c r="D464" s="322"/>
      <c r="E464" s="322"/>
      <c r="F464" s="194"/>
      <c r="G464" s="213"/>
      <c r="H464" s="214"/>
      <c r="I464" s="70"/>
      <c r="J464" s="5"/>
    </row>
    <row r="465" spans="1:10" s="28" customFormat="1" ht="12.75" x14ac:dyDescent="0.2">
      <c r="A465" s="54"/>
      <c r="B465" s="435" t="s">
        <v>31</v>
      </c>
      <c r="C465" s="436">
        <v>813695718.78415596</v>
      </c>
      <c r="D465" s="437"/>
      <c r="E465" s="437">
        <v>4523024.92</v>
      </c>
      <c r="F465" s="438">
        <v>2.570209637356391E-2</v>
      </c>
      <c r="G465" s="5"/>
      <c r="H465" s="214"/>
      <c r="I465" s="70"/>
      <c r="J465" s="5"/>
    </row>
    <row r="466" spans="1:10" s="28" customFormat="1" x14ac:dyDescent="0.2">
      <c r="A466" s="6"/>
      <c r="B466" s="76" t="s">
        <v>13</v>
      </c>
      <c r="C466" s="319">
        <v>955207282.33000243</v>
      </c>
      <c r="D466" s="320"/>
      <c r="E466" s="320"/>
      <c r="F466" s="240">
        <v>-2.6426823729538085E-2</v>
      </c>
      <c r="G466" s="8"/>
      <c r="H466" s="5"/>
      <c r="I466" s="70"/>
    </row>
    <row r="467" spans="1:10" s="28" customFormat="1" x14ac:dyDescent="0.2">
      <c r="A467" s="6"/>
      <c r="B467" s="76" t="s">
        <v>14</v>
      </c>
      <c r="C467" s="321">
        <v>126211074.05</v>
      </c>
      <c r="D467" s="322"/>
      <c r="E467" s="322"/>
      <c r="F467" s="194">
        <v>3.9008424237667816E-2</v>
      </c>
      <c r="G467" s="3"/>
      <c r="H467" s="8"/>
      <c r="I467" s="70"/>
    </row>
    <row r="468" spans="1:10" s="28" customFormat="1" ht="12" x14ac:dyDescent="0.2">
      <c r="A468" s="6"/>
      <c r="B468" s="229" t="s">
        <v>248</v>
      </c>
      <c r="C468" s="431">
        <v>1081418356.3800025</v>
      </c>
      <c r="D468" s="439"/>
      <c r="E468" s="439"/>
      <c r="F468" s="445">
        <v>-1.9217924925094776E-2</v>
      </c>
      <c r="G468" s="15"/>
      <c r="H468" s="3"/>
      <c r="I468" s="70"/>
    </row>
    <row r="469" spans="1:10" s="28" customFormat="1" ht="12.75" x14ac:dyDescent="0.2">
      <c r="A469" s="6"/>
      <c r="B469" s="265" t="s">
        <v>238</v>
      </c>
      <c r="C469" s="213"/>
      <c r="D469" s="213"/>
      <c r="E469" s="213"/>
      <c r="F469" s="213"/>
      <c r="G469" s="199"/>
      <c r="H469" s="89"/>
      <c r="I469" s="70"/>
    </row>
    <row r="470" spans="1:10" ht="16.5" customHeight="1" x14ac:dyDescent="0.2">
      <c r="B470" s="265" t="s">
        <v>251</v>
      </c>
      <c r="C470" s="213"/>
      <c r="D470" s="213"/>
      <c r="E470" s="213"/>
      <c r="F470" s="213"/>
      <c r="G470" s="199"/>
      <c r="H470" s="90"/>
      <c r="I470" s="85"/>
    </row>
    <row r="471" spans="1:10" ht="12" x14ac:dyDescent="0.2">
      <c r="B471" s="265"/>
      <c r="C471" s="213"/>
      <c r="D471" s="213"/>
      <c r="E471" s="213"/>
      <c r="F471" s="213"/>
      <c r="G471" s="200"/>
      <c r="H471" s="90"/>
      <c r="I471" s="8"/>
    </row>
    <row r="472" spans="1:10" ht="12" x14ac:dyDescent="0.2">
      <c r="A472" s="91"/>
      <c r="B472" s="265"/>
      <c r="C472" s="213"/>
      <c r="D472" s="213"/>
      <c r="E472" s="213"/>
      <c r="F472" s="213"/>
      <c r="G472" s="199"/>
      <c r="H472" s="93"/>
    </row>
    <row r="473" spans="1:10" ht="19.5" customHeight="1" x14ac:dyDescent="0.2">
      <c r="B473" s="43"/>
      <c r="C473" s="85"/>
      <c r="D473" s="85"/>
      <c r="E473" s="86"/>
      <c r="F473" s="5"/>
      <c r="G473" s="200"/>
      <c r="H473" s="90"/>
      <c r="I473" s="15"/>
    </row>
    <row r="474" spans="1:10" ht="15.75" x14ac:dyDescent="0.25">
      <c r="A474" s="91"/>
      <c r="B474" s="7" t="s">
        <v>288</v>
      </c>
      <c r="C474" s="8"/>
      <c r="D474" s="8"/>
      <c r="E474" s="8"/>
      <c r="F474" s="8"/>
      <c r="G474" s="198"/>
      <c r="H474" s="93"/>
      <c r="I474" s="20"/>
    </row>
    <row r="475" spans="1:10" ht="12.75" hidden="1" customHeight="1" x14ac:dyDescent="0.2">
      <c r="B475" s="9"/>
      <c r="C475" s="10" t="str">
        <f>$C$3</f>
        <v>PERIODE DU 1.1 AU 30.11.2024</v>
      </c>
      <c r="D475" s="11"/>
      <c r="G475" s="201"/>
      <c r="H475" s="90"/>
      <c r="I475" s="20"/>
    </row>
    <row r="476" spans="1:10" ht="12.75" customHeight="1" x14ac:dyDescent="0.2">
      <c r="B476" s="12" t="str">
        <f>B388</f>
        <v xml:space="preserve">             II- ASSURANCE MATERNITE : DEPENSES en milliers d'euros</v>
      </c>
      <c r="C476" s="13"/>
      <c r="D476" s="13"/>
      <c r="E476" s="13"/>
      <c r="F476" s="14"/>
      <c r="G476" s="201"/>
      <c r="H476" s="90"/>
      <c r="I476" s="20"/>
    </row>
    <row r="477" spans="1:10" s="95" customFormat="1" ht="12.75" customHeight="1" x14ac:dyDescent="0.2">
      <c r="A477" s="6"/>
      <c r="B477" s="597"/>
      <c r="C477" s="598"/>
      <c r="D477" s="87"/>
      <c r="E477" s="88" t="s">
        <v>6</v>
      </c>
      <c r="F477" s="339" t="str">
        <f>CUMUL_Maladie_mnt!$H$5</f>
        <v>PCAP</v>
      </c>
      <c r="G477" s="201"/>
      <c r="H477" s="90"/>
      <c r="I477" s="94"/>
      <c r="J477" s="104"/>
    </row>
    <row r="478" spans="1:10" ht="12.75" customHeight="1" x14ac:dyDescent="0.2">
      <c r="B478" s="616" t="s">
        <v>29</v>
      </c>
      <c r="C478" s="617"/>
      <c r="D478" s="90"/>
      <c r="E478" s="301"/>
      <c r="F478" s="239"/>
      <c r="G478" s="201"/>
      <c r="H478" s="90"/>
      <c r="I478" s="20"/>
    </row>
    <row r="479" spans="1:10" s="95" customFormat="1" ht="12" customHeight="1" x14ac:dyDescent="0.2">
      <c r="A479" s="6"/>
      <c r="B479" s="657"/>
      <c r="C479" s="658"/>
      <c r="D479" s="90"/>
      <c r="E479" s="301"/>
      <c r="F479" s="239"/>
      <c r="G479" s="199"/>
      <c r="H479" s="90"/>
      <c r="I479" s="94"/>
      <c r="J479" s="104"/>
    </row>
    <row r="480" spans="1:10" ht="12.75" customHeight="1" x14ac:dyDescent="0.2">
      <c r="B480" s="620" t="s">
        <v>74</v>
      </c>
      <c r="C480" s="621"/>
      <c r="D480" s="93"/>
      <c r="E480" s="303"/>
      <c r="F480" s="237"/>
      <c r="G480" s="201"/>
      <c r="H480" s="90"/>
      <c r="I480" s="20"/>
      <c r="J480" s="104"/>
    </row>
    <row r="481" spans="2:10" ht="18" customHeight="1" x14ac:dyDescent="0.2">
      <c r="B481" s="657"/>
      <c r="C481" s="658"/>
      <c r="D481" s="90"/>
      <c r="E481" s="301"/>
      <c r="F481" s="239"/>
      <c r="G481" s="199"/>
      <c r="H481" s="90"/>
      <c r="I481" s="20"/>
      <c r="J481" s="104"/>
    </row>
    <row r="482" spans="2:10" ht="18" customHeight="1" x14ac:dyDescent="0.2">
      <c r="B482" s="92" t="s">
        <v>73</v>
      </c>
      <c r="C482" s="172"/>
      <c r="D482" s="93"/>
      <c r="E482" s="303">
        <v>2316414279.9215384</v>
      </c>
      <c r="F482" s="237">
        <v>2.5966489500853784E-2</v>
      </c>
      <c r="G482" s="199"/>
      <c r="H482" s="90"/>
      <c r="I482" s="20"/>
      <c r="J482" s="104"/>
    </row>
    <row r="483" spans="2:10" ht="18" customHeight="1" x14ac:dyDescent="0.2">
      <c r="B483" s="76"/>
      <c r="C483" s="96"/>
      <c r="D483" s="96"/>
      <c r="E483" s="325"/>
      <c r="F483" s="242"/>
      <c r="G483" s="199"/>
      <c r="H483" s="90"/>
      <c r="I483" s="20"/>
      <c r="J483" s="104"/>
    </row>
    <row r="484" spans="2:10" ht="18" customHeight="1" x14ac:dyDescent="0.2">
      <c r="B484" s="618" t="s">
        <v>410</v>
      </c>
      <c r="C484" s="619"/>
      <c r="D484" s="90"/>
      <c r="E484" s="303">
        <v>537241313.52280593</v>
      </c>
      <c r="F484" s="237">
        <v>-1.3215667526433217E-2</v>
      </c>
      <c r="G484" s="199"/>
      <c r="H484" s="90"/>
      <c r="I484" s="20"/>
      <c r="J484" s="104"/>
    </row>
    <row r="485" spans="2:10" ht="15" customHeight="1" x14ac:dyDescent="0.2">
      <c r="B485" s="609" t="s">
        <v>72</v>
      </c>
      <c r="C485" s="610"/>
      <c r="D485" s="90"/>
      <c r="E485" s="301"/>
      <c r="F485" s="239"/>
      <c r="G485" s="199"/>
      <c r="H485" s="90"/>
      <c r="I485" s="20"/>
      <c r="J485" s="104"/>
    </row>
    <row r="486" spans="2:10" ht="15" customHeight="1" x14ac:dyDescent="0.2">
      <c r="B486" s="421" t="s">
        <v>404</v>
      </c>
      <c r="C486" s="404"/>
      <c r="D486" s="90"/>
      <c r="E486" s="301">
        <v>441909383.17310309</v>
      </c>
      <c r="F486" s="239">
        <v>-0.15640979690765433</v>
      </c>
      <c r="G486" s="199"/>
      <c r="H486" s="90"/>
      <c r="I486" s="20"/>
      <c r="J486" s="104"/>
    </row>
    <row r="487" spans="2:10" ht="15" customHeight="1" x14ac:dyDescent="0.2">
      <c r="B487" s="421" t="s">
        <v>407</v>
      </c>
      <c r="C487" s="404"/>
      <c r="D487" s="90"/>
      <c r="E487" s="301">
        <v>1508694.5184295997</v>
      </c>
      <c r="F487" s="239">
        <v>-0.34262984358305526</v>
      </c>
      <c r="G487" s="199"/>
      <c r="H487" s="90"/>
      <c r="I487" s="20"/>
      <c r="J487" s="104"/>
    </row>
    <row r="488" spans="2:10" ht="15" customHeight="1" x14ac:dyDescent="0.2">
      <c r="B488" s="421" t="s">
        <v>405</v>
      </c>
      <c r="C488" s="404"/>
      <c r="D488" s="90"/>
      <c r="E488" s="301">
        <v>93823235.831273198</v>
      </c>
      <c r="F488" s="239"/>
      <c r="G488" s="199"/>
      <c r="H488" s="90"/>
      <c r="I488" s="20"/>
      <c r="J488" s="104"/>
    </row>
    <row r="489" spans="2:10" ht="15" customHeight="1" x14ac:dyDescent="0.2">
      <c r="B489" s="601" t="s">
        <v>71</v>
      </c>
      <c r="C489" s="602"/>
      <c r="D489" s="90"/>
      <c r="E489" s="303">
        <v>1497008272.2439744</v>
      </c>
      <c r="F489" s="237">
        <v>7.0817634394756412E-2</v>
      </c>
      <c r="G489" s="199"/>
      <c r="H489" s="90"/>
      <c r="I489" s="20"/>
      <c r="J489" s="104"/>
    </row>
    <row r="490" spans="2:10" ht="15" customHeight="1" x14ac:dyDescent="0.2">
      <c r="B490" s="609" t="s">
        <v>70</v>
      </c>
      <c r="C490" s="610"/>
      <c r="D490" s="90"/>
      <c r="E490" s="301"/>
      <c r="F490" s="239"/>
      <c r="G490" s="199"/>
      <c r="H490" s="90"/>
      <c r="I490" s="20"/>
      <c r="J490" s="104"/>
    </row>
    <row r="491" spans="2:10" ht="15" customHeight="1" x14ac:dyDescent="0.2">
      <c r="B491" s="609" t="s">
        <v>361</v>
      </c>
      <c r="C491" s="610"/>
      <c r="D491" s="90"/>
      <c r="E491" s="301">
        <v>0</v>
      </c>
      <c r="F491" s="239"/>
      <c r="G491" s="199"/>
      <c r="H491" s="90"/>
      <c r="I491" s="20"/>
      <c r="J491" s="104"/>
    </row>
    <row r="492" spans="2:10" ht="12.75" customHeight="1" x14ac:dyDescent="0.2">
      <c r="B492" s="622" t="s">
        <v>413</v>
      </c>
      <c r="C492" s="623"/>
      <c r="D492" s="90"/>
      <c r="E492" s="301">
        <v>1152498295.977211</v>
      </c>
      <c r="F492" s="239">
        <v>6.7205522720383826E-2</v>
      </c>
      <c r="G492" s="199"/>
      <c r="H492" s="90"/>
      <c r="I492" s="20"/>
      <c r="J492" s="104"/>
    </row>
    <row r="493" spans="2:10" ht="15" customHeight="1" x14ac:dyDescent="0.2">
      <c r="B493" s="609" t="s">
        <v>357</v>
      </c>
      <c r="C493" s="610"/>
      <c r="D493" s="90"/>
      <c r="E493" s="301">
        <v>209790499.41100734</v>
      </c>
      <c r="F493" s="239">
        <v>0.13309870797985734</v>
      </c>
      <c r="G493" s="199"/>
      <c r="H493" s="90"/>
      <c r="I493" s="20"/>
      <c r="J493" s="104"/>
    </row>
    <row r="494" spans="2:10" ht="27" customHeight="1" x14ac:dyDescent="0.2">
      <c r="B494" s="609" t="s">
        <v>358</v>
      </c>
      <c r="C494" s="610"/>
      <c r="D494" s="90"/>
      <c r="E494" s="301">
        <v>35152369.297744237</v>
      </c>
      <c r="F494" s="239">
        <v>7.1747140857085778E-3</v>
      </c>
      <c r="G494" s="199"/>
      <c r="H494" s="90"/>
      <c r="I494" s="20"/>
      <c r="J494" s="104"/>
    </row>
    <row r="495" spans="2:10" ht="15" customHeight="1" x14ac:dyDescent="0.2">
      <c r="B495" s="609" t="s">
        <v>359</v>
      </c>
      <c r="C495" s="610"/>
      <c r="D495" s="90"/>
      <c r="E495" s="301">
        <v>99567107.558011815</v>
      </c>
      <c r="F495" s="239">
        <v>1.5641406659682389E-2</v>
      </c>
      <c r="G495" s="201"/>
      <c r="H495" s="90"/>
      <c r="I495" s="20"/>
      <c r="J495" s="104"/>
    </row>
    <row r="496" spans="2:10" ht="15" customHeight="1" x14ac:dyDescent="0.2">
      <c r="B496" s="614" t="s">
        <v>394</v>
      </c>
      <c r="C496" s="615"/>
      <c r="D496" s="90"/>
      <c r="E496" s="301">
        <v>79399497.709253907</v>
      </c>
      <c r="F496" s="239">
        <v>2.6213289651705773E-2</v>
      </c>
      <c r="G496" s="199"/>
      <c r="H496" s="90"/>
      <c r="I496" s="20"/>
      <c r="J496" s="104"/>
    </row>
    <row r="497" spans="1:10" ht="15" customHeight="1" x14ac:dyDescent="0.2">
      <c r="B497" s="614" t="s">
        <v>395</v>
      </c>
      <c r="C497" s="615"/>
      <c r="D497" s="90"/>
      <c r="E497" s="301">
        <v>1555481.5280427998</v>
      </c>
      <c r="F497" s="239">
        <v>2.95432389346999E-2</v>
      </c>
      <c r="G497" s="199"/>
      <c r="H497" s="90"/>
      <c r="I497" s="20"/>
      <c r="J497" s="104"/>
    </row>
    <row r="498" spans="1:10" ht="15" customHeight="1" x14ac:dyDescent="0.2">
      <c r="B498" s="614" t="s">
        <v>396</v>
      </c>
      <c r="C498" s="615"/>
      <c r="D498" s="90"/>
      <c r="E498" s="301">
        <v>2637206.021104</v>
      </c>
      <c r="F498" s="239">
        <v>-0.14894905237443401</v>
      </c>
      <c r="G498" s="201"/>
      <c r="H498" s="90"/>
      <c r="I498" s="20"/>
      <c r="J498" s="104"/>
    </row>
    <row r="499" spans="1:10" ht="23.25" customHeight="1" x14ac:dyDescent="0.2">
      <c r="B499" s="614" t="s">
        <v>397</v>
      </c>
      <c r="C499" s="615"/>
      <c r="D499" s="90"/>
      <c r="E499" s="301">
        <v>640560.62332647992</v>
      </c>
      <c r="F499" s="239">
        <v>-5.3032047070126209E-2</v>
      </c>
      <c r="G499" s="200"/>
      <c r="H499" s="90"/>
      <c r="I499" s="20"/>
      <c r="J499" s="104"/>
    </row>
    <row r="500" spans="1:10" ht="15" customHeight="1" x14ac:dyDescent="0.2">
      <c r="A500" s="91"/>
      <c r="B500" s="628" t="s">
        <v>406</v>
      </c>
      <c r="C500" s="629"/>
      <c r="D500" s="90"/>
      <c r="E500" s="301">
        <v>15334361.676284639</v>
      </c>
      <c r="F500" s="239">
        <v>-2.7299562990157344E-3</v>
      </c>
      <c r="G500" s="200"/>
      <c r="H500" s="93"/>
      <c r="I500" s="20"/>
      <c r="J500" s="104"/>
    </row>
    <row r="501" spans="1:10" ht="12.75" x14ac:dyDescent="0.2">
      <c r="A501" s="91"/>
      <c r="B501" s="601" t="s">
        <v>362</v>
      </c>
      <c r="C501" s="602"/>
      <c r="D501" s="90"/>
      <c r="E501" s="303">
        <v>1015393.7900000004</v>
      </c>
      <c r="F501" s="237">
        <v>-0.1057894691279847</v>
      </c>
      <c r="G501" s="199"/>
      <c r="H501" s="93"/>
      <c r="I501" s="20"/>
      <c r="J501" s="104"/>
    </row>
    <row r="502" spans="1:10" ht="24.75" customHeight="1" x14ac:dyDescent="0.2">
      <c r="B502" s="611" t="s">
        <v>363</v>
      </c>
      <c r="C502" s="613"/>
      <c r="D502" s="90"/>
      <c r="E502" s="303">
        <v>281149300.36475772</v>
      </c>
      <c r="F502" s="237">
        <v>-0.10522038375880161</v>
      </c>
      <c r="G502" s="199"/>
      <c r="H502" s="90"/>
      <c r="I502" s="20"/>
      <c r="J502" s="104"/>
    </row>
    <row r="503" spans="1:10" ht="15" customHeight="1" x14ac:dyDescent="0.2">
      <c r="B503" s="423" t="s">
        <v>408</v>
      </c>
      <c r="C503" s="405"/>
      <c r="D503" s="90"/>
      <c r="E503" s="301">
        <v>268584227.21548885</v>
      </c>
      <c r="F503" s="239">
        <v>-0.12948516987354952</v>
      </c>
      <c r="G503" s="200"/>
      <c r="H503" s="90"/>
      <c r="I503" s="20"/>
      <c r="J503" s="104"/>
    </row>
    <row r="504" spans="1:10" ht="15" customHeight="1" x14ac:dyDescent="0.2">
      <c r="A504" s="91"/>
      <c r="B504" s="423" t="s">
        <v>409</v>
      </c>
      <c r="C504" s="405"/>
      <c r="D504" s="90"/>
      <c r="E504" s="301">
        <v>12565073.149268873</v>
      </c>
      <c r="F504" s="239"/>
      <c r="G504" s="199"/>
      <c r="H504" s="93"/>
      <c r="I504" s="20"/>
      <c r="J504" s="104"/>
    </row>
    <row r="505" spans="1:10" s="498" customFormat="1" ht="16.5" customHeight="1" x14ac:dyDescent="0.2">
      <c r="A505" s="452"/>
      <c r="B505" s="659" t="s">
        <v>314</v>
      </c>
      <c r="C505" s="660"/>
      <c r="D505" s="547"/>
      <c r="E505" s="548"/>
      <c r="F505" s="549"/>
      <c r="G505" s="550"/>
      <c r="H505" s="547"/>
      <c r="I505" s="551"/>
      <c r="J505" s="457"/>
    </row>
    <row r="506" spans="1:10" s="498" customFormat="1" ht="16.5" customHeight="1" x14ac:dyDescent="0.2">
      <c r="A506" s="452"/>
      <c r="B506" s="659" t="s">
        <v>315</v>
      </c>
      <c r="C506" s="660"/>
      <c r="D506" s="547"/>
      <c r="E506" s="548"/>
      <c r="F506" s="549"/>
      <c r="G506" s="552"/>
      <c r="H506" s="547"/>
      <c r="I506" s="551"/>
      <c r="J506" s="457"/>
    </row>
    <row r="507" spans="1:10" ht="24" customHeight="1" x14ac:dyDescent="0.2">
      <c r="A507" s="91"/>
      <c r="B507" s="601" t="s">
        <v>370</v>
      </c>
      <c r="C507" s="602"/>
      <c r="D507" s="90"/>
      <c r="E507" s="303"/>
      <c r="F507" s="237"/>
      <c r="G507" s="8"/>
      <c r="H507" s="99"/>
      <c r="I507" s="20"/>
      <c r="J507" s="104"/>
    </row>
    <row r="508" spans="1:10" ht="16.5" customHeight="1" x14ac:dyDescent="0.2">
      <c r="B508" s="599" t="s">
        <v>66</v>
      </c>
      <c r="C508" s="600"/>
      <c r="D508" s="93"/>
      <c r="E508" s="303">
        <v>168707171.46000823</v>
      </c>
      <c r="F508" s="237">
        <v>3.1245632265166856E-2</v>
      </c>
      <c r="H508" s="8"/>
      <c r="I508" s="20"/>
      <c r="J508" s="104"/>
    </row>
    <row r="509" spans="1:10" s="95" customFormat="1" ht="16.5" customHeight="1" x14ac:dyDescent="0.2">
      <c r="A509" s="6"/>
      <c r="B509" s="601" t="s">
        <v>375</v>
      </c>
      <c r="C509" s="602"/>
      <c r="D509" s="93"/>
      <c r="E509" s="301">
        <v>167269972.65000844</v>
      </c>
      <c r="F509" s="239">
        <v>3.0694533799535018E-2</v>
      </c>
      <c r="G509" s="15"/>
      <c r="H509" s="3"/>
      <c r="I509" s="94"/>
      <c r="J509" s="104"/>
    </row>
    <row r="510" spans="1:10" ht="18" customHeight="1" x14ac:dyDescent="0.2">
      <c r="B510" s="601" t="s">
        <v>236</v>
      </c>
      <c r="C510" s="602"/>
      <c r="D510" s="90"/>
      <c r="E510" s="301"/>
      <c r="F510" s="239"/>
      <c r="G510" s="89"/>
      <c r="H510" s="15"/>
      <c r="I510" s="20"/>
      <c r="J510" s="104"/>
    </row>
    <row r="511" spans="1:10" ht="15" customHeight="1" x14ac:dyDescent="0.2">
      <c r="B511" s="601" t="s">
        <v>316</v>
      </c>
      <c r="C511" s="602"/>
      <c r="D511" s="90"/>
      <c r="E511" s="301"/>
      <c r="F511" s="239"/>
      <c r="G511" s="102"/>
      <c r="H511" s="20"/>
      <c r="I511" s="20"/>
      <c r="J511" s="104"/>
    </row>
    <row r="512" spans="1:10" s="95" customFormat="1" ht="27" customHeight="1" x14ac:dyDescent="0.2">
      <c r="A512" s="6"/>
      <c r="B512" s="599" t="s">
        <v>67</v>
      </c>
      <c r="C512" s="600"/>
      <c r="D512" s="93"/>
      <c r="E512" s="303">
        <v>15274529.799999986</v>
      </c>
      <c r="F512" s="237">
        <v>6.232947465701999E-2</v>
      </c>
      <c r="G512" s="102"/>
      <c r="H512" s="103"/>
      <c r="I512" s="94"/>
      <c r="J512" s="104"/>
    </row>
    <row r="513" spans="1:9" ht="12.75" x14ac:dyDescent="0.2">
      <c r="B513" s="601" t="s">
        <v>68</v>
      </c>
      <c r="C513" s="602"/>
      <c r="D513" s="90"/>
      <c r="E513" s="301">
        <v>15098997.149999985</v>
      </c>
      <c r="F513" s="239">
        <v>6.0738920327327639E-2</v>
      </c>
      <c r="G513" s="105"/>
      <c r="H513" s="103"/>
      <c r="I513" s="8"/>
    </row>
    <row r="514" spans="1:9" ht="10.5" customHeight="1" x14ac:dyDescent="0.2">
      <c r="B514" s="601" t="s">
        <v>69</v>
      </c>
      <c r="C514" s="602"/>
      <c r="D514" s="90"/>
      <c r="E514" s="301">
        <v>175532.65000000002</v>
      </c>
      <c r="F514" s="239">
        <v>0.21964169492686647</v>
      </c>
      <c r="G514" s="105"/>
      <c r="H514" s="106"/>
    </row>
    <row r="515" spans="1:9" ht="27.75" customHeight="1" x14ac:dyDescent="0.2">
      <c r="A515" s="24"/>
      <c r="B515" s="630" t="s">
        <v>167</v>
      </c>
      <c r="C515" s="631"/>
      <c r="D515" s="98"/>
      <c r="E515" s="326">
        <v>2500395981.1815462</v>
      </c>
      <c r="F515" s="243">
        <v>2.6535709205736779E-2</v>
      </c>
      <c r="G515" s="109"/>
      <c r="H515" s="107"/>
      <c r="I515" s="5"/>
    </row>
    <row r="516" spans="1:9" ht="15.75" x14ac:dyDescent="0.25">
      <c r="B516" s="7" t="s">
        <v>288</v>
      </c>
      <c r="C516" s="8"/>
      <c r="D516" s="8"/>
      <c r="E516" s="8"/>
      <c r="F516" s="8"/>
      <c r="G516" s="109"/>
      <c r="H516" s="106"/>
      <c r="I516" s="5"/>
    </row>
    <row r="517" spans="1:9" s="104" customFormat="1" ht="14.25" customHeight="1" x14ac:dyDescent="0.2">
      <c r="A517" s="6"/>
      <c r="B517" s="9"/>
      <c r="C517" s="10" t="str">
        <f>$C$3</f>
        <v>PERIODE DU 1.1 AU 30.11.2024</v>
      </c>
      <c r="D517" s="11"/>
      <c r="E517" s="3"/>
      <c r="F517" s="3"/>
      <c r="G517" s="109"/>
      <c r="H517" s="106"/>
    </row>
    <row r="518" spans="1:9" s="104" customFormat="1" ht="40.5" customHeight="1" x14ac:dyDescent="0.2">
      <c r="A518" s="6"/>
      <c r="B518" s="12" t="str">
        <f>B476</f>
        <v xml:space="preserve">             II- ASSURANCE MATERNITE : DEPENSES en milliers d'euros</v>
      </c>
      <c r="C518" s="13"/>
      <c r="D518" s="13"/>
      <c r="E518" s="13"/>
      <c r="F518" s="14"/>
      <c r="G518" s="109"/>
      <c r="H518" s="106"/>
    </row>
    <row r="519" spans="1:9" s="104" customFormat="1" ht="14.25" customHeight="1" x14ac:dyDescent="0.2">
      <c r="A519" s="6"/>
      <c r="B519" s="655"/>
      <c r="C519" s="656"/>
      <c r="D519" s="163"/>
      <c r="E519" s="118" t="s">
        <v>6</v>
      </c>
      <c r="F519" s="19" t="str">
        <f>CUMUL_Maladie_mnt!$H$5</f>
        <v>PCAP</v>
      </c>
      <c r="G519" s="109"/>
      <c r="H519" s="106"/>
    </row>
    <row r="520" spans="1:9" s="104" customFormat="1" ht="14.25" customHeight="1" x14ac:dyDescent="0.2">
      <c r="A520" s="6"/>
      <c r="B520" s="632" t="s">
        <v>51</v>
      </c>
      <c r="C520" s="633"/>
      <c r="D520" s="634"/>
      <c r="E520" s="101"/>
      <c r="F520" s="176"/>
      <c r="G520" s="109"/>
      <c r="H520" s="106"/>
    </row>
    <row r="521" spans="1:9" s="104" customFormat="1" ht="36" customHeight="1" x14ac:dyDescent="0.2">
      <c r="A521" s="6"/>
      <c r="B521" s="624" t="s">
        <v>52</v>
      </c>
      <c r="C521" s="625"/>
      <c r="D521" s="626"/>
      <c r="E521" s="327">
        <v>311351656.95999515</v>
      </c>
      <c r="F521" s="177">
        <v>-5.5089619189123029E-2</v>
      </c>
      <c r="G521" s="109"/>
      <c r="H521" s="110"/>
    </row>
    <row r="522" spans="1:9" s="104" customFormat="1" ht="19.5" customHeight="1" x14ac:dyDescent="0.2">
      <c r="A522" s="6"/>
      <c r="B522" s="595" t="s">
        <v>183</v>
      </c>
      <c r="C522" s="596"/>
      <c r="D522" s="635"/>
      <c r="E522" s="327">
        <v>308441020.41999519</v>
      </c>
      <c r="F522" s="177">
        <v>-6.2082673389554643E-2</v>
      </c>
      <c r="G522" s="109"/>
      <c r="H522" s="110"/>
    </row>
    <row r="523" spans="1:9" s="104" customFormat="1" ht="14.25" customHeight="1" x14ac:dyDescent="0.2">
      <c r="A523" s="6"/>
      <c r="B523" s="603" t="s">
        <v>53</v>
      </c>
      <c r="C523" s="604"/>
      <c r="D523" s="605"/>
      <c r="E523" s="328">
        <v>301600399.24999523</v>
      </c>
      <c r="F523" s="174">
        <v>-5.2871734166037077E-2</v>
      </c>
      <c r="G523" s="109"/>
      <c r="H523" s="110"/>
    </row>
    <row r="524" spans="1:9" s="104" customFormat="1" ht="46.5" customHeight="1" x14ac:dyDescent="0.2">
      <c r="A524" s="6"/>
      <c r="B524" s="603" t="s">
        <v>428</v>
      </c>
      <c r="C524" s="604"/>
      <c r="D524" s="605"/>
      <c r="E524" s="328">
        <v>2191132.9600000046</v>
      </c>
      <c r="F524" s="174">
        <v>-0.12219630799742087</v>
      </c>
      <c r="G524" s="109"/>
      <c r="H524" s="106"/>
    </row>
    <row r="525" spans="1:9" s="104" customFormat="1" ht="12.75" x14ac:dyDescent="0.2">
      <c r="A525" s="6"/>
      <c r="B525" s="603" t="s">
        <v>54</v>
      </c>
      <c r="C525" s="604"/>
      <c r="D525" s="605"/>
      <c r="E525" s="328"/>
      <c r="F525" s="174"/>
      <c r="G525" s="108"/>
      <c r="H525" s="106"/>
    </row>
    <row r="526" spans="1:9" s="104" customFormat="1" ht="12.75" x14ac:dyDescent="0.2">
      <c r="A526" s="6"/>
      <c r="B526" s="603" t="s">
        <v>497</v>
      </c>
      <c r="C526" s="604"/>
      <c r="D526" s="605"/>
      <c r="E526" s="328">
        <v>60979.060000000296</v>
      </c>
      <c r="F526" s="174">
        <v>-7.1582856874016998E-2</v>
      </c>
      <c r="G526" s="109"/>
      <c r="H526" s="106"/>
    </row>
    <row r="527" spans="1:9" s="104" customFormat="1" ht="12.75" x14ac:dyDescent="0.2">
      <c r="A527" s="6"/>
      <c r="B527" s="603" t="s">
        <v>302</v>
      </c>
      <c r="C527" s="604"/>
      <c r="D527" s="605"/>
      <c r="E527" s="328">
        <v>13.84</v>
      </c>
      <c r="F527" s="174"/>
      <c r="G527" s="109"/>
      <c r="H527" s="106"/>
    </row>
    <row r="528" spans="1:9" s="104" customFormat="1" ht="24" customHeight="1" x14ac:dyDescent="0.2">
      <c r="A528" s="6"/>
      <c r="B528" s="169" t="s">
        <v>184</v>
      </c>
      <c r="C528" s="170"/>
      <c r="D528" s="171"/>
      <c r="E528" s="328">
        <v>4376668.6000000034</v>
      </c>
      <c r="F528" s="174">
        <v>0.17197402501114079</v>
      </c>
      <c r="G528" s="109"/>
      <c r="H528" s="111"/>
    </row>
    <row r="529" spans="1:8" s="104" customFormat="1" ht="12.75" x14ac:dyDescent="0.2">
      <c r="A529" s="24"/>
      <c r="B529" s="395" t="s">
        <v>373</v>
      </c>
      <c r="C529" s="170"/>
      <c r="D529" s="171"/>
      <c r="E529" s="328">
        <v>61146.51</v>
      </c>
      <c r="F529" s="174">
        <v>0.43359329391723178</v>
      </c>
      <c r="G529" s="109"/>
      <c r="H529" s="112"/>
    </row>
    <row r="530" spans="1:8" s="104" customFormat="1" ht="12.75" x14ac:dyDescent="0.2">
      <c r="A530" s="24"/>
      <c r="B530" s="169" t="s">
        <v>185</v>
      </c>
      <c r="C530" s="170"/>
      <c r="D530" s="171"/>
      <c r="E530" s="328"/>
      <c r="F530" s="174"/>
      <c r="G530" s="109"/>
      <c r="H530" s="107"/>
    </row>
    <row r="531" spans="1:8" s="104" customFormat="1" ht="21" customHeight="1" x14ac:dyDescent="0.2">
      <c r="A531" s="6"/>
      <c r="B531" s="603" t="s">
        <v>186</v>
      </c>
      <c r="C531" s="604"/>
      <c r="D531" s="605"/>
      <c r="E531" s="328">
        <v>146080.37000000023</v>
      </c>
      <c r="F531" s="174">
        <v>1.3218697305636518E-2</v>
      </c>
      <c r="G531" s="109"/>
      <c r="H531" s="106"/>
    </row>
    <row r="532" spans="1:8" s="104" customFormat="1" ht="18" customHeight="1" x14ac:dyDescent="0.2">
      <c r="A532" s="6"/>
      <c r="B532" s="603" t="s">
        <v>187</v>
      </c>
      <c r="C532" s="604"/>
      <c r="D532" s="605"/>
      <c r="E532" s="328"/>
      <c r="F532" s="174"/>
      <c r="G532" s="109"/>
      <c r="H532" s="111"/>
    </row>
    <row r="533" spans="1:8" s="104" customFormat="1" ht="15" customHeight="1" x14ac:dyDescent="0.2">
      <c r="A533" s="6"/>
      <c r="B533" s="603" t="s">
        <v>188</v>
      </c>
      <c r="C533" s="604"/>
      <c r="D533" s="605"/>
      <c r="E533" s="328">
        <v>4599.8300000000008</v>
      </c>
      <c r="F533" s="174"/>
      <c r="G533" s="109"/>
      <c r="H533" s="111"/>
    </row>
    <row r="534" spans="1:8" s="104" customFormat="1" ht="15" customHeight="1" x14ac:dyDescent="0.2">
      <c r="A534" s="24"/>
      <c r="B534" s="595" t="s">
        <v>55</v>
      </c>
      <c r="C534" s="596"/>
      <c r="D534" s="635"/>
      <c r="E534" s="327">
        <v>134263.84000000107</v>
      </c>
      <c r="F534" s="177">
        <v>2.1483093819922416E-2</v>
      </c>
      <c r="G534" s="109"/>
      <c r="H534" s="107"/>
    </row>
    <row r="535" spans="1:8" s="104" customFormat="1" ht="18" customHeight="1" x14ac:dyDescent="0.2">
      <c r="A535" s="6"/>
      <c r="B535" s="606" t="s">
        <v>56</v>
      </c>
      <c r="C535" s="607"/>
      <c r="D535" s="608"/>
      <c r="E535" s="328">
        <v>134263.84000000107</v>
      </c>
      <c r="F535" s="174">
        <v>2.1483093819922416E-2</v>
      </c>
      <c r="G535" s="109"/>
      <c r="H535" s="106"/>
    </row>
    <row r="536" spans="1:8" s="104" customFormat="1" ht="15" customHeight="1" x14ac:dyDescent="0.2">
      <c r="A536" s="6"/>
      <c r="B536" s="603" t="s">
        <v>57</v>
      </c>
      <c r="C536" s="604"/>
      <c r="D536" s="605"/>
      <c r="E536" s="328">
        <v>134263.84000000107</v>
      </c>
      <c r="F536" s="174">
        <v>2.1483093819922416E-2</v>
      </c>
      <c r="G536" s="109"/>
      <c r="H536" s="106"/>
    </row>
    <row r="537" spans="1:8" s="104" customFormat="1" ht="15" customHeight="1" x14ac:dyDescent="0.2">
      <c r="A537" s="6"/>
      <c r="B537" s="603" t="s">
        <v>58</v>
      </c>
      <c r="C537" s="604"/>
      <c r="D537" s="605"/>
      <c r="E537" s="328"/>
      <c r="F537" s="174"/>
      <c r="G537" s="109"/>
      <c r="H537" s="106"/>
    </row>
    <row r="538" spans="1:8" s="104" customFormat="1" ht="15" customHeight="1" x14ac:dyDescent="0.2">
      <c r="A538" s="6"/>
      <c r="B538" s="606" t="s">
        <v>59</v>
      </c>
      <c r="C538" s="607"/>
      <c r="D538" s="608"/>
      <c r="E538" s="328"/>
      <c r="F538" s="174"/>
      <c r="G538" s="102"/>
      <c r="H538" s="106"/>
    </row>
    <row r="539" spans="1:8" s="104" customFormat="1" ht="18" customHeight="1" x14ac:dyDescent="0.2">
      <c r="A539" s="6"/>
      <c r="B539" s="603" t="s">
        <v>372</v>
      </c>
      <c r="C539" s="604"/>
      <c r="D539" s="605"/>
      <c r="E539" s="328"/>
      <c r="F539" s="174"/>
      <c r="G539" s="105"/>
      <c r="H539" s="106"/>
    </row>
    <row r="540" spans="1:8" s="104" customFormat="1" ht="26.25" customHeight="1" x14ac:dyDescent="0.2">
      <c r="A540" s="24"/>
      <c r="B540" s="603" t="s">
        <v>434</v>
      </c>
      <c r="C540" s="604"/>
      <c r="D540" s="605"/>
      <c r="E540" s="328"/>
      <c r="F540" s="174"/>
      <c r="G540" s="199"/>
      <c r="H540" s="107"/>
    </row>
    <row r="541" spans="1:8" s="104" customFormat="1" ht="17.25" customHeight="1" x14ac:dyDescent="0.2">
      <c r="A541" s="6"/>
      <c r="B541" s="606" t="s">
        <v>180</v>
      </c>
      <c r="C541" s="607"/>
      <c r="D541" s="608"/>
      <c r="E541" s="328"/>
      <c r="F541" s="174"/>
      <c r="G541" s="199"/>
      <c r="H541" s="90"/>
    </row>
    <row r="542" spans="1:8" s="104" customFormat="1" ht="17.25" customHeight="1" x14ac:dyDescent="0.2">
      <c r="A542" s="6"/>
      <c r="B542" s="595" t="s">
        <v>189</v>
      </c>
      <c r="C542" s="596"/>
      <c r="D542" s="635"/>
      <c r="E542" s="327">
        <v>28908.749999999993</v>
      </c>
      <c r="F542" s="177">
        <v>-0.27918060909503462</v>
      </c>
      <c r="G542" s="199"/>
      <c r="H542" s="90"/>
    </row>
    <row r="543" spans="1:8" s="104" customFormat="1" ht="17.25" customHeight="1" x14ac:dyDescent="0.2">
      <c r="A543" s="6"/>
      <c r="B543" s="595" t="s">
        <v>190</v>
      </c>
      <c r="C543" s="596"/>
      <c r="D543" s="635"/>
      <c r="E543" s="327">
        <v>2747463.9500000039</v>
      </c>
      <c r="F543" s="177"/>
      <c r="G543" s="199"/>
      <c r="H543" s="90"/>
    </row>
    <row r="544" spans="1:8" s="104" customFormat="1" ht="13.5" customHeight="1" x14ac:dyDescent="0.2">
      <c r="A544" s="6"/>
      <c r="B544" s="603" t="s">
        <v>191</v>
      </c>
      <c r="C544" s="604"/>
      <c r="D544" s="605"/>
      <c r="E544" s="328">
        <v>446384.36000000063</v>
      </c>
      <c r="F544" s="174">
        <v>-5.1238749617239066E-2</v>
      </c>
      <c r="G544" s="105"/>
      <c r="H544" s="90"/>
    </row>
    <row r="545" spans="1:10" s="104" customFormat="1" ht="12.75" x14ac:dyDescent="0.2">
      <c r="A545" s="6"/>
      <c r="B545" s="603" t="s">
        <v>392</v>
      </c>
      <c r="C545" s="604"/>
      <c r="D545" s="605"/>
      <c r="E545" s="328"/>
      <c r="F545" s="174"/>
      <c r="G545" s="108"/>
      <c r="H545" s="106"/>
    </row>
    <row r="546" spans="1:10" ht="15" customHeight="1" x14ac:dyDescent="0.2">
      <c r="B546" s="419" t="s">
        <v>393</v>
      </c>
      <c r="C546" s="383"/>
      <c r="D546" s="384"/>
      <c r="E546" s="328">
        <v>2301079.5900000031</v>
      </c>
      <c r="F546" s="174"/>
      <c r="G546" s="109"/>
      <c r="H546" s="106"/>
      <c r="I546" s="20"/>
      <c r="J546" s="104"/>
    </row>
    <row r="547" spans="1:10" ht="15" customHeight="1" x14ac:dyDescent="0.2">
      <c r="B547" s="595" t="s">
        <v>82</v>
      </c>
      <c r="C547" s="647"/>
      <c r="D547" s="648"/>
      <c r="E547" s="327"/>
      <c r="F547" s="177"/>
      <c r="G547" s="109"/>
      <c r="H547" s="106"/>
      <c r="I547" s="20"/>
      <c r="J547" s="104"/>
    </row>
    <row r="548" spans="1:10" ht="42.75" customHeight="1" x14ac:dyDescent="0.2">
      <c r="B548" s="624" t="s">
        <v>60</v>
      </c>
      <c r="C548" s="625"/>
      <c r="D548" s="626"/>
      <c r="E548" s="327"/>
      <c r="F548" s="177"/>
      <c r="G548" s="102"/>
      <c r="H548" s="106"/>
      <c r="I548" s="20"/>
      <c r="J548" s="104"/>
    </row>
    <row r="549" spans="1:10" ht="20.25" customHeight="1" x14ac:dyDescent="0.2">
      <c r="B549" s="638" t="s">
        <v>390</v>
      </c>
      <c r="C549" s="651"/>
      <c r="D549" s="652"/>
      <c r="E549" s="327"/>
      <c r="F549" s="177"/>
      <c r="G549" s="102"/>
      <c r="H549" s="106"/>
      <c r="I549" s="20"/>
      <c r="J549" s="104"/>
    </row>
    <row r="550" spans="1:10" s="486" customFormat="1" ht="15" customHeight="1" x14ac:dyDescent="0.2">
      <c r="A550" s="452"/>
      <c r="B550" s="638" t="s">
        <v>391</v>
      </c>
      <c r="C550" s="651"/>
      <c r="D550" s="652"/>
      <c r="E550" s="548"/>
      <c r="F550" s="549"/>
      <c r="G550" s="455"/>
      <c r="H550" s="461"/>
      <c r="I550" s="494"/>
      <c r="J550" s="457"/>
    </row>
    <row r="551" spans="1:10" s="486" customFormat="1" ht="15" customHeight="1" x14ac:dyDescent="0.2">
      <c r="A551" s="452"/>
      <c r="B551" s="638" t="s">
        <v>462</v>
      </c>
      <c r="C551" s="651"/>
      <c r="D551" s="652"/>
      <c r="E551" s="548"/>
      <c r="F551" s="549"/>
      <c r="G551" s="455"/>
      <c r="H551" s="461"/>
      <c r="I551" s="494"/>
      <c r="J551" s="457"/>
    </row>
    <row r="552" spans="1:10" s="104" customFormat="1" ht="21" hidden="1" customHeight="1" x14ac:dyDescent="0.2">
      <c r="A552" s="6"/>
      <c r="B552" s="624"/>
      <c r="C552" s="625"/>
      <c r="D552" s="626"/>
      <c r="E552" s="406"/>
      <c r="F552" s="239"/>
      <c r="G552" s="109"/>
      <c r="H552" s="113"/>
    </row>
    <row r="553" spans="1:10" s="104" customFormat="1" ht="24.75" customHeight="1" x14ac:dyDescent="0.2">
      <c r="A553" s="6"/>
      <c r="B553" s="624" t="s">
        <v>481</v>
      </c>
      <c r="C553" s="625"/>
      <c r="D553" s="626"/>
      <c r="E553" s="406"/>
      <c r="F553" s="239"/>
      <c r="G553" s="108"/>
      <c r="H553" s="113"/>
    </row>
    <row r="554" spans="1:10" s="104" customFormat="1" ht="24.75" customHeight="1" x14ac:dyDescent="0.2">
      <c r="A554" s="6"/>
      <c r="B554" s="576" t="s">
        <v>482</v>
      </c>
      <c r="C554" s="577"/>
      <c r="D554" s="578"/>
      <c r="E554" s="406"/>
      <c r="F554" s="239"/>
      <c r="G554" s="108"/>
      <c r="H554" s="113"/>
    </row>
    <row r="555" spans="1:10" s="104" customFormat="1" ht="12.75" customHeight="1" x14ac:dyDescent="0.2">
      <c r="A555" s="6"/>
      <c r="B555" s="624" t="s">
        <v>342</v>
      </c>
      <c r="C555" s="625"/>
      <c r="D555" s="626"/>
      <c r="E555" s="327">
        <v>110540.20999999996</v>
      </c>
      <c r="F555" s="177">
        <v>-0.61275506173609351</v>
      </c>
      <c r="G555" s="109"/>
      <c r="H555" s="113"/>
    </row>
    <row r="556" spans="1:10" s="104" customFormat="1" ht="12.75" customHeight="1" x14ac:dyDescent="0.2">
      <c r="A556" s="6"/>
      <c r="B556" s="595" t="s">
        <v>61</v>
      </c>
      <c r="C556" s="596"/>
      <c r="D556" s="635"/>
      <c r="E556" s="327">
        <v>455.92</v>
      </c>
      <c r="F556" s="177">
        <v>0.64153524879383594</v>
      </c>
      <c r="G556" s="109"/>
      <c r="H556" s="113"/>
    </row>
    <row r="557" spans="1:10" s="104" customFormat="1" ht="11.25" customHeight="1" x14ac:dyDescent="0.2">
      <c r="A557" s="6"/>
      <c r="B557" s="603" t="s">
        <v>471</v>
      </c>
      <c r="C557" s="604"/>
      <c r="D557" s="605"/>
      <c r="E557" s="328">
        <v>455.92</v>
      </c>
      <c r="F557" s="174"/>
      <c r="G557" s="109"/>
      <c r="H557" s="113"/>
    </row>
    <row r="558" spans="1:10" s="104" customFormat="1" ht="11.25" customHeight="1" x14ac:dyDescent="0.2">
      <c r="A558" s="6"/>
      <c r="B558" s="603" t="s">
        <v>473</v>
      </c>
      <c r="C558" s="604"/>
      <c r="D558" s="605"/>
      <c r="E558" s="328"/>
      <c r="F558" s="174"/>
      <c r="G558" s="109"/>
      <c r="H558" s="113"/>
    </row>
    <row r="559" spans="1:10" s="104" customFormat="1" ht="11.25" customHeight="1" x14ac:dyDescent="0.2">
      <c r="A559" s="6"/>
      <c r="B559" s="603" t="s">
        <v>430</v>
      </c>
      <c r="C559" s="604"/>
      <c r="D559" s="605"/>
      <c r="E559" s="328"/>
      <c r="F559" s="174"/>
      <c r="G559" s="109"/>
      <c r="H559" s="113"/>
    </row>
    <row r="560" spans="1:10" s="104" customFormat="1" ht="11.25" customHeight="1" x14ac:dyDescent="0.2">
      <c r="A560" s="6"/>
      <c r="B560" s="603" t="s">
        <v>469</v>
      </c>
      <c r="C560" s="604"/>
      <c r="D560" s="605"/>
      <c r="E560" s="328"/>
      <c r="F560" s="174"/>
      <c r="G560" s="109"/>
      <c r="H560" s="113"/>
    </row>
    <row r="561" spans="1:10" s="104" customFormat="1" ht="21" customHeight="1" x14ac:dyDescent="0.2">
      <c r="A561" s="6"/>
      <c r="B561" s="603" t="s">
        <v>399</v>
      </c>
      <c r="C561" s="604"/>
      <c r="D561" s="605"/>
      <c r="E561" s="328"/>
      <c r="F561" s="174"/>
      <c r="G561" s="109"/>
      <c r="H561" s="113"/>
    </row>
    <row r="562" spans="1:10" s="104" customFormat="1" ht="12.75" customHeight="1" x14ac:dyDescent="0.2">
      <c r="A562" s="6"/>
      <c r="B562" s="603" t="s">
        <v>400</v>
      </c>
      <c r="C562" s="604"/>
      <c r="D562" s="605"/>
      <c r="E562" s="328"/>
      <c r="F562" s="174"/>
      <c r="G562" s="455"/>
      <c r="H562" s="113"/>
    </row>
    <row r="563" spans="1:10" s="104" customFormat="1" ht="12.75" customHeight="1" x14ac:dyDescent="0.2">
      <c r="A563" s="6"/>
      <c r="B563" s="603" t="s">
        <v>443</v>
      </c>
      <c r="C563" s="604"/>
      <c r="D563" s="605"/>
      <c r="E563" s="328"/>
      <c r="F563" s="174"/>
      <c r="G563" s="455"/>
      <c r="H563" s="113"/>
    </row>
    <row r="564" spans="1:10" s="457" customFormat="1" ht="15" customHeight="1" x14ac:dyDescent="0.2">
      <c r="A564" s="452"/>
      <c r="B564" s="603" t="s">
        <v>401</v>
      </c>
      <c r="C564" s="604"/>
      <c r="D564" s="605"/>
      <c r="E564" s="328"/>
      <c r="F564" s="174"/>
      <c r="G564" s="460"/>
      <c r="H564" s="456"/>
    </row>
    <row r="565" spans="1:10" s="457" customFormat="1" ht="12.75" customHeight="1" x14ac:dyDescent="0.2">
      <c r="A565" s="452"/>
      <c r="B565" s="595" t="s">
        <v>62</v>
      </c>
      <c r="C565" s="653"/>
      <c r="D565" s="654"/>
      <c r="E565" s="327">
        <v>110084.28999999996</v>
      </c>
      <c r="F565" s="177">
        <v>-0.61397664965338328</v>
      </c>
      <c r="G565" s="460"/>
      <c r="H565" s="461"/>
    </row>
    <row r="566" spans="1:10" s="457" customFormat="1" ht="12.75" customHeight="1" x14ac:dyDescent="0.2">
      <c r="A566" s="452"/>
      <c r="B566" s="603" t="s">
        <v>470</v>
      </c>
      <c r="C566" s="604"/>
      <c r="D566" s="605"/>
      <c r="E566" s="328">
        <v>99721.339999999982</v>
      </c>
      <c r="F566" s="174">
        <v>-0.60993923434040687</v>
      </c>
      <c r="G566" s="462"/>
      <c r="H566" s="461"/>
    </row>
    <row r="567" spans="1:10" s="457" customFormat="1" ht="12.75" customHeight="1" x14ac:dyDescent="0.2">
      <c r="A567" s="452"/>
      <c r="B567" s="603" t="s">
        <v>474</v>
      </c>
      <c r="C567" s="604"/>
      <c r="D567" s="605"/>
      <c r="E567" s="328"/>
      <c r="F567" s="174"/>
      <c r="G567" s="462"/>
      <c r="H567" s="461"/>
    </row>
    <row r="568" spans="1:10" s="457" customFormat="1" ht="12.75" customHeight="1" x14ac:dyDescent="0.2">
      <c r="A568" s="452"/>
      <c r="B568" s="603" t="s">
        <v>402</v>
      </c>
      <c r="C568" s="604"/>
      <c r="D568" s="605"/>
      <c r="E568" s="328">
        <v>2769.91</v>
      </c>
      <c r="F568" s="174">
        <v>-0.90175342145072701</v>
      </c>
      <c r="G568" s="462"/>
      <c r="H568" s="461"/>
    </row>
    <row r="569" spans="1:10" s="457" customFormat="1" ht="12.75" customHeight="1" x14ac:dyDescent="0.2">
      <c r="A569" s="452"/>
      <c r="B569" s="603" t="s">
        <v>469</v>
      </c>
      <c r="C569" s="604"/>
      <c r="D569" s="605"/>
      <c r="E569" s="328">
        <v>106.08999999999999</v>
      </c>
      <c r="F569" s="174">
        <v>-0.85377384496636899</v>
      </c>
      <c r="G569" s="464"/>
      <c r="H569" s="461"/>
    </row>
    <row r="570" spans="1:10" s="457" customFormat="1" ht="12.75" customHeight="1" x14ac:dyDescent="0.2">
      <c r="A570" s="452"/>
      <c r="B570" s="603" t="s">
        <v>472</v>
      </c>
      <c r="C570" s="604"/>
      <c r="D570" s="605"/>
      <c r="E570" s="328"/>
      <c r="F570" s="174"/>
      <c r="G570" s="580"/>
      <c r="H570" s="461"/>
    </row>
    <row r="571" spans="1:10" s="457" customFormat="1" ht="12.75" customHeight="1" x14ac:dyDescent="0.2">
      <c r="A571" s="463"/>
      <c r="B571" s="603" t="s">
        <v>399</v>
      </c>
      <c r="C571" s="604"/>
      <c r="D571" s="605"/>
      <c r="E571" s="328"/>
      <c r="F571" s="174"/>
      <c r="G571" s="470"/>
      <c r="H571" s="465"/>
    </row>
    <row r="572" spans="1:10" s="457" customFormat="1" ht="21" customHeight="1" x14ac:dyDescent="0.2">
      <c r="A572" s="452"/>
      <c r="B572" s="603" t="s">
        <v>400</v>
      </c>
      <c r="C572" s="604"/>
      <c r="D572" s="605"/>
      <c r="E572" s="328"/>
      <c r="F572" s="174"/>
      <c r="G572" s="473"/>
      <c r="H572" s="470"/>
    </row>
    <row r="573" spans="1:10" s="457" customFormat="1" ht="21" customHeight="1" x14ac:dyDescent="0.2">
      <c r="A573" s="452"/>
      <c r="B573" s="169" t="s">
        <v>425</v>
      </c>
      <c r="C573" s="383"/>
      <c r="D573" s="384"/>
      <c r="E573" s="328"/>
      <c r="F573" s="174"/>
      <c r="G573" s="477"/>
      <c r="H573" s="473"/>
    </row>
    <row r="574" spans="1:10" s="457" customFormat="1" ht="15" customHeight="1" x14ac:dyDescent="0.2">
      <c r="A574" s="452"/>
      <c r="B574" s="644" t="s">
        <v>403</v>
      </c>
      <c r="C574" s="645"/>
      <c r="D574" s="646"/>
      <c r="E574" s="453">
        <v>7486.9500000000007</v>
      </c>
      <c r="F574" s="454"/>
      <c r="G574" s="481"/>
      <c r="H574" s="477"/>
    </row>
    <row r="575" spans="1:10" s="457" customFormat="1" ht="16.5" customHeight="1" x14ac:dyDescent="0.2">
      <c r="A575" s="452"/>
      <c r="B575" s="624" t="s">
        <v>343</v>
      </c>
      <c r="C575" s="625"/>
      <c r="D575" s="650"/>
      <c r="E575" s="458"/>
      <c r="F575" s="459"/>
      <c r="G575" s="483"/>
      <c r="H575" s="481"/>
    </row>
    <row r="576" spans="1:10" s="466" customFormat="1" ht="12.75" customHeight="1" x14ac:dyDescent="0.2">
      <c r="A576" s="452"/>
      <c r="B576" s="624" t="s">
        <v>344</v>
      </c>
      <c r="C576" s="625"/>
      <c r="D576" s="650"/>
      <c r="E576" s="458">
        <v>4513497.1899999976</v>
      </c>
      <c r="F576" s="459">
        <v>0.15955480446192993</v>
      </c>
      <c r="G576" s="485"/>
      <c r="H576" s="484"/>
      <c r="J576" s="457"/>
    </row>
    <row r="577" spans="1:10" s="486" customFormat="1" ht="12.75" x14ac:dyDescent="0.2">
      <c r="A577" s="452"/>
      <c r="B577" s="595" t="s">
        <v>63</v>
      </c>
      <c r="C577" s="596"/>
      <c r="D577" s="649"/>
      <c r="E577" s="453">
        <v>1525972.9999999988</v>
      </c>
      <c r="F577" s="454">
        <v>0.19774245883766595</v>
      </c>
      <c r="G577" s="487"/>
      <c r="H577" s="484"/>
      <c r="I577" s="470"/>
    </row>
    <row r="578" spans="1:10" s="486" customFormat="1" ht="12.75" x14ac:dyDescent="0.2">
      <c r="A578" s="463"/>
      <c r="B578" s="595" t="s">
        <v>64</v>
      </c>
      <c r="C578" s="596"/>
      <c r="D578" s="649"/>
      <c r="E578" s="453">
        <v>2987524.1899999985</v>
      </c>
      <c r="F578" s="454">
        <v>0.1491564181239482</v>
      </c>
      <c r="G578" s="490"/>
      <c r="H578" s="488"/>
      <c r="I578" s="472"/>
    </row>
    <row r="579" spans="1:10" s="486" customFormat="1" ht="12.75" x14ac:dyDescent="0.2">
      <c r="A579" s="463"/>
      <c r="B579" s="595" t="s">
        <v>478</v>
      </c>
      <c r="C579" s="596"/>
      <c r="D579" s="649"/>
      <c r="E579" s="453"/>
      <c r="F579" s="454"/>
      <c r="G579" s="490"/>
      <c r="H579" s="488"/>
      <c r="I579" s="472"/>
    </row>
    <row r="580" spans="1:10" s="486" customFormat="1" ht="12.75" x14ac:dyDescent="0.2">
      <c r="A580" s="463"/>
      <c r="B580" s="595" t="s">
        <v>479</v>
      </c>
      <c r="C580" s="596"/>
      <c r="D580" s="596"/>
      <c r="E580" s="453"/>
      <c r="F580" s="454"/>
      <c r="G580" s="490"/>
      <c r="H580" s="488"/>
      <c r="I580" s="472"/>
    </row>
    <row r="581" spans="1:10" s="486" customFormat="1" ht="19.5" customHeight="1" x14ac:dyDescent="0.2">
      <c r="A581" s="489"/>
      <c r="B581" s="641" t="s">
        <v>65</v>
      </c>
      <c r="C581" s="642"/>
      <c r="D581" s="643"/>
      <c r="E581" s="326">
        <v>315975694.35999519</v>
      </c>
      <c r="F581" s="243">
        <v>-5.3062828250172833E-2</v>
      </c>
      <c r="G581" s="492"/>
      <c r="H581" s="491"/>
      <c r="I581" s="481"/>
    </row>
    <row r="582" spans="1:10" s="486" customFormat="1" x14ac:dyDescent="0.2">
      <c r="A582" s="452"/>
      <c r="B582" s="467">
        <f>64</f>
        <v>64</v>
      </c>
      <c r="C582" s="468"/>
      <c r="D582" s="468"/>
      <c r="E582" s="469"/>
      <c r="F582" s="470"/>
      <c r="G582" s="492"/>
      <c r="H582" s="493"/>
      <c r="I582" s="494"/>
    </row>
    <row r="583" spans="1:10" s="486" customFormat="1" ht="15.75" x14ac:dyDescent="0.25">
      <c r="A583" s="452"/>
      <c r="B583" s="471" t="s">
        <v>0</v>
      </c>
      <c r="C583" s="472"/>
      <c r="D583" s="472"/>
      <c r="E583" s="472"/>
      <c r="F583" s="473"/>
      <c r="G583" s="492"/>
      <c r="H583" s="493"/>
      <c r="I583" s="494"/>
    </row>
    <row r="584" spans="1:10" s="496" customFormat="1" ht="12" customHeight="1" x14ac:dyDescent="0.2">
      <c r="A584" s="452"/>
      <c r="B584" s="474"/>
      <c r="C584" s="475" t="str">
        <f>$C$3</f>
        <v>PERIODE DU 1.1 AU 30.11.2024</v>
      </c>
      <c r="D584" s="476"/>
      <c r="E584" s="468"/>
      <c r="F584" s="477"/>
      <c r="G584" s="492"/>
      <c r="H584" s="493"/>
      <c r="I584" s="495"/>
    </row>
    <row r="585" spans="1:10" s="498" customFormat="1" ht="12.75" customHeight="1" x14ac:dyDescent="0.2">
      <c r="A585" s="452"/>
      <c r="B585" s="478" t="str">
        <f>B518</f>
        <v xml:space="preserve">             II- ASSURANCE MATERNITE : DEPENSES en milliers d'euros</v>
      </c>
      <c r="C585" s="479"/>
      <c r="D585" s="479"/>
      <c r="E585" s="479"/>
      <c r="F585" s="480"/>
      <c r="G585" s="492"/>
      <c r="H585" s="493"/>
      <c r="I585" s="497"/>
    </row>
    <row r="586" spans="1:10" s="500" customFormat="1" ht="12.75" customHeight="1" x14ac:dyDescent="0.2">
      <c r="A586" s="452"/>
      <c r="B586" s="661"/>
      <c r="C586" s="662"/>
      <c r="D586" s="482"/>
      <c r="E586" s="88" t="s">
        <v>6</v>
      </c>
      <c r="F586" s="339" t="s">
        <v>300</v>
      </c>
      <c r="G586" s="490"/>
      <c r="H586" s="493"/>
      <c r="I586" s="499"/>
      <c r="J586" s="457"/>
    </row>
    <row r="587" spans="1:10" s="486" customFormat="1" ht="12.75" customHeight="1" x14ac:dyDescent="0.2">
      <c r="A587" s="452"/>
      <c r="B587" s="505" t="s">
        <v>475</v>
      </c>
      <c r="C587" s="505"/>
      <c r="D587" s="505"/>
      <c r="E587" s="326"/>
      <c r="F587" s="243"/>
      <c r="G587" s="519"/>
      <c r="H587" s="513"/>
      <c r="I587" s="520"/>
    </row>
    <row r="588" spans="1:10" s="496" customFormat="1" ht="17.25" customHeight="1" x14ac:dyDescent="0.2">
      <c r="A588" s="452"/>
      <c r="B588" s="501"/>
      <c r="C588" s="502"/>
      <c r="D588" s="502"/>
      <c r="E588" s="503"/>
      <c r="F588" s="504"/>
      <c r="G588" s="519"/>
      <c r="H588" s="513"/>
      <c r="I588" s="495"/>
      <c r="J588" s="457"/>
    </row>
    <row r="589" spans="1:10" s="486" customFormat="1" ht="16.5" customHeight="1" x14ac:dyDescent="0.2">
      <c r="A589" s="452"/>
      <c r="B589" s="505" t="s">
        <v>30</v>
      </c>
      <c r="C589" s="506"/>
      <c r="D589" s="507"/>
      <c r="E589" s="508">
        <v>2816371675.5415421</v>
      </c>
      <c r="F589" s="509">
        <v>1.6945123075345458E-2</v>
      </c>
      <c r="G589" s="519"/>
      <c r="H589" s="513"/>
      <c r="I589" s="520"/>
      <c r="J589" s="457"/>
    </row>
    <row r="590" spans="1:10" s="486" customFormat="1" ht="16.5" customHeight="1" x14ac:dyDescent="0.2">
      <c r="A590" s="452"/>
      <c r="B590" s="510"/>
      <c r="C590" s="506"/>
      <c r="D590" s="506"/>
      <c r="E590" s="511"/>
      <c r="F590" s="512"/>
      <c r="G590" s="519"/>
      <c r="H590" s="513"/>
      <c r="I590" s="520"/>
      <c r="J590" s="457"/>
    </row>
    <row r="591" spans="1:10" s="486" customFormat="1" ht="16.5" customHeight="1" x14ac:dyDescent="0.2">
      <c r="A591" s="452"/>
      <c r="B591" s="505" t="s">
        <v>240</v>
      </c>
      <c r="C591" s="506"/>
      <c r="D591" s="507"/>
      <c r="E591" s="508">
        <v>844276.48999999964</v>
      </c>
      <c r="F591" s="509">
        <v>0.29263712650600104</v>
      </c>
      <c r="G591" s="519"/>
      <c r="H591" s="513"/>
      <c r="I591" s="520"/>
      <c r="J591" s="457"/>
    </row>
    <row r="592" spans="1:10" s="486" customFormat="1" ht="16.5" hidden="1" customHeight="1" x14ac:dyDescent="0.2">
      <c r="A592" s="452"/>
      <c r="B592" s="514"/>
      <c r="C592" s="515"/>
      <c r="D592" s="516"/>
      <c r="E592" s="517"/>
      <c r="F592" s="518"/>
      <c r="G592" s="519"/>
      <c r="H592" s="513"/>
      <c r="I592" s="520"/>
      <c r="J592" s="457"/>
    </row>
    <row r="593" spans="1:10" s="486" customFormat="1" ht="16.5" hidden="1" customHeight="1" x14ac:dyDescent="0.2">
      <c r="A593" s="452"/>
      <c r="B593" s="514"/>
      <c r="C593" s="515"/>
      <c r="D593" s="516"/>
      <c r="E593" s="517"/>
      <c r="F593" s="518"/>
      <c r="G593" s="519"/>
      <c r="H593" s="513"/>
      <c r="I593" s="520"/>
      <c r="J593" s="457"/>
    </row>
    <row r="594" spans="1:10" s="486" customFormat="1" ht="16.5" hidden="1" customHeight="1" x14ac:dyDescent="0.2">
      <c r="A594" s="452"/>
      <c r="B594" s="514"/>
      <c r="C594" s="515"/>
      <c r="D594" s="516"/>
      <c r="E594" s="517"/>
      <c r="F594" s="518"/>
      <c r="G594" s="519"/>
      <c r="H594" s="513"/>
      <c r="I594" s="520"/>
      <c r="J594" s="457"/>
    </row>
    <row r="595" spans="1:10" s="486" customFormat="1" ht="16.5" customHeight="1" x14ac:dyDescent="0.2">
      <c r="A595" s="452"/>
      <c r="B595" s="514"/>
      <c r="C595" s="515"/>
      <c r="D595" s="572"/>
      <c r="E595" s="517"/>
      <c r="F595" s="518"/>
      <c r="G595" s="519"/>
      <c r="H595" s="513"/>
      <c r="I595" s="520"/>
      <c r="J595" s="457"/>
    </row>
    <row r="596" spans="1:10" s="486" customFormat="1" ht="16.5" customHeight="1" x14ac:dyDescent="0.2">
      <c r="A596" s="452"/>
      <c r="B596" s="126" t="s">
        <v>433</v>
      </c>
      <c r="C596" s="127"/>
      <c r="D596" s="128"/>
      <c r="E596" s="334"/>
      <c r="F596" s="249"/>
      <c r="G596" s="519"/>
      <c r="H596" s="513"/>
      <c r="I596" s="520"/>
      <c r="J596" s="457"/>
    </row>
    <row r="597" spans="1:10" s="486" customFormat="1" ht="16.5" customHeight="1" x14ac:dyDescent="0.2">
      <c r="A597" s="452"/>
      <c r="B597" s="514"/>
      <c r="C597" s="515"/>
      <c r="D597" s="516"/>
      <c r="E597" s="517"/>
      <c r="F597" s="518"/>
      <c r="G597" s="519"/>
      <c r="H597" s="513"/>
      <c r="I597" s="520"/>
      <c r="J597" s="457"/>
    </row>
    <row r="598" spans="1:10" s="486" customFormat="1" ht="16.5" customHeight="1" x14ac:dyDescent="0.2">
      <c r="A598" s="452"/>
      <c r="B598" s="505" t="s">
        <v>19</v>
      </c>
      <c r="C598" s="521"/>
      <c r="D598" s="522"/>
      <c r="E598" s="508"/>
      <c r="F598" s="509"/>
      <c r="G598" s="519"/>
      <c r="H598" s="513"/>
      <c r="I598" s="520"/>
      <c r="J598" s="457"/>
    </row>
    <row r="599" spans="1:10" s="486" customFormat="1" ht="16.5" customHeight="1" x14ac:dyDescent="0.2">
      <c r="A599" s="452"/>
      <c r="B599" s="514"/>
      <c r="C599" s="515"/>
      <c r="D599" s="516"/>
      <c r="E599" s="517"/>
      <c r="F599" s="518"/>
      <c r="G599" s="519"/>
      <c r="H599" s="513"/>
      <c r="I599" s="520"/>
      <c r="J599" s="457"/>
    </row>
    <row r="600" spans="1:10" s="486" customFormat="1" ht="16.5" customHeight="1" x14ac:dyDescent="0.2">
      <c r="A600" s="452"/>
      <c r="B600" s="505" t="s">
        <v>44</v>
      </c>
      <c r="C600" s="521"/>
      <c r="D600" s="522"/>
      <c r="E600" s="508"/>
      <c r="F600" s="509"/>
      <c r="G600" s="519"/>
      <c r="H600" s="513"/>
      <c r="I600" s="520"/>
    </row>
    <row r="601" spans="1:10" s="486" customFormat="1" ht="16.5" customHeight="1" x14ac:dyDescent="0.2">
      <c r="A601" s="452"/>
      <c r="B601" s="514"/>
      <c r="C601" s="515"/>
      <c r="D601" s="516"/>
      <c r="E601" s="517"/>
      <c r="F601" s="518"/>
      <c r="G601" s="519"/>
      <c r="H601" s="513"/>
      <c r="I601" s="520"/>
      <c r="J601" s="457"/>
    </row>
    <row r="602" spans="1:10" s="486" customFormat="1" ht="16.5" customHeight="1" x14ac:dyDescent="0.2">
      <c r="A602" s="452"/>
      <c r="B602" s="523" t="s">
        <v>42</v>
      </c>
      <c r="C602" s="521"/>
      <c r="D602" s="522"/>
      <c r="E602" s="524"/>
      <c r="F602" s="525"/>
      <c r="G602" s="519"/>
      <c r="H602" s="513"/>
      <c r="I602" s="520"/>
    </row>
    <row r="603" spans="1:10" s="486" customFormat="1" ht="16.5" customHeight="1" x14ac:dyDescent="0.2">
      <c r="A603" s="452"/>
      <c r="B603" s="526" t="s">
        <v>83</v>
      </c>
      <c r="C603" s="515"/>
      <c r="D603" s="527"/>
      <c r="E603" s="528"/>
      <c r="F603" s="529"/>
      <c r="G603" s="540"/>
      <c r="H603" s="513"/>
      <c r="I603" s="520"/>
      <c r="J603" s="457"/>
    </row>
    <row r="604" spans="1:10" s="486" customFormat="1" ht="16.5" customHeight="1" x14ac:dyDescent="0.2">
      <c r="A604" s="452"/>
      <c r="B604" s="530" t="s">
        <v>84</v>
      </c>
      <c r="C604" s="531"/>
      <c r="D604" s="532"/>
      <c r="E604" s="533"/>
      <c r="F604" s="534"/>
      <c r="G604" s="468"/>
      <c r="H604" s="541"/>
      <c r="I604" s="520"/>
    </row>
    <row r="605" spans="1:10" s="486" customFormat="1" ht="16.5" customHeight="1" thickBot="1" x14ac:dyDescent="0.25">
      <c r="A605" s="452"/>
      <c r="B605" s="535"/>
      <c r="C605" s="515"/>
      <c r="D605" s="582"/>
      <c r="E605" s="585"/>
      <c r="F605" s="586"/>
      <c r="G605" s="468"/>
      <c r="H605" s="541"/>
      <c r="I605" s="520"/>
    </row>
    <row r="606" spans="1:10" ht="16.5" customHeight="1" thickBot="1" x14ac:dyDescent="0.25">
      <c r="B606" s="536" t="s">
        <v>168</v>
      </c>
      <c r="C606" s="537"/>
      <c r="D606" s="537"/>
      <c r="E606" s="538">
        <v>4712331260.7557011</v>
      </c>
      <c r="F606" s="539">
        <v>9.9267675974947789E-3</v>
      </c>
      <c r="I606" s="111"/>
      <c r="J606" s="104"/>
    </row>
    <row r="607" spans="1:10" ht="16.5" customHeight="1" x14ac:dyDescent="0.2">
      <c r="B607" s="467"/>
      <c r="C607" s="468"/>
      <c r="D607" s="468"/>
      <c r="E607" s="468"/>
      <c r="F607" s="468"/>
      <c r="I607" s="111"/>
      <c r="J607" s="104"/>
    </row>
    <row r="608" spans="1:10" ht="16.5" customHeight="1" x14ac:dyDescent="0.2">
      <c r="I608" s="111"/>
    </row>
    <row r="609" spans="1:10" s="136" customFormat="1" ht="39" customHeight="1" x14ac:dyDescent="0.2">
      <c r="A609" s="6"/>
      <c r="B609" s="5"/>
      <c r="C609" s="3"/>
      <c r="D609" s="3"/>
      <c r="E609" s="3"/>
      <c r="F609" s="3"/>
      <c r="G609" s="3"/>
      <c r="H609" s="3"/>
      <c r="I609" s="85"/>
      <c r="J609" s="104"/>
    </row>
  </sheetData>
  <dataConsolidate/>
  <mergeCells count="90">
    <mergeCell ref="B579:D579"/>
    <mergeCell ref="B562:D562"/>
    <mergeCell ref="B564:D564"/>
    <mergeCell ref="B572:D572"/>
    <mergeCell ref="B525:D525"/>
    <mergeCell ref="B520:D520"/>
    <mergeCell ref="B549:D549"/>
    <mergeCell ref="B521:D521"/>
    <mergeCell ref="B532:D532"/>
    <mergeCell ref="B561:D561"/>
    <mergeCell ref="B506:C506"/>
    <mergeCell ref="B514:C514"/>
    <mergeCell ref="B535:D535"/>
    <mergeCell ref="B586:C586"/>
    <mergeCell ref="B477:C477"/>
    <mergeCell ref="B494:C494"/>
    <mergeCell ref="B507:C507"/>
    <mergeCell ref="B497:C497"/>
    <mergeCell ref="B478:C478"/>
    <mergeCell ref="B502:C502"/>
    <mergeCell ref="B505:C505"/>
    <mergeCell ref="B550:D550"/>
    <mergeCell ref="B508:C508"/>
    <mergeCell ref="B512:C512"/>
    <mergeCell ref="B500:C500"/>
    <mergeCell ref="B481:C481"/>
    <mergeCell ref="B498:C498"/>
    <mergeCell ref="B499:C499"/>
    <mergeCell ref="B490:C490"/>
    <mergeCell ref="B485:C485"/>
    <mergeCell ref="B495:C495"/>
    <mergeCell ref="B501:C501"/>
    <mergeCell ref="B484:C484"/>
    <mergeCell ref="B479:C479"/>
    <mergeCell ref="B496:C496"/>
    <mergeCell ref="B558:D558"/>
    <mergeCell ref="B533:D533"/>
    <mergeCell ref="B534:D534"/>
    <mergeCell ref="B543:D543"/>
    <mergeCell ref="B556:D556"/>
    <mergeCell ref="B480:C480"/>
    <mergeCell ref="B492:C492"/>
    <mergeCell ref="B491:C491"/>
    <mergeCell ref="B489:C489"/>
    <mergeCell ref="B493:C493"/>
    <mergeCell ref="B536:D536"/>
    <mergeCell ref="B511:C511"/>
    <mergeCell ref="B510:C510"/>
    <mergeCell ref="B519:C519"/>
    <mergeCell ref="B515:C515"/>
    <mergeCell ref="B513:C513"/>
    <mergeCell ref="B557:D557"/>
    <mergeCell ref="B509:C509"/>
    <mergeCell ref="B522:D522"/>
    <mergeCell ref="B523:D523"/>
    <mergeCell ref="B524:D524"/>
    <mergeCell ref="B548:D548"/>
    <mergeCell ref="B526:D526"/>
    <mergeCell ref="B531:D531"/>
    <mergeCell ref="B527:D527"/>
    <mergeCell ref="B537:D537"/>
    <mergeCell ref="B538:D538"/>
    <mergeCell ref="B541:D541"/>
    <mergeCell ref="B542:D542"/>
    <mergeCell ref="B539:D539"/>
    <mergeCell ref="B540:D540"/>
    <mergeCell ref="B544:D544"/>
    <mergeCell ref="B551:D551"/>
    <mergeCell ref="B552:D552"/>
    <mergeCell ref="B553:D553"/>
    <mergeCell ref="B563:D563"/>
    <mergeCell ref="B565:D565"/>
    <mergeCell ref="B545:D545"/>
    <mergeCell ref="B547:D547"/>
    <mergeCell ref="B570:D570"/>
    <mergeCell ref="B576:D576"/>
    <mergeCell ref="B566:D566"/>
    <mergeCell ref="B555:D555"/>
    <mergeCell ref="B560:D560"/>
    <mergeCell ref="B559:D559"/>
    <mergeCell ref="B580:D580"/>
    <mergeCell ref="B567:D567"/>
    <mergeCell ref="B578:D578"/>
    <mergeCell ref="B581:D581"/>
    <mergeCell ref="B568:D568"/>
    <mergeCell ref="B569:D569"/>
    <mergeCell ref="B571:D571"/>
    <mergeCell ref="B575:D575"/>
    <mergeCell ref="B577:D577"/>
    <mergeCell ref="B574:D574"/>
  </mergeCells>
  <phoneticPr fontId="22" type="noConversion"/>
  <printOptions headings="1"/>
  <pageMargins left="0.19685039370078741" right="0.19685039370078741" top="0.27559055118110237" bottom="0.19685039370078741" header="0.31496062992125984" footer="0.51181102362204722"/>
  <pageSetup paperSize="9" scale="32" fitToHeight="7" orientation="portrait" verticalDpi="1200" r:id="rId1"/>
  <headerFooter alignWithMargins="0"/>
  <rowBreaks count="4" manualBreakCount="4">
    <brk id="135" max="8" man="1"/>
    <brk id="268" max="8" man="1"/>
    <brk id="384" max="8" man="1"/>
    <brk id="472" max="8"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tabColor indexed="45"/>
  </sheetPr>
  <dimension ref="A1:I23"/>
  <sheetViews>
    <sheetView showZeros="0" view="pageBreakPreview" zoomScale="115" zoomScaleNormal="100" zoomScaleSheetLayoutView="115" workbookViewId="0">
      <selection activeCell="D21" sqref="D21:F21"/>
    </sheetView>
  </sheetViews>
  <sheetFormatPr baseColWidth="10" defaultRowHeight="11.25" x14ac:dyDescent="0.2"/>
  <cols>
    <col min="1" max="1" width="4" style="6" customWidth="1"/>
    <col min="2" max="2" width="45.42578125" style="5" customWidth="1"/>
    <col min="3" max="3" width="13.7109375" style="3" customWidth="1"/>
    <col min="4" max="4" width="14.7109375" style="3" customWidth="1"/>
    <col min="5" max="5" width="2.28515625" style="3" customWidth="1"/>
    <col min="6" max="6" width="10.42578125" style="3" customWidth="1"/>
    <col min="7" max="7" width="2.5703125" style="3" customWidth="1"/>
    <col min="8" max="16384" width="11.42578125" style="5"/>
  </cols>
  <sheetData>
    <row r="1" spans="1:9" x14ac:dyDescent="0.2">
      <c r="B1" s="43"/>
      <c r="G1" s="4"/>
    </row>
    <row r="2" spans="1:9" s="136" customFormat="1" ht="24.75" customHeight="1" x14ac:dyDescent="0.15">
      <c r="A2" s="6"/>
      <c r="B2" s="137" t="s">
        <v>332</v>
      </c>
      <c r="C2" s="138"/>
      <c r="D2" s="138"/>
      <c r="E2" s="138"/>
      <c r="F2" s="138"/>
      <c r="G2" s="138"/>
    </row>
    <row r="3" spans="1:9" ht="12" customHeight="1" x14ac:dyDescent="0.2">
      <c r="B3" s="9">
        <f>CUMUL_Maladie_mnt!B3</f>
        <v>0</v>
      </c>
      <c r="C3" s="11" t="str">
        <f>CUMUL_Maladie_mnt!C3</f>
        <v>PERIODE DU 1.1 AU 30.11.2024</v>
      </c>
      <c r="D3" s="11"/>
      <c r="H3" s="3"/>
      <c r="I3" s="3"/>
    </row>
    <row r="4" spans="1:9" ht="19.5" customHeight="1" x14ac:dyDescent="0.2">
      <c r="B4" s="12" t="s">
        <v>46</v>
      </c>
      <c r="C4" s="87"/>
      <c r="D4" s="139"/>
      <c r="E4" s="139"/>
      <c r="F4" s="140"/>
      <c r="G4" s="86"/>
    </row>
    <row r="5" spans="1:9" ht="25.5" customHeight="1" x14ac:dyDescent="0.2">
      <c r="B5" s="141" t="s">
        <v>15</v>
      </c>
      <c r="C5" s="142"/>
      <c r="D5" s="189" t="s">
        <v>6</v>
      </c>
      <c r="E5" s="143"/>
      <c r="F5" s="341" t="s">
        <v>333</v>
      </c>
      <c r="G5" s="144"/>
    </row>
    <row r="6" spans="1:9" ht="25.5" customHeight="1" x14ac:dyDescent="0.2">
      <c r="B6" s="145" t="s">
        <v>32</v>
      </c>
      <c r="C6" s="146"/>
      <c r="D6" s="365"/>
      <c r="E6" s="257"/>
      <c r="F6" s="388"/>
      <c r="G6" s="144"/>
    </row>
    <row r="7" spans="1:9" s="95" customFormat="1" ht="25.5" customHeight="1" x14ac:dyDescent="0.2">
      <c r="A7" s="91"/>
      <c r="B7" s="147" t="s">
        <v>16</v>
      </c>
      <c r="C7" s="148"/>
      <c r="D7" s="364"/>
      <c r="E7" s="258"/>
      <c r="F7" s="239"/>
      <c r="G7" s="94"/>
    </row>
    <row r="8" spans="1:9" ht="15" hidden="1" customHeight="1" x14ac:dyDescent="0.2">
      <c r="B8" s="149" t="s">
        <v>334</v>
      </c>
      <c r="C8" s="68"/>
      <c r="D8" s="364">
        <v>6793724200.4199991</v>
      </c>
      <c r="E8" s="258"/>
      <c r="F8" s="239">
        <v>6.4261924084859645E-2</v>
      </c>
      <c r="G8" s="20"/>
    </row>
    <row r="9" spans="1:9" ht="15" hidden="1" customHeight="1" x14ac:dyDescent="0.2">
      <c r="B9" s="149" t="s">
        <v>335</v>
      </c>
      <c r="C9" s="68"/>
      <c r="D9" s="364"/>
      <c r="E9" s="258"/>
      <c r="F9" s="239"/>
      <c r="G9" s="20"/>
    </row>
    <row r="10" spans="1:9" ht="15" customHeight="1" x14ac:dyDescent="0.2">
      <c r="B10" s="149" t="s">
        <v>317</v>
      </c>
      <c r="C10" s="68"/>
      <c r="D10" s="364">
        <v>6793724200.4199991</v>
      </c>
      <c r="E10" s="258"/>
      <c r="F10" s="239">
        <v>6.4261924084859645E-2</v>
      </c>
      <c r="G10" s="20"/>
    </row>
    <row r="11" spans="1:9" ht="24" hidden="1" customHeight="1" x14ac:dyDescent="0.2">
      <c r="B11" s="149" t="s">
        <v>336</v>
      </c>
      <c r="C11" s="68"/>
      <c r="D11" s="364">
        <v>254231261.21999994</v>
      </c>
      <c r="E11" s="258"/>
      <c r="F11" s="239">
        <v>4.0483877570645754E-2</v>
      </c>
      <c r="G11" s="20"/>
    </row>
    <row r="12" spans="1:9" ht="12.75" hidden="1" customHeight="1" x14ac:dyDescent="0.2">
      <c r="B12" s="149" t="s">
        <v>337</v>
      </c>
      <c r="C12" s="68"/>
      <c r="D12" s="364"/>
      <c r="E12" s="258"/>
      <c r="F12" s="239"/>
      <c r="G12" s="20"/>
    </row>
    <row r="13" spans="1:9" ht="13.5" customHeight="1" x14ac:dyDescent="0.2">
      <c r="B13" s="149" t="s">
        <v>318</v>
      </c>
      <c r="C13" s="68"/>
      <c r="D13" s="364">
        <v>254231261.21999994</v>
      </c>
      <c r="E13" s="258"/>
      <c r="F13" s="239">
        <v>4.0483877570645754E-2</v>
      </c>
      <c r="G13" s="20"/>
    </row>
    <row r="14" spans="1:9" ht="21.75" hidden="1" customHeight="1" x14ac:dyDescent="0.2">
      <c r="B14" s="149" t="s">
        <v>338</v>
      </c>
      <c r="C14" s="68"/>
      <c r="D14" s="364">
        <v>144129816.17000005</v>
      </c>
      <c r="E14" s="258"/>
      <c r="F14" s="239">
        <v>3.5231592301665504E-3</v>
      </c>
      <c r="G14" s="20"/>
    </row>
    <row r="15" spans="1:9" ht="14.25" hidden="1" customHeight="1" x14ac:dyDescent="0.2">
      <c r="B15" s="149" t="s">
        <v>339</v>
      </c>
      <c r="C15" s="68"/>
      <c r="D15" s="365"/>
      <c r="E15" s="257"/>
      <c r="F15" s="239"/>
      <c r="G15" s="20"/>
    </row>
    <row r="16" spans="1:9" ht="16.5" customHeight="1" x14ac:dyDescent="0.2">
      <c r="B16" s="149" t="s">
        <v>319</v>
      </c>
      <c r="C16" s="68"/>
      <c r="D16" s="364">
        <v>144129816.17000005</v>
      </c>
      <c r="E16" s="258"/>
      <c r="F16" s="239">
        <v>3.5231592301665504E-3</v>
      </c>
      <c r="G16" s="20"/>
    </row>
    <row r="17" spans="1:7" s="63" customFormat="1" ht="29.25" customHeight="1" x14ac:dyDescent="0.2">
      <c r="A17" s="61"/>
      <c r="B17" s="151" t="s">
        <v>17</v>
      </c>
      <c r="C17" s="152"/>
      <c r="D17" s="426">
        <v>7192085277.8099985</v>
      </c>
      <c r="E17" s="397"/>
      <c r="F17" s="389">
        <v>6.2115647810280894E-2</v>
      </c>
      <c r="G17" s="153"/>
    </row>
    <row r="18" spans="1:7" ht="20.25" customHeight="1" thickBot="1" x14ac:dyDescent="0.25">
      <c r="B18" s="97" t="s">
        <v>18</v>
      </c>
      <c r="C18" s="150"/>
      <c r="D18" s="364"/>
      <c r="E18" s="258"/>
      <c r="F18" s="390"/>
      <c r="G18" s="20"/>
    </row>
    <row r="19" spans="1:7" s="121" customFormat="1" ht="42.75" customHeight="1" thickBot="1" x14ac:dyDescent="0.25">
      <c r="A19" s="114"/>
      <c r="B19" s="154" t="s">
        <v>19</v>
      </c>
      <c r="C19" s="155"/>
      <c r="D19" s="366">
        <v>7192085277.8099985</v>
      </c>
      <c r="E19" s="259"/>
      <c r="F19" s="260">
        <v>6.2115647810280894E-2</v>
      </c>
      <c r="G19" s="156"/>
    </row>
    <row r="20" spans="1:7" s="160" customFormat="1" ht="42.75" customHeight="1" thickBot="1" x14ac:dyDescent="0.25">
      <c r="A20" s="6"/>
      <c r="B20" s="157"/>
      <c r="C20" s="158"/>
      <c r="D20" s="159"/>
      <c r="E20" s="159"/>
      <c r="F20" s="188"/>
      <c r="G20" s="47"/>
    </row>
    <row r="21" spans="1:7" s="121" customFormat="1" ht="53.25" customHeight="1" thickBot="1" x14ac:dyDescent="0.25">
      <c r="A21" s="114"/>
      <c r="B21" s="379" t="s">
        <v>44</v>
      </c>
      <c r="C21" s="380"/>
      <c r="D21" s="381">
        <v>99621350.009999663</v>
      </c>
      <c r="E21" s="259"/>
      <c r="F21" s="260">
        <v>2.0971816407687971E-2</v>
      </c>
      <c r="G21" s="156"/>
    </row>
    <row r="22" spans="1:7" ht="29.25" customHeight="1" x14ac:dyDescent="0.2">
      <c r="B22" s="382"/>
      <c r="C22" s="159"/>
      <c r="D22" s="159"/>
      <c r="E22" s="159"/>
      <c r="F22" s="47"/>
      <c r="G22" s="47"/>
    </row>
    <row r="23" spans="1:7" ht="9" customHeight="1" x14ac:dyDescent="0.2">
      <c r="A23" s="1"/>
      <c r="F23" s="4"/>
      <c r="G23" s="4"/>
    </row>
  </sheetData>
  <dataConsolidate/>
  <phoneticPr fontId="22" type="noConversion"/>
  <pageMargins left="0.19685039370078741" right="0.19685039370078741" top="0.27559055118110237" bottom="0.19685039370078741" header="0.31496062992125984" footer="0.51181102362204722"/>
  <pageSetup paperSize="9" scale="88" orientation="portrait" horizontalDpi="1200" verticalDpi="1200" r:id="rId1"/>
  <headerFooter alignWithMargins="0">
    <oddFooter xml:space="preserve">&amp;R&amp;8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tabColor indexed="45"/>
  </sheetPr>
  <dimension ref="A1:K601"/>
  <sheetViews>
    <sheetView showZeros="0" view="pageBreakPreview" topLeftCell="A430" zoomScale="115" zoomScaleNormal="100" zoomScaleSheetLayoutView="115" workbookViewId="0">
      <selection activeCell="E600" sqref="E600:F600"/>
    </sheetView>
  </sheetViews>
  <sheetFormatPr baseColWidth="10" defaultRowHeight="11.25" x14ac:dyDescent="0.2"/>
  <cols>
    <col min="1" max="1" width="4" style="6" customWidth="1"/>
    <col min="2" max="2" width="64.28515625" style="5" customWidth="1"/>
    <col min="3" max="3" width="15" style="3" bestFit="1" customWidth="1"/>
    <col min="4" max="4" width="14.85546875" style="3" customWidth="1"/>
    <col min="5" max="5" width="15" style="3" customWidth="1"/>
    <col min="6" max="6" width="14.85546875" style="3" bestFit="1" customWidth="1"/>
    <col min="7" max="7" width="3.8554687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5" customHeight="1" x14ac:dyDescent="0.25">
      <c r="B2" s="7" t="s">
        <v>288</v>
      </c>
      <c r="C2" s="8"/>
      <c r="D2" s="8"/>
      <c r="E2" s="8"/>
      <c r="F2" s="8"/>
      <c r="G2" s="8"/>
      <c r="H2" s="8"/>
      <c r="I2" s="8"/>
    </row>
    <row r="3" spans="1:9" ht="12" customHeight="1" x14ac:dyDescent="0.2">
      <c r="B3" s="9"/>
      <c r="C3" s="10" t="str">
        <f>CUMUL_Tousrisques_mnt!C3</f>
        <v>PERIODE DU 1.1 AU 30.11.2024</v>
      </c>
      <c r="D3" s="11"/>
    </row>
    <row r="4" spans="1:9" ht="14.25" customHeight="1" x14ac:dyDescent="0.2">
      <c r="B4" s="12" t="s">
        <v>173</v>
      </c>
      <c r="C4" s="13"/>
      <c r="D4" s="13"/>
      <c r="E4" s="13"/>
      <c r="F4" s="14"/>
      <c r="G4" s="15"/>
      <c r="H4" s="5"/>
      <c r="I4" s="5"/>
    </row>
    <row r="5" spans="1:9" ht="12" customHeight="1" x14ac:dyDescent="0.2">
      <c r="B5" s="16" t="s">
        <v>4</v>
      </c>
      <c r="C5" s="18" t="s">
        <v>6</v>
      </c>
      <c r="D5" s="219" t="s">
        <v>3</v>
      </c>
      <c r="E5" s="219" t="s">
        <v>237</v>
      </c>
      <c r="F5" s="19" t="str">
        <f>CUMUL_Maladie_mnt!$H$5</f>
        <v>PCAP</v>
      </c>
      <c r="G5" s="20"/>
      <c r="H5" s="5"/>
      <c r="I5" s="5"/>
    </row>
    <row r="6" spans="1:9" ht="9.75" customHeight="1" x14ac:dyDescent="0.2">
      <c r="B6" s="21"/>
      <c r="C6" s="17"/>
      <c r="D6" s="220" t="s">
        <v>241</v>
      </c>
      <c r="E6" s="220" t="s">
        <v>239</v>
      </c>
      <c r="F6" s="22" t="str">
        <f>CUMUL_Maladie_mnt!$H$6</f>
        <v>en %</v>
      </c>
      <c r="G6" s="23"/>
      <c r="H6" s="5"/>
      <c r="I6" s="5"/>
    </row>
    <row r="7" spans="1:9" s="28" customFormat="1" ht="16.5" customHeight="1" x14ac:dyDescent="0.2">
      <c r="A7" s="24"/>
      <c r="B7" s="25" t="s">
        <v>170</v>
      </c>
      <c r="C7" s="287"/>
      <c r="D7" s="288"/>
      <c r="E7" s="288"/>
      <c r="F7" s="181"/>
      <c r="G7" s="27"/>
    </row>
    <row r="8" spans="1:9" ht="6.75" customHeight="1" x14ac:dyDescent="0.2">
      <c r="B8" s="29"/>
      <c r="C8" s="289"/>
      <c r="D8" s="290"/>
      <c r="E8" s="290"/>
      <c r="F8" s="179"/>
      <c r="G8" s="20"/>
      <c r="H8" s="5"/>
      <c r="I8" s="5"/>
    </row>
    <row r="9" spans="1:9" s="28" customFormat="1" ht="14.25" customHeight="1" x14ac:dyDescent="0.2">
      <c r="A9" s="24"/>
      <c r="B9" s="31" t="s">
        <v>88</v>
      </c>
      <c r="C9" s="291"/>
      <c r="D9" s="292"/>
      <c r="E9" s="292"/>
      <c r="F9" s="178"/>
      <c r="G9" s="27"/>
    </row>
    <row r="10" spans="1:9" ht="10.5" customHeight="1" x14ac:dyDescent="0.2">
      <c r="B10" s="16" t="s">
        <v>22</v>
      </c>
      <c r="C10" s="289">
        <v>60106654.319999948</v>
      </c>
      <c r="D10" s="290">
        <v>2457015.0600000033</v>
      </c>
      <c r="E10" s="290">
        <v>53823.35</v>
      </c>
      <c r="F10" s="179">
        <v>2.402013412991022E-2</v>
      </c>
      <c r="G10" s="20"/>
      <c r="H10" s="5"/>
      <c r="I10" s="5"/>
    </row>
    <row r="11" spans="1:9" ht="10.5" customHeight="1" x14ac:dyDescent="0.2">
      <c r="B11" s="16" t="s">
        <v>100</v>
      </c>
      <c r="C11" s="289">
        <v>480101.64999999991</v>
      </c>
      <c r="D11" s="290">
        <v>63</v>
      </c>
      <c r="E11" s="290">
        <v>1320.83</v>
      </c>
      <c r="F11" s="179">
        <v>-0.12034977235349653</v>
      </c>
      <c r="G11" s="20"/>
      <c r="H11" s="5"/>
      <c r="I11" s="5"/>
    </row>
    <row r="12" spans="1:9" ht="10.5" customHeight="1" x14ac:dyDescent="0.2">
      <c r="B12" s="16" t="s">
        <v>340</v>
      </c>
      <c r="C12" s="289">
        <v>3290753.77</v>
      </c>
      <c r="D12" s="290">
        <v>241673.14999999994</v>
      </c>
      <c r="E12" s="290">
        <v>2946.8399999999997</v>
      </c>
      <c r="F12" s="179">
        <v>7.8112465103858497E-2</v>
      </c>
      <c r="G12" s="20"/>
      <c r="H12" s="5"/>
      <c r="I12" s="5"/>
    </row>
    <row r="13" spans="1:9" ht="10.5" customHeight="1" x14ac:dyDescent="0.2">
      <c r="B13" s="340" t="s">
        <v>90</v>
      </c>
      <c r="C13" s="289">
        <v>3251670.0500000003</v>
      </c>
      <c r="D13" s="290">
        <v>238397.51999999993</v>
      </c>
      <c r="E13" s="290">
        <v>2818.54</v>
      </c>
      <c r="F13" s="179">
        <v>7.8791185643107831E-2</v>
      </c>
      <c r="G13" s="20"/>
      <c r="H13" s="5"/>
      <c r="I13" s="5"/>
    </row>
    <row r="14" spans="1:9" ht="10.5" customHeight="1" x14ac:dyDescent="0.2">
      <c r="B14" s="33" t="s">
        <v>304</v>
      </c>
      <c r="C14" s="289">
        <v>784460.57000000018</v>
      </c>
      <c r="D14" s="290">
        <v>79945.01999999996</v>
      </c>
      <c r="E14" s="290">
        <v>393.14000000000004</v>
      </c>
      <c r="F14" s="179">
        <v>4.7178056356122378E-2</v>
      </c>
      <c r="G14" s="20"/>
      <c r="H14" s="5"/>
      <c r="I14" s="5"/>
    </row>
    <row r="15" spans="1:9" ht="10.5" customHeight="1" x14ac:dyDescent="0.2">
      <c r="B15" s="33" t="s">
        <v>305</v>
      </c>
      <c r="C15" s="289"/>
      <c r="D15" s="290"/>
      <c r="E15" s="290"/>
      <c r="F15" s="179"/>
      <c r="G15" s="20"/>
      <c r="H15" s="5"/>
      <c r="I15" s="5"/>
    </row>
    <row r="16" spans="1:9" ht="10.5" customHeight="1" x14ac:dyDescent="0.2">
      <c r="B16" s="33" t="s">
        <v>306</v>
      </c>
      <c r="C16" s="289">
        <v>796.29</v>
      </c>
      <c r="D16" s="290">
        <v>566.84</v>
      </c>
      <c r="E16" s="290"/>
      <c r="F16" s="179">
        <v>0.67735344300971057</v>
      </c>
      <c r="G16" s="20"/>
      <c r="H16" s="5"/>
      <c r="I16" s="5"/>
    </row>
    <row r="17" spans="1:9" ht="10.5" customHeight="1" x14ac:dyDescent="0.2">
      <c r="B17" s="33" t="s">
        <v>307</v>
      </c>
      <c r="C17" s="289">
        <v>460091.21999999834</v>
      </c>
      <c r="D17" s="290">
        <v>13582.97</v>
      </c>
      <c r="E17" s="290">
        <v>412.97</v>
      </c>
      <c r="F17" s="179">
        <v>-1.8493630966615049E-2</v>
      </c>
      <c r="G17" s="20"/>
      <c r="H17" s="5"/>
      <c r="I17" s="5"/>
    </row>
    <row r="18" spans="1:9" ht="10.5" customHeight="1" x14ac:dyDescent="0.2">
      <c r="B18" s="33" t="s">
        <v>308</v>
      </c>
      <c r="C18" s="289">
        <v>92099.219999999856</v>
      </c>
      <c r="D18" s="290">
        <v>643.94000000000005</v>
      </c>
      <c r="E18" s="290">
        <v>162.88999999999999</v>
      </c>
      <c r="F18" s="179">
        <v>0.22450042685037119</v>
      </c>
      <c r="G18" s="20"/>
      <c r="H18" s="5"/>
      <c r="I18" s="5"/>
    </row>
    <row r="19" spans="1:9" ht="10.5" customHeight="1" x14ac:dyDescent="0.2">
      <c r="B19" s="33" t="s">
        <v>309</v>
      </c>
      <c r="C19" s="289">
        <v>1914222.7500000021</v>
      </c>
      <c r="D19" s="290">
        <v>143658.75</v>
      </c>
      <c r="E19" s="290">
        <v>1849.54</v>
      </c>
      <c r="F19" s="179">
        <v>0.11252439059559283</v>
      </c>
      <c r="G19" s="20"/>
      <c r="H19" s="5"/>
      <c r="I19" s="5"/>
    </row>
    <row r="20" spans="1:9" ht="10.5" customHeight="1" x14ac:dyDescent="0.2">
      <c r="B20" s="33" t="s">
        <v>89</v>
      </c>
      <c r="C20" s="289">
        <v>39083.719999999972</v>
      </c>
      <c r="D20" s="290">
        <v>3275.63</v>
      </c>
      <c r="E20" s="290">
        <v>128.30000000000004</v>
      </c>
      <c r="F20" s="179">
        <v>2.4487051616598032E-2</v>
      </c>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1.25" customHeight="1" x14ac:dyDescent="0.2">
      <c r="B23" s="16" t="s">
        <v>91</v>
      </c>
      <c r="C23" s="289">
        <v>319390.46999999997</v>
      </c>
      <c r="D23" s="290">
        <v>22133.93</v>
      </c>
      <c r="E23" s="290">
        <v>2040</v>
      </c>
      <c r="F23" s="179">
        <v>2.7167262167021144E-2</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3157.2000000000012</v>
      </c>
      <c r="D25" s="290">
        <v>3157.2000000000012</v>
      </c>
      <c r="E25" s="290"/>
      <c r="F25" s="179">
        <v>0.31232853936320559</v>
      </c>
      <c r="G25" s="34"/>
      <c r="H25" s="5"/>
      <c r="I25" s="5"/>
    </row>
    <row r="26" spans="1:9" ht="10.5" customHeight="1" x14ac:dyDescent="0.2">
      <c r="B26" s="16" t="s">
        <v>381</v>
      </c>
      <c r="C26" s="289">
        <v>687282.72999999963</v>
      </c>
      <c r="D26" s="290">
        <v>40</v>
      </c>
      <c r="E26" s="290">
        <v>423</v>
      </c>
      <c r="F26" s="179">
        <v>-2.8107104977195041E-2</v>
      </c>
      <c r="G26" s="34"/>
      <c r="H26" s="5"/>
      <c r="I26" s="5"/>
    </row>
    <row r="27" spans="1:9" s="486" customFormat="1" ht="10.5" customHeight="1" x14ac:dyDescent="0.2">
      <c r="A27" s="452"/>
      <c r="B27" s="563" t="s">
        <v>310</v>
      </c>
      <c r="C27" s="568"/>
      <c r="D27" s="569"/>
      <c r="E27" s="569"/>
      <c r="F27" s="570"/>
      <c r="G27" s="571"/>
    </row>
    <row r="28" spans="1:9" s="486" customFormat="1" ht="10.5" customHeight="1" x14ac:dyDescent="0.2">
      <c r="A28" s="452"/>
      <c r="B28" s="563" t="s">
        <v>311</v>
      </c>
      <c r="C28" s="568"/>
      <c r="D28" s="569"/>
      <c r="E28" s="569"/>
      <c r="F28" s="570"/>
      <c r="G28" s="571"/>
    </row>
    <row r="29" spans="1:9" s="486" customFormat="1" ht="10.5" customHeight="1" x14ac:dyDescent="0.2">
      <c r="A29" s="452"/>
      <c r="B29" s="563" t="s">
        <v>312</v>
      </c>
      <c r="C29" s="568"/>
      <c r="D29" s="569"/>
      <c r="E29" s="569"/>
      <c r="F29" s="570"/>
      <c r="G29" s="571"/>
    </row>
    <row r="30" spans="1:9" s="486" customFormat="1" ht="10.5" customHeight="1" x14ac:dyDescent="0.2">
      <c r="A30" s="452"/>
      <c r="B30" s="563" t="s">
        <v>313</v>
      </c>
      <c r="C30" s="568"/>
      <c r="D30" s="569"/>
      <c r="E30" s="569"/>
      <c r="F30" s="570"/>
      <c r="G30" s="571"/>
    </row>
    <row r="31" spans="1:9" s="486" customFormat="1" ht="10.5" customHeight="1" x14ac:dyDescent="0.2">
      <c r="A31" s="452"/>
      <c r="B31" s="574" t="s">
        <v>448</v>
      </c>
      <c r="C31" s="568"/>
      <c r="D31" s="569"/>
      <c r="E31" s="569"/>
      <c r="F31" s="570"/>
      <c r="G31" s="571"/>
    </row>
    <row r="32" spans="1:9" s="486" customFormat="1" ht="10.5" customHeight="1" x14ac:dyDescent="0.2">
      <c r="A32" s="452"/>
      <c r="B32" s="16" t="s">
        <v>489</v>
      </c>
      <c r="C32" s="568"/>
      <c r="D32" s="569"/>
      <c r="E32" s="569"/>
      <c r="F32" s="570"/>
      <c r="G32" s="571"/>
    </row>
    <row r="33" spans="1:9" s="486" customFormat="1" ht="10.5" customHeight="1" x14ac:dyDescent="0.2">
      <c r="A33" s="452"/>
      <c r="B33" s="574" t="s">
        <v>487</v>
      </c>
      <c r="C33" s="568"/>
      <c r="D33" s="569"/>
      <c r="E33" s="569"/>
      <c r="F33" s="570"/>
      <c r="G33" s="571"/>
    </row>
    <row r="34" spans="1:9" ht="10.5" customHeight="1" x14ac:dyDescent="0.2">
      <c r="B34" s="16" t="s">
        <v>99</v>
      </c>
      <c r="C34" s="289">
        <v>11060.939999999999</v>
      </c>
      <c r="D34" s="290">
        <v>4720</v>
      </c>
      <c r="E34" s="290"/>
      <c r="F34" s="179">
        <v>0.20918420891528111</v>
      </c>
      <c r="G34" s="34"/>
      <c r="H34" s="5"/>
      <c r="I34" s="5"/>
    </row>
    <row r="35" spans="1:9" ht="10.5" customHeight="1" x14ac:dyDescent="0.2">
      <c r="B35" s="16" t="s">
        <v>98</v>
      </c>
      <c r="C35" s="289"/>
      <c r="D35" s="290"/>
      <c r="E35" s="290"/>
      <c r="F35" s="179"/>
      <c r="G35" s="36"/>
      <c r="H35" s="5"/>
      <c r="I35" s="5"/>
    </row>
    <row r="36" spans="1:9" s="28" customFormat="1" ht="10.5" customHeight="1" x14ac:dyDescent="0.2">
      <c r="A36" s="24"/>
      <c r="B36" s="16" t="s">
        <v>279</v>
      </c>
      <c r="C36" s="289">
        <v>-3145374</v>
      </c>
      <c r="D36" s="290">
        <v>-5003</v>
      </c>
      <c r="E36" s="290">
        <v>-2840</v>
      </c>
      <c r="F36" s="179">
        <v>0.46380889443213769</v>
      </c>
      <c r="G36" s="36"/>
      <c r="H36" s="5"/>
    </row>
    <row r="37" spans="1:9" s="28" customFormat="1" ht="10.5" customHeight="1" x14ac:dyDescent="0.2">
      <c r="A37" s="24"/>
      <c r="B37" s="35" t="s">
        <v>101</v>
      </c>
      <c r="C37" s="291">
        <v>61753047.079999954</v>
      </c>
      <c r="D37" s="292">
        <v>2723799.3400000036</v>
      </c>
      <c r="E37" s="292">
        <v>57714.020000000004</v>
      </c>
      <c r="F37" s="178">
        <v>9.436508446147851E-3</v>
      </c>
      <c r="G37" s="36"/>
    </row>
    <row r="38" spans="1:9" s="28" customFormat="1" ht="24.75" customHeight="1" x14ac:dyDescent="0.2">
      <c r="A38" s="24"/>
      <c r="B38" s="31" t="s">
        <v>102</v>
      </c>
      <c r="C38" s="291"/>
      <c r="D38" s="292"/>
      <c r="E38" s="292"/>
      <c r="F38" s="178"/>
      <c r="G38" s="20"/>
    </row>
    <row r="39" spans="1:9" ht="10.5" customHeight="1" x14ac:dyDescent="0.2">
      <c r="B39" s="16" t="s">
        <v>104</v>
      </c>
      <c r="C39" s="289">
        <v>66054940.569999978</v>
      </c>
      <c r="D39" s="290">
        <v>32295160.02999999</v>
      </c>
      <c r="E39" s="290">
        <v>106792.45000000001</v>
      </c>
      <c r="F39" s="179">
        <v>2.7263554316471428E-2</v>
      </c>
      <c r="G39" s="34"/>
      <c r="H39" s="5"/>
      <c r="I39" s="5"/>
    </row>
    <row r="40" spans="1:9" ht="10.5" customHeight="1" x14ac:dyDescent="0.2">
      <c r="B40" s="33" t="s">
        <v>106</v>
      </c>
      <c r="C40" s="289">
        <v>65962526.629999965</v>
      </c>
      <c r="D40" s="290">
        <v>32284254.719999988</v>
      </c>
      <c r="E40" s="290">
        <v>106684.94</v>
      </c>
      <c r="F40" s="179">
        <v>2.7607069305838339E-2</v>
      </c>
      <c r="G40" s="34"/>
      <c r="H40" s="5"/>
      <c r="I40" s="5"/>
    </row>
    <row r="41" spans="1:9" ht="10.5" customHeight="1" x14ac:dyDescent="0.2">
      <c r="B41" s="33" t="s">
        <v>304</v>
      </c>
      <c r="C41" s="289">
        <v>20420649.909999985</v>
      </c>
      <c r="D41" s="290">
        <v>19735773.079999987</v>
      </c>
      <c r="E41" s="290">
        <v>40049.32</v>
      </c>
      <c r="F41" s="179">
        <v>1.7949560944359844E-2</v>
      </c>
      <c r="G41" s="34"/>
      <c r="H41" s="5"/>
      <c r="I41" s="5"/>
    </row>
    <row r="42" spans="1:9" ht="10.5" customHeight="1" x14ac:dyDescent="0.2">
      <c r="B42" s="33" t="s">
        <v>305</v>
      </c>
      <c r="C42" s="289">
        <v>1335.12</v>
      </c>
      <c r="D42" s="290">
        <v>313.5</v>
      </c>
      <c r="E42" s="290"/>
      <c r="F42" s="179">
        <v>-0.56703397910275455</v>
      </c>
      <c r="G42" s="34"/>
      <c r="H42" s="5"/>
      <c r="I42" s="5"/>
    </row>
    <row r="43" spans="1:9" ht="10.5" customHeight="1" x14ac:dyDescent="0.2">
      <c r="B43" s="33" t="s">
        <v>306</v>
      </c>
      <c r="C43" s="289">
        <v>8895538.6600000039</v>
      </c>
      <c r="D43" s="290">
        <v>8870377.5200000033</v>
      </c>
      <c r="E43" s="290">
        <v>17350.690000000002</v>
      </c>
      <c r="F43" s="179">
        <v>2.5380785064057942E-2</v>
      </c>
      <c r="G43" s="34"/>
      <c r="H43" s="5"/>
      <c r="I43" s="5"/>
    </row>
    <row r="44" spans="1:9" ht="10.5" customHeight="1" x14ac:dyDescent="0.2">
      <c r="B44" s="33" t="s">
        <v>307</v>
      </c>
      <c r="C44" s="289">
        <v>4308870.2599999923</v>
      </c>
      <c r="D44" s="290">
        <v>91451.760000000024</v>
      </c>
      <c r="E44" s="290">
        <v>4823.9400000000014</v>
      </c>
      <c r="F44" s="179">
        <v>6.8579842142495462E-3</v>
      </c>
      <c r="G44" s="34"/>
      <c r="H44" s="5"/>
      <c r="I44" s="5"/>
    </row>
    <row r="45" spans="1:9" ht="10.5" customHeight="1" x14ac:dyDescent="0.2">
      <c r="B45" s="33" t="s">
        <v>308</v>
      </c>
      <c r="C45" s="289">
        <v>26459848.779999983</v>
      </c>
      <c r="D45" s="290">
        <v>2773068.8400000017</v>
      </c>
      <c r="E45" s="290">
        <v>38298.73000000001</v>
      </c>
      <c r="F45" s="179">
        <v>3.1749900220618299E-2</v>
      </c>
      <c r="G45" s="34"/>
      <c r="H45" s="5"/>
      <c r="I45" s="5"/>
    </row>
    <row r="46" spans="1:9" ht="10.5" customHeight="1" x14ac:dyDescent="0.2">
      <c r="B46" s="33" t="s">
        <v>309</v>
      </c>
      <c r="C46" s="289">
        <v>5876283.9000000041</v>
      </c>
      <c r="D46" s="290">
        <v>813270.02000000025</v>
      </c>
      <c r="E46" s="290">
        <v>6162.2599999999993</v>
      </c>
      <c r="F46" s="179">
        <v>6.3333298578226671E-2</v>
      </c>
      <c r="G46" s="34"/>
      <c r="H46" s="5"/>
      <c r="I46" s="5"/>
    </row>
    <row r="47" spans="1:9" ht="10.5" customHeight="1" x14ac:dyDescent="0.2">
      <c r="B47" s="33" t="s">
        <v>105</v>
      </c>
      <c r="C47" s="289">
        <v>92413.940000000162</v>
      </c>
      <c r="D47" s="290">
        <v>10905.310000000001</v>
      </c>
      <c r="E47" s="290">
        <v>107.50999999999999</v>
      </c>
      <c r="F47" s="179">
        <v>-0.17062818938020341</v>
      </c>
      <c r="G47" s="34"/>
      <c r="H47" s="5"/>
      <c r="I47" s="5"/>
    </row>
    <row r="48" spans="1:9" ht="10.5" customHeight="1" x14ac:dyDescent="0.2">
      <c r="B48" s="16" t="s">
        <v>22</v>
      </c>
      <c r="C48" s="289">
        <v>20883969.210000005</v>
      </c>
      <c r="D48" s="290">
        <v>2396730.8199999998</v>
      </c>
      <c r="E48" s="290">
        <v>24710.39</v>
      </c>
      <c r="F48" s="179">
        <v>6.5858748729030969E-2</v>
      </c>
      <c r="G48" s="34"/>
      <c r="H48" s="5"/>
      <c r="I48" s="5"/>
    </row>
    <row r="49" spans="1:9" ht="10.5" customHeight="1" x14ac:dyDescent="0.2">
      <c r="B49" s="16" t="s">
        <v>107</v>
      </c>
      <c r="C49" s="289">
        <v>20407728.439999998</v>
      </c>
      <c r="D49" s="290">
        <v>20407728.439999998</v>
      </c>
      <c r="E49" s="290">
        <v>32081.18</v>
      </c>
      <c r="F49" s="179">
        <v>0.11741133785922253</v>
      </c>
      <c r="G49" s="34"/>
      <c r="H49" s="5"/>
      <c r="I49" s="5"/>
    </row>
    <row r="50" spans="1:9" ht="10.5" customHeight="1" x14ac:dyDescent="0.2">
      <c r="B50" s="33" t="s">
        <v>110</v>
      </c>
      <c r="C50" s="289">
        <v>4518182.5299999909</v>
      </c>
      <c r="D50" s="290">
        <v>4518182.5299999909</v>
      </c>
      <c r="E50" s="290">
        <v>7283.1100000000006</v>
      </c>
      <c r="F50" s="179">
        <v>9.3526435458785695E-2</v>
      </c>
      <c r="G50" s="34"/>
      <c r="H50" s="5"/>
      <c r="I50" s="5"/>
    </row>
    <row r="51" spans="1:9" ht="10.5" customHeight="1" x14ac:dyDescent="0.2">
      <c r="B51" s="33" t="s">
        <v>109</v>
      </c>
      <c r="C51" s="289">
        <v>15813545.910000009</v>
      </c>
      <c r="D51" s="290">
        <v>15813545.910000009</v>
      </c>
      <c r="E51" s="290">
        <v>24798.07</v>
      </c>
      <c r="F51" s="179">
        <v>0.12411161248374181</v>
      </c>
      <c r="G51" s="34"/>
      <c r="H51" s="5"/>
      <c r="I51" s="5"/>
    </row>
    <row r="52" spans="1:9" ht="10.5" customHeight="1" x14ac:dyDescent="0.2">
      <c r="B52" s="33" t="s">
        <v>112</v>
      </c>
      <c r="C52" s="289">
        <v>76000</v>
      </c>
      <c r="D52" s="290">
        <v>76000</v>
      </c>
      <c r="E52" s="290"/>
      <c r="F52" s="179">
        <v>0.1959087332808811</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49959.200000000012</v>
      </c>
      <c r="D56" s="290">
        <v>49959.200000000012</v>
      </c>
      <c r="E56" s="290"/>
      <c r="F56" s="179">
        <v>-5.0245046785115322E-2</v>
      </c>
      <c r="G56" s="34"/>
      <c r="H56" s="5"/>
      <c r="I56" s="5"/>
    </row>
    <row r="57" spans="1:9" ht="10.5" customHeight="1" x14ac:dyDescent="0.2">
      <c r="B57" s="16" t="s">
        <v>381</v>
      </c>
      <c r="C57" s="289">
        <v>262471.31999999937</v>
      </c>
      <c r="D57" s="290">
        <v>150</v>
      </c>
      <c r="E57" s="290">
        <v>235</v>
      </c>
      <c r="F57" s="179">
        <v>0.19073487983672832</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94</v>
      </c>
      <c r="C62" s="289">
        <v>193.5</v>
      </c>
      <c r="D62" s="290"/>
      <c r="E62" s="290"/>
      <c r="F62" s="179"/>
      <c r="G62" s="34"/>
      <c r="H62" s="5"/>
      <c r="I62" s="5"/>
    </row>
    <row r="63" spans="1:9" ht="10.5" customHeight="1" x14ac:dyDescent="0.2">
      <c r="B63" s="16" t="s">
        <v>92</v>
      </c>
      <c r="C63" s="289"/>
      <c r="D63" s="290"/>
      <c r="E63" s="290"/>
      <c r="F63" s="179"/>
      <c r="G63" s="34"/>
      <c r="H63" s="5"/>
      <c r="I63" s="5"/>
    </row>
    <row r="64" spans="1:9" ht="10.5" customHeight="1" x14ac:dyDescent="0.2">
      <c r="B64" s="16" t="s">
        <v>93</v>
      </c>
      <c r="C64" s="289">
        <v>376.25</v>
      </c>
      <c r="D64" s="290"/>
      <c r="E64" s="290"/>
      <c r="F64" s="179"/>
      <c r="G64" s="27"/>
      <c r="H64" s="5"/>
      <c r="I64" s="5"/>
    </row>
    <row r="65" spans="1:9" s="28" customFormat="1" ht="10.5" customHeight="1" x14ac:dyDescent="0.2">
      <c r="A65" s="24"/>
      <c r="B65" s="16" t="s">
        <v>91</v>
      </c>
      <c r="C65" s="289">
        <v>41968.639999999999</v>
      </c>
      <c r="D65" s="290">
        <v>4251.2</v>
      </c>
      <c r="E65" s="290"/>
      <c r="F65" s="179">
        <v>2.4894735479698893E-2</v>
      </c>
      <c r="G65" s="20"/>
      <c r="H65" s="5"/>
    </row>
    <row r="66" spans="1:9" ht="10.5" customHeight="1" x14ac:dyDescent="0.2">
      <c r="B66" s="16" t="s">
        <v>100</v>
      </c>
      <c r="C66" s="289">
        <v>7150.53</v>
      </c>
      <c r="D66" s="290"/>
      <c r="E66" s="290"/>
      <c r="F66" s="179">
        <v>-0.23423825740538451</v>
      </c>
      <c r="G66" s="34"/>
      <c r="H66" s="5"/>
      <c r="I66" s="5"/>
    </row>
    <row r="67" spans="1:9" ht="10.5" customHeight="1" x14ac:dyDescent="0.2">
      <c r="B67" s="16" t="s">
        <v>97</v>
      </c>
      <c r="C67" s="289"/>
      <c r="D67" s="290"/>
      <c r="E67" s="290"/>
      <c r="F67" s="179"/>
      <c r="G67" s="34"/>
      <c r="H67" s="5"/>
      <c r="I67" s="5"/>
    </row>
    <row r="68" spans="1:9" ht="10.5" customHeight="1" x14ac:dyDescent="0.2">
      <c r="B68" s="16" t="s">
        <v>303</v>
      </c>
      <c r="C68" s="289"/>
      <c r="D68" s="290"/>
      <c r="E68" s="290"/>
      <c r="F68" s="179"/>
      <c r="G68" s="34"/>
      <c r="H68" s="5"/>
      <c r="I68" s="5"/>
    </row>
    <row r="69" spans="1:9" ht="10.5" customHeight="1" x14ac:dyDescent="0.2">
      <c r="B69" s="268" t="s">
        <v>255</v>
      </c>
      <c r="C69" s="289"/>
      <c r="D69" s="290"/>
      <c r="E69" s="290"/>
      <c r="F69" s="179"/>
      <c r="G69" s="34"/>
      <c r="H69" s="5"/>
      <c r="I69" s="5"/>
    </row>
    <row r="70" spans="1:9" ht="10.5" customHeight="1" x14ac:dyDescent="0.2">
      <c r="B70" s="574" t="s">
        <v>447</v>
      </c>
      <c r="C70" s="289"/>
      <c r="D70" s="290"/>
      <c r="E70" s="290"/>
      <c r="F70" s="179"/>
      <c r="G70" s="34"/>
      <c r="H70" s="5"/>
      <c r="I70" s="5"/>
    </row>
    <row r="71" spans="1:9" ht="10.5" customHeight="1" x14ac:dyDescent="0.2">
      <c r="B71" s="16" t="s">
        <v>489</v>
      </c>
      <c r="C71" s="289"/>
      <c r="D71" s="290"/>
      <c r="E71" s="290"/>
      <c r="F71" s="179"/>
      <c r="G71" s="34"/>
      <c r="H71" s="5"/>
      <c r="I71" s="5"/>
    </row>
    <row r="72" spans="1:9" ht="10.5" customHeight="1" x14ac:dyDescent="0.2">
      <c r="B72" s="574" t="s">
        <v>487</v>
      </c>
      <c r="C72" s="289"/>
      <c r="D72" s="290"/>
      <c r="E72" s="290"/>
      <c r="F72" s="179"/>
      <c r="G72" s="34"/>
      <c r="H72" s="5"/>
      <c r="I72" s="5"/>
    </row>
    <row r="73" spans="1:9" ht="10.5" customHeight="1" x14ac:dyDescent="0.2">
      <c r="B73" s="16" t="s">
        <v>99</v>
      </c>
      <c r="C73" s="289">
        <v>724</v>
      </c>
      <c r="D73" s="290">
        <v>640</v>
      </c>
      <c r="E73" s="290"/>
      <c r="F73" s="179"/>
      <c r="G73" s="20"/>
      <c r="H73" s="5"/>
      <c r="I73" s="5"/>
    </row>
    <row r="74" spans="1:9" ht="10.5" customHeight="1" x14ac:dyDescent="0.2">
      <c r="B74" s="16" t="s">
        <v>98</v>
      </c>
      <c r="C74" s="289"/>
      <c r="D74" s="290"/>
      <c r="E74" s="290"/>
      <c r="F74" s="179"/>
      <c r="G74" s="36"/>
      <c r="H74" s="5"/>
      <c r="I74" s="5"/>
    </row>
    <row r="75" spans="1:9" s="28" customFormat="1" ht="10.5" customHeight="1" x14ac:dyDescent="0.2">
      <c r="A75" s="24"/>
      <c r="B75" s="16" t="s">
        <v>279</v>
      </c>
      <c r="C75" s="289">
        <v>-1652671</v>
      </c>
      <c r="D75" s="290">
        <v>-15446</v>
      </c>
      <c r="E75" s="290">
        <v>-2279</v>
      </c>
      <c r="F75" s="179">
        <v>0.50395127429050879</v>
      </c>
      <c r="G75" s="34"/>
      <c r="H75" s="5"/>
    </row>
    <row r="76" spans="1:9" ht="9" customHeight="1" x14ac:dyDescent="0.2">
      <c r="B76" s="35" t="s">
        <v>108</v>
      </c>
      <c r="C76" s="291">
        <v>106057010.65999998</v>
      </c>
      <c r="D76" s="292">
        <v>55139213.689999998</v>
      </c>
      <c r="E76" s="292">
        <v>161540.02000000002</v>
      </c>
      <c r="F76" s="178">
        <v>4.6098606526804309E-2</v>
      </c>
      <c r="G76" s="36"/>
      <c r="H76" s="5"/>
      <c r="I76" s="5"/>
    </row>
    <row r="77" spans="1:9" s="28" customFormat="1" ht="13.5" customHeight="1" x14ac:dyDescent="0.2">
      <c r="A77" s="24"/>
      <c r="B77" s="31" t="s">
        <v>341</v>
      </c>
      <c r="C77" s="291"/>
      <c r="D77" s="292"/>
      <c r="E77" s="292"/>
      <c r="F77" s="178"/>
      <c r="G77" s="34"/>
    </row>
    <row r="78" spans="1:9" ht="10.5" customHeight="1" x14ac:dyDescent="0.2">
      <c r="B78" s="16" t="s">
        <v>22</v>
      </c>
      <c r="C78" s="289">
        <v>80990623.529999942</v>
      </c>
      <c r="D78" s="290">
        <v>4853745.8800000036</v>
      </c>
      <c r="E78" s="290">
        <v>78533.739999999991</v>
      </c>
      <c r="F78" s="179">
        <v>3.4491001535121191E-2</v>
      </c>
      <c r="G78" s="34"/>
      <c r="H78" s="5"/>
      <c r="I78" s="5"/>
    </row>
    <row r="79" spans="1:9" ht="10.5" customHeight="1" x14ac:dyDescent="0.2">
      <c r="B79" s="16" t="s">
        <v>104</v>
      </c>
      <c r="C79" s="289">
        <v>69345694.339999974</v>
      </c>
      <c r="D79" s="290">
        <v>32536833.179999992</v>
      </c>
      <c r="E79" s="290">
        <v>109739.29000000001</v>
      </c>
      <c r="F79" s="179">
        <v>2.9567904453777105E-2</v>
      </c>
      <c r="G79" s="27"/>
      <c r="H79" s="5"/>
      <c r="I79" s="5"/>
    </row>
    <row r="80" spans="1:9" s="28" customFormat="1" ht="10.5" customHeight="1" x14ac:dyDescent="0.2">
      <c r="A80" s="24"/>
      <c r="B80" s="33" t="s">
        <v>106</v>
      </c>
      <c r="C80" s="289">
        <v>69214196.679999962</v>
      </c>
      <c r="D80" s="290">
        <v>32522652.239999991</v>
      </c>
      <c r="E80" s="290">
        <v>109503.48000000001</v>
      </c>
      <c r="F80" s="179">
        <v>2.9902717389452382E-2</v>
      </c>
      <c r="G80" s="27"/>
      <c r="H80" s="5"/>
    </row>
    <row r="81" spans="1:9" s="28" customFormat="1" ht="10.5" customHeight="1" x14ac:dyDescent="0.2">
      <c r="A81" s="24"/>
      <c r="B81" s="33" t="s">
        <v>304</v>
      </c>
      <c r="C81" s="289">
        <v>21205110.479999989</v>
      </c>
      <c r="D81" s="290">
        <v>19815718.099999987</v>
      </c>
      <c r="E81" s="290">
        <v>40442.46</v>
      </c>
      <c r="F81" s="179">
        <v>1.9001744315741309E-2</v>
      </c>
      <c r="G81" s="27"/>
      <c r="H81" s="5"/>
    </row>
    <row r="82" spans="1:9" s="28" customFormat="1" ht="10.5" customHeight="1" x14ac:dyDescent="0.2">
      <c r="A82" s="24"/>
      <c r="B82" s="33" t="s">
        <v>305</v>
      </c>
      <c r="C82" s="289">
        <v>1335.12</v>
      </c>
      <c r="D82" s="290">
        <v>313.5</v>
      </c>
      <c r="E82" s="290"/>
      <c r="F82" s="179">
        <v>-0.56703397910275455</v>
      </c>
      <c r="G82" s="27"/>
      <c r="H82" s="5"/>
    </row>
    <row r="83" spans="1:9" s="28" customFormat="1" ht="10.5" customHeight="1" x14ac:dyDescent="0.2">
      <c r="A83" s="24"/>
      <c r="B83" s="33" t="s">
        <v>306</v>
      </c>
      <c r="C83" s="289">
        <v>8896334.950000003</v>
      </c>
      <c r="D83" s="290">
        <v>8870944.3600000031</v>
      </c>
      <c r="E83" s="290">
        <v>17350.690000000002</v>
      </c>
      <c r="F83" s="179">
        <v>2.5416460165679444E-2</v>
      </c>
      <c r="G83" s="27"/>
      <c r="H83" s="5"/>
    </row>
    <row r="84" spans="1:9" s="28" customFormat="1" ht="10.5" customHeight="1" x14ac:dyDescent="0.2">
      <c r="A84" s="24"/>
      <c r="B84" s="33" t="s">
        <v>307</v>
      </c>
      <c r="C84" s="289">
        <v>4768961.4799999902</v>
      </c>
      <c r="D84" s="290">
        <v>105034.73000000003</v>
      </c>
      <c r="E84" s="290">
        <v>5236.9100000000008</v>
      </c>
      <c r="F84" s="179">
        <v>4.3552197273089011E-3</v>
      </c>
      <c r="G84" s="27"/>
      <c r="H84" s="5"/>
    </row>
    <row r="85" spans="1:9" s="28" customFormat="1" ht="10.5" customHeight="1" x14ac:dyDescent="0.2">
      <c r="A85" s="24"/>
      <c r="B85" s="33" t="s">
        <v>308</v>
      </c>
      <c r="C85" s="289">
        <v>26551947.999999985</v>
      </c>
      <c r="D85" s="290">
        <v>2773712.7800000017</v>
      </c>
      <c r="E85" s="290">
        <v>38461.62000000001</v>
      </c>
      <c r="F85" s="179">
        <v>3.231354802905928E-2</v>
      </c>
      <c r="G85" s="27"/>
      <c r="H85" s="5"/>
    </row>
    <row r="86" spans="1:9" s="28" customFormat="1" ht="10.5" customHeight="1" x14ac:dyDescent="0.2">
      <c r="A86" s="24"/>
      <c r="B86" s="33" t="s">
        <v>309</v>
      </c>
      <c r="C86" s="289">
        <v>7790506.650000006</v>
      </c>
      <c r="D86" s="290">
        <v>956928.77000000025</v>
      </c>
      <c r="E86" s="290">
        <v>8011.7999999999993</v>
      </c>
      <c r="F86" s="179">
        <v>7.5012610361152809E-2</v>
      </c>
      <c r="G86" s="34"/>
      <c r="H86" s="5"/>
    </row>
    <row r="87" spans="1:9" ht="10.5" customHeight="1" x14ac:dyDescent="0.2">
      <c r="B87" s="33" t="s">
        <v>105</v>
      </c>
      <c r="C87" s="289">
        <v>131497.66000000015</v>
      </c>
      <c r="D87" s="290">
        <v>14180.940000000002</v>
      </c>
      <c r="E87" s="290">
        <v>235.81000000000003</v>
      </c>
      <c r="F87" s="179">
        <v>-0.12086379109800915</v>
      </c>
      <c r="G87" s="34"/>
      <c r="H87" s="5"/>
      <c r="I87" s="5"/>
    </row>
    <row r="88" spans="1:9" ht="10.5" customHeight="1" x14ac:dyDescent="0.2">
      <c r="B88" s="16" t="s">
        <v>100</v>
      </c>
      <c r="C88" s="289">
        <v>487252.17999999993</v>
      </c>
      <c r="D88" s="290">
        <v>63</v>
      </c>
      <c r="E88" s="290">
        <v>1320.83</v>
      </c>
      <c r="F88" s="179">
        <v>-0.12226549997884273</v>
      </c>
      <c r="G88" s="34"/>
      <c r="H88" s="5"/>
      <c r="I88" s="5"/>
    </row>
    <row r="89" spans="1:9" ht="10.5" customHeight="1" x14ac:dyDescent="0.2">
      <c r="B89" s="16" t="s">
        <v>107</v>
      </c>
      <c r="C89" s="289">
        <v>20407728.439999998</v>
      </c>
      <c r="D89" s="290">
        <v>20407728.439999998</v>
      </c>
      <c r="E89" s="290">
        <v>32081.18</v>
      </c>
      <c r="F89" s="179">
        <v>0.11741133785922253</v>
      </c>
      <c r="G89" s="27"/>
      <c r="H89" s="5"/>
      <c r="I89" s="5"/>
    </row>
    <row r="90" spans="1:9" s="28" customFormat="1" ht="10.5" customHeight="1" x14ac:dyDescent="0.2">
      <c r="A90" s="24"/>
      <c r="B90" s="33" t="s">
        <v>110</v>
      </c>
      <c r="C90" s="289">
        <v>4518182.5299999909</v>
      </c>
      <c r="D90" s="290">
        <v>4518182.5299999909</v>
      </c>
      <c r="E90" s="290">
        <v>7283.1100000000006</v>
      </c>
      <c r="F90" s="179">
        <v>9.3526435458785695E-2</v>
      </c>
      <c r="G90" s="34"/>
      <c r="H90" s="5"/>
    </row>
    <row r="91" spans="1:9" ht="10.5" customHeight="1" x14ac:dyDescent="0.2">
      <c r="B91" s="33" t="s">
        <v>109</v>
      </c>
      <c r="C91" s="289">
        <v>15813545.910000009</v>
      </c>
      <c r="D91" s="290">
        <v>15813545.910000009</v>
      </c>
      <c r="E91" s="290">
        <v>24798.07</v>
      </c>
      <c r="F91" s="179">
        <v>0.12411161248374181</v>
      </c>
      <c r="G91" s="34"/>
      <c r="H91" s="5"/>
      <c r="I91" s="5"/>
    </row>
    <row r="92" spans="1:9" ht="10.5" customHeight="1" x14ac:dyDescent="0.2">
      <c r="B92" s="33" t="s">
        <v>112</v>
      </c>
      <c r="C92" s="289">
        <v>76000</v>
      </c>
      <c r="D92" s="290">
        <v>76000</v>
      </c>
      <c r="E92" s="290"/>
      <c r="F92" s="179">
        <v>0.1959087332808811</v>
      </c>
      <c r="G92" s="20"/>
      <c r="H92" s="5"/>
      <c r="I92" s="5"/>
    </row>
    <row r="93" spans="1:9" ht="10.5" customHeight="1" x14ac:dyDescent="0.2">
      <c r="B93" s="33" t="s">
        <v>111</v>
      </c>
      <c r="C93" s="289"/>
      <c r="D93" s="290"/>
      <c r="E93" s="290"/>
      <c r="F93" s="179"/>
      <c r="G93" s="34"/>
      <c r="H93" s="5"/>
      <c r="I93" s="5"/>
    </row>
    <row r="94" spans="1:9" ht="10.5" customHeight="1" x14ac:dyDescent="0.2">
      <c r="B94" s="16" t="s">
        <v>97</v>
      </c>
      <c r="C94" s="289"/>
      <c r="D94" s="290"/>
      <c r="E94" s="290"/>
      <c r="F94" s="179"/>
      <c r="G94" s="34"/>
      <c r="H94" s="5"/>
      <c r="I94" s="5"/>
    </row>
    <row r="95" spans="1:9" ht="10.5" customHeight="1" x14ac:dyDescent="0.2">
      <c r="B95" s="16" t="s">
        <v>103</v>
      </c>
      <c r="C95" s="289"/>
      <c r="D95" s="290"/>
      <c r="E95" s="290"/>
      <c r="F95" s="179"/>
      <c r="G95" s="34"/>
      <c r="H95" s="5"/>
      <c r="I95" s="5"/>
    </row>
    <row r="96" spans="1:9" s="40" customFormat="1" ht="10.5" customHeight="1" x14ac:dyDescent="0.25">
      <c r="A96" s="38"/>
      <c r="B96" s="16" t="s">
        <v>96</v>
      </c>
      <c r="C96" s="289"/>
      <c r="D96" s="290"/>
      <c r="E96" s="290"/>
      <c r="F96" s="179"/>
      <c r="G96" s="34"/>
      <c r="H96" s="5"/>
    </row>
    <row r="97" spans="1:9" x14ac:dyDescent="0.2">
      <c r="B97" s="16" t="s">
        <v>95</v>
      </c>
      <c r="C97" s="289">
        <v>53116.400000000016</v>
      </c>
      <c r="D97" s="290">
        <v>53116.400000000016</v>
      </c>
      <c r="E97" s="290"/>
      <c r="F97" s="179">
        <v>-3.4387725421756721E-2</v>
      </c>
      <c r="G97" s="34"/>
      <c r="H97" s="5"/>
      <c r="I97" s="5"/>
    </row>
    <row r="98" spans="1:9" ht="10.5" customHeight="1" x14ac:dyDescent="0.2">
      <c r="B98" s="16" t="s">
        <v>381</v>
      </c>
      <c r="C98" s="289">
        <v>949754.049999999</v>
      </c>
      <c r="D98" s="290">
        <v>190</v>
      </c>
      <c r="E98" s="290">
        <v>658</v>
      </c>
      <c r="F98" s="179">
        <v>2.3897620032226286E-2</v>
      </c>
      <c r="G98" s="34"/>
      <c r="H98" s="5"/>
      <c r="I98" s="5"/>
    </row>
    <row r="99" spans="1:9" s="486" customFormat="1" ht="10.5" customHeight="1" x14ac:dyDescent="0.2">
      <c r="A99" s="452"/>
      <c r="B99" s="563" t="s">
        <v>310</v>
      </c>
      <c r="C99" s="568"/>
      <c r="D99" s="569"/>
      <c r="E99" s="569"/>
      <c r="F99" s="570"/>
      <c r="G99" s="571"/>
    </row>
    <row r="100" spans="1:9" s="486" customFormat="1" ht="10.5" customHeight="1" x14ac:dyDescent="0.2">
      <c r="A100" s="452"/>
      <c r="B100" s="563" t="s">
        <v>311</v>
      </c>
      <c r="C100" s="568"/>
      <c r="D100" s="569"/>
      <c r="E100" s="569"/>
      <c r="F100" s="570"/>
      <c r="G100" s="571"/>
    </row>
    <row r="101" spans="1:9" s="486" customFormat="1" ht="10.5" customHeight="1" x14ac:dyDescent="0.2">
      <c r="A101" s="452"/>
      <c r="B101" s="563" t="s">
        <v>312</v>
      </c>
      <c r="C101" s="568"/>
      <c r="D101" s="569"/>
      <c r="E101" s="569"/>
      <c r="F101" s="570"/>
      <c r="G101" s="571"/>
    </row>
    <row r="102" spans="1:9" s="486" customFormat="1" ht="10.5" customHeight="1" x14ac:dyDescent="0.2">
      <c r="A102" s="452"/>
      <c r="B102" s="563" t="s">
        <v>313</v>
      </c>
      <c r="C102" s="568"/>
      <c r="D102" s="569"/>
      <c r="E102" s="569"/>
      <c r="F102" s="570"/>
      <c r="G102" s="561"/>
    </row>
    <row r="103" spans="1:9" s="28" customFormat="1" ht="10.5" customHeight="1" x14ac:dyDescent="0.2">
      <c r="A103" s="24"/>
      <c r="B103" s="16" t="s">
        <v>91</v>
      </c>
      <c r="C103" s="289">
        <v>361359.11</v>
      </c>
      <c r="D103" s="290">
        <v>26385.13</v>
      </c>
      <c r="E103" s="290">
        <v>2040</v>
      </c>
      <c r="F103" s="179">
        <v>2.6902811321034559E-2</v>
      </c>
      <c r="G103" s="34"/>
      <c r="H103" s="5"/>
    </row>
    <row r="104" spans="1:9" ht="10.5" customHeight="1" x14ac:dyDescent="0.2">
      <c r="B104" s="16" t="s">
        <v>94</v>
      </c>
      <c r="C104" s="289">
        <v>193.5</v>
      </c>
      <c r="D104" s="290"/>
      <c r="E104" s="290"/>
      <c r="F104" s="179"/>
      <c r="G104" s="34"/>
      <c r="H104" s="5"/>
      <c r="I104" s="5"/>
    </row>
    <row r="105" spans="1:9" ht="10.5" customHeight="1" x14ac:dyDescent="0.2">
      <c r="B105" s="16" t="s">
        <v>92</v>
      </c>
      <c r="C105" s="289"/>
      <c r="D105" s="290"/>
      <c r="E105" s="290"/>
      <c r="F105" s="179"/>
      <c r="G105" s="34"/>
      <c r="H105" s="5"/>
      <c r="I105" s="5"/>
    </row>
    <row r="106" spans="1:9" ht="10.5" customHeight="1" x14ac:dyDescent="0.2">
      <c r="B106" s="16" t="s">
        <v>93</v>
      </c>
      <c r="C106" s="289">
        <v>376.25</v>
      </c>
      <c r="D106" s="290"/>
      <c r="E106" s="290"/>
      <c r="F106" s="179"/>
      <c r="G106" s="34"/>
      <c r="H106" s="5"/>
      <c r="I106" s="5"/>
    </row>
    <row r="107" spans="1:9" ht="10.5" customHeight="1" x14ac:dyDescent="0.2">
      <c r="B107" s="16" t="s">
        <v>252</v>
      </c>
      <c r="C107" s="289"/>
      <c r="D107" s="290"/>
      <c r="E107" s="290"/>
      <c r="F107" s="179"/>
      <c r="G107" s="34"/>
      <c r="H107" s="5"/>
      <c r="I107" s="5"/>
    </row>
    <row r="108" spans="1:9" ht="10.5" customHeight="1" x14ac:dyDescent="0.2">
      <c r="B108" s="16" t="s">
        <v>303</v>
      </c>
      <c r="C108" s="289"/>
      <c r="D108" s="290"/>
      <c r="E108" s="290"/>
      <c r="F108" s="179"/>
      <c r="G108" s="34"/>
      <c r="H108" s="5"/>
      <c r="I108" s="5"/>
    </row>
    <row r="109" spans="1:9" ht="10.5" customHeight="1" x14ac:dyDescent="0.2">
      <c r="B109" s="268" t="s">
        <v>255</v>
      </c>
      <c r="C109" s="289"/>
      <c r="D109" s="290"/>
      <c r="E109" s="290"/>
      <c r="F109" s="179"/>
      <c r="G109" s="34"/>
      <c r="H109" s="5"/>
      <c r="I109" s="5"/>
    </row>
    <row r="110" spans="1:9" ht="10.5" customHeight="1" x14ac:dyDescent="0.2">
      <c r="B110" s="574" t="s">
        <v>449</v>
      </c>
      <c r="C110" s="289"/>
      <c r="D110" s="290"/>
      <c r="E110" s="290"/>
      <c r="F110" s="179"/>
      <c r="G110" s="34"/>
      <c r="H110" s="5"/>
      <c r="I110" s="5"/>
    </row>
    <row r="111" spans="1:9" ht="10.5" customHeight="1" x14ac:dyDescent="0.2">
      <c r="B111" s="16" t="s">
        <v>489</v>
      </c>
      <c r="C111" s="289"/>
      <c r="D111" s="290"/>
      <c r="E111" s="290"/>
      <c r="F111" s="179"/>
      <c r="G111" s="34"/>
      <c r="H111" s="5"/>
      <c r="I111" s="5"/>
    </row>
    <row r="112" spans="1:9" ht="10.5" customHeight="1" x14ac:dyDescent="0.2">
      <c r="B112" s="574" t="s">
        <v>487</v>
      </c>
      <c r="C112" s="289"/>
      <c r="D112" s="290"/>
      <c r="E112" s="290"/>
      <c r="F112" s="179"/>
      <c r="G112" s="34"/>
      <c r="H112" s="5"/>
      <c r="I112" s="5"/>
    </row>
    <row r="113" spans="1:9" ht="10.5" customHeight="1" x14ac:dyDescent="0.2">
      <c r="B113" s="16" t="s">
        <v>99</v>
      </c>
      <c r="C113" s="289">
        <v>11784.939999999999</v>
      </c>
      <c r="D113" s="290">
        <v>5360</v>
      </c>
      <c r="E113" s="290"/>
      <c r="F113" s="179">
        <v>0.26849362251762532</v>
      </c>
      <c r="G113" s="34"/>
      <c r="H113" s="5"/>
      <c r="I113" s="5"/>
    </row>
    <row r="114" spans="1:9" ht="10.5" customHeight="1" x14ac:dyDescent="0.2">
      <c r="B114" s="16" t="s">
        <v>98</v>
      </c>
      <c r="C114" s="289"/>
      <c r="D114" s="290"/>
      <c r="E114" s="290"/>
      <c r="F114" s="179"/>
      <c r="G114" s="36"/>
      <c r="H114" s="5"/>
      <c r="I114" s="5"/>
    </row>
    <row r="115" spans="1:9" s="28" customFormat="1" ht="10.5" customHeight="1" x14ac:dyDescent="0.2">
      <c r="A115" s="24"/>
      <c r="B115" s="16" t="s">
        <v>279</v>
      </c>
      <c r="C115" s="289">
        <v>-4798045</v>
      </c>
      <c r="D115" s="290">
        <v>-20449</v>
      </c>
      <c r="E115" s="290">
        <v>-5119</v>
      </c>
      <c r="F115" s="179">
        <v>0.47739162457977247</v>
      </c>
      <c r="G115" s="36"/>
      <c r="H115" s="5"/>
    </row>
    <row r="116" spans="1:9" s="28" customFormat="1" ht="10.5" customHeight="1" x14ac:dyDescent="0.2">
      <c r="A116" s="24"/>
      <c r="B116" s="29" t="s">
        <v>113</v>
      </c>
      <c r="C116" s="291">
        <v>167810057.73999989</v>
      </c>
      <c r="D116" s="292">
        <v>57863013.029999994</v>
      </c>
      <c r="E116" s="292">
        <v>219254.04000000004</v>
      </c>
      <c r="F116" s="178">
        <v>3.2301586118217429E-2</v>
      </c>
      <c r="G116" s="34"/>
    </row>
    <row r="117" spans="1:9" ht="18" customHeight="1" x14ac:dyDescent="0.2">
      <c r="B117" s="31" t="s">
        <v>122</v>
      </c>
      <c r="C117" s="30"/>
      <c r="D117" s="222"/>
      <c r="E117" s="222"/>
      <c r="F117" s="179"/>
      <c r="G117" s="34"/>
      <c r="H117" s="5"/>
      <c r="I117" s="5"/>
    </row>
    <row r="118" spans="1:9" ht="10.5" customHeight="1" x14ac:dyDescent="0.2">
      <c r="B118" s="16" t="s">
        <v>123</v>
      </c>
      <c r="C118" s="30">
        <v>7660.7599999999975</v>
      </c>
      <c r="D118" s="222"/>
      <c r="E118" s="222"/>
      <c r="F118" s="179">
        <v>0.40836774238619244</v>
      </c>
      <c r="G118" s="34"/>
      <c r="H118" s="5"/>
      <c r="I118" s="5"/>
    </row>
    <row r="119" spans="1:9" ht="10.5" customHeight="1" x14ac:dyDescent="0.2">
      <c r="B119" s="16" t="s">
        <v>100</v>
      </c>
      <c r="C119" s="30">
        <v>709.23</v>
      </c>
      <c r="D119" s="222"/>
      <c r="E119" s="222"/>
      <c r="F119" s="179"/>
      <c r="G119" s="34"/>
      <c r="H119" s="5"/>
      <c r="I119" s="5"/>
    </row>
    <row r="120" spans="1:9" ht="10.5" customHeight="1" x14ac:dyDescent="0.2">
      <c r="B120" s="16" t="s">
        <v>177</v>
      </c>
      <c r="C120" s="30"/>
      <c r="D120" s="222"/>
      <c r="E120" s="222"/>
      <c r="F120" s="179"/>
      <c r="G120" s="34"/>
      <c r="H120" s="5"/>
      <c r="I120" s="5"/>
    </row>
    <row r="121" spans="1:9" ht="10.5" customHeight="1" x14ac:dyDescent="0.2">
      <c r="B121" s="16" t="s">
        <v>22</v>
      </c>
      <c r="C121" s="30">
        <v>46</v>
      </c>
      <c r="D121" s="222"/>
      <c r="E121" s="222"/>
      <c r="F121" s="179"/>
      <c r="G121" s="34"/>
      <c r="H121" s="5"/>
      <c r="I121" s="5"/>
    </row>
    <row r="122" spans="1:9" ht="10.5" customHeight="1" x14ac:dyDescent="0.2">
      <c r="B122" s="574" t="s">
        <v>450</v>
      </c>
      <c r="C122" s="30"/>
      <c r="D122" s="222"/>
      <c r="E122" s="222"/>
      <c r="F122" s="179"/>
      <c r="G122" s="34"/>
      <c r="H122" s="5"/>
      <c r="I122" s="5"/>
    </row>
    <row r="123" spans="1:9" ht="10.5" customHeight="1" x14ac:dyDescent="0.2">
      <c r="B123" s="16" t="s">
        <v>99</v>
      </c>
      <c r="C123" s="30"/>
      <c r="D123" s="222"/>
      <c r="E123" s="222"/>
      <c r="F123" s="179"/>
      <c r="G123" s="34"/>
      <c r="H123" s="5"/>
      <c r="I123" s="5"/>
    </row>
    <row r="124" spans="1:9" ht="10.5" customHeight="1" x14ac:dyDescent="0.2">
      <c r="B124" s="41" t="s">
        <v>120</v>
      </c>
      <c r="C124" s="42">
        <v>9332.8799999999974</v>
      </c>
      <c r="D124" s="224"/>
      <c r="E124" s="224"/>
      <c r="F124" s="187">
        <v>0.30375345569653822</v>
      </c>
      <c r="G124" s="208"/>
      <c r="H124" s="5"/>
      <c r="I124" s="5"/>
    </row>
    <row r="125" spans="1:9" ht="10.5" customHeight="1" x14ac:dyDescent="0.2">
      <c r="B125" s="265" t="s">
        <v>238</v>
      </c>
      <c r="C125" s="208"/>
      <c r="D125" s="208"/>
      <c r="E125" s="208"/>
      <c r="F125" s="208"/>
      <c r="G125" s="208"/>
      <c r="H125" s="205"/>
      <c r="I125" s="34"/>
    </row>
    <row r="126" spans="1:9" ht="10.5" customHeight="1" x14ac:dyDescent="0.2">
      <c r="B126" s="265" t="s">
        <v>249</v>
      </c>
      <c r="C126" s="208"/>
      <c r="D126" s="208"/>
      <c r="E126" s="208"/>
      <c r="F126" s="208"/>
      <c r="G126" s="208"/>
      <c r="H126" s="205"/>
      <c r="I126" s="34"/>
    </row>
    <row r="127" spans="1:9" ht="10.5" customHeight="1" x14ac:dyDescent="0.2">
      <c r="B127" s="265" t="s">
        <v>251</v>
      </c>
      <c r="C127" s="208"/>
      <c r="D127" s="208"/>
      <c r="E127" s="208"/>
      <c r="F127" s="208"/>
      <c r="G127" s="208"/>
      <c r="H127" s="205"/>
      <c r="I127" s="34"/>
    </row>
    <row r="128" spans="1:9" ht="10.5" customHeight="1" x14ac:dyDescent="0.2">
      <c r="B128" s="265" t="s">
        <v>376</v>
      </c>
      <c r="C128" s="208"/>
      <c r="D128" s="208"/>
      <c r="E128" s="208"/>
      <c r="F128" s="208"/>
      <c r="G128" s="208"/>
      <c r="H128" s="205"/>
      <c r="I128" s="34"/>
    </row>
    <row r="129" spans="1:9" ht="10.5" customHeight="1" x14ac:dyDescent="0.2">
      <c r="B129" s="265" t="s">
        <v>282</v>
      </c>
      <c r="C129" s="208"/>
      <c r="D129" s="208"/>
      <c r="E129" s="208"/>
      <c r="F129" s="208"/>
      <c r="G129" s="208"/>
      <c r="H129" s="205"/>
      <c r="I129" s="34"/>
    </row>
    <row r="130" spans="1:9" s="28" customFormat="1" ht="10.5" customHeight="1" x14ac:dyDescent="0.2">
      <c r="A130" s="24"/>
      <c r="B130" s="50"/>
      <c r="C130" s="208"/>
      <c r="D130" s="208"/>
      <c r="E130" s="208"/>
      <c r="F130" s="208"/>
      <c r="G130" s="4"/>
      <c r="H130" s="209"/>
      <c r="I130" s="36"/>
    </row>
    <row r="131" spans="1:9" ht="9" customHeight="1" x14ac:dyDescent="0.2">
      <c r="A131" s="1"/>
      <c r="F131" s="4"/>
      <c r="G131" s="8"/>
      <c r="H131" s="4"/>
      <c r="I131" s="4"/>
    </row>
    <row r="132" spans="1:9" ht="15" customHeight="1" x14ac:dyDescent="0.25">
      <c r="B132" s="7" t="s">
        <v>288</v>
      </c>
      <c r="C132" s="8"/>
      <c r="D132" s="8"/>
      <c r="E132" s="8"/>
      <c r="F132" s="8"/>
      <c r="H132" s="8"/>
      <c r="I132" s="8"/>
    </row>
    <row r="133" spans="1:9" x14ac:dyDescent="0.2">
      <c r="B133" s="9"/>
      <c r="C133" s="10" t="str">
        <f>C3</f>
        <v>PERIODE DU 1.1 AU 30.11.2024</v>
      </c>
      <c r="D133" s="11"/>
      <c r="G133" s="15"/>
    </row>
    <row r="134" spans="1:9" ht="14.25" customHeight="1" x14ac:dyDescent="0.2">
      <c r="B134" s="12" t="str">
        <f>B4</f>
        <v xml:space="preserve">             V - ASSURANCE ACCIDENTS DU TRAVAIL : DEPENSES en milliers d'euros</v>
      </c>
      <c r="C134" s="13"/>
      <c r="D134" s="13"/>
      <c r="E134" s="13"/>
      <c r="F134" s="14"/>
      <c r="G134" s="20"/>
      <c r="H134" s="5"/>
      <c r="I134" s="5"/>
    </row>
    <row r="135" spans="1:9" ht="12" customHeight="1" x14ac:dyDescent="0.2">
      <c r="B135" s="16" t="s">
        <v>4</v>
      </c>
      <c r="C135" s="18" t="s">
        <v>6</v>
      </c>
      <c r="D135" s="219" t="s">
        <v>3</v>
      </c>
      <c r="E135" s="219" t="s">
        <v>237</v>
      </c>
      <c r="F135" s="19" t="str">
        <f>CUMUL_Maladie_mnt!$H$5</f>
        <v>PCAP</v>
      </c>
      <c r="G135" s="23"/>
      <c r="H135" s="5"/>
      <c r="I135" s="5"/>
    </row>
    <row r="136" spans="1:9" ht="9.75" customHeight="1" x14ac:dyDescent="0.2">
      <c r="B136" s="21"/>
      <c r="C136" s="44"/>
      <c r="D136" s="220" t="s">
        <v>241</v>
      </c>
      <c r="E136" s="220" t="s">
        <v>239</v>
      </c>
      <c r="F136" s="22" t="str">
        <f>CUMUL_Maladie_mnt!$H$6</f>
        <v>en %</v>
      </c>
      <c r="G136" s="36"/>
      <c r="H136" s="5"/>
      <c r="I136" s="5"/>
    </row>
    <row r="137" spans="1:9" s="28" customFormat="1" ht="6" customHeight="1" x14ac:dyDescent="0.2">
      <c r="A137" s="24"/>
      <c r="B137" s="35"/>
      <c r="C137" s="291"/>
      <c r="D137" s="292"/>
      <c r="E137" s="292"/>
      <c r="F137" s="178"/>
      <c r="G137" s="36"/>
    </row>
    <row r="138" spans="1:9" s="28" customFormat="1" ht="13.5" customHeight="1" x14ac:dyDescent="0.2">
      <c r="A138" s="24"/>
      <c r="B138" s="31" t="s">
        <v>121</v>
      </c>
      <c r="C138" s="289"/>
      <c r="D138" s="290"/>
      <c r="E138" s="290"/>
      <c r="F138" s="178"/>
      <c r="G138" s="36"/>
    </row>
    <row r="139" spans="1:9" s="28" customFormat="1" ht="10.5" customHeight="1" x14ac:dyDescent="0.2">
      <c r="A139" s="24"/>
      <c r="B139" s="16" t="s">
        <v>116</v>
      </c>
      <c r="C139" s="289">
        <v>74258.709999999963</v>
      </c>
      <c r="D139" s="290"/>
      <c r="E139" s="290">
        <v>407.16</v>
      </c>
      <c r="F139" s="179">
        <v>-4.283805894601056E-2</v>
      </c>
      <c r="G139" s="36"/>
      <c r="H139" s="5"/>
    </row>
    <row r="140" spans="1:9" s="28" customFormat="1" ht="10.5" customHeight="1" x14ac:dyDescent="0.2">
      <c r="A140" s="24"/>
      <c r="B140" s="16" t="s">
        <v>117</v>
      </c>
      <c r="C140" s="289">
        <v>81583.66</v>
      </c>
      <c r="D140" s="290"/>
      <c r="E140" s="290">
        <v>548.63</v>
      </c>
      <c r="F140" s="179">
        <v>-8.7503463092244438E-2</v>
      </c>
      <c r="G140" s="36"/>
      <c r="H140" s="5"/>
    </row>
    <row r="141" spans="1:9" s="28" customFormat="1" ht="10.5" customHeight="1" x14ac:dyDescent="0.2">
      <c r="A141" s="24"/>
      <c r="B141" s="16" t="s">
        <v>118</v>
      </c>
      <c r="C141" s="289">
        <v>1171.75</v>
      </c>
      <c r="D141" s="290"/>
      <c r="E141" s="290"/>
      <c r="F141" s="179"/>
      <c r="G141" s="36"/>
      <c r="H141" s="5"/>
    </row>
    <row r="142" spans="1:9" s="28" customFormat="1" ht="10.5" customHeight="1" x14ac:dyDescent="0.2">
      <c r="A142" s="24"/>
      <c r="B142" s="16" t="s">
        <v>166</v>
      </c>
      <c r="C142" s="289">
        <v>15848.679999999929</v>
      </c>
      <c r="D142" s="290"/>
      <c r="E142" s="290">
        <v>148.79999999999998</v>
      </c>
      <c r="F142" s="179">
        <v>1.9503405810946006E-2</v>
      </c>
      <c r="G142" s="36"/>
      <c r="H142" s="5"/>
    </row>
    <row r="143" spans="1:9" s="28" customFormat="1" ht="10.5" customHeight="1" x14ac:dyDescent="0.2">
      <c r="A143" s="24"/>
      <c r="B143" s="16" t="s">
        <v>22</v>
      </c>
      <c r="C143" s="289">
        <v>12699.96</v>
      </c>
      <c r="D143" s="290"/>
      <c r="E143" s="290">
        <v>46</v>
      </c>
      <c r="F143" s="179">
        <v>-0.10599170470320241</v>
      </c>
      <c r="G143" s="36"/>
      <c r="H143" s="5"/>
    </row>
    <row r="144" spans="1:9" s="28" customFormat="1" ht="10.5" customHeight="1" x14ac:dyDescent="0.2">
      <c r="A144" s="24"/>
      <c r="B144" s="16" t="s">
        <v>115</v>
      </c>
      <c r="C144" s="289">
        <v>11177.150000000001</v>
      </c>
      <c r="D144" s="290">
        <v>433.79</v>
      </c>
      <c r="E144" s="290">
        <v>39</v>
      </c>
      <c r="F144" s="179">
        <v>0.18278597014767439</v>
      </c>
      <c r="G144" s="36"/>
      <c r="H144" s="5"/>
    </row>
    <row r="145" spans="1:8" s="28" customFormat="1" ht="10.5" customHeight="1" x14ac:dyDescent="0.2">
      <c r="A145" s="24"/>
      <c r="B145" s="16" t="s">
        <v>114</v>
      </c>
      <c r="C145" s="289">
        <v>2489.7499999999995</v>
      </c>
      <c r="D145" s="290"/>
      <c r="E145" s="290">
        <v>345.6</v>
      </c>
      <c r="F145" s="179">
        <v>0.19252894208708704</v>
      </c>
      <c r="G145" s="36"/>
      <c r="H145" s="5"/>
    </row>
    <row r="146" spans="1:8" s="28" customFormat="1" ht="10.5" customHeight="1" x14ac:dyDescent="0.2">
      <c r="A146" s="24"/>
      <c r="B146" s="16" t="s">
        <v>100</v>
      </c>
      <c r="C146" s="289"/>
      <c r="D146" s="290"/>
      <c r="E146" s="290"/>
      <c r="F146" s="179"/>
      <c r="G146" s="36"/>
      <c r="H146" s="5"/>
    </row>
    <row r="147" spans="1:8" s="28" customFormat="1" ht="10.5" hidden="1" customHeight="1" x14ac:dyDescent="0.2">
      <c r="A147" s="24"/>
      <c r="B147" s="16" t="s">
        <v>98</v>
      </c>
      <c r="C147" s="289"/>
      <c r="D147" s="290"/>
      <c r="E147" s="290"/>
      <c r="F147" s="179"/>
      <c r="G147" s="36"/>
      <c r="H147" s="5"/>
    </row>
    <row r="148" spans="1:8" s="28" customFormat="1" ht="12.75" customHeight="1" x14ac:dyDescent="0.2">
      <c r="A148" s="24"/>
      <c r="B148" s="16" t="s">
        <v>412</v>
      </c>
      <c r="C148" s="289"/>
      <c r="D148" s="290"/>
      <c r="E148" s="290"/>
      <c r="F148" s="179"/>
      <c r="G148" s="36"/>
      <c r="H148" s="5"/>
    </row>
    <row r="149" spans="1:8" s="28" customFormat="1" ht="12.75" customHeight="1" x14ac:dyDescent="0.2">
      <c r="A149" s="24"/>
      <c r="B149" s="16" t="s">
        <v>374</v>
      </c>
      <c r="C149" s="289">
        <v>180</v>
      </c>
      <c r="D149" s="290"/>
      <c r="E149" s="290"/>
      <c r="F149" s="179">
        <v>-0.1428571428571429</v>
      </c>
      <c r="G149" s="36"/>
      <c r="H149" s="5"/>
    </row>
    <row r="150" spans="1:8" s="28" customFormat="1" ht="12.75" customHeight="1" x14ac:dyDescent="0.2">
      <c r="A150" s="24"/>
      <c r="B150" s="574" t="s">
        <v>451</v>
      </c>
      <c r="C150" s="289"/>
      <c r="D150" s="290"/>
      <c r="E150" s="290"/>
      <c r="F150" s="179"/>
      <c r="G150" s="36"/>
      <c r="H150" s="5"/>
    </row>
    <row r="151" spans="1:8" s="28" customFormat="1" ht="12.75" hidden="1" customHeight="1" x14ac:dyDescent="0.2">
      <c r="A151" s="24"/>
      <c r="B151" s="579"/>
      <c r="C151" s="289"/>
      <c r="D151" s="290"/>
      <c r="E151" s="290"/>
      <c r="F151" s="179"/>
      <c r="G151" s="36"/>
      <c r="H151" s="5"/>
    </row>
    <row r="152" spans="1:8" s="28" customFormat="1" ht="12.75" customHeight="1" x14ac:dyDescent="0.2">
      <c r="A152" s="24"/>
      <c r="B152" s="269" t="s">
        <v>99</v>
      </c>
      <c r="C152" s="289"/>
      <c r="D152" s="290"/>
      <c r="E152" s="290"/>
      <c r="F152" s="179"/>
      <c r="G152" s="36"/>
      <c r="H152" s="5"/>
    </row>
    <row r="153" spans="1:8" s="28" customFormat="1" ht="11.25" customHeight="1" x14ac:dyDescent="0.2">
      <c r="A153" s="24"/>
      <c r="B153" s="35" t="s">
        <v>119</v>
      </c>
      <c r="C153" s="291">
        <v>199409.65999999989</v>
      </c>
      <c r="D153" s="292">
        <v>433.79</v>
      </c>
      <c r="E153" s="292">
        <v>1535.1899999999998</v>
      </c>
      <c r="F153" s="178">
        <v>-4.5512489012437651E-2</v>
      </c>
      <c r="G153" s="36"/>
    </row>
    <row r="154" spans="1:8" s="28" customFormat="1" ht="14.25" customHeight="1" x14ac:dyDescent="0.2">
      <c r="A154" s="24"/>
      <c r="B154" s="31" t="s">
        <v>243</v>
      </c>
      <c r="C154" s="291"/>
      <c r="D154" s="292"/>
      <c r="E154" s="292"/>
      <c r="F154" s="178"/>
      <c r="G154" s="36"/>
    </row>
    <row r="155" spans="1:8" s="28" customFormat="1" ht="10.5" customHeight="1" x14ac:dyDescent="0.2">
      <c r="A155" s="24"/>
      <c r="B155" s="16" t="s">
        <v>22</v>
      </c>
      <c r="C155" s="289">
        <v>3116078.37</v>
      </c>
      <c r="D155" s="290"/>
      <c r="E155" s="290">
        <v>1603.5</v>
      </c>
      <c r="F155" s="179">
        <v>0.26606158218938347</v>
      </c>
      <c r="G155" s="36"/>
      <c r="H155" s="5"/>
    </row>
    <row r="156" spans="1:8" s="28" customFormat="1" ht="10.5" customHeight="1" x14ac:dyDescent="0.2">
      <c r="A156" s="24"/>
      <c r="B156" s="16" t="s">
        <v>104</v>
      </c>
      <c r="C156" s="289">
        <v>805790.35</v>
      </c>
      <c r="D156" s="290"/>
      <c r="E156" s="290">
        <v>559.09</v>
      </c>
      <c r="F156" s="179">
        <v>1.3114852126019372E-2</v>
      </c>
      <c r="G156" s="36"/>
      <c r="H156" s="5"/>
    </row>
    <row r="157" spans="1:8" s="28" customFormat="1" ht="10.5" customHeight="1" x14ac:dyDescent="0.2">
      <c r="A157" s="24"/>
      <c r="B157" s="33" t="s">
        <v>106</v>
      </c>
      <c r="C157" s="289">
        <v>795340.59</v>
      </c>
      <c r="D157" s="290"/>
      <c r="E157" s="290">
        <v>559.09</v>
      </c>
      <c r="F157" s="179">
        <v>2.1872033383406375E-2</v>
      </c>
      <c r="G157" s="36"/>
      <c r="H157" s="5"/>
    </row>
    <row r="158" spans="1:8" s="28" customFormat="1" ht="10.5" customHeight="1" x14ac:dyDescent="0.2">
      <c r="A158" s="24"/>
      <c r="B158" s="33" t="s">
        <v>304</v>
      </c>
      <c r="C158" s="289">
        <v>180287.26</v>
      </c>
      <c r="D158" s="290"/>
      <c r="E158" s="290">
        <v>433.59000000000003</v>
      </c>
      <c r="F158" s="179">
        <v>0.37632362181756118</v>
      </c>
      <c r="G158" s="36"/>
      <c r="H158" s="5"/>
    </row>
    <row r="159" spans="1:8" s="28" customFormat="1" ht="10.5" customHeight="1" x14ac:dyDescent="0.2">
      <c r="A159" s="24"/>
      <c r="B159" s="33" t="s">
        <v>305</v>
      </c>
      <c r="C159" s="289"/>
      <c r="D159" s="290"/>
      <c r="E159" s="290"/>
      <c r="F159" s="179"/>
      <c r="G159" s="36"/>
      <c r="H159" s="5"/>
    </row>
    <row r="160" spans="1:8" s="28" customFormat="1" ht="10.5" customHeight="1" x14ac:dyDescent="0.2">
      <c r="A160" s="24"/>
      <c r="B160" s="33" t="s">
        <v>306</v>
      </c>
      <c r="C160" s="289">
        <v>10870.19</v>
      </c>
      <c r="D160" s="290"/>
      <c r="E160" s="290"/>
      <c r="F160" s="179">
        <v>-0.49388694088172036</v>
      </c>
      <c r="G160" s="36"/>
      <c r="H160" s="5"/>
    </row>
    <row r="161" spans="1:9" s="28" customFormat="1" ht="10.5" customHeight="1" x14ac:dyDescent="0.2">
      <c r="A161" s="24"/>
      <c r="B161" s="33" t="s">
        <v>307</v>
      </c>
      <c r="C161" s="289">
        <v>85236.920000000013</v>
      </c>
      <c r="D161" s="290"/>
      <c r="E161" s="290"/>
      <c r="F161" s="179">
        <v>-3.3294039164574962E-2</v>
      </c>
      <c r="G161" s="36"/>
      <c r="H161" s="5"/>
    </row>
    <row r="162" spans="1:9" s="28" customFormat="1" ht="10.5" customHeight="1" x14ac:dyDescent="0.2">
      <c r="A162" s="24"/>
      <c r="B162" s="33" t="s">
        <v>308</v>
      </c>
      <c r="C162" s="289">
        <v>264377.12</v>
      </c>
      <c r="D162" s="290"/>
      <c r="E162" s="290">
        <v>125.5</v>
      </c>
      <c r="F162" s="179">
        <v>-9.5246715638250823E-3</v>
      </c>
      <c r="G162" s="36"/>
      <c r="H162" s="5"/>
    </row>
    <row r="163" spans="1:9" s="28" customFormat="1" ht="10.5" customHeight="1" x14ac:dyDescent="0.2">
      <c r="A163" s="24"/>
      <c r="B163" s="33" t="s">
        <v>309</v>
      </c>
      <c r="C163" s="289">
        <v>254569.09999999998</v>
      </c>
      <c r="D163" s="290"/>
      <c r="E163" s="290"/>
      <c r="F163" s="179">
        <v>-5.9782453935475099E-2</v>
      </c>
      <c r="G163" s="34"/>
      <c r="H163" s="5"/>
    </row>
    <row r="164" spans="1:9" ht="10.5" customHeight="1" x14ac:dyDescent="0.2">
      <c r="B164" s="33" t="s">
        <v>105</v>
      </c>
      <c r="C164" s="289">
        <v>10449.759999999998</v>
      </c>
      <c r="D164" s="290"/>
      <c r="E164" s="290"/>
      <c r="F164" s="179">
        <v>-0.38682746043332561</v>
      </c>
      <c r="G164" s="34"/>
      <c r="H164" s="5"/>
      <c r="I164" s="5"/>
    </row>
    <row r="165" spans="1:9" ht="10.5" customHeight="1" x14ac:dyDescent="0.2">
      <c r="B165" s="16" t="s">
        <v>116</v>
      </c>
      <c r="C165" s="289">
        <v>20714.600000000006</v>
      </c>
      <c r="D165" s="290"/>
      <c r="E165" s="290"/>
      <c r="F165" s="179">
        <v>-0.6432478420512393</v>
      </c>
      <c r="G165" s="34"/>
      <c r="H165" s="5"/>
      <c r="I165" s="5"/>
    </row>
    <row r="166" spans="1:9" ht="10.5" customHeight="1" x14ac:dyDescent="0.2">
      <c r="B166" s="16" t="s">
        <v>117</v>
      </c>
      <c r="C166" s="289">
        <v>28041.96</v>
      </c>
      <c r="D166" s="290"/>
      <c r="E166" s="290"/>
      <c r="F166" s="179">
        <v>8.8833096348781337E-2</v>
      </c>
      <c r="G166" s="34"/>
      <c r="H166" s="5"/>
      <c r="I166" s="5"/>
    </row>
    <row r="167" spans="1:9" ht="10.5" customHeight="1" x14ac:dyDescent="0.2">
      <c r="B167" s="16" t="s">
        <v>118</v>
      </c>
      <c r="C167" s="289"/>
      <c r="D167" s="290"/>
      <c r="E167" s="290"/>
      <c r="F167" s="179"/>
      <c r="G167" s="36"/>
      <c r="H167" s="5"/>
      <c r="I167" s="5"/>
    </row>
    <row r="168" spans="1:9" s="28" customFormat="1" ht="10.5" customHeight="1" x14ac:dyDescent="0.2">
      <c r="A168" s="24"/>
      <c r="B168" s="16" t="s">
        <v>115</v>
      </c>
      <c r="C168" s="289">
        <v>6070.6799999999994</v>
      </c>
      <c r="D168" s="290"/>
      <c r="E168" s="290"/>
      <c r="F168" s="179">
        <v>-0.54813767231369259</v>
      </c>
      <c r="G168" s="36"/>
      <c r="H168" s="5"/>
    </row>
    <row r="169" spans="1:9" s="28" customFormat="1" ht="10.5" customHeight="1" x14ac:dyDescent="0.2">
      <c r="A169" s="24"/>
      <c r="B169" s="16" t="s">
        <v>114</v>
      </c>
      <c r="C169" s="289">
        <v>1792.9999999999998</v>
      </c>
      <c r="D169" s="290"/>
      <c r="E169" s="290"/>
      <c r="F169" s="179"/>
      <c r="G169" s="20"/>
      <c r="H169" s="5"/>
    </row>
    <row r="170" spans="1:9" ht="10.5" customHeight="1" x14ac:dyDescent="0.2">
      <c r="B170" s="16" t="s">
        <v>95</v>
      </c>
      <c r="C170" s="289">
        <v>11656.400000000001</v>
      </c>
      <c r="D170" s="290"/>
      <c r="E170" s="290"/>
      <c r="F170" s="179">
        <v>0.33088235294117641</v>
      </c>
      <c r="G170" s="20"/>
      <c r="H170" s="5"/>
      <c r="I170" s="5"/>
    </row>
    <row r="171" spans="1:9" ht="10.5" customHeight="1" x14ac:dyDescent="0.2">
      <c r="B171" s="16" t="s">
        <v>381</v>
      </c>
      <c r="C171" s="289">
        <v>16549.539999999997</v>
      </c>
      <c r="D171" s="290"/>
      <c r="E171" s="290">
        <v>100</v>
      </c>
      <c r="F171" s="179">
        <v>6.7005968952164263E-2</v>
      </c>
      <c r="G171" s="20"/>
      <c r="H171" s="5"/>
      <c r="I171" s="5"/>
    </row>
    <row r="172" spans="1:9" s="486" customFormat="1" ht="10.5" customHeight="1" x14ac:dyDescent="0.2">
      <c r="A172" s="452"/>
      <c r="B172" s="563" t="s">
        <v>310</v>
      </c>
      <c r="C172" s="568"/>
      <c r="D172" s="569"/>
      <c r="E172" s="569"/>
      <c r="F172" s="570"/>
      <c r="G172" s="494"/>
    </row>
    <row r="173" spans="1:9" s="486" customFormat="1" ht="10.5" customHeight="1" x14ac:dyDescent="0.2">
      <c r="A173" s="452"/>
      <c r="B173" s="563" t="s">
        <v>311</v>
      </c>
      <c r="C173" s="568"/>
      <c r="D173" s="569"/>
      <c r="E173" s="569"/>
      <c r="F173" s="570"/>
      <c r="G173" s="494"/>
    </row>
    <row r="174" spans="1:9" s="486" customFormat="1" ht="10.5" customHeight="1" x14ac:dyDescent="0.2">
      <c r="A174" s="452"/>
      <c r="B174" s="563" t="s">
        <v>312</v>
      </c>
      <c r="C174" s="568"/>
      <c r="D174" s="569"/>
      <c r="E174" s="569"/>
      <c r="F174" s="570"/>
      <c r="G174" s="494"/>
    </row>
    <row r="175" spans="1:9" s="486" customFormat="1" ht="10.5" customHeight="1" x14ac:dyDescent="0.2">
      <c r="A175" s="452"/>
      <c r="B175" s="563" t="s">
        <v>313</v>
      </c>
      <c r="C175" s="568"/>
      <c r="D175" s="569"/>
      <c r="E175" s="569"/>
      <c r="F175" s="570"/>
      <c r="G175" s="571"/>
    </row>
    <row r="176" spans="1:9" ht="10.5" customHeight="1" x14ac:dyDescent="0.2">
      <c r="B176" s="269" t="s">
        <v>412</v>
      </c>
      <c r="C176" s="289"/>
      <c r="D176" s="290"/>
      <c r="E176" s="290"/>
      <c r="F176" s="179"/>
      <c r="G176" s="34"/>
      <c r="H176" s="5"/>
      <c r="I176" s="5"/>
    </row>
    <row r="177" spans="1:9" ht="10.5" customHeight="1" x14ac:dyDescent="0.2">
      <c r="B177" s="16" t="s">
        <v>100</v>
      </c>
      <c r="C177" s="289">
        <v>46249.200000000004</v>
      </c>
      <c r="D177" s="290"/>
      <c r="E177" s="290"/>
      <c r="F177" s="179"/>
      <c r="G177" s="34"/>
      <c r="H177" s="5"/>
      <c r="I177" s="5"/>
    </row>
    <row r="178" spans="1:9" ht="10.5" customHeight="1" x14ac:dyDescent="0.2">
      <c r="B178" s="16" t="s">
        <v>94</v>
      </c>
      <c r="C178" s="289"/>
      <c r="D178" s="290"/>
      <c r="E178" s="290"/>
      <c r="F178" s="179"/>
      <c r="G178" s="34"/>
      <c r="H178" s="5"/>
      <c r="I178" s="5"/>
    </row>
    <row r="179" spans="1:9" ht="10.5" customHeight="1" x14ac:dyDescent="0.2">
      <c r="B179" s="16" t="s">
        <v>92</v>
      </c>
      <c r="C179" s="289">
        <v>29.3</v>
      </c>
      <c r="D179" s="290"/>
      <c r="E179" s="290"/>
      <c r="F179" s="179"/>
      <c r="G179" s="34"/>
      <c r="H179" s="5"/>
      <c r="I179" s="5"/>
    </row>
    <row r="180" spans="1:9" ht="10.5" customHeight="1" x14ac:dyDescent="0.2">
      <c r="B180" s="16" t="s">
        <v>93</v>
      </c>
      <c r="C180" s="289"/>
      <c r="D180" s="290"/>
      <c r="E180" s="290"/>
      <c r="F180" s="179"/>
      <c r="G180" s="27"/>
      <c r="H180" s="5"/>
      <c r="I180" s="5"/>
    </row>
    <row r="181" spans="1:9" s="28" customFormat="1" ht="10.5" customHeight="1" x14ac:dyDescent="0.2">
      <c r="A181" s="24"/>
      <c r="B181" s="16" t="s">
        <v>303</v>
      </c>
      <c r="C181" s="289"/>
      <c r="D181" s="290"/>
      <c r="E181" s="290"/>
      <c r="F181" s="179"/>
      <c r="G181" s="34"/>
      <c r="H181" s="5"/>
    </row>
    <row r="182" spans="1:9" ht="10.5" customHeight="1" x14ac:dyDescent="0.2">
      <c r="B182" s="16" t="s">
        <v>123</v>
      </c>
      <c r="C182" s="289">
        <v>942.38999999999987</v>
      </c>
      <c r="D182" s="290"/>
      <c r="E182" s="290"/>
      <c r="F182" s="179">
        <v>0.7950285714285712</v>
      </c>
      <c r="G182" s="34"/>
      <c r="H182" s="5"/>
      <c r="I182" s="5"/>
    </row>
    <row r="183" spans="1:9" ht="10.5" customHeight="1" x14ac:dyDescent="0.2">
      <c r="B183" s="16" t="s">
        <v>107</v>
      </c>
      <c r="C183" s="289"/>
      <c r="D183" s="290"/>
      <c r="E183" s="290"/>
      <c r="F183" s="179"/>
      <c r="G183" s="20"/>
      <c r="H183" s="5"/>
      <c r="I183" s="5"/>
    </row>
    <row r="184" spans="1:9" ht="10.5" customHeight="1" x14ac:dyDescent="0.2">
      <c r="B184" s="33" t="s">
        <v>110</v>
      </c>
      <c r="C184" s="289"/>
      <c r="D184" s="290"/>
      <c r="E184" s="290"/>
      <c r="F184" s="179"/>
      <c r="G184" s="34"/>
      <c r="H184" s="5"/>
      <c r="I184" s="5"/>
    </row>
    <row r="185" spans="1:9" ht="10.5" customHeight="1" x14ac:dyDescent="0.2">
      <c r="B185" s="33" t="s">
        <v>109</v>
      </c>
      <c r="C185" s="289"/>
      <c r="D185" s="290"/>
      <c r="E185" s="290"/>
      <c r="F185" s="179"/>
      <c r="G185" s="34"/>
      <c r="H185" s="5"/>
      <c r="I185" s="5"/>
    </row>
    <row r="186" spans="1:9" ht="10.5" customHeight="1" x14ac:dyDescent="0.2">
      <c r="B186" s="33" t="s">
        <v>111</v>
      </c>
      <c r="C186" s="289"/>
      <c r="D186" s="290"/>
      <c r="E186" s="290"/>
      <c r="F186" s="179"/>
      <c r="G186" s="34"/>
      <c r="H186" s="5"/>
      <c r="I186" s="5"/>
    </row>
    <row r="187" spans="1:9" ht="10.5" customHeight="1" x14ac:dyDescent="0.2">
      <c r="B187" s="33" t="s">
        <v>112</v>
      </c>
      <c r="C187" s="289"/>
      <c r="D187" s="290"/>
      <c r="E187" s="290"/>
      <c r="F187" s="179"/>
      <c r="G187" s="34"/>
      <c r="H187" s="5"/>
      <c r="I187" s="5"/>
    </row>
    <row r="188" spans="1:9" ht="10.5" customHeight="1" x14ac:dyDescent="0.2">
      <c r="B188" s="16" t="s">
        <v>256</v>
      </c>
      <c r="C188" s="289"/>
      <c r="D188" s="290"/>
      <c r="E188" s="290"/>
      <c r="F188" s="179"/>
      <c r="G188" s="47"/>
      <c r="H188" s="5"/>
      <c r="I188" s="5"/>
    </row>
    <row r="189" spans="1:9" s="28" customFormat="1" ht="10.5" customHeight="1" x14ac:dyDescent="0.2">
      <c r="A189" s="24"/>
      <c r="B189" s="16" t="s">
        <v>96</v>
      </c>
      <c r="C189" s="289"/>
      <c r="D189" s="290"/>
      <c r="E189" s="290"/>
      <c r="F189" s="179"/>
      <c r="G189" s="47"/>
      <c r="H189" s="5"/>
    </row>
    <row r="190" spans="1:9" s="28" customFormat="1" ht="10.5" customHeight="1" x14ac:dyDescent="0.2">
      <c r="A190" s="24"/>
      <c r="B190" s="16" t="s">
        <v>103</v>
      </c>
      <c r="C190" s="295"/>
      <c r="D190" s="296"/>
      <c r="E190" s="296"/>
      <c r="F190" s="190"/>
      <c r="G190" s="47"/>
      <c r="H190" s="5"/>
    </row>
    <row r="191" spans="1:9" s="28" customFormat="1" ht="10.5" customHeight="1" x14ac:dyDescent="0.2">
      <c r="A191" s="24"/>
      <c r="B191" s="16" t="s">
        <v>91</v>
      </c>
      <c r="C191" s="295">
        <v>41629.82</v>
      </c>
      <c r="D191" s="296"/>
      <c r="E191" s="296">
        <v>892.02</v>
      </c>
      <c r="F191" s="190">
        <v>0.41785000151560392</v>
      </c>
      <c r="G191" s="47"/>
      <c r="H191" s="5"/>
    </row>
    <row r="192" spans="1:9" s="28" customFormat="1" ht="10.5" customHeight="1" x14ac:dyDescent="0.2">
      <c r="A192" s="24"/>
      <c r="B192" s="268" t="s">
        <v>255</v>
      </c>
      <c r="C192" s="295"/>
      <c r="D192" s="296"/>
      <c r="E192" s="296"/>
      <c r="F192" s="190"/>
      <c r="G192" s="47"/>
      <c r="H192" s="5"/>
    </row>
    <row r="193" spans="1:9" s="28" customFormat="1" ht="10.5" customHeight="1" x14ac:dyDescent="0.2">
      <c r="A193" s="24"/>
      <c r="B193" s="16" t="s">
        <v>411</v>
      </c>
      <c r="C193" s="295"/>
      <c r="D193" s="296"/>
      <c r="E193" s="296"/>
      <c r="F193" s="190"/>
      <c r="G193" s="47"/>
      <c r="H193" s="5"/>
    </row>
    <row r="194" spans="1:9" s="28" customFormat="1" ht="10.5" customHeight="1" x14ac:dyDescent="0.2">
      <c r="A194" s="24"/>
      <c r="B194" s="16" t="s">
        <v>97</v>
      </c>
      <c r="C194" s="295"/>
      <c r="D194" s="296"/>
      <c r="E194" s="296"/>
      <c r="F194" s="190"/>
      <c r="G194" s="47"/>
      <c r="H194" s="5"/>
    </row>
    <row r="195" spans="1:9" s="28" customFormat="1" ht="10.5" customHeight="1" x14ac:dyDescent="0.2">
      <c r="A195" s="24"/>
      <c r="B195" s="16" t="s">
        <v>374</v>
      </c>
      <c r="C195" s="295">
        <v>60</v>
      </c>
      <c r="D195" s="296"/>
      <c r="E195" s="296"/>
      <c r="F195" s="190">
        <v>1</v>
      </c>
      <c r="G195" s="47"/>
      <c r="H195" s="5"/>
    </row>
    <row r="196" spans="1:9" s="28" customFormat="1" ht="10.5" customHeight="1" x14ac:dyDescent="0.2">
      <c r="A196" s="24"/>
      <c r="B196" s="574" t="s">
        <v>460</v>
      </c>
      <c r="C196" s="295"/>
      <c r="D196" s="296"/>
      <c r="E196" s="296"/>
      <c r="F196" s="190"/>
      <c r="G196" s="47"/>
      <c r="H196" s="5"/>
    </row>
    <row r="197" spans="1:9" s="28" customFormat="1" ht="10.5" customHeight="1" x14ac:dyDescent="0.2">
      <c r="A197" s="24"/>
      <c r="B197" s="16" t="s">
        <v>489</v>
      </c>
      <c r="C197" s="295"/>
      <c r="D197" s="296"/>
      <c r="E197" s="296"/>
      <c r="F197" s="190"/>
      <c r="G197" s="47"/>
      <c r="H197" s="5"/>
    </row>
    <row r="198" spans="1:9" s="28" customFormat="1" ht="10.5" customHeight="1" x14ac:dyDescent="0.2">
      <c r="A198" s="24"/>
      <c r="B198" s="574" t="s">
        <v>487</v>
      </c>
      <c r="C198" s="295"/>
      <c r="D198" s="296"/>
      <c r="E198" s="296"/>
      <c r="F198" s="190"/>
      <c r="G198" s="47"/>
      <c r="H198" s="5"/>
    </row>
    <row r="199" spans="1:9" s="28" customFormat="1" ht="10.5" customHeight="1" x14ac:dyDescent="0.2">
      <c r="A199" s="24"/>
      <c r="B199" s="16" t="s">
        <v>99</v>
      </c>
      <c r="C199" s="295">
        <v>2356.19</v>
      </c>
      <c r="D199" s="296"/>
      <c r="E199" s="296">
        <v>62.65</v>
      </c>
      <c r="F199" s="190">
        <v>-0.36087029642810642</v>
      </c>
      <c r="G199" s="47"/>
      <c r="H199" s="5"/>
    </row>
    <row r="200" spans="1:9" s="28" customFormat="1" ht="10.5" customHeight="1" x14ac:dyDescent="0.2">
      <c r="A200" s="24"/>
      <c r="B200" s="16" t="s">
        <v>98</v>
      </c>
      <c r="C200" s="295"/>
      <c r="D200" s="296"/>
      <c r="E200" s="296"/>
      <c r="F200" s="190"/>
      <c r="G200" s="47"/>
      <c r="H200" s="5"/>
    </row>
    <row r="201" spans="1:9" s="28" customFormat="1" ht="10.5" customHeight="1" x14ac:dyDescent="0.2">
      <c r="A201" s="24"/>
      <c r="B201" s="16" t="s">
        <v>279</v>
      </c>
      <c r="C201" s="295">
        <v>-146941</v>
      </c>
      <c r="D201" s="296"/>
      <c r="E201" s="296">
        <v>-166</v>
      </c>
      <c r="F201" s="190">
        <v>0.56824051740698844</v>
      </c>
      <c r="G201" s="47"/>
      <c r="H201" s="5"/>
    </row>
    <row r="202" spans="1:9" s="28" customFormat="1" ht="11.25" customHeight="1" x14ac:dyDescent="0.2">
      <c r="A202" s="24"/>
      <c r="B202" s="35" t="s">
        <v>245</v>
      </c>
      <c r="C202" s="297">
        <v>3951120.8</v>
      </c>
      <c r="D202" s="298"/>
      <c r="E202" s="298">
        <v>3051.26</v>
      </c>
      <c r="F202" s="180">
        <v>0.18696170690509617</v>
      </c>
      <c r="G202" s="47"/>
    </row>
    <row r="203" spans="1:9" ht="10.5" customHeight="1" x14ac:dyDescent="0.2">
      <c r="B203" s="31" t="s">
        <v>278</v>
      </c>
      <c r="C203" s="297"/>
      <c r="D203" s="298"/>
      <c r="E203" s="298"/>
      <c r="F203" s="180"/>
      <c r="G203" s="47"/>
      <c r="H203" s="5"/>
      <c r="I203" s="5"/>
    </row>
    <row r="204" spans="1:9" ht="10.5" customHeight="1" x14ac:dyDescent="0.2">
      <c r="B204" s="16" t="s">
        <v>22</v>
      </c>
      <c r="C204" s="295">
        <v>84119447.85999994</v>
      </c>
      <c r="D204" s="296">
        <v>4853745.8800000036</v>
      </c>
      <c r="E204" s="296">
        <v>80183.239999999991</v>
      </c>
      <c r="F204" s="190">
        <v>4.1516870451246524E-2</v>
      </c>
      <c r="G204" s="47"/>
      <c r="H204" s="5"/>
      <c r="I204" s="5"/>
    </row>
    <row r="205" spans="1:9" ht="10.5" customHeight="1" x14ac:dyDescent="0.2">
      <c r="B205" s="16" t="s">
        <v>104</v>
      </c>
      <c r="C205" s="295">
        <v>70168250.259999976</v>
      </c>
      <c r="D205" s="296">
        <v>32536833.179999992</v>
      </c>
      <c r="E205" s="296">
        <v>110447.18000000002</v>
      </c>
      <c r="F205" s="190">
        <v>2.9373449962234233E-2</v>
      </c>
      <c r="G205" s="47"/>
      <c r="H205" s="5"/>
      <c r="I205" s="5"/>
    </row>
    <row r="206" spans="1:9" ht="10.5" customHeight="1" x14ac:dyDescent="0.2">
      <c r="B206" s="33" t="s">
        <v>106</v>
      </c>
      <c r="C206" s="295">
        <v>70009537.269999951</v>
      </c>
      <c r="D206" s="296">
        <v>32522652.239999991</v>
      </c>
      <c r="E206" s="296">
        <v>110062.57</v>
      </c>
      <c r="F206" s="190">
        <v>2.9810776352832136E-2</v>
      </c>
      <c r="G206" s="47"/>
      <c r="H206" s="5"/>
      <c r="I206" s="5"/>
    </row>
    <row r="207" spans="1:9" ht="10.5" customHeight="1" x14ac:dyDescent="0.2">
      <c r="B207" s="33" t="s">
        <v>304</v>
      </c>
      <c r="C207" s="295">
        <v>21385397.739999987</v>
      </c>
      <c r="D207" s="296">
        <v>19815718.099999987</v>
      </c>
      <c r="E207" s="296">
        <v>40876.050000000003</v>
      </c>
      <c r="F207" s="190">
        <v>2.1236928215838002E-2</v>
      </c>
      <c r="G207" s="47"/>
      <c r="H207" s="5"/>
      <c r="I207" s="5"/>
    </row>
    <row r="208" spans="1:9" ht="10.5" customHeight="1" x14ac:dyDescent="0.2">
      <c r="B208" s="33" t="s">
        <v>305</v>
      </c>
      <c r="C208" s="295">
        <v>1335.12</v>
      </c>
      <c r="D208" s="296">
        <v>313.5</v>
      </c>
      <c r="E208" s="296"/>
      <c r="F208" s="190">
        <v>-0.56703397910275455</v>
      </c>
      <c r="G208" s="47"/>
      <c r="H208" s="5"/>
      <c r="I208" s="5"/>
    </row>
    <row r="209" spans="2:9" ht="10.5" customHeight="1" x14ac:dyDescent="0.2">
      <c r="B209" s="33" t="s">
        <v>306</v>
      </c>
      <c r="C209" s="295">
        <v>8907205.1400000025</v>
      </c>
      <c r="D209" s="296">
        <v>8870944.3600000031</v>
      </c>
      <c r="E209" s="296">
        <v>17350.690000000002</v>
      </c>
      <c r="F209" s="190">
        <v>2.4134052484160673E-2</v>
      </c>
      <c r="G209" s="47"/>
      <c r="H209" s="5"/>
      <c r="I209" s="5"/>
    </row>
    <row r="210" spans="2:9" ht="10.5" customHeight="1" x14ac:dyDescent="0.2">
      <c r="B210" s="33" t="s">
        <v>307</v>
      </c>
      <c r="C210" s="295">
        <v>4854198.3999999901</v>
      </c>
      <c r="D210" s="296">
        <v>105034.73000000003</v>
      </c>
      <c r="E210" s="296">
        <v>5236.9100000000008</v>
      </c>
      <c r="F210" s="190">
        <v>3.6688427574305127E-3</v>
      </c>
      <c r="G210" s="47"/>
      <c r="H210" s="5"/>
      <c r="I210" s="5"/>
    </row>
    <row r="211" spans="2:9" ht="10.5" customHeight="1" x14ac:dyDescent="0.2">
      <c r="B211" s="33" t="s">
        <v>308</v>
      </c>
      <c r="C211" s="295">
        <v>26816325.119999986</v>
      </c>
      <c r="D211" s="296">
        <v>2773712.7800000017</v>
      </c>
      <c r="E211" s="296">
        <v>38587.12000000001</v>
      </c>
      <c r="F211" s="190">
        <v>3.1883828645459023E-2</v>
      </c>
      <c r="G211" s="47"/>
      <c r="H211" s="5"/>
      <c r="I211" s="5"/>
    </row>
    <row r="212" spans="2:9" ht="10.5" customHeight="1" x14ac:dyDescent="0.2">
      <c r="B212" s="33" t="s">
        <v>309</v>
      </c>
      <c r="C212" s="295">
        <v>8045075.7500000056</v>
      </c>
      <c r="D212" s="296">
        <v>956928.77000000025</v>
      </c>
      <c r="E212" s="296">
        <v>8011.7999999999993</v>
      </c>
      <c r="F212" s="190">
        <v>7.0157836286003361E-2</v>
      </c>
      <c r="G212" s="47"/>
      <c r="H212" s="5"/>
      <c r="I212" s="5"/>
    </row>
    <row r="213" spans="2:9" ht="10.5" customHeight="1" x14ac:dyDescent="0.2">
      <c r="B213" s="33" t="s">
        <v>105</v>
      </c>
      <c r="C213" s="295">
        <v>158712.99000000008</v>
      </c>
      <c r="D213" s="296">
        <v>14180.940000000002</v>
      </c>
      <c r="E213" s="296">
        <v>384.61</v>
      </c>
      <c r="F213" s="190">
        <v>-0.13303056890499065</v>
      </c>
      <c r="G213" s="47"/>
      <c r="H213" s="5"/>
      <c r="I213" s="5"/>
    </row>
    <row r="214" spans="2:9" ht="10.5" customHeight="1" x14ac:dyDescent="0.2">
      <c r="B214" s="16" t="s">
        <v>116</v>
      </c>
      <c r="C214" s="295">
        <v>94973.309999999969</v>
      </c>
      <c r="D214" s="296"/>
      <c r="E214" s="296">
        <v>407.16</v>
      </c>
      <c r="F214" s="190">
        <v>-0.29984736806486367</v>
      </c>
      <c r="G214" s="47"/>
      <c r="H214" s="5"/>
      <c r="I214" s="5"/>
    </row>
    <row r="215" spans="2:9" ht="10.5" customHeight="1" x14ac:dyDescent="0.2">
      <c r="B215" s="16" t="s">
        <v>117</v>
      </c>
      <c r="C215" s="295">
        <v>109625.62</v>
      </c>
      <c r="D215" s="296"/>
      <c r="E215" s="296">
        <v>548.63</v>
      </c>
      <c r="F215" s="190">
        <v>-4.8068347307509529E-2</v>
      </c>
      <c r="G215" s="47"/>
      <c r="H215" s="5"/>
      <c r="I215" s="5"/>
    </row>
    <row r="216" spans="2:9" ht="10.5" customHeight="1" x14ac:dyDescent="0.2">
      <c r="B216" s="16" t="s">
        <v>118</v>
      </c>
      <c r="C216" s="295">
        <v>1171.75</v>
      </c>
      <c r="D216" s="296"/>
      <c r="E216" s="296"/>
      <c r="F216" s="190">
        <v>0.8793103448275863</v>
      </c>
      <c r="G216" s="47"/>
      <c r="H216" s="5"/>
      <c r="I216" s="5"/>
    </row>
    <row r="217" spans="2:9" ht="10.5" customHeight="1" x14ac:dyDescent="0.2">
      <c r="B217" s="16" t="s">
        <v>100</v>
      </c>
      <c r="C217" s="295">
        <v>534210.60999999987</v>
      </c>
      <c r="D217" s="296">
        <v>63</v>
      </c>
      <c r="E217" s="296">
        <v>1320.83</v>
      </c>
      <c r="F217" s="190">
        <v>-4.3472659582369788E-2</v>
      </c>
      <c r="G217" s="20"/>
      <c r="H217" s="5"/>
      <c r="I217" s="5"/>
    </row>
    <row r="218" spans="2:9" ht="10.5" customHeight="1" x14ac:dyDescent="0.2">
      <c r="B218" s="16" t="s">
        <v>107</v>
      </c>
      <c r="C218" s="295">
        <v>20407728.439999998</v>
      </c>
      <c r="D218" s="296">
        <v>20407728.439999998</v>
      </c>
      <c r="E218" s="296">
        <v>32081.18</v>
      </c>
      <c r="F218" s="190">
        <v>0.11741133785922253</v>
      </c>
      <c r="G218" s="47"/>
      <c r="H218" s="5"/>
      <c r="I218" s="5"/>
    </row>
    <row r="219" spans="2:9" ht="10.5" customHeight="1" x14ac:dyDescent="0.2">
      <c r="B219" s="33" t="s">
        <v>110</v>
      </c>
      <c r="C219" s="289">
        <v>4518182.5299999909</v>
      </c>
      <c r="D219" s="290">
        <v>4518182.5299999909</v>
      </c>
      <c r="E219" s="290">
        <v>7283.1100000000006</v>
      </c>
      <c r="F219" s="179">
        <v>9.3526435458785695E-2</v>
      </c>
      <c r="G219" s="47"/>
      <c r="H219" s="5"/>
      <c r="I219" s="5"/>
    </row>
    <row r="220" spans="2:9" ht="10.5" customHeight="1" x14ac:dyDescent="0.2">
      <c r="B220" s="33" t="s">
        <v>109</v>
      </c>
      <c r="C220" s="295">
        <v>15813545.910000009</v>
      </c>
      <c r="D220" s="296">
        <v>15813545.910000009</v>
      </c>
      <c r="E220" s="296">
        <v>24798.07</v>
      </c>
      <c r="F220" s="190">
        <v>0.12411161248374181</v>
      </c>
      <c r="G220" s="47"/>
      <c r="H220" s="5"/>
      <c r="I220" s="5"/>
    </row>
    <row r="221" spans="2:9" ht="10.5" customHeight="1" x14ac:dyDescent="0.2">
      <c r="B221" s="33" t="s">
        <v>112</v>
      </c>
      <c r="C221" s="295">
        <v>76000</v>
      </c>
      <c r="D221" s="296">
        <v>76000</v>
      </c>
      <c r="E221" s="296"/>
      <c r="F221" s="190">
        <v>0.1959087332808811</v>
      </c>
      <c r="G221" s="47"/>
      <c r="H221" s="5"/>
      <c r="I221" s="5"/>
    </row>
    <row r="222" spans="2:9" ht="10.5" customHeight="1" x14ac:dyDescent="0.2">
      <c r="B222" s="33" t="s">
        <v>111</v>
      </c>
      <c r="C222" s="295"/>
      <c r="D222" s="296"/>
      <c r="E222" s="296"/>
      <c r="F222" s="190"/>
      <c r="G222" s="47"/>
      <c r="H222" s="5"/>
      <c r="I222" s="5"/>
    </row>
    <row r="223" spans="2:9" ht="10.5" customHeight="1" x14ac:dyDescent="0.2">
      <c r="B223" s="269" t="s">
        <v>411</v>
      </c>
      <c r="C223" s="295"/>
      <c r="D223" s="296"/>
      <c r="E223" s="296"/>
      <c r="F223" s="190"/>
      <c r="G223" s="47"/>
      <c r="H223" s="5"/>
      <c r="I223" s="5"/>
    </row>
    <row r="224" spans="2:9" ht="10.5" customHeight="1" x14ac:dyDescent="0.2">
      <c r="B224" s="16" t="s">
        <v>97</v>
      </c>
      <c r="C224" s="295"/>
      <c r="D224" s="296"/>
      <c r="E224" s="296"/>
      <c r="F224" s="190"/>
      <c r="G224" s="47"/>
      <c r="H224" s="5"/>
      <c r="I224" s="5"/>
    </row>
    <row r="225" spans="1:9" ht="10.5" customHeight="1" x14ac:dyDescent="0.2">
      <c r="B225" s="16" t="s">
        <v>103</v>
      </c>
      <c r="C225" s="295"/>
      <c r="D225" s="296"/>
      <c r="E225" s="296"/>
      <c r="F225" s="190"/>
      <c r="G225" s="47"/>
      <c r="H225" s="5"/>
      <c r="I225" s="5"/>
    </row>
    <row r="226" spans="1:9" ht="10.5" customHeight="1" x14ac:dyDescent="0.2">
      <c r="B226" s="16" t="s">
        <v>96</v>
      </c>
      <c r="C226" s="295"/>
      <c r="D226" s="296"/>
      <c r="E226" s="296"/>
      <c r="F226" s="190"/>
      <c r="G226" s="47"/>
      <c r="H226" s="5"/>
      <c r="I226" s="5"/>
    </row>
    <row r="227" spans="1:9" ht="10.5" customHeight="1" x14ac:dyDescent="0.2">
      <c r="B227" s="16" t="s">
        <v>115</v>
      </c>
      <c r="C227" s="295">
        <v>17247.830000000002</v>
      </c>
      <c r="D227" s="296">
        <v>433.79</v>
      </c>
      <c r="E227" s="296">
        <v>39</v>
      </c>
      <c r="F227" s="190">
        <v>-0.24631445095293103</v>
      </c>
      <c r="G227" s="47"/>
      <c r="H227" s="5"/>
      <c r="I227" s="5"/>
    </row>
    <row r="228" spans="1:9" ht="10.5" customHeight="1" x14ac:dyDescent="0.2">
      <c r="B228" s="16" t="s">
        <v>114</v>
      </c>
      <c r="C228" s="295">
        <v>4282.75</v>
      </c>
      <c r="D228" s="296"/>
      <c r="E228" s="296">
        <v>345.6</v>
      </c>
      <c r="F228" s="190">
        <v>-0.5196120329460171</v>
      </c>
      <c r="G228" s="47"/>
      <c r="H228" s="5"/>
      <c r="I228" s="5"/>
    </row>
    <row r="229" spans="1:9" ht="10.5" customHeight="1" x14ac:dyDescent="0.2">
      <c r="B229" s="16" t="s">
        <v>123</v>
      </c>
      <c r="C229" s="295">
        <v>8603.1499999999978</v>
      </c>
      <c r="D229" s="296"/>
      <c r="E229" s="296"/>
      <c r="F229" s="190">
        <v>0.4424021621404115</v>
      </c>
      <c r="G229" s="47"/>
      <c r="H229" s="5"/>
      <c r="I229" s="5"/>
    </row>
    <row r="230" spans="1:9" ht="10.5" customHeight="1" x14ac:dyDescent="0.2">
      <c r="B230" s="16" t="s">
        <v>95</v>
      </c>
      <c r="C230" s="295">
        <v>64772.800000000017</v>
      </c>
      <c r="D230" s="296">
        <v>53116.400000000016</v>
      </c>
      <c r="E230" s="296"/>
      <c r="F230" s="190">
        <v>1.5782606513775388E-2</v>
      </c>
      <c r="G230" s="47"/>
      <c r="H230" s="5"/>
      <c r="I230" s="5"/>
    </row>
    <row r="231" spans="1:9" ht="10.5" customHeight="1" x14ac:dyDescent="0.2">
      <c r="B231" s="16" t="s">
        <v>381</v>
      </c>
      <c r="C231" s="295">
        <v>966303.58999999904</v>
      </c>
      <c r="D231" s="296">
        <v>190</v>
      </c>
      <c r="E231" s="296">
        <v>758</v>
      </c>
      <c r="F231" s="190">
        <v>2.4606583760470535E-2</v>
      </c>
      <c r="G231" s="47"/>
      <c r="H231" s="5"/>
      <c r="I231" s="5"/>
    </row>
    <row r="232" spans="1:9" s="486" customFormat="1" ht="10.5" customHeight="1" x14ac:dyDescent="0.2">
      <c r="A232" s="452"/>
      <c r="B232" s="563" t="s">
        <v>310</v>
      </c>
      <c r="C232" s="564"/>
      <c r="D232" s="565"/>
      <c r="E232" s="565"/>
      <c r="F232" s="566"/>
      <c r="G232" s="567"/>
    </row>
    <row r="233" spans="1:9" s="486" customFormat="1" ht="10.5" customHeight="1" x14ac:dyDescent="0.2">
      <c r="A233" s="452"/>
      <c r="B233" s="563" t="s">
        <v>311</v>
      </c>
      <c r="C233" s="564"/>
      <c r="D233" s="565"/>
      <c r="E233" s="565"/>
      <c r="F233" s="566"/>
      <c r="G233" s="567"/>
    </row>
    <row r="234" spans="1:9" s="486" customFormat="1" ht="10.5" customHeight="1" x14ac:dyDescent="0.2">
      <c r="A234" s="452"/>
      <c r="B234" s="563" t="s">
        <v>312</v>
      </c>
      <c r="C234" s="564"/>
      <c r="D234" s="565"/>
      <c r="E234" s="565"/>
      <c r="F234" s="566"/>
      <c r="G234" s="567"/>
    </row>
    <row r="235" spans="1:9" s="486" customFormat="1" ht="13.5" customHeight="1" x14ac:dyDescent="0.2">
      <c r="A235" s="452"/>
      <c r="B235" s="563" t="s">
        <v>313</v>
      </c>
      <c r="C235" s="564"/>
      <c r="D235" s="565"/>
      <c r="E235" s="565"/>
      <c r="F235" s="566"/>
      <c r="G235" s="567"/>
    </row>
    <row r="236" spans="1:9" ht="10.5" customHeight="1" x14ac:dyDescent="0.2">
      <c r="B236" s="269" t="s">
        <v>412</v>
      </c>
      <c r="C236" s="295"/>
      <c r="D236" s="296"/>
      <c r="E236" s="296"/>
      <c r="F236" s="190"/>
      <c r="G236" s="47"/>
      <c r="H236" s="5"/>
      <c r="I236" s="5"/>
    </row>
    <row r="237" spans="1:9" ht="10.5" customHeight="1" x14ac:dyDescent="0.2">
      <c r="B237" s="16" t="s">
        <v>94</v>
      </c>
      <c r="C237" s="295">
        <v>193.5</v>
      </c>
      <c r="D237" s="296"/>
      <c r="E237" s="296"/>
      <c r="F237" s="190"/>
      <c r="G237" s="47"/>
      <c r="H237" s="5"/>
      <c r="I237" s="5"/>
    </row>
    <row r="238" spans="1:9" ht="10.5" customHeight="1" x14ac:dyDescent="0.2">
      <c r="B238" s="16" t="s">
        <v>92</v>
      </c>
      <c r="C238" s="295">
        <v>29.3</v>
      </c>
      <c r="D238" s="296"/>
      <c r="E238" s="296"/>
      <c r="F238" s="190"/>
      <c r="G238" s="47"/>
      <c r="H238" s="5"/>
      <c r="I238" s="5"/>
    </row>
    <row r="239" spans="1:9" ht="10.5" customHeight="1" x14ac:dyDescent="0.2">
      <c r="B239" s="16" t="s">
        <v>93</v>
      </c>
      <c r="C239" s="295">
        <v>376.25</v>
      </c>
      <c r="D239" s="296"/>
      <c r="E239" s="296"/>
      <c r="F239" s="190">
        <v>-0.27574590952839273</v>
      </c>
      <c r="G239" s="47"/>
      <c r="H239" s="5"/>
      <c r="I239" s="5"/>
    </row>
    <row r="240" spans="1:9" ht="10.5" customHeight="1" x14ac:dyDescent="0.2">
      <c r="B240" s="16" t="s">
        <v>91</v>
      </c>
      <c r="C240" s="295">
        <v>402988.93</v>
      </c>
      <c r="D240" s="296">
        <v>26385.13</v>
      </c>
      <c r="E240" s="296">
        <v>2932.02</v>
      </c>
      <c r="F240" s="190">
        <v>5.7010579182955601E-2</v>
      </c>
      <c r="G240" s="47"/>
      <c r="H240" s="5"/>
      <c r="I240" s="5"/>
    </row>
    <row r="241" spans="1:9" ht="10.5" customHeight="1" x14ac:dyDescent="0.2">
      <c r="B241" s="16" t="s">
        <v>252</v>
      </c>
      <c r="C241" s="295"/>
      <c r="D241" s="296"/>
      <c r="E241" s="296"/>
      <c r="F241" s="190"/>
      <c r="G241" s="47"/>
      <c r="H241" s="5"/>
      <c r="I241" s="5"/>
    </row>
    <row r="242" spans="1:9" ht="10.5" customHeight="1" x14ac:dyDescent="0.2">
      <c r="B242" s="16" t="s">
        <v>177</v>
      </c>
      <c r="C242" s="295"/>
      <c r="D242" s="296"/>
      <c r="E242" s="296"/>
      <c r="F242" s="190"/>
      <c r="G242" s="47"/>
      <c r="H242" s="5"/>
      <c r="I242" s="5"/>
    </row>
    <row r="243" spans="1:9" ht="10.5" customHeight="1" x14ac:dyDescent="0.2">
      <c r="B243" s="16" t="s">
        <v>303</v>
      </c>
      <c r="C243" s="295"/>
      <c r="D243" s="296"/>
      <c r="E243" s="296"/>
      <c r="F243" s="190"/>
      <c r="G243" s="47"/>
      <c r="H243" s="5"/>
      <c r="I243" s="5"/>
    </row>
    <row r="244" spans="1:9" ht="10.5" customHeight="1" x14ac:dyDescent="0.2">
      <c r="B244" s="268" t="s">
        <v>255</v>
      </c>
      <c r="C244" s="295"/>
      <c r="D244" s="296"/>
      <c r="E244" s="296"/>
      <c r="F244" s="190"/>
      <c r="G244" s="47"/>
      <c r="H244" s="5"/>
      <c r="I244" s="5"/>
    </row>
    <row r="245" spans="1:9" ht="10.5" customHeight="1" x14ac:dyDescent="0.2">
      <c r="B245" s="16" t="s">
        <v>374</v>
      </c>
      <c r="C245" s="295">
        <v>240</v>
      </c>
      <c r="D245" s="296"/>
      <c r="E245" s="296"/>
      <c r="F245" s="190">
        <v>0</v>
      </c>
      <c r="G245" s="117"/>
      <c r="H245" s="5"/>
      <c r="I245" s="5"/>
    </row>
    <row r="246" spans="1:9" ht="10.5" customHeight="1" x14ac:dyDescent="0.2">
      <c r="B246" s="574" t="s">
        <v>460</v>
      </c>
      <c r="C246" s="295"/>
      <c r="D246" s="296"/>
      <c r="E246" s="296"/>
      <c r="F246" s="190"/>
      <c r="G246" s="117"/>
      <c r="H246" s="5"/>
      <c r="I246" s="5"/>
    </row>
    <row r="247" spans="1:9" ht="10.5" hidden="1" customHeight="1" x14ac:dyDescent="0.2">
      <c r="B247" s="579"/>
      <c r="C247" s="295"/>
      <c r="D247" s="296"/>
      <c r="E247" s="296"/>
      <c r="F247" s="190"/>
      <c r="G247" s="117"/>
      <c r="H247" s="5"/>
      <c r="I247" s="5"/>
    </row>
    <row r="248" spans="1:9" ht="10.5" customHeight="1" x14ac:dyDescent="0.2">
      <c r="B248" s="16" t="s">
        <v>99</v>
      </c>
      <c r="C248" s="295">
        <v>14141.13</v>
      </c>
      <c r="D248" s="296">
        <v>5360</v>
      </c>
      <c r="E248" s="296">
        <v>62.65</v>
      </c>
      <c r="F248" s="190">
        <v>8.9702135922928417E-2</v>
      </c>
      <c r="G248" s="47"/>
      <c r="H248" s="5"/>
      <c r="I248" s="5"/>
    </row>
    <row r="249" spans="1:9" ht="13.5" customHeight="1" x14ac:dyDescent="0.2">
      <c r="A249" s="24"/>
      <c r="B249" s="16" t="s">
        <v>98</v>
      </c>
      <c r="C249" s="295"/>
      <c r="D249" s="296"/>
      <c r="E249" s="296"/>
      <c r="F249" s="190"/>
      <c r="G249" s="266"/>
      <c r="H249" s="5"/>
      <c r="I249" s="28"/>
    </row>
    <row r="250" spans="1:9" s="28" customFormat="1" ht="12.75" customHeight="1" x14ac:dyDescent="0.2">
      <c r="A250" s="24"/>
      <c r="B250" s="16" t="s">
        <v>279</v>
      </c>
      <c r="C250" s="295">
        <v>-4944986</v>
      </c>
      <c r="D250" s="296">
        <v>-20449</v>
      </c>
      <c r="E250" s="296">
        <v>-5285</v>
      </c>
      <c r="F250" s="190">
        <v>0.47993921009031104</v>
      </c>
      <c r="G250" s="266"/>
      <c r="H250" s="267"/>
      <c r="I250" s="47"/>
    </row>
    <row r="251" spans="1:9" s="28" customFormat="1" ht="15" customHeight="1" x14ac:dyDescent="0.2">
      <c r="A251" s="24"/>
      <c r="B251" s="263" t="s">
        <v>253</v>
      </c>
      <c r="C251" s="299">
        <v>171969921.07999995</v>
      </c>
      <c r="D251" s="300">
        <v>57863446.82</v>
      </c>
      <c r="E251" s="300">
        <v>223840.49000000005</v>
      </c>
      <c r="F251" s="234">
        <v>3.5314844125073908E-2</v>
      </c>
      <c r="G251" s="266"/>
      <c r="H251" s="267"/>
      <c r="I251" s="47"/>
    </row>
    <row r="252" spans="1:9" s="28" customFormat="1" ht="11.25" customHeight="1" x14ac:dyDescent="0.2">
      <c r="A252" s="24"/>
      <c r="B252" s="265" t="s">
        <v>238</v>
      </c>
      <c r="C252" s="266"/>
      <c r="D252" s="266"/>
      <c r="E252" s="266"/>
      <c r="F252" s="266"/>
      <c r="G252" s="266"/>
      <c r="H252" s="267"/>
      <c r="I252" s="47"/>
    </row>
    <row r="253" spans="1:9" s="28" customFormat="1" ht="11.25" customHeight="1" x14ac:dyDescent="0.2">
      <c r="A253" s="24"/>
      <c r="B253" s="265" t="s">
        <v>249</v>
      </c>
      <c r="C253" s="266"/>
      <c r="D253" s="266"/>
      <c r="E253" s="266"/>
      <c r="F253" s="266"/>
      <c r="G253" s="266"/>
      <c r="H253" s="267"/>
      <c r="I253" s="47"/>
    </row>
    <row r="254" spans="1:9" s="28" customFormat="1" ht="11.25" customHeight="1" x14ac:dyDescent="0.2">
      <c r="A254" s="24"/>
      <c r="B254" s="265" t="s">
        <v>251</v>
      </c>
      <c r="C254" s="266"/>
      <c r="D254" s="266"/>
      <c r="E254" s="266"/>
      <c r="F254" s="266"/>
      <c r="G254" s="266"/>
      <c r="H254" s="267"/>
      <c r="I254" s="47"/>
    </row>
    <row r="255" spans="1:9" s="28" customFormat="1" ht="11.25" customHeight="1" x14ac:dyDescent="0.2">
      <c r="A255" s="24"/>
      <c r="B255" s="265" t="s">
        <v>376</v>
      </c>
      <c r="C255" s="266"/>
      <c r="D255" s="266"/>
      <c r="E255" s="266"/>
      <c r="F255" s="266"/>
      <c r="G255" s="266"/>
      <c r="H255" s="267"/>
      <c r="I255" s="47"/>
    </row>
    <row r="256" spans="1:9" s="28" customFormat="1" ht="11.25" customHeight="1" x14ac:dyDescent="0.2">
      <c r="A256" s="24"/>
      <c r="B256" s="265" t="s">
        <v>282</v>
      </c>
      <c r="C256" s="266"/>
      <c r="D256" s="266"/>
      <c r="E256" s="266"/>
      <c r="F256" s="266"/>
      <c r="G256" s="8"/>
      <c r="H256" s="267"/>
      <c r="I256" s="47"/>
    </row>
    <row r="257" spans="1:9" x14ac:dyDescent="0.2">
      <c r="B257" s="265"/>
      <c r="C257" s="266"/>
      <c r="D257" s="266"/>
      <c r="E257" s="266"/>
      <c r="F257" s="266"/>
      <c r="H257" s="8"/>
      <c r="I257" s="8"/>
    </row>
    <row r="258" spans="1:9" ht="15" customHeight="1" x14ac:dyDescent="0.2">
      <c r="B258" s="265"/>
      <c r="C258" s="266"/>
      <c r="D258" s="266"/>
      <c r="E258" s="266"/>
      <c r="F258" s="266"/>
      <c r="G258" s="15"/>
    </row>
    <row r="259" spans="1:9" ht="15.75" x14ac:dyDescent="0.25">
      <c r="B259" s="7" t="s">
        <v>288</v>
      </c>
      <c r="C259" s="8"/>
      <c r="D259" s="8"/>
      <c r="E259" s="8"/>
      <c r="F259" s="8"/>
      <c r="G259" s="20"/>
      <c r="H259" s="5"/>
      <c r="I259" s="5"/>
    </row>
    <row r="260" spans="1:9" ht="14.25" customHeight="1" x14ac:dyDescent="0.2">
      <c r="B260" s="9"/>
      <c r="C260" s="10" t="str">
        <f>$C$3</f>
        <v>PERIODE DU 1.1 AU 30.11.2024</v>
      </c>
      <c r="D260" s="11"/>
      <c r="G260" s="23"/>
      <c r="H260" s="5"/>
      <c r="I260" s="5"/>
    </row>
    <row r="261" spans="1:9" ht="12" customHeight="1" x14ac:dyDescent="0.2">
      <c r="B261" s="12" t="str">
        <f>B4</f>
        <v xml:space="preserve">             V - ASSURANCE ACCIDENTS DU TRAVAIL : DEPENSES en milliers d'euros</v>
      </c>
      <c r="C261" s="13"/>
      <c r="D261" s="13"/>
      <c r="E261" s="13"/>
      <c r="F261" s="14"/>
      <c r="G261" s="27"/>
      <c r="H261" s="5"/>
      <c r="I261" s="5"/>
    </row>
    <row r="262" spans="1:9" x14ac:dyDescent="0.2">
      <c r="A262" s="24"/>
      <c r="B262" s="16" t="s">
        <v>4</v>
      </c>
      <c r="C262" s="18" t="s">
        <v>6</v>
      </c>
      <c r="D262" s="219" t="s">
        <v>3</v>
      </c>
      <c r="E262" s="219" t="s">
        <v>237</v>
      </c>
      <c r="F262" s="19" t="str">
        <f>CUMUL_Maladie_mnt!$H$5</f>
        <v>PCAP</v>
      </c>
      <c r="G262" s="20"/>
      <c r="H262" s="28"/>
      <c r="I262" s="28"/>
    </row>
    <row r="263" spans="1:9" s="28" customFormat="1" ht="18" customHeight="1" x14ac:dyDescent="0.2">
      <c r="A263" s="6"/>
      <c r="B263" s="21"/>
      <c r="C263" s="44"/>
      <c r="D263" s="220" t="s">
        <v>241</v>
      </c>
      <c r="E263" s="220" t="s">
        <v>239</v>
      </c>
      <c r="F263" s="22" t="str">
        <f>CUMUL_Maladie_mnt!$H$6</f>
        <v>en %</v>
      </c>
      <c r="G263" s="20"/>
      <c r="H263" s="5"/>
      <c r="I263" s="5"/>
    </row>
    <row r="264" spans="1:9" ht="12.75" x14ac:dyDescent="0.2">
      <c r="B264" s="52" t="s">
        <v>163</v>
      </c>
      <c r="C264" s="303"/>
      <c r="D264" s="304"/>
      <c r="E264" s="304"/>
      <c r="F264" s="237"/>
      <c r="G264" s="27"/>
      <c r="H264" s="5"/>
      <c r="I264" s="5"/>
    </row>
    <row r="265" spans="1:9" ht="12" x14ac:dyDescent="0.2">
      <c r="A265" s="54"/>
      <c r="B265" s="31" t="s">
        <v>124</v>
      </c>
      <c r="C265" s="303"/>
      <c r="D265" s="304"/>
      <c r="E265" s="304"/>
      <c r="F265" s="237"/>
      <c r="G265" s="27"/>
      <c r="H265" s="28"/>
      <c r="I265" s="28"/>
    </row>
    <row r="266" spans="1:9" s="28" customFormat="1" ht="10.5" customHeight="1" x14ac:dyDescent="0.2">
      <c r="A266" s="54"/>
      <c r="B266" s="31"/>
      <c r="C266" s="303"/>
      <c r="D266" s="304"/>
      <c r="E266" s="304"/>
      <c r="F266" s="237"/>
      <c r="G266" s="20"/>
    </row>
    <row r="267" spans="1:9" s="28" customFormat="1" ht="9.75" customHeight="1" x14ac:dyDescent="0.2">
      <c r="A267" s="2"/>
      <c r="B267" s="37" t="s">
        <v>125</v>
      </c>
      <c r="C267" s="301">
        <v>11795979.620000008</v>
      </c>
      <c r="D267" s="302">
        <v>17099.469999999867</v>
      </c>
      <c r="E267" s="302">
        <v>29685.410000000003</v>
      </c>
      <c r="F267" s="239">
        <v>-2.2752980278217483E-2</v>
      </c>
      <c r="G267" s="20"/>
      <c r="H267" s="5"/>
      <c r="I267" s="5"/>
    </row>
    <row r="268" spans="1:9" ht="10.5" customHeight="1" x14ac:dyDescent="0.2">
      <c r="A268" s="2"/>
      <c r="B268" s="37" t="s">
        <v>126</v>
      </c>
      <c r="C268" s="301">
        <v>32317.000000000011</v>
      </c>
      <c r="D268" s="302"/>
      <c r="E268" s="302">
        <v>743.75</v>
      </c>
      <c r="F268" s="239"/>
      <c r="G268" s="20"/>
      <c r="H268" s="5"/>
      <c r="I268" s="5"/>
    </row>
    <row r="269" spans="1:9" ht="10.5" customHeight="1" x14ac:dyDescent="0.2">
      <c r="A269" s="2"/>
      <c r="B269" s="37" t="s">
        <v>127</v>
      </c>
      <c r="C269" s="301">
        <v>903295.55</v>
      </c>
      <c r="D269" s="302"/>
      <c r="E269" s="302">
        <v>11514.2</v>
      </c>
      <c r="F269" s="239"/>
      <c r="G269" s="20"/>
      <c r="H269" s="5"/>
      <c r="I269" s="5"/>
    </row>
    <row r="270" spans="1:9" ht="10.5" customHeight="1" x14ac:dyDescent="0.2">
      <c r="A270" s="2"/>
      <c r="B270" s="37" t="s">
        <v>219</v>
      </c>
      <c r="C270" s="301">
        <v>3778541.2900000117</v>
      </c>
      <c r="D270" s="302"/>
      <c r="E270" s="302">
        <v>12242.19</v>
      </c>
      <c r="F270" s="239">
        <v>2.4718858700259805E-2</v>
      </c>
      <c r="G270" s="20"/>
      <c r="H270" s="5"/>
      <c r="I270" s="5"/>
    </row>
    <row r="271" spans="1:9" ht="10.5" hidden="1" customHeight="1" x14ac:dyDescent="0.2">
      <c r="A271" s="2"/>
      <c r="B271" s="37" t="s">
        <v>130</v>
      </c>
      <c r="C271" s="301"/>
      <c r="D271" s="302"/>
      <c r="E271" s="302"/>
      <c r="F271" s="239"/>
      <c r="G271" s="20"/>
      <c r="H271" s="5"/>
      <c r="I271" s="5"/>
    </row>
    <row r="272" spans="1:9" ht="10.5" hidden="1" customHeight="1" x14ac:dyDescent="0.2">
      <c r="A272" s="2"/>
      <c r="B272" s="16" t="s">
        <v>128</v>
      </c>
      <c r="C272" s="301"/>
      <c r="D272" s="302"/>
      <c r="E272" s="302"/>
      <c r="F272" s="239"/>
      <c r="G272" s="20"/>
      <c r="H272" s="5"/>
      <c r="I272" s="5"/>
    </row>
    <row r="273" spans="1:9" ht="10.5" hidden="1" customHeight="1" x14ac:dyDescent="0.2">
      <c r="A273" s="2"/>
      <c r="B273" s="16" t="s">
        <v>192</v>
      </c>
      <c r="C273" s="301"/>
      <c r="D273" s="302"/>
      <c r="E273" s="302"/>
      <c r="F273" s="239"/>
      <c r="G273" s="20"/>
      <c r="H273" s="5"/>
      <c r="I273" s="5"/>
    </row>
    <row r="274" spans="1:9" ht="10.5" customHeight="1" x14ac:dyDescent="0.2">
      <c r="A274" s="2"/>
      <c r="B274" s="16" t="s">
        <v>414</v>
      </c>
      <c r="C274" s="301"/>
      <c r="D274" s="302"/>
      <c r="E274" s="302"/>
      <c r="F274" s="239"/>
      <c r="G274" s="20"/>
      <c r="H274" s="5"/>
      <c r="I274" s="5"/>
    </row>
    <row r="275" spans="1:9" ht="10.5" customHeight="1" x14ac:dyDescent="0.2">
      <c r="A275" s="2"/>
      <c r="B275" s="574" t="s">
        <v>452</v>
      </c>
      <c r="C275" s="301"/>
      <c r="D275" s="302"/>
      <c r="E275" s="302"/>
      <c r="F275" s="239"/>
      <c r="G275" s="20"/>
      <c r="H275" s="5"/>
      <c r="I275" s="5"/>
    </row>
    <row r="276" spans="1:9" ht="10.5" customHeight="1" x14ac:dyDescent="0.2">
      <c r="A276" s="2"/>
      <c r="B276" s="574" t="s">
        <v>488</v>
      </c>
      <c r="C276" s="301"/>
      <c r="D276" s="302"/>
      <c r="E276" s="302"/>
      <c r="F276" s="239"/>
      <c r="G276" s="20"/>
      <c r="H276" s="5"/>
      <c r="I276" s="5"/>
    </row>
    <row r="277" spans="1:9" ht="10.5" customHeight="1" x14ac:dyDescent="0.2">
      <c r="A277" s="2"/>
      <c r="B277" s="16" t="s">
        <v>280</v>
      </c>
      <c r="C277" s="301">
        <v>-651478.39000000234</v>
      </c>
      <c r="D277" s="302">
        <v>-11.5</v>
      </c>
      <c r="E277" s="302">
        <v>-2183.9100000000008</v>
      </c>
      <c r="F277" s="239">
        <v>0.20441209549384398</v>
      </c>
      <c r="G277" s="27"/>
      <c r="H277" s="5"/>
      <c r="I277" s="5"/>
    </row>
    <row r="278" spans="1:9" s="28" customFormat="1" ht="10.5" customHeight="1" x14ac:dyDescent="0.2">
      <c r="A278" s="54"/>
      <c r="B278" s="35" t="s">
        <v>131</v>
      </c>
      <c r="C278" s="303">
        <v>15860231.870000018</v>
      </c>
      <c r="D278" s="304">
        <v>17087.969999999867</v>
      </c>
      <c r="E278" s="304">
        <v>52001.64</v>
      </c>
      <c r="F278" s="237">
        <v>-1.8468421268995505E-2</v>
      </c>
      <c r="G278" s="27"/>
      <c r="H278" s="5"/>
    </row>
    <row r="279" spans="1:9" ht="12" x14ac:dyDescent="0.2">
      <c r="A279" s="54"/>
      <c r="B279" s="31" t="s">
        <v>132</v>
      </c>
      <c r="C279" s="303"/>
      <c r="D279" s="304"/>
      <c r="E279" s="304"/>
      <c r="F279" s="237"/>
      <c r="G279" s="27"/>
      <c r="H279" s="5"/>
      <c r="I279" s="28"/>
    </row>
    <row r="280" spans="1:9" s="28" customFormat="1" ht="12.75" customHeight="1" x14ac:dyDescent="0.2">
      <c r="A280" s="54"/>
      <c r="B280" s="31"/>
      <c r="C280" s="303"/>
      <c r="D280" s="304"/>
      <c r="E280" s="304"/>
      <c r="F280" s="237"/>
      <c r="G280" s="20"/>
      <c r="H280" s="5"/>
    </row>
    <row r="281" spans="1:9" s="28" customFormat="1" ht="12.75" customHeight="1" x14ac:dyDescent="0.2">
      <c r="A281" s="2"/>
      <c r="B281" s="37" t="s">
        <v>24</v>
      </c>
      <c r="C281" s="301">
        <v>141351307.57999802</v>
      </c>
      <c r="D281" s="302">
        <v>397441.87999999983</v>
      </c>
      <c r="E281" s="302">
        <v>359637.4699999998</v>
      </c>
      <c r="F281" s="239">
        <v>2.1404879453124748E-2</v>
      </c>
      <c r="G281" s="20"/>
      <c r="H281" s="5"/>
      <c r="I281" s="5"/>
    </row>
    <row r="282" spans="1:9" ht="10.5" customHeight="1" x14ac:dyDescent="0.2">
      <c r="A282" s="2"/>
      <c r="B282" s="37" t="s">
        <v>133</v>
      </c>
      <c r="C282" s="301">
        <v>10687988.360000545</v>
      </c>
      <c r="D282" s="302">
        <v>78267.970000000059</v>
      </c>
      <c r="E282" s="302">
        <v>34432.220000000016</v>
      </c>
      <c r="F282" s="239">
        <v>0.32015545998668204</v>
      </c>
      <c r="G282" s="20"/>
      <c r="H282" s="5"/>
      <c r="I282" s="5"/>
    </row>
    <row r="283" spans="1:9" ht="10.5" customHeight="1" x14ac:dyDescent="0.2">
      <c r="A283" s="2"/>
      <c r="B283" s="37" t="s">
        <v>134</v>
      </c>
      <c r="C283" s="301">
        <v>408038.29999999399</v>
      </c>
      <c r="D283" s="302">
        <v>197603.21999999878</v>
      </c>
      <c r="E283" s="302">
        <v>1279.3700000000003</v>
      </c>
      <c r="F283" s="239">
        <v>-0.25931032144223165</v>
      </c>
      <c r="G283" s="20"/>
      <c r="H283" s="5"/>
      <c r="I283" s="5"/>
    </row>
    <row r="284" spans="1:9" ht="10.5" customHeight="1" x14ac:dyDescent="0.2">
      <c r="A284" s="2"/>
      <c r="B284" s="37" t="s">
        <v>220</v>
      </c>
      <c r="C284" s="301">
        <v>732360.61999999976</v>
      </c>
      <c r="D284" s="302"/>
      <c r="E284" s="302">
        <v>4584.5400000000009</v>
      </c>
      <c r="F284" s="239">
        <v>-7.4619136462289459E-2</v>
      </c>
      <c r="G284" s="20"/>
      <c r="H284" s="5"/>
      <c r="I284" s="5"/>
    </row>
    <row r="285" spans="1:9" ht="10.5" customHeight="1" x14ac:dyDescent="0.2">
      <c r="A285" s="2"/>
      <c r="B285" s="37" t="s">
        <v>312</v>
      </c>
      <c r="C285" s="301"/>
      <c r="D285" s="302"/>
      <c r="E285" s="302"/>
      <c r="F285" s="239"/>
      <c r="G285" s="20"/>
      <c r="H285" s="5"/>
      <c r="I285" s="5"/>
    </row>
    <row r="286" spans="1:9" ht="10.5" customHeight="1" x14ac:dyDescent="0.2">
      <c r="A286" s="2"/>
      <c r="B286" s="16" t="s">
        <v>414</v>
      </c>
      <c r="C286" s="301"/>
      <c r="D286" s="302"/>
      <c r="E286" s="302"/>
      <c r="F286" s="239"/>
      <c r="G286" s="20"/>
      <c r="H286" s="5"/>
      <c r="I286" s="5"/>
    </row>
    <row r="287" spans="1:9" ht="10.5" customHeight="1" x14ac:dyDescent="0.2">
      <c r="A287" s="2"/>
      <c r="B287" s="574" t="s">
        <v>453</v>
      </c>
      <c r="C287" s="301"/>
      <c r="D287" s="302"/>
      <c r="E287" s="302"/>
      <c r="F287" s="239"/>
      <c r="G287" s="20"/>
      <c r="H287" s="5"/>
      <c r="I287" s="5"/>
    </row>
    <row r="288" spans="1:9" ht="10.5" hidden="1" customHeight="1" x14ac:dyDescent="0.2">
      <c r="A288" s="2"/>
      <c r="B288" s="574"/>
      <c r="C288" s="301"/>
      <c r="D288" s="302"/>
      <c r="E288" s="302"/>
      <c r="F288" s="239"/>
      <c r="G288" s="20"/>
      <c r="H288" s="5"/>
      <c r="I288" s="5"/>
    </row>
    <row r="289" spans="1:9" ht="10.5" customHeight="1" x14ac:dyDescent="0.2">
      <c r="A289" s="2"/>
      <c r="B289" s="16" t="s">
        <v>280</v>
      </c>
      <c r="C289" s="301">
        <v>-3948060.2499999995</v>
      </c>
      <c r="D289" s="302">
        <v>-3.5</v>
      </c>
      <c r="E289" s="302">
        <v>-12674.160000000003</v>
      </c>
      <c r="F289" s="239">
        <v>0.24289227498549826</v>
      </c>
      <c r="G289" s="20"/>
      <c r="H289" s="5"/>
      <c r="I289" s="5"/>
    </row>
    <row r="290" spans="1:9" ht="10.5" customHeight="1" x14ac:dyDescent="0.2">
      <c r="A290" s="2"/>
      <c r="B290" s="35" t="s">
        <v>135</v>
      </c>
      <c r="C290" s="303">
        <v>149241764.58999854</v>
      </c>
      <c r="D290" s="304">
        <v>673309.56999999867</v>
      </c>
      <c r="E290" s="304">
        <v>387299.43999999983</v>
      </c>
      <c r="F290" s="237">
        <v>3.1664317384607399E-2</v>
      </c>
      <c r="G290" s="27"/>
      <c r="H290" s="5"/>
      <c r="I290" s="5"/>
    </row>
    <row r="291" spans="1:9" x14ac:dyDescent="0.2">
      <c r="A291" s="54"/>
      <c r="B291" s="16"/>
      <c r="C291" s="303"/>
      <c r="D291" s="304"/>
      <c r="E291" s="304"/>
      <c r="F291" s="237"/>
      <c r="G291" s="27"/>
      <c r="H291" s="5"/>
      <c r="I291" s="28"/>
    </row>
    <row r="292" spans="1:9" s="28" customFormat="1" ht="16.5" customHeight="1" x14ac:dyDescent="0.2">
      <c r="A292" s="54"/>
      <c r="B292" s="31" t="s">
        <v>136</v>
      </c>
      <c r="C292" s="303"/>
      <c r="D292" s="304"/>
      <c r="E292" s="304"/>
      <c r="F292" s="237"/>
      <c r="G292" s="20"/>
      <c r="H292" s="5"/>
    </row>
    <row r="293" spans="1:9" s="28" customFormat="1" ht="16.5" customHeight="1" x14ac:dyDescent="0.2">
      <c r="A293" s="2"/>
      <c r="B293" s="37" t="s">
        <v>138</v>
      </c>
      <c r="C293" s="301">
        <v>669189.16000000318</v>
      </c>
      <c r="D293" s="302">
        <v>2163</v>
      </c>
      <c r="E293" s="302">
        <v>1232.1200000000001</v>
      </c>
      <c r="F293" s="239">
        <v>1.5195446741871343E-3</v>
      </c>
      <c r="G293" s="20"/>
      <c r="H293" s="5"/>
      <c r="I293" s="5"/>
    </row>
    <row r="294" spans="1:9" ht="10.5" customHeight="1" x14ac:dyDescent="0.2">
      <c r="A294" s="2"/>
      <c r="B294" s="37" t="s">
        <v>221</v>
      </c>
      <c r="C294" s="301">
        <v>6153.4400000000005</v>
      </c>
      <c r="D294" s="302"/>
      <c r="E294" s="302"/>
      <c r="F294" s="239">
        <v>-6.0527734053548943E-2</v>
      </c>
      <c r="G294" s="20"/>
      <c r="H294" s="5"/>
      <c r="I294" s="5"/>
    </row>
    <row r="295" spans="1:9" ht="10.5" hidden="1" customHeight="1" x14ac:dyDescent="0.2">
      <c r="A295" s="2"/>
      <c r="B295" s="16" t="s">
        <v>128</v>
      </c>
      <c r="C295" s="301"/>
      <c r="D295" s="302"/>
      <c r="E295" s="302"/>
      <c r="F295" s="239"/>
      <c r="G295" s="27"/>
      <c r="H295" s="5"/>
      <c r="I295" s="5"/>
    </row>
    <row r="296" spans="1:9" ht="10.5" customHeight="1" x14ac:dyDescent="0.2">
      <c r="A296" s="2"/>
      <c r="B296" s="574" t="s">
        <v>454</v>
      </c>
      <c r="C296" s="301"/>
      <c r="D296" s="302"/>
      <c r="E296" s="302"/>
      <c r="F296" s="239"/>
      <c r="G296" s="27"/>
      <c r="H296" s="5"/>
      <c r="I296" s="5"/>
    </row>
    <row r="297" spans="1:9" ht="10.5" hidden="1" customHeight="1" x14ac:dyDescent="0.2">
      <c r="A297" s="2"/>
      <c r="B297" s="574"/>
      <c r="C297" s="301"/>
      <c r="D297" s="302"/>
      <c r="E297" s="302"/>
      <c r="F297" s="239"/>
      <c r="G297" s="27"/>
      <c r="H297" s="5"/>
      <c r="I297" s="5"/>
    </row>
    <row r="298" spans="1:9" s="28" customFormat="1" ht="10.5" customHeight="1" x14ac:dyDescent="0.2">
      <c r="A298" s="54"/>
      <c r="B298" s="16" t="s">
        <v>280</v>
      </c>
      <c r="C298" s="301">
        <v>-4929.33</v>
      </c>
      <c r="D298" s="302"/>
      <c r="E298" s="302">
        <v>-12.5</v>
      </c>
      <c r="F298" s="239">
        <v>9.3164464886466236E-2</v>
      </c>
      <c r="G298" s="27"/>
      <c r="H298" s="5"/>
    </row>
    <row r="299" spans="1:9" s="28" customFormat="1" ht="10.5" customHeight="1" x14ac:dyDescent="0.2">
      <c r="A299" s="54"/>
      <c r="B299" s="16" t="s">
        <v>356</v>
      </c>
      <c r="C299" s="303"/>
      <c r="D299" s="304"/>
      <c r="E299" s="304"/>
      <c r="F299" s="237"/>
      <c r="G299" s="20"/>
      <c r="H299" s="5"/>
    </row>
    <row r="300" spans="1:9" ht="11.25" customHeight="1" x14ac:dyDescent="0.2">
      <c r="A300" s="2"/>
      <c r="B300" s="35" t="s">
        <v>137</v>
      </c>
      <c r="C300" s="303">
        <v>671263.27000000316</v>
      </c>
      <c r="D300" s="304">
        <v>2163</v>
      </c>
      <c r="E300" s="304">
        <v>1219.6200000000001</v>
      </c>
      <c r="F300" s="237">
        <v>1.4716213387799826E-4</v>
      </c>
      <c r="G300" s="27"/>
      <c r="H300" s="5"/>
      <c r="I300" s="5"/>
    </row>
    <row r="301" spans="1:9" ht="11.25" customHeight="1" x14ac:dyDescent="0.2">
      <c r="A301" s="54"/>
      <c r="B301" s="16"/>
      <c r="C301" s="303"/>
      <c r="D301" s="304"/>
      <c r="E301" s="304"/>
      <c r="F301" s="237"/>
      <c r="G301" s="27"/>
      <c r="H301" s="5"/>
      <c r="I301" s="28"/>
    </row>
    <row r="302" spans="1:9" s="28" customFormat="1" ht="16.5" customHeight="1" x14ac:dyDescent="0.2">
      <c r="A302" s="54"/>
      <c r="B302" s="31" t="s">
        <v>141</v>
      </c>
      <c r="C302" s="303"/>
      <c r="D302" s="304"/>
      <c r="E302" s="304"/>
      <c r="F302" s="237"/>
      <c r="G302" s="20"/>
      <c r="H302" s="5"/>
    </row>
    <row r="303" spans="1:9" s="28" customFormat="1" ht="16.5" customHeight="1" x14ac:dyDescent="0.2">
      <c r="A303" s="2"/>
      <c r="B303" s="37" t="s">
        <v>151</v>
      </c>
      <c r="C303" s="301">
        <v>102131.69999999968</v>
      </c>
      <c r="D303" s="302">
        <v>774.8</v>
      </c>
      <c r="E303" s="302"/>
      <c r="F303" s="239">
        <v>0.22712559655117248</v>
      </c>
      <c r="G303" s="56"/>
      <c r="H303" s="5"/>
      <c r="I303" s="5"/>
    </row>
    <row r="304" spans="1:9" s="57" customFormat="1" ht="10.5" customHeight="1" x14ac:dyDescent="0.2">
      <c r="A304" s="6"/>
      <c r="B304" s="16" t="s">
        <v>222</v>
      </c>
      <c r="C304" s="306">
        <v>87.5</v>
      </c>
      <c r="D304" s="307"/>
      <c r="E304" s="307"/>
      <c r="F304" s="182">
        <v>2.9411764705882248E-2</v>
      </c>
      <c r="G304" s="56"/>
      <c r="H304" s="5"/>
    </row>
    <row r="305" spans="1:9" ht="10.5" customHeight="1" x14ac:dyDescent="0.2">
      <c r="B305" s="16" t="s">
        <v>128</v>
      </c>
      <c r="C305" s="306"/>
      <c r="D305" s="307"/>
      <c r="E305" s="307"/>
      <c r="F305" s="182"/>
      <c r="G305" s="56"/>
      <c r="H305" s="5"/>
      <c r="I305" s="57"/>
    </row>
    <row r="306" spans="1:9" s="57" customFormat="1" ht="10.5" customHeight="1" x14ac:dyDescent="0.2">
      <c r="A306" s="6"/>
      <c r="B306" s="16" t="s">
        <v>427</v>
      </c>
      <c r="C306" s="306"/>
      <c r="D306" s="307"/>
      <c r="E306" s="307"/>
      <c r="F306" s="182"/>
      <c r="G306" s="56"/>
      <c r="H306" s="5"/>
    </row>
    <row r="307" spans="1:9" s="57" customFormat="1" ht="10.5" customHeight="1" x14ac:dyDescent="0.2">
      <c r="A307" s="6"/>
      <c r="B307" s="574" t="s">
        <v>455</v>
      </c>
      <c r="C307" s="306"/>
      <c r="D307" s="307"/>
      <c r="E307" s="307"/>
      <c r="F307" s="182"/>
      <c r="G307" s="56"/>
      <c r="H307" s="5"/>
    </row>
    <row r="308" spans="1:9" s="57" customFormat="1" ht="10.5" hidden="1" customHeight="1" x14ac:dyDescent="0.2">
      <c r="A308" s="6"/>
      <c r="B308" s="574"/>
      <c r="C308" s="306"/>
      <c r="D308" s="307"/>
      <c r="E308" s="307"/>
      <c r="F308" s="182"/>
      <c r="G308" s="56"/>
      <c r="H308" s="5"/>
    </row>
    <row r="309" spans="1:9" s="57" customFormat="1" ht="10.5" customHeight="1" x14ac:dyDescent="0.2">
      <c r="A309" s="6"/>
      <c r="B309" s="16" t="s">
        <v>280</v>
      </c>
      <c r="C309" s="306">
        <v>-1754</v>
      </c>
      <c r="D309" s="307"/>
      <c r="E309" s="307"/>
      <c r="F309" s="182">
        <v>0.49951697429277364</v>
      </c>
      <c r="G309" s="56"/>
      <c r="H309" s="5"/>
    </row>
    <row r="310" spans="1:9" s="57" customFormat="1" ht="10.5" customHeight="1" x14ac:dyDescent="0.2">
      <c r="A310" s="6"/>
      <c r="B310" s="35" t="s">
        <v>142</v>
      </c>
      <c r="C310" s="308">
        <v>100465.19999999968</v>
      </c>
      <c r="D310" s="309">
        <v>774.8</v>
      </c>
      <c r="E310" s="309"/>
      <c r="F310" s="182">
        <v>0.22304220811117226</v>
      </c>
      <c r="G310" s="59"/>
    </row>
    <row r="311" spans="1:9" s="57" customFormat="1" ht="9" x14ac:dyDescent="0.15">
      <c r="A311" s="24"/>
      <c r="B311" s="33"/>
      <c r="C311" s="308"/>
      <c r="D311" s="309"/>
      <c r="E311" s="309"/>
      <c r="F311" s="183"/>
      <c r="G311" s="59"/>
      <c r="H311" s="60"/>
      <c r="I311" s="60"/>
    </row>
    <row r="312" spans="1:9" s="60" customFormat="1" ht="14.25" customHeight="1" x14ac:dyDescent="0.2">
      <c r="A312" s="24"/>
      <c r="B312" s="31" t="s">
        <v>139</v>
      </c>
      <c r="C312" s="308"/>
      <c r="D312" s="309"/>
      <c r="E312" s="309"/>
      <c r="F312" s="183"/>
      <c r="G312" s="56"/>
    </row>
    <row r="313" spans="1:9" s="60" customFormat="1" ht="14.25" customHeight="1" x14ac:dyDescent="0.2">
      <c r="A313" s="6"/>
      <c r="B313" s="37" t="s">
        <v>140</v>
      </c>
      <c r="C313" s="306">
        <v>543.24999999999977</v>
      </c>
      <c r="D313" s="307"/>
      <c r="E313" s="307"/>
      <c r="F313" s="182">
        <v>0.51690726831039169</v>
      </c>
      <c r="G313" s="56"/>
      <c r="H313" s="5"/>
      <c r="I313" s="57"/>
    </row>
    <row r="314" spans="1:9" s="57" customFormat="1" ht="10.5" customHeight="1" x14ac:dyDescent="0.2">
      <c r="A314" s="6"/>
      <c r="B314" s="37" t="s">
        <v>179</v>
      </c>
      <c r="C314" s="306">
        <v>1057.29</v>
      </c>
      <c r="D314" s="307"/>
      <c r="E314" s="307"/>
      <c r="F314" s="182">
        <v>4.8992469565735108E-2</v>
      </c>
      <c r="G314" s="56"/>
      <c r="H314" s="5"/>
    </row>
    <row r="315" spans="1:9" s="57" customFormat="1" ht="10.5" customHeight="1" x14ac:dyDescent="0.2">
      <c r="A315" s="6"/>
      <c r="B315" s="37" t="s">
        <v>223</v>
      </c>
      <c r="C315" s="306"/>
      <c r="D315" s="307"/>
      <c r="E315" s="307"/>
      <c r="F315" s="182"/>
      <c r="G315" s="56"/>
      <c r="H315" s="5"/>
    </row>
    <row r="316" spans="1:9" s="57" customFormat="1" ht="10.5" customHeight="1" x14ac:dyDescent="0.2">
      <c r="A316" s="6"/>
      <c r="B316" s="37" t="s">
        <v>498</v>
      </c>
      <c r="C316" s="306"/>
      <c r="D316" s="307"/>
      <c r="E316" s="307"/>
      <c r="F316" s="182"/>
      <c r="G316" s="56"/>
      <c r="H316" s="5"/>
    </row>
    <row r="317" spans="1:9" s="57" customFormat="1" ht="10.5" customHeight="1" x14ac:dyDescent="0.2">
      <c r="A317" s="6"/>
      <c r="B317" s="574" t="s">
        <v>456</v>
      </c>
      <c r="C317" s="306"/>
      <c r="D317" s="307"/>
      <c r="E317" s="307"/>
      <c r="F317" s="182"/>
      <c r="G317" s="56"/>
      <c r="H317" s="5"/>
    </row>
    <row r="318" spans="1:9" s="57" customFormat="1" ht="10.5" customHeight="1" x14ac:dyDescent="0.2">
      <c r="A318" s="6"/>
      <c r="B318" s="37" t="s">
        <v>280</v>
      </c>
      <c r="C318" s="306">
        <v>-54.52000000000001</v>
      </c>
      <c r="D318" s="307"/>
      <c r="E318" s="307"/>
      <c r="F318" s="182">
        <v>-0.34541961820146472</v>
      </c>
      <c r="G318" s="59"/>
      <c r="H318" s="5"/>
    </row>
    <row r="319" spans="1:9" s="60" customFormat="1" ht="10.5" customHeight="1" x14ac:dyDescent="0.2">
      <c r="A319" s="24"/>
      <c r="B319" s="35" t="s">
        <v>143</v>
      </c>
      <c r="C319" s="308">
        <v>1546.0199999999998</v>
      </c>
      <c r="D319" s="309"/>
      <c r="E319" s="309"/>
      <c r="F319" s="183">
        <v>0.1901616628175522</v>
      </c>
      <c r="G319" s="56"/>
      <c r="H319" s="5"/>
    </row>
    <row r="320" spans="1:9" s="60" customFormat="1" ht="10.5" customHeight="1" x14ac:dyDescent="0.2">
      <c r="A320" s="24"/>
      <c r="B320" s="31" t="s">
        <v>466</v>
      </c>
      <c r="C320" s="308"/>
      <c r="D320" s="309"/>
      <c r="E320" s="309"/>
      <c r="F320" s="183"/>
      <c r="G320" s="56"/>
      <c r="H320" s="5"/>
    </row>
    <row r="321" spans="1:9" s="60" customFormat="1" ht="10.5" customHeight="1" x14ac:dyDescent="0.2">
      <c r="A321" s="24"/>
      <c r="B321" s="37" t="s">
        <v>468</v>
      </c>
      <c r="C321" s="308">
        <v>294720</v>
      </c>
      <c r="D321" s="309"/>
      <c r="E321" s="309">
        <v>420</v>
      </c>
      <c r="F321" s="183">
        <v>0.76383984678915562</v>
      </c>
      <c r="G321" s="56"/>
      <c r="H321" s="5"/>
    </row>
    <row r="322" spans="1:9" s="60" customFormat="1" ht="10.5" customHeight="1" x14ac:dyDescent="0.2">
      <c r="A322" s="6"/>
      <c r="B322" s="35" t="s">
        <v>467</v>
      </c>
      <c r="C322" s="306">
        <v>294720</v>
      </c>
      <c r="D322" s="307"/>
      <c r="E322" s="307">
        <v>420</v>
      </c>
      <c r="F322" s="182">
        <v>0.76383984678915562</v>
      </c>
      <c r="G322" s="59"/>
      <c r="H322" s="57"/>
      <c r="I322" s="57"/>
    </row>
    <row r="323" spans="1:9" s="60" customFormat="1" ht="13.5" customHeight="1" x14ac:dyDescent="0.2">
      <c r="A323" s="24"/>
      <c r="B323" s="31" t="s">
        <v>122</v>
      </c>
      <c r="C323" s="308"/>
      <c r="D323" s="309"/>
      <c r="E323" s="309"/>
      <c r="F323" s="183"/>
      <c r="G323" s="56"/>
    </row>
    <row r="324" spans="1:9" s="60" customFormat="1" ht="17.25" customHeight="1" x14ac:dyDescent="0.2">
      <c r="A324" s="6"/>
      <c r="B324" s="37" t="s">
        <v>144</v>
      </c>
      <c r="C324" s="306">
        <v>533.96</v>
      </c>
      <c r="D324" s="307"/>
      <c r="E324" s="307"/>
      <c r="F324" s="182">
        <v>0.14220929237614466</v>
      </c>
      <c r="G324" s="56"/>
      <c r="H324" s="5"/>
      <c r="I324" s="57"/>
    </row>
    <row r="325" spans="1:9" s="57" customFormat="1" ht="10.5" customHeight="1" x14ac:dyDescent="0.2">
      <c r="A325" s="6"/>
      <c r="B325" s="37" t="s">
        <v>224</v>
      </c>
      <c r="C325" s="306">
        <v>881.8</v>
      </c>
      <c r="D325" s="307"/>
      <c r="E325" s="307"/>
      <c r="F325" s="182"/>
      <c r="G325" s="56"/>
      <c r="H325" s="5"/>
    </row>
    <row r="326" spans="1:9" s="57" customFormat="1" ht="10.5" customHeight="1" x14ac:dyDescent="0.2">
      <c r="A326" s="6"/>
      <c r="B326" s="37" t="s">
        <v>414</v>
      </c>
      <c r="C326" s="306"/>
      <c r="D326" s="307"/>
      <c r="E326" s="307"/>
      <c r="F326" s="182"/>
      <c r="G326" s="59"/>
      <c r="H326" s="5"/>
    </row>
    <row r="327" spans="1:9" s="60" customFormat="1" ht="10.5" customHeight="1" x14ac:dyDescent="0.2">
      <c r="A327" s="24"/>
      <c r="B327" s="35" t="s">
        <v>120</v>
      </c>
      <c r="C327" s="308">
        <v>1415.76</v>
      </c>
      <c r="D327" s="309"/>
      <c r="E327" s="309"/>
      <c r="F327" s="183"/>
      <c r="G327" s="62"/>
      <c r="H327" s="5"/>
    </row>
    <row r="328" spans="1:9" s="57" customFormat="1" ht="12" x14ac:dyDescent="0.2">
      <c r="A328" s="61"/>
      <c r="B328" s="33"/>
      <c r="C328" s="308"/>
      <c r="D328" s="309"/>
      <c r="E328" s="309"/>
      <c r="F328" s="183"/>
      <c r="G328" s="62"/>
      <c r="H328" s="63"/>
      <c r="I328" s="63"/>
    </row>
    <row r="329" spans="1:9" s="63" customFormat="1" ht="14.25" customHeight="1" x14ac:dyDescent="0.2">
      <c r="A329" s="61"/>
      <c r="B329" s="31" t="s">
        <v>244</v>
      </c>
      <c r="C329" s="308"/>
      <c r="D329" s="309"/>
      <c r="E329" s="309"/>
      <c r="F329" s="183"/>
      <c r="G329" s="59"/>
    </row>
    <row r="330" spans="1:9" s="63" customFormat="1" ht="14.25" customHeight="1" x14ac:dyDescent="0.2">
      <c r="A330" s="24"/>
      <c r="B330" s="37" t="s">
        <v>144</v>
      </c>
      <c r="C330" s="306"/>
      <c r="D330" s="307"/>
      <c r="E330" s="307"/>
      <c r="F330" s="182"/>
      <c r="G330" s="59"/>
      <c r="H330" s="5"/>
      <c r="I330" s="60"/>
    </row>
    <row r="331" spans="1:9" s="60" customFormat="1" ht="11.25" customHeight="1" x14ac:dyDescent="0.2">
      <c r="A331" s="24"/>
      <c r="B331" s="37" t="s">
        <v>125</v>
      </c>
      <c r="C331" s="306">
        <v>204333.67000000027</v>
      </c>
      <c r="D331" s="307"/>
      <c r="E331" s="307">
        <v>904.53000000000009</v>
      </c>
      <c r="F331" s="182">
        <v>-0.10057295902440133</v>
      </c>
      <c r="G331" s="56"/>
      <c r="H331" s="5"/>
    </row>
    <row r="332" spans="1:9" s="60" customFormat="1" ht="11.25" customHeight="1" x14ac:dyDescent="0.2">
      <c r="A332" s="6"/>
      <c r="B332" s="37" t="s">
        <v>126</v>
      </c>
      <c r="C332" s="306">
        <v>524.70000000000005</v>
      </c>
      <c r="D332" s="307"/>
      <c r="E332" s="307"/>
      <c r="F332" s="182"/>
      <c r="G332" s="56"/>
      <c r="H332" s="5"/>
      <c r="I332" s="57"/>
    </row>
    <row r="333" spans="1:9" s="57" customFormat="1" ht="10.5" customHeight="1" x14ac:dyDescent="0.2">
      <c r="A333" s="6"/>
      <c r="B333" s="37" t="s">
        <v>127</v>
      </c>
      <c r="C333" s="306">
        <v>13747.3</v>
      </c>
      <c r="D333" s="307"/>
      <c r="E333" s="307"/>
      <c r="F333" s="182"/>
      <c r="G333" s="56"/>
      <c r="H333" s="5"/>
    </row>
    <row r="334" spans="1:9" s="57" customFormat="1" ht="10.5" customHeight="1" x14ac:dyDescent="0.2">
      <c r="A334" s="6"/>
      <c r="B334" s="37" t="s">
        <v>133</v>
      </c>
      <c r="C334" s="306">
        <v>32187.419999999973</v>
      </c>
      <c r="D334" s="307"/>
      <c r="E334" s="307"/>
      <c r="F334" s="182">
        <v>-0.28104566987947499</v>
      </c>
      <c r="G334" s="56"/>
      <c r="H334" s="5"/>
    </row>
    <row r="335" spans="1:9" s="57" customFormat="1" ht="10.5" customHeight="1" x14ac:dyDescent="0.2">
      <c r="A335" s="6"/>
      <c r="B335" s="37" t="s">
        <v>134</v>
      </c>
      <c r="C335" s="306">
        <v>7374.0600000000013</v>
      </c>
      <c r="D335" s="307"/>
      <c r="E335" s="307"/>
      <c r="F335" s="182">
        <v>0.39266430339966618</v>
      </c>
      <c r="G335" s="56"/>
      <c r="H335" s="5"/>
    </row>
    <row r="336" spans="1:9" s="57" customFormat="1" ht="10.5" customHeight="1" x14ac:dyDescent="0.2">
      <c r="A336" s="6"/>
      <c r="B336" s="37" t="s">
        <v>24</v>
      </c>
      <c r="C336" s="306">
        <v>311864.50000000017</v>
      </c>
      <c r="D336" s="307"/>
      <c r="E336" s="307"/>
      <c r="F336" s="182">
        <v>0.13035838723172422</v>
      </c>
      <c r="G336" s="56"/>
      <c r="H336" s="5"/>
    </row>
    <row r="337" spans="1:9" s="57" customFormat="1" ht="10.5" customHeight="1" x14ac:dyDescent="0.2">
      <c r="A337" s="6"/>
      <c r="B337" s="37" t="s">
        <v>138</v>
      </c>
      <c r="C337" s="306">
        <v>4001.7200000000007</v>
      </c>
      <c r="D337" s="307"/>
      <c r="E337" s="307"/>
      <c r="F337" s="182"/>
      <c r="G337" s="56"/>
      <c r="H337" s="5"/>
    </row>
    <row r="338" spans="1:9" s="57" customFormat="1" ht="10.5" customHeight="1" x14ac:dyDescent="0.2">
      <c r="A338" s="6"/>
      <c r="B338" s="37" t="s">
        <v>34</v>
      </c>
      <c r="C338" s="306">
        <v>11929.970000000007</v>
      </c>
      <c r="D338" s="307"/>
      <c r="E338" s="307"/>
      <c r="F338" s="182"/>
      <c r="G338" s="56"/>
      <c r="H338" s="5"/>
    </row>
    <row r="339" spans="1:9" s="57" customFormat="1" ht="10.5" customHeight="1" x14ac:dyDescent="0.2">
      <c r="A339" s="6"/>
      <c r="B339" s="37" t="s">
        <v>140</v>
      </c>
      <c r="C339" s="306"/>
      <c r="D339" s="307"/>
      <c r="E339" s="307"/>
      <c r="F339" s="182"/>
      <c r="G339" s="56"/>
      <c r="H339" s="5"/>
    </row>
    <row r="340" spans="1:9" s="57" customFormat="1" ht="10.5" customHeight="1" x14ac:dyDescent="0.2">
      <c r="A340" s="6"/>
      <c r="B340" s="37" t="s">
        <v>129</v>
      </c>
      <c r="C340" s="306">
        <v>68854.900000000009</v>
      </c>
      <c r="D340" s="307"/>
      <c r="E340" s="307">
        <v>482.65999999999997</v>
      </c>
      <c r="F340" s="182">
        <v>-5.4385512431645022E-2</v>
      </c>
      <c r="G340" s="56"/>
      <c r="H340" s="5"/>
    </row>
    <row r="341" spans="1:9" s="57" customFormat="1" ht="10.5" customHeight="1" x14ac:dyDescent="0.2">
      <c r="A341" s="6"/>
      <c r="B341" s="16" t="s">
        <v>427</v>
      </c>
      <c r="C341" s="306"/>
      <c r="D341" s="307"/>
      <c r="E341" s="307"/>
      <c r="F341" s="182"/>
      <c r="G341" s="56"/>
      <c r="H341" s="5"/>
    </row>
    <row r="342" spans="1:9" s="57" customFormat="1" ht="10.5" customHeight="1" x14ac:dyDescent="0.2">
      <c r="A342" s="6"/>
      <c r="B342" s="37" t="s">
        <v>179</v>
      </c>
      <c r="C342" s="306">
        <v>87</v>
      </c>
      <c r="D342" s="307"/>
      <c r="E342" s="307"/>
      <c r="F342" s="182">
        <v>-0.19444444444444442</v>
      </c>
      <c r="G342" s="56"/>
      <c r="H342" s="5"/>
    </row>
    <row r="343" spans="1:9" s="57" customFormat="1" ht="10.5" customHeight="1" x14ac:dyDescent="0.2">
      <c r="A343" s="6"/>
      <c r="B343" s="37" t="s">
        <v>130</v>
      </c>
      <c r="C343" s="306"/>
      <c r="D343" s="307"/>
      <c r="E343" s="307"/>
      <c r="F343" s="182"/>
      <c r="G343" s="56"/>
      <c r="H343" s="5"/>
    </row>
    <row r="344" spans="1:9" s="57" customFormat="1" ht="10.5" customHeight="1" x14ac:dyDescent="0.2">
      <c r="A344" s="6"/>
      <c r="B344" s="37" t="s">
        <v>468</v>
      </c>
      <c r="C344" s="306">
        <v>1990</v>
      </c>
      <c r="D344" s="307"/>
      <c r="E344" s="307"/>
      <c r="F344" s="182"/>
      <c r="G344" s="56"/>
      <c r="H344" s="5"/>
    </row>
    <row r="345" spans="1:9" s="57" customFormat="1" ht="10.5" customHeight="1" x14ac:dyDescent="0.2">
      <c r="A345" s="6"/>
      <c r="B345" s="575" t="s">
        <v>460</v>
      </c>
      <c r="C345" s="306"/>
      <c r="D345" s="307"/>
      <c r="E345" s="307"/>
      <c r="F345" s="182"/>
      <c r="G345" s="56"/>
      <c r="H345" s="5"/>
    </row>
    <row r="346" spans="1:9" s="57" customFormat="1" ht="10.5" customHeight="1" x14ac:dyDescent="0.2">
      <c r="A346" s="6"/>
      <c r="B346" s="575" t="s">
        <v>488</v>
      </c>
      <c r="C346" s="306"/>
      <c r="D346" s="307"/>
      <c r="E346" s="307"/>
      <c r="F346" s="182"/>
      <c r="G346" s="56"/>
      <c r="H346" s="5"/>
    </row>
    <row r="347" spans="1:9" s="57" customFormat="1" ht="10.5" customHeight="1" x14ac:dyDescent="0.2">
      <c r="A347" s="6"/>
      <c r="B347" s="37" t="s">
        <v>280</v>
      </c>
      <c r="C347" s="308">
        <v>-22949.58</v>
      </c>
      <c r="D347" s="309"/>
      <c r="E347" s="309">
        <v>-55.47</v>
      </c>
      <c r="F347" s="183">
        <v>0.22787076891798286</v>
      </c>
      <c r="G347" s="59"/>
    </row>
    <row r="348" spans="1:9" s="60" customFormat="1" ht="10.5" customHeight="1" x14ac:dyDescent="0.2">
      <c r="A348" s="24"/>
      <c r="B348" s="35" t="s">
        <v>246</v>
      </c>
      <c r="C348" s="308">
        <v>634051.66000000038</v>
      </c>
      <c r="D348" s="309"/>
      <c r="E348" s="309">
        <v>1331.72</v>
      </c>
      <c r="F348" s="183">
        <v>-5.4127796077736545E-2</v>
      </c>
      <c r="G348" s="56"/>
      <c r="H348" s="5"/>
    </row>
    <row r="349" spans="1:9" s="60" customFormat="1" ht="10.5" customHeight="1" x14ac:dyDescent="0.2">
      <c r="A349" s="6"/>
      <c r="B349" s="35" t="s">
        <v>8</v>
      </c>
      <c r="C349" s="306">
        <v>166805458.36999857</v>
      </c>
      <c r="D349" s="307">
        <v>693335.33999999857</v>
      </c>
      <c r="E349" s="307">
        <v>442272.41999999975</v>
      </c>
      <c r="F349" s="182">
        <v>2.7048239224106485E-2</v>
      </c>
      <c r="G349" s="59"/>
      <c r="H349" s="57"/>
      <c r="I349" s="57"/>
    </row>
    <row r="350" spans="1:9" s="57" customFormat="1" ht="9" hidden="1" x14ac:dyDescent="0.15">
      <c r="A350" s="24"/>
      <c r="B350" s="33"/>
      <c r="C350" s="308"/>
      <c r="D350" s="309"/>
      <c r="E350" s="309"/>
      <c r="F350" s="183"/>
      <c r="G350" s="59"/>
      <c r="H350" s="60"/>
      <c r="I350" s="60"/>
    </row>
    <row r="351" spans="1:9" s="60" customFormat="1" ht="13.5" customHeight="1" x14ac:dyDescent="0.2">
      <c r="A351" s="24"/>
      <c r="B351" s="31" t="s">
        <v>145</v>
      </c>
      <c r="C351" s="308"/>
      <c r="D351" s="309"/>
      <c r="E351" s="309"/>
      <c r="F351" s="183"/>
      <c r="G351" s="59"/>
    </row>
    <row r="352" spans="1:9" s="60" customFormat="1" ht="13.5" customHeight="1" x14ac:dyDescent="0.2">
      <c r="A352" s="24"/>
      <c r="B352" s="37" t="s">
        <v>146</v>
      </c>
      <c r="C352" s="306">
        <v>1935457.5599999996</v>
      </c>
      <c r="D352" s="307">
        <v>747937.52</v>
      </c>
      <c r="E352" s="307">
        <v>6043.9599999999991</v>
      </c>
      <c r="F352" s="182">
        <v>-6.4160276755078183E-2</v>
      </c>
      <c r="G352" s="59"/>
      <c r="H352" s="5"/>
    </row>
    <row r="353" spans="1:9" s="60" customFormat="1" ht="10.5" customHeight="1" x14ac:dyDescent="0.2">
      <c r="A353" s="24"/>
      <c r="B353" s="37" t="s">
        <v>442</v>
      </c>
      <c r="C353" s="306">
        <v>1530.6999999999973</v>
      </c>
      <c r="D353" s="307">
        <v>354.4</v>
      </c>
      <c r="E353" s="307">
        <v>5.76</v>
      </c>
      <c r="F353" s="182">
        <v>-0.46406313460218773</v>
      </c>
      <c r="G353" s="59"/>
      <c r="H353" s="5"/>
    </row>
    <row r="354" spans="1:9" s="60" customFormat="1" ht="10.5" customHeight="1" x14ac:dyDescent="0.2">
      <c r="A354" s="24"/>
      <c r="B354" s="37" t="s">
        <v>147</v>
      </c>
      <c r="C354" s="306">
        <v>5223.0500000000311</v>
      </c>
      <c r="D354" s="307">
        <v>1553.1499999999992</v>
      </c>
      <c r="E354" s="307">
        <v>3.7800000000000002</v>
      </c>
      <c r="F354" s="182">
        <v>-0.18278753931125102</v>
      </c>
      <c r="G354" s="59"/>
      <c r="H354" s="5"/>
    </row>
    <row r="355" spans="1:9" s="60" customFormat="1" ht="10.5" customHeight="1" x14ac:dyDescent="0.2">
      <c r="A355" s="24"/>
      <c r="B355" s="37" t="s">
        <v>148</v>
      </c>
      <c r="C355" s="306">
        <v>34907.749999999891</v>
      </c>
      <c r="D355" s="307">
        <v>10352.989999999991</v>
      </c>
      <c r="E355" s="307">
        <v>41.580000000000005</v>
      </c>
      <c r="F355" s="182">
        <v>-8.8648306006246624E-2</v>
      </c>
      <c r="G355" s="59"/>
      <c r="H355" s="5"/>
    </row>
    <row r="356" spans="1:9" s="60" customFormat="1" ht="10.5" customHeight="1" x14ac:dyDescent="0.2">
      <c r="A356" s="24"/>
      <c r="B356" s="37" t="s">
        <v>125</v>
      </c>
      <c r="C356" s="306">
        <v>15326.969999999852</v>
      </c>
      <c r="D356" s="307">
        <v>4559.3600000000042</v>
      </c>
      <c r="E356" s="307">
        <v>63.5</v>
      </c>
      <c r="F356" s="182">
        <v>9.0138801463761409E-2</v>
      </c>
      <c r="G356" s="59"/>
      <c r="H356" s="5"/>
    </row>
    <row r="357" spans="1:9" s="60" customFormat="1" ht="10.5" hidden="1" customHeight="1" x14ac:dyDescent="0.2">
      <c r="A357" s="24"/>
      <c r="B357" s="16"/>
      <c r="C357" s="306"/>
      <c r="D357" s="307"/>
      <c r="E357" s="307"/>
      <c r="F357" s="182"/>
      <c r="G357" s="59"/>
      <c r="H357" s="5"/>
    </row>
    <row r="358" spans="1:9" s="60" customFormat="1" ht="10.5" customHeight="1" x14ac:dyDescent="0.2">
      <c r="A358" s="24"/>
      <c r="B358" s="37" t="s">
        <v>149</v>
      </c>
      <c r="C358" s="306">
        <v>2452.9200000000078</v>
      </c>
      <c r="D358" s="307">
        <v>-13.200000000000001</v>
      </c>
      <c r="E358" s="307"/>
      <c r="F358" s="182">
        <v>-0.11301555618233228</v>
      </c>
      <c r="G358" s="56"/>
      <c r="H358" s="5"/>
    </row>
    <row r="359" spans="1:9" s="60" customFormat="1" ht="10.5" customHeight="1" x14ac:dyDescent="0.2">
      <c r="A359" s="6"/>
      <c r="B359" s="37" t="s">
        <v>435</v>
      </c>
      <c r="C359" s="306"/>
      <c r="D359" s="307"/>
      <c r="E359" s="307"/>
      <c r="F359" s="182"/>
      <c r="G359" s="56"/>
      <c r="H359" s="5"/>
      <c r="I359" s="57"/>
    </row>
    <row r="360" spans="1:9" s="57" customFormat="1" ht="10.5" customHeight="1" x14ac:dyDescent="0.2">
      <c r="A360" s="6"/>
      <c r="B360" s="37" t="s">
        <v>281</v>
      </c>
      <c r="C360" s="306">
        <v>-132422</v>
      </c>
      <c r="D360" s="307">
        <v>-187</v>
      </c>
      <c r="E360" s="307">
        <v>-530</v>
      </c>
      <c r="F360" s="182">
        <v>0.32895106579422739</v>
      </c>
      <c r="G360" s="59"/>
      <c r="H360" s="5"/>
    </row>
    <row r="361" spans="1:9" s="57" customFormat="1" ht="10.5" customHeight="1" x14ac:dyDescent="0.2">
      <c r="A361" s="6"/>
      <c r="B361" s="575" t="s">
        <v>461</v>
      </c>
      <c r="C361" s="306"/>
      <c r="D361" s="307"/>
      <c r="E361" s="307"/>
      <c r="F361" s="182"/>
      <c r="G361" s="59"/>
      <c r="H361" s="5"/>
    </row>
    <row r="362" spans="1:9" s="57" customFormat="1" ht="10.5" hidden="1" customHeight="1" x14ac:dyDescent="0.2">
      <c r="A362" s="6"/>
      <c r="B362" s="579" t="s">
        <v>464</v>
      </c>
      <c r="C362" s="306"/>
      <c r="D362" s="307"/>
      <c r="E362" s="307"/>
      <c r="F362" s="182"/>
      <c r="G362" s="59"/>
      <c r="H362" s="5"/>
    </row>
    <row r="363" spans="1:9" s="60" customFormat="1" ht="10.5" customHeight="1" x14ac:dyDescent="0.2">
      <c r="A363" s="24"/>
      <c r="B363" s="41" t="s">
        <v>150</v>
      </c>
      <c r="C363" s="311">
        <v>1862476.9499999997</v>
      </c>
      <c r="D363" s="312">
        <v>764557.22000000009</v>
      </c>
      <c r="E363" s="312">
        <v>5628.58</v>
      </c>
      <c r="F363" s="184">
        <v>-8.3824584882054909E-2</v>
      </c>
      <c r="G363" s="266"/>
      <c r="H363" s="5"/>
    </row>
    <row r="364" spans="1:9" s="60" customFormat="1" ht="10.5" customHeight="1" x14ac:dyDescent="0.15">
      <c r="A364" s="24"/>
      <c r="B364" s="265"/>
      <c r="C364" s="266"/>
      <c r="D364" s="266"/>
      <c r="E364" s="266"/>
      <c r="F364" s="266"/>
      <c r="G364" s="265"/>
      <c r="H364" s="267"/>
      <c r="I364" s="59"/>
    </row>
    <row r="365" spans="1:9" s="60" customFormat="1" ht="10.5" customHeight="1" x14ac:dyDescent="0.15">
      <c r="A365" s="24"/>
      <c r="B365" s="265" t="s">
        <v>238</v>
      </c>
      <c r="C365" s="265"/>
      <c r="D365" s="265"/>
      <c r="E365" s="265"/>
      <c r="F365" s="265"/>
      <c r="G365" s="265"/>
      <c r="H365" s="265"/>
      <c r="I365" s="59"/>
    </row>
    <row r="366" spans="1:9" s="60" customFormat="1" ht="9" x14ac:dyDescent="0.15">
      <c r="A366" s="24"/>
      <c r="B366" s="265" t="s">
        <v>249</v>
      </c>
      <c r="C366" s="265"/>
      <c r="D366" s="265"/>
      <c r="E366" s="265"/>
      <c r="F366" s="265"/>
      <c r="G366" s="265"/>
      <c r="H366" s="265"/>
      <c r="I366" s="59"/>
    </row>
    <row r="367" spans="1:9" s="60" customFormat="1" ht="10.5" customHeight="1" x14ac:dyDescent="0.15">
      <c r="A367" s="24"/>
      <c r="B367" s="265" t="s">
        <v>251</v>
      </c>
      <c r="C367" s="265"/>
      <c r="D367" s="265"/>
      <c r="E367" s="265"/>
      <c r="F367" s="265"/>
      <c r="G367" s="210"/>
      <c r="H367" s="265"/>
      <c r="I367" s="59"/>
    </row>
    <row r="368" spans="1:9" s="60" customFormat="1" ht="10.5" customHeight="1" x14ac:dyDescent="0.15">
      <c r="A368" s="24"/>
      <c r="B368" s="265" t="s">
        <v>376</v>
      </c>
      <c r="C368" s="210"/>
      <c r="D368" s="210"/>
      <c r="E368" s="210"/>
      <c r="F368" s="210"/>
      <c r="G368" s="210"/>
      <c r="H368" s="211"/>
      <c r="I368" s="59"/>
    </row>
    <row r="369" spans="1:9" s="60" customFormat="1" ht="10.5" customHeight="1" x14ac:dyDescent="0.2">
      <c r="A369" s="24"/>
      <c r="B369" s="265" t="s">
        <v>282</v>
      </c>
      <c r="C369" s="210"/>
      <c r="D369" s="210"/>
      <c r="E369" s="210"/>
      <c r="F369" s="210"/>
      <c r="G369" s="4"/>
      <c r="H369" s="211"/>
      <c r="I369" s="59"/>
    </row>
    <row r="370" spans="1:9" s="60" customFormat="1" ht="10.5" customHeight="1" x14ac:dyDescent="0.2">
      <c r="A370" s="6"/>
      <c r="B370" s="5"/>
      <c r="C370" s="3"/>
      <c r="D370" s="3"/>
      <c r="E370" s="3"/>
      <c r="F370" s="4"/>
      <c r="G370" s="8"/>
      <c r="H370" s="4"/>
      <c r="I370" s="51"/>
    </row>
    <row r="371" spans="1:9" ht="13.5" customHeight="1" x14ac:dyDescent="0.25">
      <c r="B371" s="7" t="s">
        <v>288</v>
      </c>
      <c r="C371" s="8"/>
      <c r="D371" s="8"/>
      <c r="E371" s="8"/>
      <c r="F371" s="8"/>
      <c r="H371" s="8"/>
      <c r="I371" s="8"/>
    </row>
    <row r="372" spans="1:9" ht="15" customHeight="1" x14ac:dyDescent="0.2">
      <c r="B372" s="9"/>
      <c r="C372" s="10" t="str">
        <f>$C$3</f>
        <v>PERIODE DU 1.1 AU 30.11.2024</v>
      </c>
      <c r="D372" s="11"/>
      <c r="G372" s="15"/>
    </row>
    <row r="373" spans="1:9" ht="9.75" customHeight="1" x14ac:dyDescent="0.2">
      <c r="B373" s="12" t="s">
        <v>173</v>
      </c>
      <c r="C373" s="13"/>
      <c r="D373" s="13"/>
      <c r="E373" s="13"/>
      <c r="F373" s="14"/>
      <c r="G373" s="23"/>
      <c r="H373" s="5"/>
      <c r="I373" s="5"/>
    </row>
    <row r="374" spans="1:9" ht="19.5" customHeight="1" x14ac:dyDescent="0.2">
      <c r="B374" s="16" t="s">
        <v>7</v>
      </c>
      <c r="C374" s="17" t="s">
        <v>6</v>
      </c>
      <c r="D374" s="219" t="s">
        <v>242</v>
      </c>
      <c r="E374" s="219" t="s">
        <v>237</v>
      </c>
      <c r="F374" s="19" t="str">
        <f>CUMUL_Maladie_mnt!$H$5</f>
        <v>PCAP</v>
      </c>
      <c r="G374" s="23"/>
      <c r="H374" s="5"/>
      <c r="I374" s="5"/>
    </row>
    <row r="375" spans="1:9" ht="13.5" customHeight="1" x14ac:dyDescent="0.2">
      <c r="B375" s="21"/>
      <c r="C375" s="44"/>
      <c r="D375" s="220"/>
      <c r="E375" s="220" t="s">
        <v>239</v>
      </c>
      <c r="F375" s="22" t="str">
        <f>CUMUL_Maladie_mnt!$H$6</f>
        <v>en %</v>
      </c>
      <c r="G375" s="56"/>
      <c r="H375" s="5"/>
      <c r="I375" s="5"/>
    </row>
    <row r="376" spans="1:9" ht="10.5" customHeight="1" x14ac:dyDescent="0.2">
      <c r="B376" s="31" t="s">
        <v>152</v>
      </c>
      <c r="C376" s="55"/>
      <c r="D376" s="225"/>
      <c r="E376" s="225"/>
      <c r="F376" s="182"/>
      <c r="G376" s="59"/>
      <c r="H376" s="57"/>
      <c r="I376" s="57"/>
    </row>
    <row r="377" spans="1:9" s="57" customFormat="1" x14ac:dyDescent="0.2">
      <c r="A377" s="24"/>
      <c r="B377" s="16" t="s">
        <v>12</v>
      </c>
      <c r="C377" s="308">
        <v>21911820.620000631</v>
      </c>
      <c r="D377" s="309">
        <v>3312.5200000000004</v>
      </c>
      <c r="E377" s="309">
        <v>72176.070000000065</v>
      </c>
      <c r="F377" s="183">
        <v>-3.6651388182234124E-2</v>
      </c>
      <c r="G377" s="56"/>
      <c r="H377" s="60"/>
      <c r="I377" s="60"/>
    </row>
    <row r="378" spans="1:9" s="60" customFormat="1" ht="14.25" customHeight="1" x14ac:dyDescent="0.2">
      <c r="A378" s="6"/>
      <c r="B378" s="16" t="s">
        <v>10</v>
      </c>
      <c r="C378" s="306">
        <v>1.33</v>
      </c>
      <c r="D378" s="307"/>
      <c r="E378" s="307"/>
      <c r="F378" s="182"/>
      <c r="G378" s="56"/>
      <c r="H378" s="5"/>
      <c r="I378" s="57"/>
    </row>
    <row r="379" spans="1:9" s="57" customFormat="1" hidden="1" x14ac:dyDescent="0.2">
      <c r="A379" s="6"/>
      <c r="B379" s="16" t="s">
        <v>9</v>
      </c>
      <c r="C379" s="306"/>
      <c r="D379" s="307"/>
      <c r="E379" s="307"/>
      <c r="F379" s="182"/>
      <c r="G379" s="56"/>
      <c r="H379" s="5"/>
    </row>
    <row r="380" spans="1:9" s="57" customFormat="1" hidden="1" x14ac:dyDescent="0.2">
      <c r="A380" s="6"/>
      <c r="B380" s="16" t="s">
        <v>299</v>
      </c>
      <c r="C380" s="306"/>
      <c r="D380" s="307"/>
      <c r="E380" s="307"/>
      <c r="F380" s="182"/>
      <c r="G380" s="56"/>
      <c r="H380" s="5"/>
    </row>
    <row r="381" spans="1:9" s="57" customFormat="1" hidden="1" x14ac:dyDescent="0.2">
      <c r="A381" s="6"/>
      <c r="B381" s="16" t="s">
        <v>11</v>
      </c>
      <c r="C381" s="306"/>
      <c r="D381" s="307"/>
      <c r="E381" s="307"/>
      <c r="F381" s="182"/>
      <c r="G381" s="56"/>
      <c r="H381" s="5"/>
    </row>
    <row r="382" spans="1:9" s="57" customFormat="1" hidden="1" x14ac:dyDescent="0.2">
      <c r="A382" s="6"/>
      <c r="B382" s="16" t="s">
        <v>75</v>
      </c>
      <c r="C382" s="306"/>
      <c r="D382" s="307"/>
      <c r="E382" s="307"/>
      <c r="F382" s="182"/>
      <c r="G382" s="59"/>
      <c r="H382" s="5"/>
    </row>
    <row r="383" spans="1:9" s="57" customFormat="1" hidden="1" x14ac:dyDescent="0.2">
      <c r="A383" s="24"/>
      <c r="B383" s="16" t="s">
        <v>85</v>
      </c>
      <c r="C383" s="306">
        <v>671324.84</v>
      </c>
      <c r="D383" s="313">
        <v>671324.84</v>
      </c>
      <c r="E383" s="313"/>
      <c r="F383" s="185">
        <v>-6.6964416298576079E-4</v>
      </c>
      <c r="G383" s="59"/>
      <c r="H383" s="5"/>
      <c r="I383" s="60"/>
    </row>
    <row r="384" spans="1:9" s="60" customFormat="1" x14ac:dyDescent="0.2">
      <c r="A384" s="24"/>
      <c r="B384" s="37" t="s">
        <v>25</v>
      </c>
      <c r="C384" s="306"/>
      <c r="D384" s="313"/>
      <c r="E384" s="313"/>
      <c r="F384" s="185"/>
      <c r="G384" s="56"/>
      <c r="H384" s="5"/>
    </row>
    <row r="385" spans="1:11" s="60" customFormat="1" x14ac:dyDescent="0.2">
      <c r="A385" s="6"/>
      <c r="B385" s="37" t="s">
        <v>48</v>
      </c>
      <c r="C385" s="306"/>
      <c r="D385" s="313"/>
      <c r="E385" s="313"/>
      <c r="F385" s="185"/>
      <c r="G385" s="66"/>
      <c r="H385" s="5"/>
      <c r="I385" s="57"/>
    </row>
    <row r="386" spans="1:11" s="57" customFormat="1" x14ac:dyDescent="0.2">
      <c r="A386" s="6"/>
      <c r="B386" s="37" t="s">
        <v>355</v>
      </c>
      <c r="C386" s="306">
        <v>158.01999999999998</v>
      </c>
      <c r="D386" s="307"/>
      <c r="E386" s="307"/>
      <c r="F386" s="182"/>
      <c r="G386" s="66"/>
      <c r="H386" s="5"/>
    </row>
    <row r="387" spans="1:11" s="57" customFormat="1" ht="10.5" customHeight="1" x14ac:dyDescent="0.2">
      <c r="A387" s="6"/>
      <c r="B387" s="37" t="s">
        <v>79</v>
      </c>
      <c r="C387" s="306">
        <v>37776.839999999997</v>
      </c>
      <c r="D387" s="307"/>
      <c r="E387" s="307">
        <v>74</v>
      </c>
      <c r="F387" s="182">
        <v>5.7054197361039449E-3</v>
      </c>
      <c r="G387" s="56"/>
      <c r="H387" s="5"/>
    </row>
    <row r="388" spans="1:11" s="57" customFormat="1" ht="10.5" customHeight="1" x14ac:dyDescent="0.2">
      <c r="A388" s="6"/>
      <c r="B388" s="16" t="s">
        <v>432</v>
      </c>
      <c r="C388" s="306">
        <v>2140053.6400001212</v>
      </c>
      <c r="D388" s="313"/>
      <c r="E388" s="313">
        <v>4798.2900000000063</v>
      </c>
      <c r="F388" s="185">
        <v>-2.1651641410823763E-2</v>
      </c>
      <c r="G388" s="59"/>
      <c r="H388" s="5"/>
    </row>
    <row r="389" spans="1:11" s="57" customFormat="1" ht="10.5" customHeight="1" x14ac:dyDescent="0.2">
      <c r="A389" s="6"/>
      <c r="B389" s="563" t="s">
        <v>440</v>
      </c>
      <c r="C389" s="306">
        <v>3848.9399999999987</v>
      </c>
      <c r="D389" s="313"/>
      <c r="E389" s="313"/>
      <c r="F389" s="185"/>
      <c r="G389" s="59"/>
      <c r="H389" s="5"/>
    </row>
    <row r="390" spans="1:11" s="57" customFormat="1" ht="13.5" customHeight="1" x14ac:dyDescent="0.2">
      <c r="A390" s="6"/>
      <c r="B390" s="574" t="s">
        <v>457</v>
      </c>
      <c r="C390" s="306"/>
      <c r="D390" s="313"/>
      <c r="E390" s="313"/>
      <c r="F390" s="185"/>
      <c r="G390" s="59"/>
      <c r="H390" s="5"/>
    </row>
    <row r="391" spans="1:11" s="57" customFormat="1" ht="10.5" customHeight="1" x14ac:dyDescent="0.2">
      <c r="A391" s="6"/>
      <c r="B391" s="574" t="s">
        <v>476</v>
      </c>
      <c r="C391" s="306">
        <v>79362.669999999955</v>
      </c>
      <c r="D391" s="313"/>
      <c r="E391" s="313">
        <v>577.03000000000009</v>
      </c>
      <c r="F391" s="185">
        <v>-0.23725310792563381</v>
      </c>
      <c r="G391" s="59"/>
      <c r="H391" s="5"/>
    </row>
    <row r="392" spans="1:11" s="57" customFormat="1" ht="10.5" customHeight="1" x14ac:dyDescent="0.2">
      <c r="A392" s="6"/>
      <c r="B392" s="574" t="s">
        <v>493</v>
      </c>
      <c r="C392" s="306"/>
      <c r="D392" s="313"/>
      <c r="E392" s="313"/>
      <c r="F392" s="185"/>
      <c r="G392" s="59"/>
      <c r="H392" s="5"/>
    </row>
    <row r="393" spans="1:11" s="57" customFormat="1" ht="10.5" customHeight="1" x14ac:dyDescent="0.2">
      <c r="A393" s="24"/>
      <c r="B393" s="563" t="s">
        <v>445</v>
      </c>
      <c r="C393" s="306">
        <v>611.82000000000971</v>
      </c>
      <c r="D393" s="313"/>
      <c r="E393" s="313"/>
      <c r="F393" s="185">
        <v>-8.3827493261455444E-2</v>
      </c>
      <c r="G393" s="59"/>
      <c r="H393" s="5"/>
    </row>
    <row r="394" spans="1:11" s="60" customFormat="1" ht="10.5" customHeight="1" x14ac:dyDescent="0.2">
      <c r="A394" s="6"/>
      <c r="B394" s="16" t="s">
        <v>280</v>
      </c>
      <c r="C394" s="306">
        <v>-2631049.8099999442</v>
      </c>
      <c r="D394" s="313"/>
      <c r="E394" s="313">
        <v>-5347.4800000000032</v>
      </c>
      <c r="F394" s="185">
        <v>0.32636116964710848</v>
      </c>
      <c r="G394" s="56"/>
      <c r="H394" s="5"/>
      <c r="J394" s="57"/>
      <c r="K394" s="57"/>
    </row>
    <row r="395" spans="1:11" s="57" customFormat="1" x14ac:dyDescent="0.2">
      <c r="A395" s="6"/>
      <c r="B395" s="29" t="s">
        <v>156</v>
      </c>
      <c r="C395" s="308">
        <v>22213908.910000809</v>
      </c>
      <c r="D395" s="315">
        <v>674637.36</v>
      </c>
      <c r="E395" s="315">
        <v>72277.910000000062</v>
      </c>
      <c r="F395" s="186">
        <v>-6.5268729826240879E-2</v>
      </c>
      <c r="G395" s="59"/>
      <c r="J395" s="60"/>
      <c r="K395" s="60"/>
    </row>
    <row r="396" spans="1:11" s="57" customFormat="1" x14ac:dyDescent="0.2">
      <c r="A396" s="24"/>
      <c r="B396" s="29" t="s">
        <v>153</v>
      </c>
      <c r="C396" s="308">
        <v>2025</v>
      </c>
      <c r="D396" s="315"/>
      <c r="E396" s="315"/>
      <c r="F396" s="186"/>
      <c r="G396" s="59"/>
      <c r="H396" s="28"/>
    </row>
    <row r="397" spans="1:11" s="60" customFormat="1" ht="15" customHeight="1" x14ac:dyDescent="0.2">
      <c r="A397" s="2"/>
      <c r="B397" s="31" t="s">
        <v>154</v>
      </c>
      <c r="C397" s="308"/>
      <c r="D397" s="315"/>
      <c r="E397" s="315"/>
      <c r="F397" s="186"/>
      <c r="G397" s="282"/>
      <c r="J397" s="57"/>
      <c r="K397" s="57"/>
    </row>
    <row r="398" spans="1:11" ht="17.25" customHeight="1" x14ac:dyDescent="0.2">
      <c r="A398" s="2"/>
      <c r="B398" s="272" t="s">
        <v>268</v>
      </c>
      <c r="C398" s="317"/>
      <c r="D398" s="318"/>
      <c r="E398" s="318"/>
      <c r="F398" s="281"/>
      <c r="G398" s="282"/>
      <c r="H398" s="283"/>
      <c r="I398" s="5"/>
      <c r="J398" s="60"/>
      <c r="K398" s="60"/>
    </row>
    <row r="399" spans="1:11" ht="10.5" customHeight="1" x14ac:dyDescent="0.2">
      <c r="A399" s="2"/>
      <c r="B399" s="67" t="s">
        <v>267</v>
      </c>
      <c r="C399" s="317">
        <v>11579495.739999874</v>
      </c>
      <c r="D399" s="318"/>
      <c r="E399" s="318">
        <v>72486.84</v>
      </c>
      <c r="F399" s="281">
        <v>-1.4863515383470083E-2</v>
      </c>
      <c r="G399" s="282"/>
      <c r="H399" s="283"/>
      <c r="I399" s="5"/>
    </row>
    <row r="400" spans="1:11" ht="21" customHeight="1" x14ac:dyDescent="0.2">
      <c r="A400" s="2"/>
      <c r="B400" s="272" t="s">
        <v>266</v>
      </c>
      <c r="C400" s="317"/>
      <c r="D400" s="318"/>
      <c r="E400" s="318"/>
      <c r="F400" s="281"/>
      <c r="G400" s="282"/>
      <c r="H400" s="283"/>
      <c r="I400" s="5"/>
    </row>
    <row r="401" spans="1:11" ht="11.25" customHeight="1" x14ac:dyDescent="0.2">
      <c r="A401" s="54"/>
      <c r="B401" s="67" t="s">
        <v>257</v>
      </c>
      <c r="C401" s="317">
        <v>8895769.6000001281</v>
      </c>
      <c r="D401" s="318"/>
      <c r="E401" s="318">
        <v>15608.69000000001</v>
      </c>
      <c r="F401" s="281">
        <v>2.8791682133330498E-2</v>
      </c>
      <c r="G401" s="282"/>
      <c r="H401" s="283"/>
      <c r="I401" s="5"/>
    </row>
    <row r="402" spans="1:11" s="28" customFormat="1" ht="10.5" customHeight="1" x14ac:dyDescent="0.2">
      <c r="A402" s="2"/>
      <c r="B402" s="16" t="s">
        <v>258</v>
      </c>
      <c r="C402" s="317">
        <v>1132.5600000000006</v>
      </c>
      <c r="D402" s="318"/>
      <c r="E402" s="318"/>
      <c r="F402" s="281">
        <v>-0.26679010267631575</v>
      </c>
      <c r="G402" s="282"/>
      <c r="H402" s="283"/>
      <c r="J402" s="5"/>
      <c r="K402" s="5"/>
    </row>
    <row r="403" spans="1:11" ht="10.5" customHeight="1" x14ac:dyDescent="0.2">
      <c r="A403" s="2"/>
      <c r="B403" s="67" t="s">
        <v>259</v>
      </c>
      <c r="C403" s="317">
        <v>68179.62000000001</v>
      </c>
      <c r="D403" s="318"/>
      <c r="E403" s="318"/>
      <c r="F403" s="281">
        <v>-0.15289077324183475</v>
      </c>
      <c r="G403" s="282"/>
      <c r="H403" s="283"/>
      <c r="I403" s="5"/>
      <c r="J403" s="28"/>
      <c r="K403" s="28"/>
    </row>
    <row r="404" spans="1:11" ht="10.5" customHeight="1" x14ac:dyDescent="0.2">
      <c r="A404" s="2"/>
      <c r="B404" s="67" t="s">
        <v>260</v>
      </c>
      <c r="C404" s="317">
        <v>1246.3700000000001</v>
      </c>
      <c r="D404" s="318"/>
      <c r="E404" s="318"/>
      <c r="F404" s="281">
        <v>-0.25667954865335518</v>
      </c>
      <c r="G404" s="282"/>
      <c r="H404" s="283"/>
      <c r="I404" s="5"/>
    </row>
    <row r="405" spans="1:11" ht="10.5" customHeight="1" x14ac:dyDescent="0.2">
      <c r="A405" s="2"/>
      <c r="B405" s="67" t="s">
        <v>261</v>
      </c>
      <c r="C405" s="317">
        <v>22777.409999999996</v>
      </c>
      <c r="D405" s="318"/>
      <c r="E405" s="318"/>
      <c r="F405" s="281">
        <v>-0.49345148212312018</v>
      </c>
      <c r="G405" s="282"/>
      <c r="H405" s="283"/>
      <c r="I405" s="5"/>
    </row>
    <row r="406" spans="1:11" ht="10.5" customHeight="1" x14ac:dyDescent="0.2">
      <c r="A406" s="2"/>
      <c r="B406" s="67" t="s">
        <v>262</v>
      </c>
      <c r="C406" s="317">
        <v>1760738.8899999901</v>
      </c>
      <c r="D406" s="318"/>
      <c r="E406" s="318">
        <v>16241.77</v>
      </c>
      <c r="F406" s="281">
        <v>-5.2168735862346827E-2</v>
      </c>
      <c r="G406" s="284"/>
      <c r="H406" s="283"/>
      <c r="I406" s="5"/>
    </row>
    <row r="407" spans="1:11" ht="10.5" customHeight="1" x14ac:dyDescent="0.2">
      <c r="A407" s="2"/>
      <c r="B407" s="67" t="s">
        <v>264</v>
      </c>
      <c r="C407" s="317">
        <v>3578331.2100000116</v>
      </c>
      <c r="D407" s="318"/>
      <c r="E407" s="318">
        <v>11791.829999999998</v>
      </c>
      <c r="F407" s="281">
        <v>0.1233827516972017</v>
      </c>
      <c r="G407" s="282"/>
      <c r="H407" s="283"/>
      <c r="I407" s="5"/>
    </row>
    <row r="408" spans="1:11" ht="10.5" customHeight="1" x14ac:dyDescent="0.2">
      <c r="A408" s="2"/>
      <c r="B408" s="67" t="s">
        <v>263</v>
      </c>
      <c r="C408" s="317"/>
      <c r="D408" s="318"/>
      <c r="E408" s="318"/>
      <c r="F408" s="281"/>
      <c r="G408" s="282"/>
      <c r="H408" s="283"/>
      <c r="I408" s="5"/>
    </row>
    <row r="409" spans="1:11" ht="18.75" customHeight="1" x14ac:dyDescent="0.2">
      <c r="A409" s="2"/>
      <c r="B409" s="29" t="s">
        <v>265</v>
      </c>
      <c r="C409" s="317"/>
      <c r="D409" s="318"/>
      <c r="E409" s="318"/>
      <c r="F409" s="281"/>
      <c r="G409" s="282"/>
      <c r="H409" s="283"/>
      <c r="I409" s="5"/>
    </row>
    <row r="410" spans="1:11" ht="10.5" customHeight="1" x14ac:dyDescent="0.2">
      <c r="A410" s="2"/>
      <c r="B410" s="16" t="s">
        <v>269</v>
      </c>
      <c r="C410" s="317">
        <v>1899.5199999999995</v>
      </c>
      <c r="D410" s="318"/>
      <c r="E410" s="318"/>
      <c r="F410" s="281"/>
      <c r="G410" s="282"/>
      <c r="H410" s="283"/>
      <c r="I410" s="5"/>
    </row>
    <row r="411" spans="1:11" ht="10.5" customHeight="1" x14ac:dyDescent="0.2">
      <c r="A411" s="2"/>
      <c r="B411" s="16" t="s">
        <v>270</v>
      </c>
      <c r="C411" s="317"/>
      <c r="D411" s="318"/>
      <c r="E411" s="318"/>
      <c r="F411" s="281"/>
      <c r="G411" s="282"/>
      <c r="H411" s="283"/>
      <c r="I411" s="5"/>
    </row>
    <row r="412" spans="1:11" ht="10.5" customHeight="1" x14ac:dyDescent="0.2">
      <c r="A412" s="2"/>
      <c r="B412" s="29" t="s">
        <v>271</v>
      </c>
      <c r="C412" s="317"/>
      <c r="D412" s="318"/>
      <c r="E412" s="318"/>
      <c r="F412" s="281"/>
      <c r="G412" s="282"/>
      <c r="H412" s="283"/>
      <c r="I412" s="5"/>
    </row>
    <row r="413" spans="1:11" ht="10.5" customHeight="1" x14ac:dyDescent="0.2">
      <c r="A413" s="2"/>
      <c r="B413" s="16" t="s">
        <v>272</v>
      </c>
      <c r="C413" s="317">
        <v>432446.58000000071</v>
      </c>
      <c r="D413" s="318"/>
      <c r="E413" s="318">
        <v>2107.48</v>
      </c>
      <c r="F413" s="281">
        <v>-7.4013471267340258E-2</v>
      </c>
      <c r="G413" s="282"/>
      <c r="H413" s="283"/>
      <c r="I413" s="5"/>
    </row>
    <row r="414" spans="1:11" ht="10.5" customHeight="1" x14ac:dyDescent="0.2">
      <c r="A414" s="2"/>
      <c r="B414" s="574" t="s">
        <v>458</v>
      </c>
      <c r="C414" s="317"/>
      <c r="D414" s="318"/>
      <c r="E414" s="318"/>
      <c r="F414" s="281"/>
      <c r="G414" s="282"/>
      <c r="H414" s="283"/>
      <c r="I414" s="5"/>
    </row>
    <row r="415" spans="1:11" ht="10.5" customHeight="1" x14ac:dyDescent="0.2">
      <c r="A415" s="2"/>
      <c r="B415" s="16" t="s">
        <v>86</v>
      </c>
      <c r="C415" s="317">
        <v>1875116.4200000085</v>
      </c>
      <c r="D415" s="318"/>
      <c r="E415" s="318">
        <v>4395.0999999999995</v>
      </c>
      <c r="F415" s="281">
        <v>5.011251999086741E-2</v>
      </c>
      <c r="G415" s="70"/>
      <c r="H415" s="283"/>
      <c r="I415" s="5"/>
    </row>
    <row r="416" spans="1:11" ht="13.5" customHeight="1" x14ac:dyDescent="0.2">
      <c r="A416" s="54"/>
      <c r="B416" s="29" t="s">
        <v>155</v>
      </c>
      <c r="C416" s="308">
        <v>28217133.920000017</v>
      </c>
      <c r="D416" s="315"/>
      <c r="E416" s="315">
        <v>122631.71</v>
      </c>
      <c r="F416" s="186">
        <v>1.4061769367047505E-2</v>
      </c>
      <c r="G416" s="69"/>
      <c r="H416" s="5"/>
      <c r="I416" s="28"/>
    </row>
    <row r="417" spans="1:9" s="28" customFormat="1" ht="10.5" hidden="1" customHeight="1" x14ac:dyDescent="0.2">
      <c r="A417" s="2"/>
      <c r="B417" s="29"/>
      <c r="C417" s="306"/>
      <c r="D417" s="313"/>
      <c r="E417" s="313"/>
      <c r="F417" s="185"/>
      <c r="G417" s="69"/>
      <c r="H417" s="5"/>
      <c r="I417" s="5"/>
    </row>
    <row r="418" spans="1:9" ht="9" hidden="1" customHeight="1" x14ac:dyDescent="0.2">
      <c r="A418" s="2"/>
      <c r="B418" s="29"/>
      <c r="C418" s="306"/>
      <c r="D418" s="313"/>
      <c r="E418" s="313"/>
      <c r="F418" s="185"/>
      <c r="G418" s="70"/>
      <c r="H418" s="5"/>
      <c r="I418" s="5"/>
    </row>
    <row r="419" spans="1:9" ht="8.25" hidden="1" customHeight="1" x14ac:dyDescent="0.2">
      <c r="A419" s="54"/>
      <c r="B419" s="52"/>
      <c r="C419" s="308"/>
      <c r="D419" s="315"/>
      <c r="E419" s="315"/>
      <c r="F419" s="186"/>
      <c r="G419" s="69"/>
      <c r="H419" s="28"/>
      <c r="I419" s="28"/>
    </row>
    <row r="420" spans="1:9" s="28" customFormat="1" ht="15" hidden="1" customHeight="1" x14ac:dyDescent="0.2">
      <c r="A420" s="2"/>
      <c r="B420" s="52"/>
      <c r="C420" s="306"/>
      <c r="D420" s="313"/>
      <c r="E420" s="313"/>
      <c r="F420" s="185"/>
      <c r="G420" s="69"/>
      <c r="H420" s="5"/>
      <c r="I420" s="5"/>
    </row>
    <row r="421" spans="1:9" ht="7.5" hidden="1" customHeight="1" x14ac:dyDescent="0.2">
      <c r="A421" s="2"/>
      <c r="B421" s="52"/>
      <c r="C421" s="306"/>
      <c r="D421" s="313"/>
      <c r="E421" s="313"/>
      <c r="F421" s="185"/>
      <c r="G421" s="69"/>
      <c r="H421" s="5"/>
      <c r="I421" s="5"/>
    </row>
    <row r="422" spans="1:9" ht="9.75" hidden="1" customHeight="1" x14ac:dyDescent="0.2">
      <c r="A422" s="2"/>
      <c r="B422" s="29"/>
      <c r="C422" s="306"/>
      <c r="D422" s="313"/>
      <c r="E422" s="313"/>
      <c r="F422" s="185"/>
      <c r="G422" s="70"/>
      <c r="H422" s="5"/>
      <c r="I422" s="5"/>
    </row>
    <row r="423" spans="1:9" ht="18" customHeight="1" x14ac:dyDescent="0.2">
      <c r="A423" s="2"/>
      <c r="B423" s="273" t="s">
        <v>43</v>
      </c>
      <c r="C423" s="308">
        <v>4218049.150000005</v>
      </c>
      <c r="D423" s="315"/>
      <c r="E423" s="315">
        <v>14013.04</v>
      </c>
      <c r="F423" s="186">
        <v>5.6151347258459827E-2</v>
      </c>
      <c r="G423" s="69"/>
      <c r="H423" s="5"/>
      <c r="I423" s="5"/>
    </row>
    <row r="424" spans="1:9" ht="13.5" customHeight="1" x14ac:dyDescent="0.2">
      <c r="A424" s="54"/>
      <c r="B424" s="74" t="s">
        <v>162</v>
      </c>
      <c r="C424" s="308"/>
      <c r="D424" s="315"/>
      <c r="E424" s="315"/>
      <c r="F424" s="186"/>
      <c r="G424" s="69"/>
      <c r="H424" s="28"/>
      <c r="I424" s="28"/>
    </row>
    <row r="425" spans="1:9" s="28" customFormat="1" ht="10.5" customHeight="1" x14ac:dyDescent="0.2">
      <c r="A425" s="2"/>
      <c r="B425" s="37" t="s">
        <v>20</v>
      </c>
      <c r="C425" s="306">
        <v>345692.01999999996</v>
      </c>
      <c r="D425" s="313"/>
      <c r="E425" s="313">
        <v>1808.6700000000003</v>
      </c>
      <c r="F425" s="185">
        <v>-0.15711288430608683</v>
      </c>
      <c r="G425" s="69"/>
      <c r="H425" s="5"/>
      <c r="I425" s="5"/>
    </row>
    <row r="426" spans="1:9" ht="10.5" customHeight="1" x14ac:dyDescent="0.2">
      <c r="A426" s="2"/>
      <c r="B426" s="75" t="s">
        <v>159</v>
      </c>
      <c r="C426" s="306">
        <v>10551887.860000018</v>
      </c>
      <c r="D426" s="313"/>
      <c r="E426" s="313">
        <v>29627.260000000006</v>
      </c>
      <c r="F426" s="185">
        <v>4.3850609077825231E-2</v>
      </c>
      <c r="G426" s="69"/>
      <c r="H426" s="5"/>
      <c r="I426" s="5"/>
    </row>
    <row r="427" spans="1:9" ht="10.5" customHeight="1" x14ac:dyDescent="0.2">
      <c r="A427" s="2"/>
      <c r="B427" s="75" t="s">
        <v>26</v>
      </c>
      <c r="C427" s="306">
        <v>10761495.660000028</v>
      </c>
      <c r="D427" s="313"/>
      <c r="E427" s="313">
        <v>38521.160000000003</v>
      </c>
      <c r="F427" s="185">
        <v>2.7885701680993913E-2</v>
      </c>
      <c r="G427" s="69"/>
      <c r="H427" s="5"/>
      <c r="I427" s="5"/>
    </row>
    <row r="428" spans="1:9" ht="10.5" customHeight="1" x14ac:dyDescent="0.2">
      <c r="A428" s="2"/>
      <c r="B428" s="75" t="s">
        <v>27</v>
      </c>
      <c r="C428" s="306">
        <v>30217691.170000054</v>
      </c>
      <c r="D428" s="313"/>
      <c r="E428" s="313">
        <v>72475.139999999927</v>
      </c>
      <c r="F428" s="185">
        <v>4.9781260876138766E-2</v>
      </c>
      <c r="G428" s="69"/>
      <c r="H428" s="5"/>
      <c r="I428" s="5"/>
    </row>
    <row r="429" spans="1:9" ht="10.5" customHeight="1" x14ac:dyDescent="0.2">
      <c r="A429" s="2"/>
      <c r="B429" s="75" t="s">
        <v>274</v>
      </c>
      <c r="C429" s="306">
        <v>1655048.8299999975</v>
      </c>
      <c r="D429" s="313"/>
      <c r="E429" s="313">
        <v>4038.1000000000004</v>
      </c>
      <c r="F429" s="185">
        <v>4.3244097916640856E-2</v>
      </c>
      <c r="G429" s="69"/>
      <c r="H429" s="5"/>
      <c r="I429" s="5"/>
    </row>
    <row r="430" spans="1:9" ht="10.5" customHeight="1" x14ac:dyDescent="0.2">
      <c r="A430" s="2"/>
      <c r="B430" s="75" t="s">
        <v>273</v>
      </c>
      <c r="C430" s="306">
        <v>2700</v>
      </c>
      <c r="D430" s="313"/>
      <c r="E430" s="313"/>
      <c r="F430" s="185">
        <v>0.5</v>
      </c>
      <c r="G430" s="69"/>
      <c r="H430" s="5"/>
      <c r="I430" s="5"/>
    </row>
    <row r="431" spans="1:9" ht="10.5" hidden="1" customHeight="1" x14ac:dyDescent="0.2">
      <c r="A431" s="2"/>
      <c r="B431" s="75" t="s">
        <v>49</v>
      </c>
      <c r="C431" s="306">
        <v>192284.06000000006</v>
      </c>
      <c r="D431" s="313"/>
      <c r="E431" s="313">
        <v>150</v>
      </c>
      <c r="F431" s="185">
        <v>-0.46417799860663655</v>
      </c>
      <c r="G431" s="69"/>
      <c r="H431" s="5"/>
      <c r="I431" s="5"/>
    </row>
    <row r="432" spans="1:9" hidden="1" x14ac:dyDescent="0.2">
      <c r="A432" s="2"/>
      <c r="B432" s="37" t="s">
        <v>50</v>
      </c>
      <c r="C432" s="306"/>
      <c r="D432" s="313"/>
      <c r="E432" s="313"/>
      <c r="F432" s="185"/>
      <c r="G432" s="69"/>
      <c r="H432" s="5"/>
      <c r="I432" s="5"/>
    </row>
    <row r="433" spans="1:10" x14ac:dyDescent="0.2">
      <c r="A433" s="2"/>
      <c r="B433" s="574" t="s">
        <v>459</v>
      </c>
      <c r="C433" s="306"/>
      <c r="D433" s="313"/>
      <c r="E433" s="313"/>
      <c r="F433" s="185"/>
      <c r="G433" s="69"/>
      <c r="H433" s="5"/>
      <c r="I433" s="5"/>
    </row>
    <row r="434" spans="1:10" ht="10.5" customHeight="1" x14ac:dyDescent="0.2">
      <c r="A434" s="2"/>
      <c r="B434" s="75" t="s">
        <v>28</v>
      </c>
      <c r="C434" s="306">
        <v>242756.77999999988</v>
      </c>
      <c r="D434" s="313"/>
      <c r="E434" s="313">
        <v>344.9</v>
      </c>
      <c r="F434" s="185">
        <v>0.12935669452319765</v>
      </c>
      <c r="G434" s="69"/>
      <c r="H434" s="5"/>
      <c r="I434" s="5"/>
    </row>
    <row r="435" spans="1:10" ht="10.5" customHeight="1" x14ac:dyDescent="0.2">
      <c r="A435" s="2"/>
      <c r="B435" s="37" t="s">
        <v>280</v>
      </c>
      <c r="C435" s="306">
        <v>-427104.86999999906</v>
      </c>
      <c r="D435" s="313"/>
      <c r="E435" s="313">
        <v>-1400.18</v>
      </c>
      <c r="F435" s="185">
        <v>6.6852203413096278E-2</v>
      </c>
      <c r="G435" s="70"/>
      <c r="H435" s="5"/>
      <c r="I435" s="5"/>
    </row>
    <row r="436" spans="1:10" ht="10.5" customHeight="1" x14ac:dyDescent="0.2">
      <c r="A436" s="54"/>
      <c r="B436" s="35" t="s">
        <v>160</v>
      </c>
      <c r="C436" s="308">
        <v>53542451.510000102</v>
      </c>
      <c r="D436" s="315"/>
      <c r="E436" s="315">
        <v>145565.04999999996</v>
      </c>
      <c r="F436" s="186">
        <v>3.8958105389147235E-2</v>
      </c>
      <c r="G436" s="69"/>
      <c r="H436" s="5"/>
      <c r="I436" s="28"/>
    </row>
    <row r="437" spans="1:10" ht="17.25" customHeight="1" x14ac:dyDescent="0.2">
      <c r="A437" s="2"/>
      <c r="B437" s="76" t="s">
        <v>33</v>
      </c>
      <c r="C437" s="306">
        <v>60</v>
      </c>
      <c r="D437" s="313"/>
      <c r="E437" s="313"/>
      <c r="F437" s="185"/>
      <c r="G437" s="69"/>
      <c r="H437" s="5"/>
      <c r="I437" s="5"/>
    </row>
    <row r="438" spans="1:10" ht="10.5" customHeight="1" x14ac:dyDescent="0.2">
      <c r="A438" s="2"/>
      <c r="B438" s="76" t="s">
        <v>490</v>
      </c>
      <c r="C438" s="306">
        <v>25</v>
      </c>
      <c r="D438" s="313"/>
      <c r="E438" s="313"/>
      <c r="F438" s="185">
        <v>0</v>
      </c>
      <c r="G438" s="69"/>
      <c r="H438" s="5"/>
      <c r="I438" s="5"/>
    </row>
    <row r="439" spans="1:10" ht="10.5" customHeight="1" x14ac:dyDescent="0.2">
      <c r="A439" s="2"/>
      <c r="B439" s="76" t="s">
        <v>477</v>
      </c>
      <c r="C439" s="306"/>
      <c r="D439" s="313"/>
      <c r="E439" s="313"/>
      <c r="F439" s="185"/>
      <c r="G439" s="69"/>
      <c r="H439" s="5"/>
      <c r="I439" s="5"/>
    </row>
    <row r="440" spans="1:10" ht="10.5" customHeight="1" x14ac:dyDescent="0.2">
      <c r="A440" s="2"/>
      <c r="B440" s="76" t="s">
        <v>492</v>
      </c>
      <c r="C440" s="306">
        <v>-11.082000000000001</v>
      </c>
      <c r="D440" s="313"/>
      <c r="E440" s="313"/>
      <c r="F440" s="185"/>
      <c r="G440" s="69"/>
      <c r="H440" s="5"/>
      <c r="I440" s="5"/>
    </row>
    <row r="441" spans="1:10" ht="10.5" customHeight="1" x14ac:dyDescent="0.2">
      <c r="A441" s="2"/>
      <c r="B441" s="76" t="s">
        <v>480</v>
      </c>
      <c r="C441" s="306"/>
      <c r="D441" s="313"/>
      <c r="E441" s="313"/>
      <c r="F441" s="185"/>
      <c r="G441" s="79"/>
      <c r="H441" s="5"/>
      <c r="I441" s="5"/>
    </row>
    <row r="442" spans="1:10" ht="10.5" customHeight="1" x14ac:dyDescent="0.2">
      <c r="A442" s="2"/>
      <c r="B442" s="76" t="s">
        <v>494</v>
      </c>
      <c r="C442" s="306">
        <v>166.70890199999999</v>
      </c>
      <c r="D442" s="313"/>
      <c r="E442" s="313"/>
      <c r="F442" s="185"/>
      <c r="G442" s="79"/>
      <c r="H442" s="5"/>
      <c r="I442" s="5"/>
    </row>
    <row r="443" spans="1:10" ht="10.5" customHeight="1" x14ac:dyDescent="0.2">
      <c r="A443" s="2"/>
      <c r="B443" s="76" t="s">
        <v>499</v>
      </c>
      <c r="C443" s="306"/>
      <c r="D443" s="313"/>
      <c r="E443" s="313"/>
      <c r="F443" s="185"/>
      <c r="G443" s="79"/>
      <c r="H443" s="5"/>
      <c r="I443" s="5"/>
    </row>
    <row r="444" spans="1:10" ht="13.5" customHeight="1" x14ac:dyDescent="0.2">
      <c r="A444" s="77"/>
      <c r="B444" s="73" t="s">
        <v>158</v>
      </c>
      <c r="C444" s="308">
        <v>2095443.41</v>
      </c>
      <c r="D444" s="315"/>
      <c r="E444" s="315"/>
      <c r="F444" s="186">
        <v>0.62992110525434208</v>
      </c>
      <c r="G444" s="69"/>
      <c r="H444" s="5"/>
      <c r="I444" s="80"/>
    </row>
    <row r="445" spans="1:10" s="80" customFormat="1" ht="12.75" x14ac:dyDescent="0.2">
      <c r="A445" s="2"/>
      <c r="B445" s="78" t="s">
        <v>161</v>
      </c>
      <c r="C445" s="306">
        <v>59856184.696902111</v>
      </c>
      <c r="D445" s="313"/>
      <c r="E445" s="313">
        <v>159578.08999999997</v>
      </c>
      <c r="F445" s="185">
        <v>5.2714332347321369E-2</v>
      </c>
      <c r="G445" s="69"/>
      <c r="H445" s="5"/>
      <c r="I445" s="5"/>
    </row>
    <row r="446" spans="1:10" ht="10.5" hidden="1" customHeight="1" x14ac:dyDescent="0.2">
      <c r="A446" s="2"/>
      <c r="B446" s="76" t="s">
        <v>80</v>
      </c>
      <c r="C446" s="306"/>
      <c r="D446" s="313"/>
      <c r="E446" s="313"/>
      <c r="F446" s="185"/>
      <c r="G446" s="69"/>
      <c r="H446" s="5"/>
      <c r="I446" s="5"/>
      <c r="J446" s="83"/>
    </row>
    <row r="447" spans="1:10" hidden="1" x14ac:dyDescent="0.2">
      <c r="A447" s="2"/>
      <c r="B447" s="76" t="s">
        <v>81</v>
      </c>
      <c r="C447" s="306"/>
      <c r="D447" s="313"/>
      <c r="E447" s="313"/>
      <c r="F447" s="185"/>
      <c r="G447" s="69"/>
      <c r="H447" s="5"/>
      <c r="I447" s="5"/>
    </row>
    <row r="448" spans="1:10" x14ac:dyDescent="0.2">
      <c r="A448" s="2"/>
      <c r="B448" s="76" t="s">
        <v>78</v>
      </c>
      <c r="C448" s="306">
        <v>770164839.26999617</v>
      </c>
      <c r="D448" s="313"/>
      <c r="E448" s="313">
        <v>1212.68</v>
      </c>
      <c r="F448" s="185">
        <v>4.5684848678345213E-2</v>
      </c>
      <c r="G448" s="69"/>
      <c r="H448" s="5"/>
      <c r="I448" s="5"/>
    </row>
    <row r="449" spans="1:10" x14ac:dyDescent="0.2">
      <c r="A449" s="2"/>
      <c r="B449" s="76" t="s">
        <v>76</v>
      </c>
      <c r="C449" s="306">
        <v>3637870183.8000164</v>
      </c>
      <c r="D449" s="313"/>
      <c r="E449" s="313">
        <v>2508.88</v>
      </c>
      <c r="F449" s="185">
        <v>0.11499073881480748</v>
      </c>
      <c r="G449" s="69"/>
      <c r="H449" s="5"/>
      <c r="I449" s="5"/>
    </row>
    <row r="450" spans="1:10" x14ac:dyDescent="0.2">
      <c r="A450" s="2"/>
      <c r="B450" s="76" t="s">
        <v>77</v>
      </c>
      <c r="C450" s="306"/>
      <c r="D450" s="313"/>
      <c r="E450" s="313"/>
      <c r="F450" s="185"/>
      <c r="G450" s="69"/>
      <c r="H450" s="5"/>
      <c r="I450" s="5"/>
    </row>
    <row r="451" spans="1:10" ht="12" x14ac:dyDescent="0.2">
      <c r="A451" s="2"/>
      <c r="B451" s="83" t="s">
        <v>276</v>
      </c>
      <c r="C451" s="308">
        <v>4408041277.4300127</v>
      </c>
      <c r="D451" s="315"/>
      <c r="E451" s="315">
        <v>3721.5600000000004</v>
      </c>
      <c r="F451" s="186">
        <v>0.10222608109110176</v>
      </c>
      <c r="G451" s="70"/>
      <c r="H451" s="5"/>
      <c r="I451" s="5"/>
    </row>
    <row r="452" spans="1:10" ht="12.75" x14ac:dyDescent="0.2">
      <c r="A452" s="54"/>
      <c r="B452" s="52" t="s">
        <v>157</v>
      </c>
      <c r="C452" s="308">
        <v>4686998465.2769156</v>
      </c>
      <c r="D452" s="315">
        <v>674637.36</v>
      </c>
      <c r="E452" s="315">
        <v>806110.26999999979</v>
      </c>
      <c r="F452" s="186">
        <v>9.7115034733454397E-2</v>
      </c>
      <c r="G452" s="69"/>
      <c r="H452" s="5"/>
      <c r="I452" s="28"/>
    </row>
    <row r="453" spans="1:10" ht="10.5" customHeight="1" x14ac:dyDescent="0.2">
      <c r="A453" s="2"/>
      <c r="B453" s="167" t="s">
        <v>181</v>
      </c>
      <c r="C453" s="319"/>
      <c r="D453" s="320"/>
      <c r="E453" s="320"/>
      <c r="F453" s="240"/>
      <c r="G453" s="69"/>
      <c r="H453" s="5"/>
      <c r="I453" s="5"/>
    </row>
    <row r="454" spans="1:10" ht="10.5" customHeight="1" x14ac:dyDescent="0.2">
      <c r="A454" s="2"/>
      <c r="B454" s="168" t="s">
        <v>182</v>
      </c>
      <c r="C454" s="321"/>
      <c r="D454" s="322"/>
      <c r="E454" s="322"/>
      <c r="F454" s="194"/>
      <c r="G454" s="70"/>
      <c r="H454" s="5"/>
      <c r="I454" s="5"/>
    </row>
    <row r="455" spans="1:10" s="28" customFormat="1" ht="21.75" customHeight="1" x14ac:dyDescent="0.2">
      <c r="A455" s="54"/>
      <c r="B455" s="212" t="s">
        <v>31</v>
      </c>
      <c r="C455" s="431">
        <v>4858968386.3569145</v>
      </c>
      <c r="D455" s="432"/>
      <c r="E455" s="432">
        <v>1029950.76</v>
      </c>
      <c r="F455" s="433">
        <v>9.4802110437678833E-2</v>
      </c>
      <c r="G455" s="424"/>
      <c r="H455" s="5"/>
    </row>
    <row r="456" spans="1:10" s="28" customFormat="1" ht="21.75" hidden="1" customHeight="1" x14ac:dyDescent="0.2">
      <c r="A456" s="54"/>
      <c r="B456" s="76" t="s">
        <v>13</v>
      </c>
      <c r="C456" s="274"/>
      <c r="D456" s="276"/>
      <c r="E456" s="241"/>
      <c r="F456" s="425"/>
      <c r="G456" s="424"/>
      <c r="H456" s="211"/>
      <c r="I456" s="70"/>
    </row>
    <row r="457" spans="1:10" s="28" customFormat="1" hidden="1" x14ac:dyDescent="0.2">
      <c r="A457" s="54"/>
      <c r="B457" s="76" t="s">
        <v>14</v>
      </c>
      <c r="C457" s="275"/>
      <c r="D457" s="65"/>
      <c r="E457" s="241"/>
      <c r="F457" s="425"/>
      <c r="G457" s="210"/>
      <c r="H457" s="211"/>
      <c r="I457" s="70"/>
      <c r="J457" s="5"/>
    </row>
    <row r="458" spans="1:10" s="28" customFormat="1" ht="12.75" customHeight="1" x14ac:dyDescent="0.2">
      <c r="A458" s="54"/>
      <c r="B458" s="229" t="s">
        <v>248</v>
      </c>
      <c r="C458" s="241"/>
      <c r="D458" s="241"/>
      <c r="E458" s="241"/>
      <c r="F458" s="241"/>
      <c r="G458" s="213"/>
      <c r="H458" s="211"/>
      <c r="I458" s="70"/>
      <c r="J458" s="5"/>
    </row>
    <row r="459" spans="1:10" s="28" customFormat="1" ht="21.75" customHeight="1" x14ac:dyDescent="0.2">
      <c r="A459" s="54"/>
      <c r="B459" s="265" t="s">
        <v>238</v>
      </c>
      <c r="C459" s="213"/>
      <c r="D459" s="213"/>
      <c r="E459" s="213"/>
      <c r="F459" s="213"/>
      <c r="G459" s="213"/>
      <c r="H459" s="214"/>
      <c r="I459" s="70"/>
      <c r="J459" s="5"/>
    </row>
    <row r="460" spans="1:10" s="28" customFormat="1" x14ac:dyDescent="0.2">
      <c r="A460" s="54"/>
      <c r="B460" s="265" t="s">
        <v>251</v>
      </c>
      <c r="C460" s="213"/>
      <c r="D460" s="213"/>
      <c r="E460" s="213"/>
      <c r="F460" s="213"/>
      <c r="G460" s="213"/>
      <c r="H460" s="214"/>
      <c r="I460" s="70"/>
    </row>
    <row r="461" spans="1:10" s="28" customFormat="1" x14ac:dyDescent="0.2">
      <c r="A461" s="54"/>
      <c r="B461" s="265" t="s">
        <v>376</v>
      </c>
      <c r="C461" s="213"/>
      <c r="D461" s="213"/>
      <c r="E461" s="213"/>
      <c r="F461" s="213"/>
      <c r="G461" s="213"/>
      <c r="H461" s="214"/>
      <c r="I461" s="70"/>
    </row>
    <row r="462" spans="1:10" s="28" customFormat="1" x14ac:dyDescent="0.2">
      <c r="A462" s="54"/>
      <c r="B462" s="265" t="s">
        <v>282</v>
      </c>
      <c r="C462" s="213"/>
      <c r="D462" s="213"/>
      <c r="E462" s="213"/>
      <c r="F462" s="213"/>
      <c r="G462" s="213"/>
      <c r="H462" s="214"/>
      <c r="I462" s="70"/>
    </row>
    <row r="463" spans="1:10" s="28" customFormat="1" x14ac:dyDescent="0.2">
      <c r="A463" s="6"/>
      <c r="B463" s="43"/>
      <c r="C463" s="85"/>
      <c r="D463" s="85"/>
      <c r="E463" s="86"/>
      <c r="F463" s="5"/>
      <c r="G463" s="8"/>
      <c r="H463" s="5"/>
      <c r="I463" s="85"/>
    </row>
    <row r="464" spans="1:10" ht="16.5" customHeight="1" x14ac:dyDescent="0.25">
      <c r="B464" s="7" t="s">
        <v>288</v>
      </c>
      <c r="C464" s="8"/>
      <c r="D464" s="8"/>
      <c r="E464" s="8"/>
      <c r="F464" s="8"/>
      <c r="H464" s="8"/>
      <c r="I464" s="8"/>
    </row>
    <row r="465" spans="1:10" x14ac:dyDescent="0.2">
      <c r="B465" s="9"/>
      <c r="C465" s="10" t="str">
        <f>$C$3</f>
        <v>PERIODE DU 1.1 AU 30.11.2024</v>
      </c>
      <c r="D465" s="11"/>
      <c r="G465" s="15"/>
    </row>
    <row r="466" spans="1:10" ht="12.75" x14ac:dyDescent="0.2">
      <c r="B466" s="12" t="str">
        <f>B373</f>
        <v xml:space="preserve">             V - ASSURANCE ACCIDENTS DU TRAVAIL : DEPENSES en milliers d'euros</v>
      </c>
      <c r="C466" s="13"/>
      <c r="D466" s="13"/>
      <c r="E466" s="13"/>
      <c r="F466" s="14"/>
      <c r="G466" s="197"/>
      <c r="H466" s="15"/>
      <c r="I466" s="15"/>
    </row>
    <row r="467" spans="1:10" ht="19.5" customHeight="1" x14ac:dyDescent="0.2">
      <c r="B467" s="597"/>
      <c r="C467" s="678"/>
      <c r="D467" s="87"/>
      <c r="E467" s="88" t="s">
        <v>6</v>
      </c>
      <c r="F467" s="339" t="str">
        <f>CUMUL_Maladie_mnt!$H$5</f>
        <v>PCAP</v>
      </c>
      <c r="G467" s="199"/>
      <c r="H467" s="89"/>
      <c r="I467" s="20"/>
    </row>
    <row r="468" spans="1:10" ht="12.75" x14ac:dyDescent="0.2">
      <c r="B468" s="684" t="s">
        <v>29</v>
      </c>
      <c r="C468" s="685"/>
      <c r="D468" s="90"/>
      <c r="E468" s="301"/>
      <c r="F468" s="239"/>
      <c r="G468" s="199"/>
      <c r="H468" s="90"/>
      <c r="I468" s="20"/>
    </row>
    <row r="469" spans="1:10" ht="12.75" customHeight="1" x14ac:dyDescent="0.2">
      <c r="B469" s="657"/>
      <c r="C469" s="686"/>
      <c r="D469" s="90"/>
      <c r="E469" s="301"/>
      <c r="F469" s="239"/>
      <c r="G469" s="200"/>
      <c r="H469" s="90"/>
      <c r="I469" s="20"/>
    </row>
    <row r="470" spans="1:10" ht="12.75" customHeight="1" x14ac:dyDescent="0.2">
      <c r="A470" s="91"/>
      <c r="B470" s="620" t="s">
        <v>74</v>
      </c>
      <c r="C470" s="687"/>
      <c r="D470" s="93"/>
      <c r="E470" s="303"/>
      <c r="F470" s="237"/>
      <c r="G470" s="199"/>
      <c r="H470" s="93"/>
      <c r="I470" s="94"/>
    </row>
    <row r="471" spans="1:10" s="95" customFormat="1" ht="12.75" customHeight="1" x14ac:dyDescent="0.2">
      <c r="A471" s="6"/>
      <c r="B471" s="657"/>
      <c r="C471" s="686"/>
      <c r="D471" s="90"/>
      <c r="E471" s="301"/>
      <c r="F471" s="239"/>
      <c r="G471" s="200"/>
      <c r="H471" s="90"/>
      <c r="I471" s="20"/>
      <c r="J471" s="104"/>
    </row>
    <row r="472" spans="1:10" ht="12.75" customHeight="1" x14ac:dyDescent="0.2">
      <c r="A472" s="91"/>
      <c r="B472" s="92" t="s">
        <v>73</v>
      </c>
      <c r="C472" s="172"/>
      <c r="D472" s="93"/>
      <c r="E472" s="303">
        <v>319172713.03006798</v>
      </c>
      <c r="F472" s="237">
        <v>2.6014941882041009E-2</v>
      </c>
      <c r="G472" s="198"/>
      <c r="H472" s="93"/>
      <c r="I472" s="94"/>
    </row>
    <row r="473" spans="1:10" s="95" customFormat="1" ht="12" hidden="1" customHeight="1" x14ac:dyDescent="0.2">
      <c r="A473" s="6"/>
      <c r="B473" s="76"/>
      <c r="C473" s="96"/>
      <c r="D473" s="96"/>
      <c r="E473" s="325"/>
      <c r="F473" s="242"/>
      <c r="G473" s="201"/>
      <c r="H473" s="90"/>
      <c r="I473" s="20"/>
      <c r="J473" s="104"/>
    </row>
    <row r="474" spans="1:10" ht="12.75" customHeight="1" x14ac:dyDescent="0.2">
      <c r="B474" s="618" t="s">
        <v>410</v>
      </c>
      <c r="C474" s="688"/>
      <c r="D474" s="90"/>
      <c r="E474" s="303">
        <v>74043320.452787817</v>
      </c>
      <c r="F474" s="237">
        <v>-1.321528963826879E-2</v>
      </c>
      <c r="G474" s="201"/>
      <c r="H474" s="90"/>
      <c r="I474" s="20"/>
      <c r="J474" s="104"/>
    </row>
    <row r="475" spans="1:10" ht="18" customHeight="1" x14ac:dyDescent="0.2">
      <c r="B475" s="609" t="s">
        <v>72</v>
      </c>
      <c r="C475" s="679"/>
      <c r="D475" s="90"/>
      <c r="E475" s="301"/>
      <c r="F475" s="239"/>
      <c r="G475" s="201"/>
      <c r="H475" s="90"/>
      <c r="I475" s="20"/>
      <c r="J475" s="104"/>
    </row>
    <row r="476" spans="1:10" ht="18" customHeight="1" x14ac:dyDescent="0.2">
      <c r="B476" s="421" t="s">
        <v>404</v>
      </c>
      <c r="C476" s="404"/>
      <c r="D476" s="90"/>
      <c r="E476" s="301">
        <v>60904545.603511721</v>
      </c>
      <c r="F476" s="239">
        <v>-0.15640975797535639</v>
      </c>
      <c r="G476" s="201"/>
      <c r="H476" s="90"/>
      <c r="I476" s="20"/>
      <c r="J476" s="104"/>
    </row>
    <row r="477" spans="1:10" ht="18" customHeight="1" x14ac:dyDescent="0.2">
      <c r="B477" s="421" t="s">
        <v>407</v>
      </c>
      <c r="C477" s="404"/>
      <c r="D477" s="90"/>
      <c r="E477" s="301">
        <v>207930.3067401991</v>
      </c>
      <c r="F477" s="239">
        <v>-0.34262982471913583</v>
      </c>
      <c r="G477" s="199"/>
      <c r="H477" s="90"/>
      <c r="I477" s="20"/>
      <c r="J477" s="104"/>
    </row>
    <row r="478" spans="1:10" ht="18" customHeight="1" x14ac:dyDescent="0.2">
      <c r="B478" s="421" t="s">
        <v>405</v>
      </c>
      <c r="C478" s="404"/>
      <c r="D478" s="90"/>
      <c r="E478" s="301">
        <v>12930844.542535895</v>
      </c>
      <c r="F478" s="239"/>
      <c r="G478" s="201"/>
      <c r="H478" s="90"/>
      <c r="I478" s="20"/>
      <c r="J478" s="104"/>
    </row>
    <row r="479" spans="1:10" ht="15" customHeight="1" x14ac:dyDescent="0.2">
      <c r="B479" s="601" t="s">
        <v>71</v>
      </c>
      <c r="C479" s="680"/>
      <c r="D479" s="90"/>
      <c r="E479" s="303">
        <v>206319673.87563258</v>
      </c>
      <c r="F479" s="237">
        <v>7.0817900487082142E-2</v>
      </c>
      <c r="G479" s="199"/>
      <c r="H479" s="90"/>
      <c r="I479" s="20"/>
      <c r="J479" s="104"/>
    </row>
    <row r="480" spans="1:10" ht="15" customHeight="1" x14ac:dyDescent="0.2">
      <c r="B480" s="609" t="s">
        <v>70</v>
      </c>
      <c r="C480" s="679"/>
      <c r="D480" s="90"/>
      <c r="E480" s="301"/>
      <c r="F480" s="239"/>
      <c r="G480" s="199"/>
      <c r="H480" s="90"/>
      <c r="I480" s="20"/>
      <c r="J480" s="104"/>
    </row>
    <row r="481" spans="2:10" ht="15" customHeight="1" x14ac:dyDescent="0.2">
      <c r="B481" s="609" t="s">
        <v>361</v>
      </c>
      <c r="C481" s="679"/>
      <c r="D481" s="90"/>
      <c r="E481" s="301">
        <v>0</v>
      </c>
      <c r="F481" s="239"/>
      <c r="G481" s="199"/>
      <c r="H481" s="90"/>
      <c r="I481" s="20"/>
      <c r="J481" s="104"/>
    </row>
    <row r="482" spans="2:10" ht="15" customHeight="1" x14ac:dyDescent="0.2">
      <c r="B482" s="622" t="s">
        <v>413</v>
      </c>
      <c r="C482" s="623"/>
      <c r="D482" s="90"/>
      <c r="E482" s="301">
        <v>158838853.24321845</v>
      </c>
      <c r="F482" s="239">
        <v>6.7205725499718261E-2</v>
      </c>
      <c r="G482" s="199"/>
      <c r="H482" s="90"/>
      <c r="I482" s="20"/>
      <c r="J482" s="104"/>
    </row>
    <row r="483" spans="2:10" ht="15" customHeight="1" x14ac:dyDescent="0.2">
      <c r="B483" s="609" t="s">
        <v>357</v>
      </c>
      <c r="C483" s="679"/>
      <c r="D483" s="90"/>
      <c r="E483" s="301">
        <v>28913604.723445769</v>
      </c>
      <c r="F483" s="239">
        <v>0.13309919896581346</v>
      </c>
      <c r="G483" s="199"/>
      <c r="H483" s="90"/>
      <c r="I483" s="20"/>
      <c r="J483" s="104"/>
    </row>
    <row r="484" spans="2:10" ht="15" customHeight="1" x14ac:dyDescent="0.2">
      <c r="B484" s="609" t="s">
        <v>358</v>
      </c>
      <c r="C484" s="679"/>
      <c r="D484" s="90"/>
      <c r="E484" s="301">
        <v>4844743.2170923771</v>
      </c>
      <c r="F484" s="239">
        <v>7.1764966947729381E-3</v>
      </c>
      <c r="G484" s="199"/>
      <c r="H484" s="90"/>
      <c r="I484" s="20"/>
      <c r="J484" s="104"/>
    </row>
    <row r="485" spans="2:10" ht="15" customHeight="1" x14ac:dyDescent="0.2">
      <c r="B485" s="609" t="s">
        <v>359</v>
      </c>
      <c r="C485" s="679"/>
      <c r="D485" s="90"/>
      <c r="E485" s="301">
        <v>13722472.691876022</v>
      </c>
      <c r="F485" s="239">
        <v>1.5641405678417319E-2</v>
      </c>
      <c r="G485" s="199"/>
      <c r="H485" s="90"/>
      <c r="I485" s="20"/>
      <c r="J485" s="104"/>
    </row>
    <row r="486" spans="2:10" ht="15" customHeight="1" x14ac:dyDescent="0.2">
      <c r="B486" s="614" t="s">
        <v>394</v>
      </c>
      <c r="C486" s="677"/>
      <c r="D486" s="90"/>
      <c r="E486" s="301">
        <v>10942945.574963994</v>
      </c>
      <c r="F486" s="239">
        <v>2.6213287449305733E-2</v>
      </c>
      <c r="G486" s="199"/>
      <c r="H486" s="90"/>
      <c r="I486" s="20"/>
      <c r="J486" s="104"/>
    </row>
    <row r="487" spans="2:10" ht="12.75" customHeight="1" x14ac:dyDescent="0.2">
      <c r="B487" s="614" t="s">
        <v>395</v>
      </c>
      <c r="C487" s="677"/>
      <c r="D487" s="90"/>
      <c r="E487" s="301">
        <v>214378.55648109919</v>
      </c>
      <c r="F487" s="239">
        <v>2.9543228789815412E-2</v>
      </c>
      <c r="G487" s="199"/>
      <c r="H487" s="90"/>
      <c r="I487" s="20"/>
      <c r="J487" s="104"/>
    </row>
    <row r="488" spans="2:10" ht="15" customHeight="1" x14ac:dyDescent="0.2">
      <c r="B488" s="614" t="s">
        <v>396</v>
      </c>
      <c r="C488" s="677"/>
      <c r="D488" s="90"/>
      <c r="E488" s="301">
        <v>363463.28114799858</v>
      </c>
      <c r="F488" s="239">
        <v>-0.14894905158707894</v>
      </c>
      <c r="G488" s="199"/>
      <c r="H488" s="90"/>
      <c r="I488" s="20"/>
      <c r="J488" s="104"/>
    </row>
    <row r="489" spans="2:10" ht="15" customHeight="1" x14ac:dyDescent="0.2">
      <c r="B489" s="614" t="s">
        <v>397</v>
      </c>
      <c r="C489" s="677"/>
      <c r="D489" s="90"/>
      <c r="E489" s="301">
        <v>88282.92672825967</v>
      </c>
      <c r="F489" s="239">
        <v>-5.3032043172970944E-2</v>
      </c>
      <c r="G489" s="199"/>
      <c r="H489" s="90"/>
      <c r="I489" s="20"/>
      <c r="J489" s="104"/>
    </row>
    <row r="490" spans="2:10" ht="15" customHeight="1" x14ac:dyDescent="0.2">
      <c r="B490" s="689" t="s">
        <v>406</v>
      </c>
      <c r="C490" s="690"/>
      <c r="D490" s="90"/>
      <c r="E490" s="301">
        <v>2113402.352554671</v>
      </c>
      <c r="F490" s="239">
        <v>-2.7299510733697074E-3</v>
      </c>
      <c r="G490" s="199"/>
      <c r="H490" s="90"/>
      <c r="I490" s="20"/>
      <c r="J490" s="104"/>
    </row>
    <row r="491" spans="2:10" ht="12.75" x14ac:dyDescent="0.2">
      <c r="B491" s="601" t="s">
        <v>362</v>
      </c>
      <c r="C491" s="680"/>
      <c r="D491" s="90"/>
      <c r="E491" s="303">
        <v>61343.950000000099</v>
      </c>
      <c r="F491" s="237">
        <v>-6.0207209894426961E-2</v>
      </c>
      <c r="G491" s="201"/>
      <c r="H491" s="90"/>
      <c r="I491" s="20"/>
      <c r="J491" s="104"/>
    </row>
    <row r="492" spans="2:10" ht="28.5" customHeight="1" x14ac:dyDescent="0.2">
      <c r="B492" s="611" t="s">
        <v>363</v>
      </c>
      <c r="C492" s="681"/>
      <c r="D492" s="90"/>
      <c r="E492" s="303">
        <v>38748374.751647517</v>
      </c>
      <c r="F492" s="237">
        <v>-0.10522038317308835</v>
      </c>
      <c r="G492" s="201"/>
      <c r="H492" s="90"/>
      <c r="I492" s="20"/>
      <c r="J492" s="104"/>
    </row>
    <row r="493" spans="2:10" ht="12.75" x14ac:dyDescent="0.2">
      <c r="B493" s="420" t="s">
        <v>408</v>
      </c>
      <c r="C493" s="405"/>
      <c r="D493" s="90"/>
      <c r="E493" s="301">
        <v>37016639.468870461</v>
      </c>
      <c r="F493" s="239">
        <v>-0.12948516944341792</v>
      </c>
      <c r="G493" s="201"/>
      <c r="H493" s="90"/>
      <c r="I493" s="20"/>
      <c r="J493" s="104"/>
    </row>
    <row r="494" spans="2:10" ht="15.75" customHeight="1" x14ac:dyDescent="0.2">
      <c r="B494" s="420" t="s">
        <v>409</v>
      </c>
      <c r="C494" s="405"/>
      <c r="D494" s="90"/>
      <c r="E494" s="301">
        <v>1731735.2827770531</v>
      </c>
      <c r="F494" s="239"/>
      <c r="G494" s="199"/>
      <c r="H494" s="90"/>
      <c r="I494" s="20"/>
      <c r="J494" s="104"/>
    </row>
    <row r="495" spans="2:10" ht="17.25" customHeight="1" x14ac:dyDescent="0.2">
      <c r="B495" s="611" t="s">
        <v>364</v>
      </c>
      <c r="C495" s="681"/>
      <c r="D495" s="90"/>
      <c r="E495" s="303"/>
      <c r="F495" s="237"/>
      <c r="G495" s="199"/>
      <c r="H495" s="90"/>
      <c r="I495" s="20"/>
      <c r="J495" s="104"/>
    </row>
    <row r="496" spans="2:10" ht="20.100000000000001" customHeight="1" x14ac:dyDescent="0.2">
      <c r="B496" s="611" t="s">
        <v>365</v>
      </c>
      <c r="C496" s="681"/>
      <c r="D496" s="90"/>
      <c r="E496" s="303"/>
      <c r="F496" s="237"/>
      <c r="G496" s="201"/>
      <c r="H496" s="90"/>
      <c r="I496" s="20"/>
      <c r="J496" s="104"/>
    </row>
    <row r="497" spans="1:10" ht="21.75" customHeight="1" x14ac:dyDescent="0.2">
      <c r="B497" s="601" t="s">
        <v>371</v>
      </c>
      <c r="C497" s="680"/>
      <c r="D497" s="90"/>
      <c r="E497" s="303"/>
      <c r="F497" s="237"/>
      <c r="G497" s="200"/>
      <c r="H497" s="90"/>
      <c r="I497" s="20"/>
      <c r="J497" s="104"/>
    </row>
    <row r="498" spans="1:10" ht="15" customHeight="1" x14ac:dyDescent="0.2">
      <c r="A498" s="91"/>
      <c r="B498" s="599" t="s">
        <v>66</v>
      </c>
      <c r="C498" s="683"/>
      <c r="D498" s="93"/>
      <c r="E498" s="303">
        <v>13531203.98000001</v>
      </c>
      <c r="F498" s="237">
        <v>8.8256472045231682E-3</v>
      </c>
      <c r="G498" s="200"/>
      <c r="H498" s="93"/>
      <c r="I498" s="94"/>
      <c r="J498" s="104"/>
    </row>
    <row r="499" spans="1:10" s="95" customFormat="1" ht="16.5" customHeight="1" x14ac:dyDescent="0.2">
      <c r="A499" s="91"/>
      <c r="B499" s="601" t="s">
        <v>375</v>
      </c>
      <c r="C499" s="680"/>
      <c r="D499" s="93"/>
      <c r="E499" s="301">
        <v>13368595.980000023</v>
      </c>
      <c r="F499" s="239">
        <v>9.5680895577490155E-3</v>
      </c>
      <c r="G499" s="199"/>
      <c r="H499" s="93"/>
      <c r="I499" s="94"/>
      <c r="J499" s="104"/>
    </row>
    <row r="500" spans="1:10" s="95" customFormat="1" ht="16.5" customHeight="1" x14ac:dyDescent="0.2">
      <c r="A500" s="6"/>
      <c r="B500" s="601" t="s">
        <v>236</v>
      </c>
      <c r="C500" s="680"/>
      <c r="D500" s="90"/>
      <c r="E500" s="301">
        <v>-4366</v>
      </c>
      <c r="F500" s="239">
        <v>-0.26436394271272112</v>
      </c>
      <c r="G500" s="199"/>
      <c r="H500" s="90"/>
      <c r="I500" s="20"/>
      <c r="J500" s="104"/>
    </row>
    <row r="501" spans="1:10" ht="16.5" customHeight="1" x14ac:dyDescent="0.2">
      <c r="B501" s="601" t="s">
        <v>316</v>
      </c>
      <c r="C501" s="680"/>
      <c r="D501" s="90"/>
      <c r="E501" s="301"/>
      <c r="F501" s="239"/>
      <c r="G501" s="200"/>
      <c r="H501" s="90"/>
      <c r="I501" s="20"/>
      <c r="J501" s="104"/>
    </row>
    <row r="502" spans="1:10" ht="16.5" customHeight="1" x14ac:dyDescent="0.2">
      <c r="A502" s="91"/>
      <c r="B502" s="599" t="s">
        <v>67</v>
      </c>
      <c r="C502" s="683"/>
      <c r="D502" s="93"/>
      <c r="E502" s="303">
        <v>1609534.2800000014</v>
      </c>
      <c r="F502" s="237">
        <v>-6.9016778817725832E-2</v>
      </c>
      <c r="G502" s="199"/>
      <c r="H502" s="93"/>
      <c r="I502" s="94"/>
      <c r="J502" s="104"/>
    </row>
    <row r="503" spans="1:10" s="95" customFormat="1" ht="16.5" customHeight="1" x14ac:dyDescent="0.2">
      <c r="A503" s="6"/>
      <c r="B503" s="601" t="s">
        <v>68</v>
      </c>
      <c r="C503" s="680"/>
      <c r="D503" s="90"/>
      <c r="E503" s="301">
        <v>1360399.820000001</v>
      </c>
      <c r="F503" s="239">
        <v>-7.9664710796064298E-2</v>
      </c>
      <c r="G503" s="199"/>
      <c r="H503" s="90"/>
      <c r="I503" s="20"/>
      <c r="J503" s="104"/>
    </row>
    <row r="504" spans="1:10" ht="18" customHeight="1" x14ac:dyDescent="0.2">
      <c r="B504" s="601" t="s">
        <v>69</v>
      </c>
      <c r="C504" s="680"/>
      <c r="D504" s="90"/>
      <c r="E504" s="301">
        <v>249134.46000000043</v>
      </c>
      <c r="F504" s="239">
        <v>-6.2346857255980437E-3</v>
      </c>
      <c r="G504" s="202"/>
      <c r="H504" s="90"/>
      <c r="I504" s="20"/>
      <c r="J504" s="104"/>
    </row>
    <row r="505" spans="1:10" ht="30" customHeight="1" x14ac:dyDescent="0.2">
      <c r="A505" s="91"/>
      <c r="B505" s="630" t="s">
        <v>167</v>
      </c>
      <c r="C505" s="682"/>
      <c r="D505" s="98"/>
      <c r="E505" s="326">
        <v>334313451.29006797</v>
      </c>
      <c r="F505" s="243">
        <v>2.4804559279667959E-2</v>
      </c>
      <c r="G505" s="8"/>
      <c r="H505" s="99"/>
      <c r="I505" s="94"/>
      <c r="J505" s="104"/>
    </row>
    <row r="506" spans="1:10" s="95" customFormat="1" ht="27" customHeight="1" x14ac:dyDescent="0.25">
      <c r="A506" s="6"/>
      <c r="B506" s="7" t="s">
        <v>288</v>
      </c>
      <c r="C506" s="8"/>
      <c r="D506" s="8"/>
      <c r="E506" s="8"/>
      <c r="F506" s="8"/>
      <c r="G506" s="3"/>
      <c r="H506" s="8"/>
      <c r="I506" s="8"/>
      <c r="J506" s="104"/>
    </row>
    <row r="507" spans="1:10" ht="23.25" customHeight="1" x14ac:dyDescent="0.2">
      <c r="B507" s="9"/>
      <c r="C507" s="10" t="str">
        <f>$C$3</f>
        <v>PERIODE DU 1.1 AU 30.11.2024</v>
      </c>
      <c r="D507" s="11"/>
      <c r="G507" s="15"/>
    </row>
    <row r="508" spans="1:10" ht="10.5" customHeight="1" x14ac:dyDescent="0.2">
      <c r="B508" s="12" t="str">
        <f>B466</f>
        <v xml:space="preserve">             V - ASSURANCE ACCIDENTS DU TRAVAIL : DEPENSES en milliers d'euros</v>
      </c>
      <c r="C508" s="13"/>
      <c r="D508" s="13"/>
      <c r="E508" s="13"/>
      <c r="F508" s="14"/>
      <c r="G508" s="89"/>
      <c r="H508" s="15"/>
      <c r="I508" s="5"/>
    </row>
    <row r="509" spans="1:10" ht="19.5" customHeight="1" x14ac:dyDescent="0.2">
      <c r="B509" s="597"/>
      <c r="C509" s="678"/>
      <c r="D509" s="163"/>
      <c r="E509" s="118" t="s">
        <v>6</v>
      </c>
      <c r="F509" s="19" t="str">
        <f>CUMUL_Maladie_mnt!$H$5</f>
        <v>PCAP</v>
      </c>
      <c r="G509" s="102"/>
      <c r="H509" s="20"/>
      <c r="I509" s="5"/>
    </row>
    <row r="510" spans="1:10" ht="19.5" customHeight="1" x14ac:dyDescent="0.2">
      <c r="B510" s="632" t="s">
        <v>51</v>
      </c>
      <c r="C510" s="633"/>
      <c r="D510" s="634"/>
      <c r="E510" s="337"/>
      <c r="F510" s="176"/>
      <c r="G510" s="102"/>
      <c r="H510" s="103"/>
      <c r="I510" s="104"/>
    </row>
    <row r="511" spans="1:10" s="104" customFormat="1" ht="30" customHeight="1" x14ac:dyDescent="0.2">
      <c r="A511" s="6"/>
      <c r="B511" s="624" t="s">
        <v>52</v>
      </c>
      <c r="C511" s="636"/>
      <c r="D511" s="637"/>
      <c r="E511" s="327">
        <v>65034064.030000053</v>
      </c>
      <c r="F511" s="177">
        <v>6.436966403921196E-2</v>
      </c>
      <c r="G511" s="105"/>
      <c r="H511" s="106"/>
    </row>
    <row r="512" spans="1:10" s="104" customFormat="1" ht="19.5" customHeight="1" x14ac:dyDescent="0.2">
      <c r="A512" s="6"/>
      <c r="B512" s="595" t="s">
        <v>183</v>
      </c>
      <c r="C512" s="653"/>
      <c r="D512" s="654"/>
      <c r="E512" s="327">
        <v>54546006.200000077</v>
      </c>
      <c r="F512" s="177">
        <v>6.5473537348870625E-2</v>
      </c>
      <c r="G512" s="109"/>
      <c r="H512" s="106"/>
    </row>
    <row r="513" spans="1:8" s="104" customFormat="1" ht="12.75" x14ac:dyDescent="0.2">
      <c r="A513" s="6"/>
      <c r="B513" s="603" t="s">
        <v>53</v>
      </c>
      <c r="C513" s="663"/>
      <c r="D513" s="664"/>
      <c r="E513" s="328">
        <v>51345284.110000081</v>
      </c>
      <c r="F513" s="174">
        <v>6.1632632149257738E-2</v>
      </c>
      <c r="G513" s="109"/>
      <c r="H513" s="106"/>
    </row>
    <row r="514" spans="1:8" s="104" customFormat="1" ht="12.75" x14ac:dyDescent="0.2">
      <c r="A514" s="6"/>
      <c r="B514" s="603" t="s">
        <v>428</v>
      </c>
      <c r="C514" s="663"/>
      <c r="D514" s="664"/>
      <c r="E514" s="328">
        <v>646884.73000000068</v>
      </c>
      <c r="F514" s="174">
        <v>0.56055057446697054</v>
      </c>
      <c r="G514" s="109"/>
      <c r="H514" s="106"/>
    </row>
    <row r="515" spans="1:8" s="104" customFormat="1" ht="12.75" x14ac:dyDescent="0.2">
      <c r="A515" s="6"/>
      <c r="B515" s="603" t="s">
        <v>54</v>
      </c>
      <c r="C515" s="663"/>
      <c r="D515" s="664"/>
      <c r="E515" s="328"/>
      <c r="F515" s="174"/>
      <c r="G515" s="109"/>
      <c r="H515" s="106"/>
    </row>
    <row r="516" spans="1:8" s="104" customFormat="1" ht="12.75" x14ac:dyDescent="0.2">
      <c r="A516" s="6"/>
      <c r="B516" s="603" t="s">
        <v>497</v>
      </c>
      <c r="C516" s="663"/>
      <c r="D516" s="664"/>
      <c r="E516" s="328">
        <v>86787.680000000109</v>
      </c>
      <c r="F516" s="174">
        <v>0.1516086395116496</v>
      </c>
      <c r="G516" s="109"/>
      <c r="H516" s="106"/>
    </row>
    <row r="517" spans="1:8" s="104" customFormat="1" ht="12.75" x14ac:dyDescent="0.2">
      <c r="A517" s="6"/>
      <c r="B517" s="603" t="s">
        <v>302</v>
      </c>
      <c r="C517" s="663"/>
      <c r="D517" s="664"/>
      <c r="E517" s="328"/>
      <c r="F517" s="174"/>
      <c r="G517" s="109"/>
      <c r="H517" s="106"/>
    </row>
    <row r="518" spans="1:8" s="104" customFormat="1" ht="12.75" x14ac:dyDescent="0.2">
      <c r="A518" s="6"/>
      <c r="B518" s="169" t="s">
        <v>184</v>
      </c>
      <c r="C518" s="170"/>
      <c r="D518" s="171"/>
      <c r="E518" s="328">
        <v>813709.08999999962</v>
      </c>
      <c r="F518" s="174">
        <v>0.12301514259351998</v>
      </c>
      <c r="G518" s="109"/>
      <c r="H518" s="110"/>
    </row>
    <row r="519" spans="1:8" s="104" customFormat="1" ht="12.75" x14ac:dyDescent="0.2">
      <c r="A519" s="6"/>
      <c r="B519" s="395" t="s">
        <v>373</v>
      </c>
      <c r="C519" s="170"/>
      <c r="D519" s="171"/>
      <c r="E519" s="328">
        <v>40791.830000000009</v>
      </c>
      <c r="F519" s="174">
        <v>-0.52163571901586847</v>
      </c>
      <c r="G519" s="109"/>
      <c r="H519" s="110"/>
    </row>
    <row r="520" spans="1:8" s="104" customFormat="1" ht="12.75" x14ac:dyDescent="0.2">
      <c r="A520" s="6"/>
      <c r="B520" s="169" t="s">
        <v>185</v>
      </c>
      <c r="C520" s="170"/>
      <c r="D520" s="171"/>
      <c r="E520" s="328"/>
      <c r="F520" s="174"/>
      <c r="G520" s="109"/>
      <c r="H520" s="110"/>
    </row>
    <row r="521" spans="1:8" s="104" customFormat="1" ht="12.75" x14ac:dyDescent="0.2">
      <c r="A521" s="6"/>
      <c r="B521" s="603" t="s">
        <v>186</v>
      </c>
      <c r="C521" s="663"/>
      <c r="D521" s="664"/>
      <c r="E521" s="328">
        <v>1566078.1999999986</v>
      </c>
      <c r="F521" s="174">
        <v>5.6005923263569901E-2</v>
      </c>
      <c r="G521" s="109"/>
      <c r="H521" s="110"/>
    </row>
    <row r="522" spans="1:8" s="104" customFormat="1" ht="12.75" x14ac:dyDescent="0.2">
      <c r="A522" s="6"/>
      <c r="B522" s="603" t="s">
        <v>187</v>
      </c>
      <c r="C522" s="663"/>
      <c r="D522" s="664"/>
      <c r="E522" s="328"/>
      <c r="F522" s="174"/>
      <c r="G522" s="109"/>
      <c r="H522" s="106"/>
    </row>
    <row r="523" spans="1:8" s="104" customFormat="1" ht="12.75" x14ac:dyDescent="0.2">
      <c r="A523" s="6"/>
      <c r="B523" s="603" t="s">
        <v>188</v>
      </c>
      <c r="C523" s="663"/>
      <c r="D523" s="664"/>
      <c r="E523" s="328">
        <v>46470.559999999619</v>
      </c>
      <c r="F523" s="174">
        <v>-9.1421368156330285E-3</v>
      </c>
      <c r="G523" s="108"/>
      <c r="H523" s="106"/>
    </row>
    <row r="524" spans="1:8" s="104" customFormat="1" ht="12.75" x14ac:dyDescent="0.2">
      <c r="A524" s="6"/>
      <c r="B524" s="595" t="s">
        <v>55</v>
      </c>
      <c r="C524" s="653"/>
      <c r="D524" s="654"/>
      <c r="E524" s="327">
        <v>629545.39999999001</v>
      </c>
      <c r="F524" s="177">
        <v>-5.5189181157974665E-2</v>
      </c>
      <c r="G524" s="109"/>
      <c r="H524" s="106"/>
    </row>
    <row r="525" spans="1:8" s="104" customFormat="1" ht="12.75" x14ac:dyDescent="0.2">
      <c r="A525" s="6"/>
      <c r="B525" s="606" t="s">
        <v>56</v>
      </c>
      <c r="C525" s="675"/>
      <c r="D525" s="676"/>
      <c r="E525" s="328">
        <v>629545.39999999001</v>
      </c>
      <c r="F525" s="174">
        <v>-5.5189181157974665E-2</v>
      </c>
      <c r="G525" s="109"/>
      <c r="H525" s="106"/>
    </row>
    <row r="526" spans="1:8" s="104" customFormat="1" ht="12.75" x14ac:dyDescent="0.2">
      <c r="A526" s="6"/>
      <c r="B526" s="603" t="s">
        <v>57</v>
      </c>
      <c r="C526" s="663"/>
      <c r="D526" s="664"/>
      <c r="E526" s="328">
        <v>629545.39999999001</v>
      </c>
      <c r="F526" s="174">
        <v>-5.5189181157974665E-2</v>
      </c>
      <c r="G526" s="109"/>
      <c r="H526" s="111"/>
    </row>
    <row r="527" spans="1:8" s="104" customFormat="1" ht="12.75" x14ac:dyDescent="0.2">
      <c r="A527" s="24"/>
      <c r="B527" s="603" t="s">
        <v>58</v>
      </c>
      <c r="C527" s="663"/>
      <c r="D527" s="664"/>
      <c r="E527" s="328"/>
      <c r="F527" s="174"/>
      <c r="G527" s="109"/>
      <c r="H527" s="112"/>
    </row>
    <row r="528" spans="1:8" s="104" customFormat="1" ht="12.75" x14ac:dyDescent="0.2">
      <c r="A528" s="24"/>
      <c r="B528" s="606" t="s">
        <v>59</v>
      </c>
      <c r="C528" s="675"/>
      <c r="D528" s="676"/>
      <c r="E528" s="328"/>
      <c r="F528" s="174"/>
      <c r="G528" s="109"/>
      <c r="H528" s="107"/>
    </row>
    <row r="529" spans="1:8" s="104" customFormat="1" ht="12.75" x14ac:dyDescent="0.2">
      <c r="A529" s="6"/>
      <c r="B529" s="603" t="s">
        <v>372</v>
      </c>
      <c r="C529" s="663"/>
      <c r="D529" s="664"/>
      <c r="E529" s="328"/>
      <c r="F529" s="174"/>
      <c r="G529" s="109"/>
      <c r="H529" s="106"/>
    </row>
    <row r="530" spans="1:8" s="104" customFormat="1" ht="12.75" customHeight="1" x14ac:dyDescent="0.2">
      <c r="A530" s="6"/>
      <c r="B530" s="603" t="s">
        <v>434</v>
      </c>
      <c r="C530" s="604"/>
      <c r="D530" s="605"/>
      <c r="E530" s="328"/>
      <c r="F530" s="174"/>
      <c r="G530" s="109"/>
      <c r="H530" s="111"/>
    </row>
    <row r="531" spans="1:8" s="104" customFormat="1" ht="12.75" x14ac:dyDescent="0.2">
      <c r="A531" s="6"/>
      <c r="B531" s="606" t="s">
        <v>180</v>
      </c>
      <c r="C531" s="675"/>
      <c r="D531" s="676"/>
      <c r="E531" s="328"/>
      <c r="F531" s="174"/>
      <c r="G531" s="109"/>
      <c r="H531" s="111"/>
    </row>
    <row r="532" spans="1:8" s="104" customFormat="1" ht="12.75" x14ac:dyDescent="0.2">
      <c r="A532" s="24"/>
      <c r="B532" s="595" t="s">
        <v>189</v>
      </c>
      <c r="C532" s="653"/>
      <c r="D532" s="654"/>
      <c r="E532" s="327">
        <v>9656756.579999987</v>
      </c>
      <c r="F532" s="177">
        <v>6.7341472347503206E-2</v>
      </c>
      <c r="G532" s="109"/>
      <c r="H532" s="107"/>
    </row>
    <row r="533" spans="1:8" s="104" customFormat="1" ht="12.75" x14ac:dyDescent="0.2">
      <c r="A533" s="6"/>
      <c r="B533" s="595" t="s">
        <v>190</v>
      </c>
      <c r="C533" s="653"/>
      <c r="D533" s="654"/>
      <c r="E533" s="327">
        <v>201755.84999999995</v>
      </c>
      <c r="F533" s="177">
        <v>4.5024135602336424E-2</v>
      </c>
      <c r="G533" s="109"/>
      <c r="H533" s="106"/>
    </row>
    <row r="534" spans="1:8" s="104" customFormat="1" ht="12.75" x14ac:dyDescent="0.2">
      <c r="A534" s="6"/>
      <c r="B534" s="603" t="s">
        <v>191</v>
      </c>
      <c r="C534" s="663"/>
      <c r="D534" s="664"/>
      <c r="E534" s="328">
        <v>199477.63999999996</v>
      </c>
      <c r="F534" s="174">
        <v>6.652384872954209E-2</v>
      </c>
      <c r="G534" s="109"/>
      <c r="H534" s="106"/>
    </row>
    <row r="535" spans="1:8" s="104" customFormat="1" ht="12.75" x14ac:dyDescent="0.2">
      <c r="A535" s="6"/>
      <c r="B535" s="603" t="s">
        <v>392</v>
      </c>
      <c r="C535" s="663"/>
      <c r="D535" s="664"/>
      <c r="E535" s="328">
        <v>2025</v>
      </c>
      <c r="F535" s="174"/>
      <c r="G535" s="109"/>
      <c r="H535" s="106"/>
    </row>
    <row r="536" spans="1:8" s="104" customFormat="1" ht="12.75" x14ac:dyDescent="0.2">
      <c r="A536" s="6"/>
      <c r="B536" s="419" t="s">
        <v>393</v>
      </c>
      <c r="C536" s="383"/>
      <c r="D536" s="384"/>
      <c r="E536" s="328">
        <v>253.21</v>
      </c>
      <c r="F536" s="174">
        <v>-0.95799442933903556</v>
      </c>
      <c r="G536" s="102"/>
      <c r="H536" s="106"/>
    </row>
    <row r="537" spans="1:8" s="104" customFormat="1" ht="12.75" x14ac:dyDescent="0.2">
      <c r="A537" s="6"/>
      <c r="B537" s="595" t="s">
        <v>82</v>
      </c>
      <c r="C537" s="653"/>
      <c r="D537" s="654"/>
      <c r="E537" s="327"/>
      <c r="F537" s="177"/>
      <c r="G537" s="105"/>
      <c r="H537" s="106"/>
    </row>
    <row r="538" spans="1:8" s="104" customFormat="1" ht="24" customHeight="1" x14ac:dyDescent="0.2">
      <c r="A538" s="24"/>
      <c r="B538" s="624" t="s">
        <v>60</v>
      </c>
      <c r="C538" s="625"/>
      <c r="D538" s="626"/>
      <c r="E538" s="327">
        <v>301766.63796000008</v>
      </c>
      <c r="F538" s="177">
        <v>-0.37614228315836395</v>
      </c>
      <c r="G538" s="105"/>
      <c r="H538" s="107"/>
    </row>
    <row r="539" spans="1:8" s="104" customFormat="1" ht="12.75" x14ac:dyDescent="0.2">
      <c r="A539" s="24"/>
      <c r="B539" s="638" t="s">
        <v>390</v>
      </c>
      <c r="C539" s="651"/>
      <c r="D539" s="652"/>
      <c r="E539" s="328">
        <v>301766.63796000008</v>
      </c>
      <c r="F539" s="177">
        <v>-0.37614228315836395</v>
      </c>
      <c r="G539" s="105"/>
      <c r="H539" s="107"/>
    </row>
    <row r="540" spans="1:8" s="104" customFormat="1" ht="12.75" x14ac:dyDescent="0.2">
      <c r="A540" s="24"/>
      <c r="B540" s="638" t="s">
        <v>391</v>
      </c>
      <c r="C540" s="651"/>
      <c r="D540" s="652"/>
      <c r="E540" s="327"/>
      <c r="F540" s="177"/>
      <c r="G540" s="109"/>
      <c r="H540" s="107"/>
    </row>
    <row r="541" spans="1:8" s="104" customFormat="1" ht="12.75" x14ac:dyDescent="0.2">
      <c r="A541" s="24" t="s">
        <v>463</v>
      </c>
      <c r="B541" s="674" t="s">
        <v>462</v>
      </c>
      <c r="C541" s="604"/>
      <c r="D541" s="605"/>
      <c r="E541" s="327"/>
      <c r="F541" s="177"/>
      <c r="G541" s="109"/>
      <c r="H541" s="107"/>
    </row>
    <row r="542" spans="1:8" s="104" customFormat="1" ht="12.75" hidden="1" x14ac:dyDescent="0.2">
      <c r="A542" s="6"/>
      <c r="B542" s="624"/>
      <c r="C542" s="636"/>
      <c r="D542" s="637"/>
      <c r="E542" s="328"/>
      <c r="F542" s="174"/>
      <c r="G542" s="449"/>
      <c r="H542" s="106"/>
    </row>
    <row r="543" spans="1:8" s="451" customFormat="1" ht="21.75" customHeight="1" x14ac:dyDescent="0.2">
      <c r="A543" s="446"/>
      <c r="B543" s="671" t="s">
        <v>481</v>
      </c>
      <c r="C543" s="672"/>
      <c r="D543" s="673"/>
      <c r="E543" s="447"/>
      <c r="F543" s="448"/>
      <c r="G543" s="105"/>
      <c r="H543" s="450"/>
    </row>
    <row r="544" spans="1:8" s="104" customFormat="1" ht="12.75" x14ac:dyDescent="0.2">
      <c r="A544" s="6"/>
      <c r="B544" s="624" t="s">
        <v>483</v>
      </c>
      <c r="C544" s="636"/>
      <c r="D544" s="637"/>
      <c r="E544" s="327">
        <v>16894181.16999995</v>
      </c>
      <c r="F544" s="177">
        <v>-0.36292975625503532</v>
      </c>
      <c r="G544" s="108"/>
      <c r="H544" s="106"/>
    </row>
    <row r="545" spans="1:8" s="104" customFormat="1" ht="12.75" x14ac:dyDescent="0.2">
      <c r="A545" s="6"/>
      <c r="B545" s="595" t="s">
        <v>61</v>
      </c>
      <c r="C545" s="653"/>
      <c r="D545" s="654"/>
      <c r="E545" s="327">
        <v>543.68000000000006</v>
      </c>
      <c r="F545" s="177"/>
      <c r="G545" s="109"/>
      <c r="H545" s="106"/>
    </row>
    <row r="546" spans="1:8" s="104" customFormat="1" ht="12.75" x14ac:dyDescent="0.2">
      <c r="A546" s="6"/>
      <c r="B546" s="603" t="s">
        <v>471</v>
      </c>
      <c r="C546" s="663"/>
      <c r="D546" s="664"/>
      <c r="E546" s="328">
        <v>210</v>
      </c>
      <c r="F546" s="174">
        <v>-0.28442430231369487</v>
      </c>
      <c r="G546" s="102"/>
      <c r="H546" s="106"/>
    </row>
    <row r="547" spans="1:8" s="104" customFormat="1" ht="12.75" x14ac:dyDescent="0.2">
      <c r="A547" s="6"/>
      <c r="B547" s="603" t="s">
        <v>473</v>
      </c>
      <c r="C547" s="663"/>
      <c r="D547" s="664"/>
      <c r="E547" s="328"/>
      <c r="F547" s="174"/>
      <c r="G547" s="102"/>
      <c r="H547" s="106"/>
    </row>
    <row r="548" spans="1:8" s="104" customFormat="1" ht="12.75" x14ac:dyDescent="0.2">
      <c r="A548" s="6"/>
      <c r="B548" s="603" t="s">
        <v>398</v>
      </c>
      <c r="C548" s="663"/>
      <c r="D548" s="664"/>
      <c r="E548" s="328"/>
      <c r="F548" s="174"/>
      <c r="G548" s="102"/>
      <c r="H548" s="106"/>
    </row>
    <row r="549" spans="1:8" s="104" customFormat="1" ht="12.75" x14ac:dyDescent="0.2">
      <c r="A549" s="6"/>
      <c r="B549" s="603" t="s">
        <v>469</v>
      </c>
      <c r="C549" s="663"/>
      <c r="D549" s="664"/>
      <c r="E549" s="328"/>
      <c r="F549" s="174"/>
      <c r="G549" s="109"/>
      <c r="H549" s="106"/>
    </row>
    <row r="550" spans="1:8" s="104" customFormat="1" ht="12.75" x14ac:dyDescent="0.2">
      <c r="A550" s="6"/>
      <c r="B550" s="603" t="s">
        <v>399</v>
      </c>
      <c r="C550" s="663"/>
      <c r="D550" s="664"/>
      <c r="E550" s="328"/>
      <c r="F550" s="174"/>
      <c r="G550" s="109"/>
      <c r="H550" s="113"/>
    </row>
    <row r="551" spans="1:8" s="104" customFormat="1" ht="12.75" x14ac:dyDescent="0.2">
      <c r="A551" s="6"/>
      <c r="B551" s="603" t="s">
        <v>400</v>
      </c>
      <c r="C551" s="663"/>
      <c r="D551" s="664"/>
      <c r="E551" s="328"/>
      <c r="F551" s="174"/>
      <c r="G551" s="109"/>
      <c r="H551" s="113"/>
    </row>
    <row r="552" spans="1:8" s="104" customFormat="1" ht="12.75" x14ac:dyDescent="0.2">
      <c r="A552" s="6"/>
      <c r="B552" s="638" t="s">
        <v>443</v>
      </c>
      <c r="C552" s="651"/>
      <c r="D552" s="652"/>
      <c r="E552" s="328"/>
      <c r="F552" s="174"/>
      <c r="G552" s="109"/>
      <c r="H552" s="113"/>
    </row>
    <row r="553" spans="1:8" s="104" customFormat="1" ht="12.75" x14ac:dyDescent="0.2">
      <c r="A553" s="6"/>
      <c r="B553" s="638" t="s">
        <v>401</v>
      </c>
      <c r="C553" s="651"/>
      <c r="D553" s="652"/>
      <c r="E553" s="328">
        <v>333.68</v>
      </c>
      <c r="F553" s="174">
        <v>-0.2047285380618713</v>
      </c>
      <c r="G553" s="108"/>
      <c r="H553" s="113"/>
    </row>
    <row r="554" spans="1:8" s="104" customFormat="1" ht="12.75" x14ac:dyDescent="0.2">
      <c r="A554" s="6"/>
      <c r="B554" s="595" t="s">
        <v>62</v>
      </c>
      <c r="C554" s="653"/>
      <c r="D554" s="654"/>
      <c r="E554" s="327">
        <v>16893637.48999995</v>
      </c>
      <c r="F554" s="177">
        <v>-0.36393135639210605</v>
      </c>
      <c r="G554" s="109"/>
      <c r="H554" s="113"/>
    </row>
    <row r="555" spans="1:8" s="104" customFormat="1" ht="15" customHeight="1" x14ac:dyDescent="0.2">
      <c r="A555" s="6"/>
      <c r="B555" s="603" t="s">
        <v>470</v>
      </c>
      <c r="C555" s="663"/>
      <c r="D555" s="664"/>
      <c r="E555" s="328">
        <v>15383677.520000011</v>
      </c>
      <c r="F555" s="174">
        <v>-0.18244656942499993</v>
      </c>
      <c r="G555" s="109"/>
      <c r="H555" s="113"/>
    </row>
    <row r="556" spans="1:8" s="104" customFormat="1" ht="15" customHeight="1" x14ac:dyDescent="0.2">
      <c r="A556" s="6"/>
      <c r="B556" s="603" t="s">
        <v>474</v>
      </c>
      <c r="C556" s="663"/>
      <c r="D556" s="664"/>
      <c r="E556" s="328"/>
      <c r="F556" s="174"/>
      <c r="G556" s="109"/>
      <c r="H556" s="113"/>
    </row>
    <row r="557" spans="1:8" s="104" customFormat="1" ht="15" customHeight="1" x14ac:dyDescent="0.2">
      <c r="A557" s="6"/>
      <c r="B557" s="603" t="s">
        <v>402</v>
      </c>
      <c r="C557" s="663"/>
      <c r="D557" s="664"/>
      <c r="E557" s="328">
        <v>536485.94000000029</v>
      </c>
      <c r="F557" s="174">
        <v>-0.92928331428247501</v>
      </c>
      <c r="G557" s="109"/>
      <c r="H557" s="113"/>
    </row>
    <row r="558" spans="1:8" s="104" customFormat="1" ht="12.75" customHeight="1" x14ac:dyDescent="0.2">
      <c r="A558" s="6"/>
      <c r="B558" s="603" t="s">
        <v>469</v>
      </c>
      <c r="C558" s="663"/>
      <c r="D558" s="664"/>
      <c r="E558" s="328">
        <v>30410.410000000011</v>
      </c>
      <c r="F558" s="174">
        <v>-0.27055444790279393</v>
      </c>
      <c r="G558" s="109"/>
      <c r="H558" s="113"/>
    </row>
    <row r="559" spans="1:8" s="104" customFormat="1" ht="12.75" customHeight="1" x14ac:dyDescent="0.2">
      <c r="A559" s="6"/>
      <c r="B559" s="603" t="s">
        <v>472</v>
      </c>
      <c r="C559" s="663"/>
      <c r="D559" s="664"/>
      <c r="E559" s="328">
        <v>920151.45000000065</v>
      </c>
      <c r="F559" s="174"/>
      <c r="G559" s="109"/>
      <c r="H559" s="113"/>
    </row>
    <row r="560" spans="1:8" s="104" customFormat="1" ht="12.75" customHeight="1" x14ac:dyDescent="0.2">
      <c r="A560" s="6"/>
      <c r="B560" s="603" t="s">
        <v>399</v>
      </c>
      <c r="C560" s="663"/>
      <c r="D560" s="664"/>
      <c r="E560" s="328"/>
      <c r="F560" s="174"/>
      <c r="G560" s="109"/>
      <c r="H560" s="113"/>
    </row>
    <row r="561" spans="1:10" s="104" customFormat="1" ht="12.75" customHeight="1" x14ac:dyDescent="0.2">
      <c r="A561" s="6"/>
      <c r="B561" s="603" t="s">
        <v>400</v>
      </c>
      <c r="C561" s="663"/>
      <c r="D561" s="664"/>
      <c r="E561" s="328"/>
      <c r="F561" s="174"/>
      <c r="G561" s="455"/>
      <c r="H561" s="113"/>
    </row>
    <row r="562" spans="1:10" s="457" customFormat="1" ht="12.75" customHeight="1" x14ac:dyDescent="0.2">
      <c r="A562" s="452"/>
      <c r="B562" s="542" t="s">
        <v>425</v>
      </c>
      <c r="C562" s="543"/>
      <c r="D562" s="544"/>
      <c r="E562" s="453"/>
      <c r="F562" s="454"/>
      <c r="G562" s="455"/>
      <c r="H562" s="456"/>
    </row>
    <row r="563" spans="1:10" s="457" customFormat="1" ht="12.75" customHeight="1" x14ac:dyDescent="0.2">
      <c r="A563" s="452"/>
      <c r="B563" s="644" t="s">
        <v>403</v>
      </c>
      <c r="C563" s="665"/>
      <c r="D563" s="666"/>
      <c r="E563" s="453">
        <v>22912.170000000002</v>
      </c>
      <c r="F563" s="454">
        <v>-0.80012077110307978</v>
      </c>
      <c r="G563" s="460"/>
      <c r="H563" s="456"/>
    </row>
    <row r="564" spans="1:10" s="457" customFormat="1" ht="12.75" customHeight="1" x14ac:dyDescent="0.2">
      <c r="A564" s="452"/>
      <c r="B564" s="624" t="s">
        <v>484</v>
      </c>
      <c r="C564" s="667"/>
      <c r="D564" s="668"/>
      <c r="E564" s="458"/>
      <c r="F564" s="459"/>
      <c r="G564" s="460"/>
      <c r="H564" s="461"/>
    </row>
    <row r="565" spans="1:10" s="457" customFormat="1" ht="21" customHeight="1" x14ac:dyDescent="0.2">
      <c r="A565" s="452"/>
      <c r="B565" s="624" t="s">
        <v>485</v>
      </c>
      <c r="C565" s="667"/>
      <c r="D565" s="668"/>
      <c r="E565" s="458">
        <v>530220.81999999995</v>
      </c>
      <c r="F565" s="459">
        <v>-0.3343842585623058</v>
      </c>
      <c r="G565" s="462"/>
      <c r="H565" s="461"/>
    </row>
    <row r="566" spans="1:10" s="457" customFormat="1" ht="21" customHeight="1" x14ac:dyDescent="0.2">
      <c r="A566" s="452"/>
      <c r="B566" s="595" t="s">
        <v>63</v>
      </c>
      <c r="C566" s="669"/>
      <c r="D566" s="670"/>
      <c r="E566" s="453">
        <v>269114.14999999997</v>
      </c>
      <c r="F566" s="454">
        <v>-7.2890440566445225E-2</v>
      </c>
      <c r="G566" s="462"/>
      <c r="H566" s="461"/>
    </row>
    <row r="567" spans="1:10" s="457" customFormat="1" ht="15" customHeight="1" x14ac:dyDescent="0.2">
      <c r="A567" s="452"/>
      <c r="B567" s="595" t="s">
        <v>64</v>
      </c>
      <c r="C567" s="669"/>
      <c r="D567" s="670"/>
      <c r="E567" s="453">
        <v>261106.66999999998</v>
      </c>
      <c r="F567" s="454">
        <v>0.47396893962188069</v>
      </c>
      <c r="G567" s="464"/>
      <c r="H567" s="461"/>
    </row>
    <row r="568" spans="1:10" s="457" customFormat="1" ht="15" customHeight="1" x14ac:dyDescent="0.2">
      <c r="A568" s="452"/>
      <c r="B568" s="595" t="s">
        <v>478</v>
      </c>
      <c r="C568" s="669"/>
      <c r="D568" s="670"/>
      <c r="E568" s="453"/>
      <c r="F568" s="454"/>
      <c r="G568" s="580"/>
      <c r="H568" s="461"/>
    </row>
    <row r="569" spans="1:10" s="457" customFormat="1" ht="15" customHeight="1" x14ac:dyDescent="0.2">
      <c r="A569" s="452"/>
      <c r="B569" s="595" t="s">
        <v>479</v>
      </c>
      <c r="C569" s="596"/>
      <c r="D569" s="596"/>
      <c r="E569" s="453"/>
      <c r="F569" s="454"/>
      <c r="G569" s="580"/>
      <c r="H569" s="461"/>
    </row>
    <row r="570" spans="1:10" s="457" customFormat="1" ht="16.5" customHeight="1" x14ac:dyDescent="0.2">
      <c r="A570" s="463"/>
      <c r="B570" s="641" t="s">
        <v>65</v>
      </c>
      <c r="C570" s="642"/>
      <c r="D570" s="643"/>
      <c r="E570" s="326">
        <v>82760232.657960013</v>
      </c>
      <c r="F570" s="243">
        <v>-6.9062317681952146E-2</v>
      </c>
      <c r="G570" s="4"/>
      <c r="H570" s="465"/>
      <c r="I570" s="466"/>
    </row>
    <row r="571" spans="1:10" x14ac:dyDescent="0.2">
      <c r="B571" s="43"/>
      <c r="E571" s="100"/>
      <c r="F571" s="4"/>
      <c r="G571" s="115"/>
      <c r="H571" s="4"/>
      <c r="I571" s="4"/>
    </row>
    <row r="572" spans="1:10" ht="15.75" x14ac:dyDescent="0.25">
      <c r="B572" s="7" t="s">
        <v>288</v>
      </c>
      <c r="C572" s="8"/>
      <c r="D572" s="8"/>
      <c r="E572" s="8"/>
      <c r="F572" s="115"/>
      <c r="G572" s="116"/>
      <c r="H572" s="115"/>
      <c r="I572" s="8"/>
    </row>
    <row r="573" spans="1:10" x14ac:dyDescent="0.2">
      <c r="B573" s="9"/>
      <c r="C573" s="10" t="str">
        <f>$C$3</f>
        <v>PERIODE DU 1.1 AU 30.11.2024</v>
      </c>
      <c r="D573" s="11"/>
      <c r="F573" s="116"/>
      <c r="G573" s="15"/>
      <c r="H573" s="116"/>
    </row>
    <row r="574" spans="1:10" ht="12" customHeight="1" x14ac:dyDescent="0.2">
      <c r="B574" s="12" t="str">
        <f>B508</f>
        <v xml:space="preserve">             V - ASSURANCE ACCIDENTS DU TRAVAIL : DEPENSES en milliers d'euros</v>
      </c>
      <c r="C574" s="13"/>
      <c r="D574" s="13"/>
      <c r="E574" s="13"/>
      <c r="F574" s="14"/>
      <c r="G574" s="197"/>
      <c r="H574" s="15"/>
      <c r="I574" s="15"/>
    </row>
    <row r="575" spans="1:10" ht="19.5" customHeight="1" x14ac:dyDescent="0.2">
      <c r="B575" s="597"/>
      <c r="C575" s="678"/>
      <c r="D575" s="87"/>
      <c r="E575" s="88" t="s">
        <v>6</v>
      </c>
      <c r="F575" s="339" t="str">
        <f>CUMUL_Maladie_mnt!$H$5</f>
        <v>PCAP</v>
      </c>
      <c r="G575" s="203"/>
      <c r="H575" s="89"/>
      <c r="I575" s="20"/>
    </row>
    <row r="576" spans="1:10" s="95" customFormat="1" ht="18" customHeight="1" x14ac:dyDescent="0.2">
      <c r="A576" s="114"/>
      <c r="B576" s="126" t="s">
        <v>475</v>
      </c>
      <c r="C576" s="126"/>
      <c r="D576" s="126"/>
      <c r="E576" s="326"/>
      <c r="F576" s="243"/>
      <c r="G576" s="205"/>
      <c r="H576" s="119"/>
      <c r="I576" s="120"/>
      <c r="J576" s="104"/>
    </row>
    <row r="577" spans="1:10" s="121" customFormat="1" ht="23.25" customHeight="1" x14ac:dyDescent="0.2">
      <c r="A577" s="6"/>
      <c r="B577" s="123"/>
      <c r="C577" s="124"/>
      <c r="D577" s="124"/>
      <c r="E577" s="329"/>
      <c r="F577" s="244"/>
      <c r="G577" s="206"/>
      <c r="H577" s="125"/>
      <c r="I577" s="111"/>
      <c r="J577" s="104"/>
    </row>
    <row r="578" spans="1:10" ht="12" customHeight="1" x14ac:dyDescent="0.2">
      <c r="A578" s="114"/>
      <c r="B578" s="126" t="s">
        <v>30</v>
      </c>
      <c r="C578" s="127"/>
      <c r="D578" s="128"/>
      <c r="E578" s="330">
        <v>417073683.94802791</v>
      </c>
      <c r="F578" s="245">
        <v>4.7026085843862031E-3</v>
      </c>
      <c r="G578" s="206"/>
      <c r="H578" s="129"/>
      <c r="I578" s="120"/>
    </row>
    <row r="579" spans="1:10" s="121" customFormat="1" ht="17.25" customHeight="1" x14ac:dyDescent="0.2">
      <c r="A579" s="6"/>
      <c r="B579" s="218"/>
      <c r="C579" s="127"/>
      <c r="D579" s="127"/>
      <c r="E579" s="331"/>
      <c r="F579" s="246"/>
      <c r="G579" s="206"/>
      <c r="H579" s="130"/>
      <c r="I579" s="111"/>
      <c r="J579" s="104"/>
    </row>
    <row r="580" spans="1:10" ht="12.75" customHeight="1" x14ac:dyDescent="0.2">
      <c r="A580" s="114"/>
      <c r="B580" s="126" t="s">
        <v>240</v>
      </c>
      <c r="C580" s="127"/>
      <c r="D580" s="128"/>
      <c r="E580" s="330">
        <v>99992.54</v>
      </c>
      <c r="F580" s="245">
        <v>-6.0583541398287588E-2</v>
      </c>
      <c r="G580" s="173"/>
      <c r="H580" s="129"/>
      <c r="I580" s="120"/>
    </row>
    <row r="581" spans="1:10" ht="12.75" customHeight="1" x14ac:dyDescent="0.2">
      <c r="A581" s="114"/>
      <c r="B581" s="216"/>
      <c r="C581" s="573"/>
      <c r="D581" s="573"/>
      <c r="E581" s="333"/>
      <c r="F581" s="248"/>
      <c r="G581" s="173"/>
      <c r="H581" s="129"/>
      <c r="I581" s="120"/>
    </row>
    <row r="582" spans="1:10" ht="12.75" customHeight="1" x14ac:dyDescent="0.2">
      <c r="A582" s="114"/>
      <c r="B582" s="126" t="s">
        <v>433</v>
      </c>
      <c r="C582" s="127"/>
      <c r="D582" s="128"/>
      <c r="E582" s="334"/>
      <c r="F582" s="249"/>
      <c r="G582" s="173"/>
      <c r="H582" s="129"/>
      <c r="I582" s="120"/>
    </row>
    <row r="583" spans="1:10" s="121" customFormat="1" ht="17.25" customHeight="1" x14ac:dyDescent="0.2">
      <c r="A583" s="6"/>
      <c r="B583" s="216"/>
      <c r="C583" s="217"/>
      <c r="D583" s="196"/>
      <c r="E583" s="333"/>
      <c r="F583" s="248"/>
      <c r="G583" s="173"/>
      <c r="H583" s="130"/>
      <c r="I583" s="111"/>
      <c r="J583" s="104"/>
    </row>
    <row r="584" spans="1:10" ht="12.75" x14ac:dyDescent="0.2">
      <c r="B584" s="126" t="s">
        <v>19</v>
      </c>
      <c r="C584" s="131"/>
      <c r="D584" s="132"/>
      <c r="E584" s="330"/>
      <c r="F584" s="245"/>
      <c r="G584" s="173"/>
      <c r="H584" s="130"/>
      <c r="I584" s="111"/>
    </row>
    <row r="585" spans="1:10" ht="12.75" x14ac:dyDescent="0.2">
      <c r="B585" s="216"/>
      <c r="C585" s="217"/>
      <c r="D585" s="196"/>
      <c r="E585" s="333"/>
      <c r="F585" s="248"/>
      <c r="G585" s="173"/>
      <c r="H585" s="130"/>
      <c r="I585" s="111"/>
      <c r="J585" s="104"/>
    </row>
    <row r="586" spans="1:10" ht="12.75" x14ac:dyDescent="0.2">
      <c r="B586" s="126" t="s">
        <v>44</v>
      </c>
      <c r="C586" s="131"/>
      <c r="D586" s="132"/>
      <c r="E586" s="330"/>
      <c r="F586" s="245"/>
      <c r="G586" s="173"/>
      <c r="H586" s="130"/>
      <c r="I586" s="111"/>
    </row>
    <row r="587" spans="1:10" ht="12.75" x14ac:dyDescent="0.2">
      <c r="B587" s="218"/>
      <c r="C587" s="217"/>
      <c r="D587" s="396"/>
      <c r="E587" s="331"/>
      <c r="F587" s="246"/>
      <c r="G587" s="5"/>
      <c r="H587" s="130"/>
      <c r="I587" s="111"/>
      <c r="J587" s="104"/>
    </row>
    <row r="588" spans="1:10" ht="12.75" x14ac:dyDescent="0.2">
      <c r="B588" s="279" t="s">
        <v>45</v>
      </c>
      <c r="C588" s="277"/>
      <c r="D588" s="278"/>
      <c r="E588" s="338"/>
      <c r="F588" s="280"/>
      <c r="G588" s="5"/>
      <c r="H588" s="5"/>
      <c r="I588" s="5"/>
      <c r="J588" s="104"/>
    </row>
    <row r="589" spans="1:10" ht="12.75" customHeight="1" x14ac:dyDescent="0.2">
      <c r="B589" s="149" t="s">
        <v>21</v>
      </c>
      <c r="C589" s="217"/>
      <c r="D589" s="230"/>
      <c r="E589" s="335"/>
      <c r="F589" s="251"/>
      <c r="G589" s="5"/>
      <c r="H589" s="5"/>
      <c r="I589" s="5"/>
    </row>
    <row r="590" spans="1:10" ht="12.75" customHeight="1" x14ac:dyDescent="0.2">
      <c r="B590" s="149" t="s">
        <v>38</v>
      </c>
      <c r="C590" s="217"/>
      <c r="D590" s="230"/>
      <c r="E590" s="335">
        <v>2936134369.8199992</v>
      </c>
      <c r="F590" s="251">
        <v>3.1614249777152548E-2</v>
      </c>
      <c r="G590" s="5"/>
      <c r="H590" s="5"/>
      <c r="I590" s="5"/>
    </row>
    <row r="591" spans="1:10" ht="12.75" customHeight="1" x14ac:dyDescent="0.2">
      <c r="B591" s="149" t="s">
        <v>37</v>
      </c>
      <c r="C591" s="217"/>
      <c r="D591" s="230"/>
      <c r="E591" s="335">
        <v>1193122545.6300011</v>
      </c>
      <c r="F591" s="251">
        <v>2.9121929924510237E-2</v>
      </c>
      <c r="G591" s="5"/>
      <c r="H591" s="5"/>
      <c r="I591" s="5"/>
    </row>
    <row r="592" spans="1:10" ht="12.75" customHeight="1" x14ac:dyDescent="0.2">
      <c r="B592" s="149" t="s">
        <v>36</v>
      </c>
      <c r="C592" s="217"/>
      <c r="D592" s="230"/>
      <c r="E592" s="335">
        <v>4129256915.4500008</v>
      </c>
      <c r="F592" s="251">
        <v>3.0892870557408303E-2</v>
      </c>
      <c r="G592" s="5"/>
      <c r="H592" s="5"/>
      <c r="I592" s="5"/>
    </row>
    <row r="593" spans="1:10" ht="12.75" customHeight="1" x14ac:dyDescent="0.2">
      <c r="B593" s="149" t="s">
        <v>39</v>
      </c>
      <c r="C593" s="217"/>
      <c r="D593" s="230"/>
      <c r="E593" s="335">
        <v>4371263.9399999995</v>
      </c>
      <c r="F593" s="251"/>
      <c r="G593" s="5"/>
      <c r="H593" s="5"/>
      <c r="I593" s="5"/>
    </row>
    <row r="594" spans="1:10" ht="12.75" customHeight="1" x14ac:dyDescent="0.2">
      <c r="B594" s="149" t="s">
        <v>40</v>
      </c>
      <c r="C594" s="217"/>
      <c r="D594" s="230"/>
      <c r="E594" s="335">
        <v>37069.11</v>
      </c>
      <c r="F594" s="251"/>
      <c r="G594" s="5"/>
      <c r="H594" s="5"/>
      <c r="I594" s="5"/>
    </row>
    <row r="595" spans="1:10" ht="12.75" customHeight="1" x14ac:dyDescent="0.2">
      <c r="B595" s="162" t="s">
        <v>41</v>
      </c>
      <c r="C595" s="231"/>
      <c r="D595" s="232"/>
      <c r="E595" s="336">
        <v>78163509.030000046</v>
      </c>
      <c r="F595" s="253">
        <v>2.6767163130155813E-2</v>
      </c>
      <c r="G595" s="173"/>
      <c r="H595" s="5"/>
      <c r="I595" s="5"/>
    </row>
    <row r="596" spans="1:10" ht="12.75" customHeight="1" x14ac:dyDescent="0.2">
      <c r="B596" s="233" t="s">
        <v>42</v>
      </c>
      <c r="C596" s="131"/>
      <c r="D596" s="132"/>
      <c r="E596" s="334">
        <v>4211828757.5300007</v>
      </c>
      <c r="F596" s="249">
        <v>3.1399026499521199E-2</v>
      </c>
      <c r="G596" s="173"/>
      <c r="H596" s="130"/>
      <c r="I596" s="111"/>
    </row>
    <row r="597" spans="1:10" ht="12.75" x14ac:dyDescent="0.2">
      <c r="B597" s="149" t="s">
        <v>83</v>
      </c>
      <c r="C597" s="217"/>
      <c r="D597" s="230"/>
      <c r="E597" s="335">
        <v>432129.85000000009</v>
      </c>
      <c r="F597" s="251">
        <v>-9.5728284052533863E-2</v>
      </c>
      <c r="G597" s="173"/>
      <c r="H597" s="130"/>
      <c r="I597" s="111"/>
      <c r="J597" s="104"/>
    </row>
    <row r="598" spans="1:10" ht="12.75" x14ac:dyDescent="0.2">
      <c r="B598" s="162" t="s">
        <v>84</v>
      </c>
      <c r="C598" s="231"/>
      <c r="D598" s="232"/>
      <c r="E598" s="336">
        <v>7991838.0900000008</v>
      </c>
      <c r="F598" s="253">
        <v>-0.36533038157274078</v>
      </c>
      <c r="G598" s="173"/>
      <c r="H598" s="130"/>
      <c r="I598" s="111"/>
      <c r="J598" s="104"/>
    </row>
    <row r="599" spans="1:10" ht="13.5" thickBot="1" x14ac:dyDescent="0.25">
      <c r="B599" s="71"/>
      <c r="C599" s="217"/>
      <c r="D599" s="196"/>
      <c r="E599" s="585"/>
      <c r="F599" s="586"/>
      <c r="G599" s="173"/>
      <c r="H599" s="130"/>
      <c r="I599" s="111"/>
      <c r="J599" s="104"/>
    </row>
    <row r="600" spans="1:10" ht="13.5" thickBot="1" x14ac:dyDescent="0.25">
      <c r="B600" s="133" t="s">
        <v>168</v>
      </c>
      <c r="C600" s="134"/>
      <c r="D600" s="134"/>
      <c r="E600" s="332">
        <v>9496395539.2549438</v>
      </c>
      <c r="F600" s="256">
        <v>6.1035312827860899E-2</v>
      </c>
      <c r="H600" s="135"/>
      <c r="I600" s="85"/>
    </row>
    <row r="601" spans="1:10" s="136" customFormat="1" ht="12.75" x14ac:dyDescent="0.2">
      <c r="A601" s="6"/>
      <c r="B601" s="5"/>
      <c r="C601" s="3"/>
      <c r="D601" s="3"/>
      <c r="E601" s="3"/>
      <c r="F601" s="3"/>
      <c r="G601" s="3"/>
      <c r="H601" s="3"/>
      <c r="I601" s="3"/>
      <c r="J601" s="104"/>
    </row>
  </sheetData>
  <dataConsolidate/>
  <mergeCells count="90">
    <mergeCell ref="B575:C575"/>
    <mergeCell ref="B499:C499"/>
    <mergeCell ref="B504:C504"/>
    <mergeCell ref="B503:C503"/>
    <mergeCell ref="B498:C498"/>
    <mergeCell ref="B490:C490"/>
    <mergeCell ref="B495:C495"/>
    <mergeCell ref="B512:D512"/>
    <mergeCell ref="B491:C491"/>
    <mergeCell ref="B533:D533"/>
    <mergeCell ref="B469:C469"/>
    <mergeCell ref="B487:C487"/>
    <mergeCell ref="B480:C480"/>
    <mergeCell ref="B470:C470"/>
    <mergeCell ref="B482:C482"/>
    <mergeCell ref="B475:C475"/>
    <mergeCell ref="B479:C479"/>
    <mergeCell ref="B481:C481"/>
    <mergeCell ref="B474:C474"/>
    <mergeCell ref="B483:C483"/>
    <mergeCell ref="B468:C468"/>
    <mergeCell ref="B511:D511"/>
    <mergeCell ref="B539:D539"/>
    <mergeCell ref="B484:C484"/>
    <mergeCell ref="B489:C489"/>
    <mergeCell ref="B524:D524"/>
    <mergeCell ref="B521:D521"/>
    <mergeCell ref="B471:C471"/>
    <mergeCell ref="B510:D510"/>
    <mergeCell ref="B509:C509"/>
    <mergeCell ref="B467:C467"/>
    <mergeCell ref="B485:C485"/>
    <mergeCell ref="B497:C497"/>
    <mergeCell ref="B492:C492"/>
    <mergeCell ref="B488:C488"/>
    <mergeCell ref="B505:C505"/>
    <mergeCell ref="B496:C496"/>
    <mergeCell ref="B501:C501"/>
    <mergeCell ref="B500:C500"/>
    <mergeCell ref="B502:C502"/>
    <mergeCell ref="B486:C486"/>
    <mergeCell ref="B522:D522"/>
    <mergeCell ref="B523:D523"/>
    <mergeCell ref="B526:D526"/>
    <mergeCell ref="B525:D525"/>
    <mergeCell ref="B513:D513"/>
    <mergeCell ref="B514:D514"/>
    <mergeCell ref="B515:D515"/>
    <mergeCell ref="B517:D517"/>
    <mergeCell ref="B516:D516"/>
    <mergeCell ref="B527:D527"/>
    <mergeCell ref="B528:D528"/>
    <mergeCell ref="B531:D531"/>
    <mergeCell ref="B535:D535"/>
    <mergeCell ref="B529:D529"/>
    <mergeCell ref="B530:D530"/>
    <mergeCell ref="B537:D537"/>
    <mergeCell ref="B532:D532"/>
    <mergeCell ref="B541:D541"/>
    <mergeCell ref="B538:D538"/>
    <mergeCell ref="B534:D534"/>
    <mergeCell ref="B540:D540"/>
    <mergeCell ref="B544:D544"/>
    <mergeCell ref="B549:D549"/>
    <mergeCell ref="B548:D548"/>
    <mergeCell ref="B543:D543"/>
    <mergeCell ref="B542:D542"/>
    <mergeCell ref="B552:D552"/>
    <mergeCell ref="B550:D550"/>
    <mergeCell ref="B551:D551"/>
    <mergeCell ref="B546:D546"/>
    <mergeCell ref="B545:D545"/>
    <mergeCell ref="B553:D553"/>
    <mergeCell ref="B559:D559"/>
    <mergeCell ref="B547:D547"/>
    <mergeCell ref="B556:D556"/>
    <mergeCell ref="B560:D560"/>
    <mergeCell ref="B567:D567"/>
    <mergeCell ref="B555:D555"/>
    <mergeCell ref="B554:D554"/>
    <mergeCell ref="B570:D570"/>
    <mergeCell ref="B557:D557"/>
    <mergeCell ref="B558:D558"/>
    <mergeCell ref="B563:D563"/>
    <mergeCell ref="B564:D564"/>
    <mergeCell ref="B561:D561"/>
    <mergeCell ref="B568:D568"/>
    <mergeCell ref="B566:D566"/>
    <mergeCell ref="B565:D565"/>
    <mergeCell ref="B569:D569"/>
  </mergeCells>
  <phoneticPr fontId="22" type="noConversion"/>
  <pageMargins left="0.19685039370078741" right="0.19685039370078741" top="0.27559055118110237" bottom="0.19685039370078741" header="0.31496062992125984" footer="0.51181102362204722"/>
  <pageSetup paperSize="9" scale="48" orientation="portrait" r:id="rId1"/>
  <headerFooter alignWithMargins="0">
    <oddFooter xml:space="preserve">&amp;R&amp;8
</oddFooter>
  </headerFooter>
  <rowBreaks count="5" manualBreakCount="5">
    <brk id="130" max="8" man="1"/>
    <brk id="257" max="8" man="1"/>
    <brk id="370" max="8" man="1"/>
    <brk id="462" max="8" man="1"/>
    <brk id="570" max="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tabColor indexed="45"/>
  </sheetPr>
  <dimension ref="A1:L658"/>
  <sheetViews>
    <sheetView showZeros="0" view="pageBreakPreview" topLeftCell="B504" zoomScale="115" zoomScaleNormal="100" workbookViewId="0">
      <selection activeCell="E656" sqref="E656:F656"/>
    </sheetView>
  </sheetViews>
  <sheetFormatPr baseColWidth="10" defaultRowHeight="11.25" x14ac:dyDescent="0.2"/>
  <cols>
    <col min="1" max="1" width="4" style="6" customWidth="1"/>
    <col min="2" max="2" width="64.28515625" style="5" customWidth="1"/>
    <col min="3" max="5" width="15" style="3" customWidth="1"/>
    <col min="6" max="6" width="14.85546875" style="3" customWidth="1"/>
    <col min="7" max="7" width="13.14062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tr">
        <f>CUMUL_Maladie_mnt!C3</f>
        <v>PERIODE DU 1.1 AU 30.11.2024</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75" customHeight="1" x14ac:dyDescent="0.2">
      <c r="B6" s="21"/>
      <c r="C6" s="45" t="s">
        <v>5</v>
      </c>
      <c r="D6" s="44" t="s">
        <v>5</v>
      </c>
      <c r="E6" s="45"/>
      <c r="F6" s="220" t="s">
        <v>241</v>
      </c>
      <c r="G6" s="220" t="s">
        <v>239</v>
      </c>
      <c r="H6" s="22" t="s">
        <v>301</v>
      </c>
      <c r="I6" s="23"/>
    </row>
    <row r="7" spans="1:9" s="28" customFormat="1" ht="16.5" customHeight="1" x14ac:dyDescent="0.2">
      <c r="A7" s="24"/>
      <c r="B7" s="25" t="s">
        <v>285</v>
      </c>
      <c r="C7" s="287"/>
      <c r="D7" s="287"/>
      <c r="E7" s="287"/>
      <c r="F7" s="288"/>
      <c r="G7" s="288"/>
      <c r="H7" s="181"/>
      <c r="I7" s="27"/>
    </row>
    <row r="8" spans="1:9" s="28" customFormat="1" ht="13.5" customHeight="1" x14ac:dyDescent="0.2">
      <c r="A8" s="24"/>
      <c r="B8" s="31" t="s">
        <v>88</v>
      </c>
      <c r="C8" s="291"/>
      <c r="D8" s="291"/>
      <c r="E8" s="291"/>
      <c r="F8" s="292"/>
      <c r="G8" s="292"/>
      <c r="H8" s="178"/>
      <c r="I8" s="27"/>
    </row>
    <row r="9" spans="1:9" ht="10.5" customHeight="1" x14ac:dyDescent="0.2">
      <c r="B9" s="16" t="s">
        <v>22</v>
      </c>
      <c r="C9" s="289">
        <v>2638896418.6698904</v>
      </c>
      <c r="D9" s="289">
        <v>1584662713.4324744</v>
      </c>
      <c r="E9" s="289">
        <v>4223559132.1023655</v>
      </c>
      <c r="F9" s="290">
        <v>116894488.83</v>
      </c>
      <c r="G9" s="290">
        <v>27264851.632249929</v>
      </c>
      <c r="H9" s="179">
        <v>5.9693603484832991E-2</v>
      </c>
      <c r="I9" s="20"/>
    </row>
    <row r="10" spans="1:9" ht="10.5" customHeight="1" x14ac:dyDescent="0.2">
      <c r="B10" s="16" t="s">
        <v>387</v>
      </c>
      <c r="C10" s="289">
        <v>140789.05900800184</v>
      </c>
      <c r="D10" s="289">
        <v>1924150.0322719982</v>
      </c>
      <c r="E10" s="289">
        <v>2064939.0912800001</v>
      </c>
      <c r="F10" s="290">
        <v>79204.439600000085</v>
      </c>
      <c r="G10" s="290">
        <v>2554.9887999999983</v>
      </c>
      <c r="H10" s="179">
        <v>-0.61790949746310575</v>
      </c>
      <c r="I10" s="20"/>
    </row>
    <row r="11" spans="1:9" ht="10.5" customHeight="1" x14ac:dyDescent="0.2">
      <c r="B11" s="16" t="s">
        <v>100</v>
      </c>
      <c r="C11" s="289">
        <v>78889255.190001473</v>
      </c>
      <c r="D11" s="289">
        <v>387741735.76761484</v>
      </c>
      <c r="E11" s="289">
        <v>466630990.95761627</v>
      </c>
      <c r="F11" s="290">
        <v>220425.56999999998</v>
      </c>
      <c r="G11" s="290">
        <v>1546496.0400000005</v>
      </c>
      <c r="H11" s="179">
        <v>-4.804540494547227E-2</v>
      </c>
      <c r="I11" s="20"/>
    </row>
    <row r="12" spans="1:9" ht="10.5" customHeight="1" x14ac:dyDescent="0.2">
      <c r="B12" s="16" t="s">
        <v>388</v>
      </c>
      <c r="C12" s="289">
        <v>189391.6609920004</v>
      </c>
      <c r="D12" s="289">
        <v>2588396.9477280076</v>
      </c>
      <c r="E12" s="289">
        <v>2777788.6087200078</v>
      </c>
      <c r="F12" s="290">
        <v>106547.06040000005</v>
      </c>
      <c r="G12" s="290">
        <v>3437.0111999999981</v>
      </c>
      <c r="H12" s="179">
        <v>-0.6179094974631022</v>
      </c>
      <c r="I12" s="20"/>
    </row>
    <row r="13" spans="1:9" ht="10.5" customHeight="1" x14ac:dyDescent="0.2">
      <c r="B13" s="16" t="s">
        <v>340</v>
      </c>
      <c r="C13" s="289">
        <v>209520012.45000359</v>
      </c>
      <c r="D13" s="289">
        <v>196235450.02000201</v>
      </c>
      <c r="E13" s="289">
        <v>405755462.47000563</v>
      </c>
      <c r="F13" s="290">
        <v>32882479.429999914</v>
      </c>
      <c r="G13" s="290">
        <v>2150284.9000000008</v>
      </c>
      <c r="H13" s="179">
        <v>2.4983246547248372E-2</v>
      </c>
      <c r="I13" s="20"/>
    </row>
    <row r="14" spans="1:9" ht="10.5" customHeight="1" x14ac:dyDescent="0.2">
      <c r="B14" s="340" t="s">
        <v>90</v>
      </c>
      <c r="C14" s="289">
        <v>208743462.24000359</v>
      </c>
      <c r="D14" s="289">
        <v>191702712.69000202</v>
      </c>
      <c r="E14" s="289">
        <v>400446174.93000561</v>
      </c>
      <c r="F14" s="290">
        <v>28549862.229999915</v>
      </c>
      <c r="G14" s="290">
        <v>2133004.5900000012</v>
      </c>
      <c r="H14" s="179">
        <v>2.6867985592982535E-2</v>
      </c>
      <c r="I14" s="20"/>
    </row>
    <row r="15" spans="1:9" ht="10.5" customHeight="1" x14ac:dyDescent="0.2">
      <c r="B15" s="33" t="s">
        <v>304</v>
      </c>
      <c r="C15" s="289">
        <v>15648428.000000106</v>
      </c>
      <c r="D15" s="289">
        <v>7502231.450000003</v>
      </c>
      <c r="E15" s="289">
        <v>23150659.450000111</v>
      </c>
      <c r="F15" s="290">
        <v>2086396.4000000032</v>
      </c>
      <c r="G15" s="290">
        <v>136330.87000000014</v>
      </c>
      <c r="H15" s="179">
        <v>3.3502319363366562E-2</v>
      </c>
      <c r="I15" s="20"/>
    </row>
    <row r="16" spans="1:9" ht="10.5" customHeight="1" x14ac:dyDescent="0.2">
      <c r="B16" s="33" t="s">
        <v>305</v>
      </c>
      <c r="C16" s="289">
        <v>1949.64</v>
      </c>
      <c r="D16" s="289">
        <v>2553.41</v>
      </c>
      <c r="E16" s="289">
        <v>4503.0499999999993</v>
      </c>
      <c r="F16" s="290">
        <v>1191.8499999999999</v>
      </c>
      <c r="G16" s="290"/>
      <c r="H16" s="179">
        <v>-6.8272153378536538E-2</v>
      </c>
      <c r="I16" s="20"/>
    </row>
    <row r="17" spans="2:9" ht="10.5" customHeight="1" x14ac:dyDescent="0.2">
      <c r="B17" s="33" t="s">
        <v>306</v>
      </c>
      <c r="C17" s="289">
        <v>6308.4699999999966</v>
      </c>
      <c r="D17" s="289">
        <v>228444.22000000032</v>
      </c>
      <c r="E17" s="289">
        <v>234752.69000000032</v>
      </c>
      <c r="F17" s="290">
        <v>199478.93000000031</v>
      </c>
      <c r="G17" s="290">
        <v>648.25000000000011</v>
      </c>
      <c r="H17" s="179">
        <v>3.0087242014367632E-2</v>
      </c>
      <c r="I17" s="20"/>
    </row>
    <row r="18" spans="2:9" ht="10.5" customHeight="1" x14ac:dyDescent="0.2">
      <c r="B18" s="33" t="s">
        <v>307</v>
      </c>
      <c r="C18" s="289">
        <v>74629502.550002426</v>
      </c>
      <c r="D18" s="289">
        <v>66969637.609999746</v>
      </c>
      <c r="E18" s="289">
        <v>141599140.16000217</v>
      </c>
      <c r="F18" s="290">
        <v>4255862.820000004</v>
      </c>
      <c r="G18" s="290">
        <v>735042.05999999912</v>
      </c>
      <c r="H18" s="179">
        <v>-0.10001807713015376</v>
      </c>
      <c r="I18" s="20"/>
    </row>
    <row r="19" spans="2:9" ht="10.5" customHeight="1" x14ac:dyDescent="0.2">
      <c r="B19" s="33" t="s">
        <v>308</v>
      </c>
      <c r="C19" s="289">
        <v>3326469.9300000663</v>
      </c>
      <c r="D19" s="289">
        <v>467472.01000000013</v>
      </c>
      <c r="E19" s="289">
        <v>3793941.9400000661</v>
      </c>
      <c r="F19" s="290">
        <v>74018.130000000048</v>
      </c>
      <c r="G19" s="290">
        <v>20125.369999999995</v>
      </c>
      <c r="H19" s="179">
        <v>0.25785737407096132</v>
      </c>
      <c r="I19" s="20"/>
    </row>
    <row r="20" spans="2:9" ht="10.5" customHeight="1" x14ac:dyDescent="0.2">
      <c r="B20" s="33" t="s">
        <v>309</v>
      </c>
      <c r="C20" s="289">
        <v>115130803.65000102</v>
      </c>
      <c r="D20" s="289">
        <v>116532373.99000224</v>
      </c>
      <c r="E20" s="289">
        <v>231663177.64000326</v>
      </c>
      <c r="F20" s="290">
        <v>21932914.099999908</v>
      </c>
      <c r="G20" s="290">
        <v>1240858.0400000019</v>
      </c>
      <c r="H20" s="179">
        <v>0.11923313568284155</v>
      </c>
      <c r="I20" s="20"/>
    </row>
    <row r="21" spans="2:9" ht="10.5" customHeight="1" x14ac:dyDescent="0.2">
      <c r="B21" s="33" t="s">
        <v>89</v>
      </c>
      <c r="C21" s="289">
        <v>776550.21000000462</v>
      </c>
      <c r="D21" s="289">
        <v>4532737.3300000029</v>
      </c>
      <c r="E21" s="289">
        <v>5309287.5400000075</v>
      </c>
      <c r="F21" s="290">
        <v>4332617.200000003</v>
      </c>
      <c r="G21" s="290">
        <v>17280.310000000001</v>
      </c>
      <c r="H21" s="179">
        <v>-9.9655540319848912E-2</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817455425.75044453</v>
      </c>
      <c r="E24" s="289">
        <v>817455425.75044453</v>
      </c>
      <c r="F24" s="290"/>
      <c r="G24" s="290"/>
      <c r="H24" s="179">
        <v>7.117429219701088E-2</v>
      </c>
      <c r="I24" s="20"/>
    </row>
    <row r="25" spans="2:9" ht="10.5" customHeight="1" x14ac:dyDescent="0.2">
      <c r="B25" s="16" t="s">
        <v>96</v>
      </c>
      <c r="C25" s="289"/>
      <c r="D25" s="289"/>
      <c r="E25" s="289"/>
      <c r="F25" s="290"/>
      <c r="G25" s="290"/>
      <c r="H25" s="179"/>
      <c r="I25" s="20"/>
    </row>
    <row r="26" spans="2:9" ht="10.5" customHeight="1" x14ac:dyDescent="0.2">
      <c r="B26" s="16" t="s">
        <v>91</v>
      </c>
      <c r="C26" s="289">
        <v>15716840.310000001</v>
      </c>
      <c r="D26" s="289">
        <v>8543975.8300000001</v>
      </c>
      <c r="E26" s="289">
        <v>24260816.139999997</v>
      </c>
      <c r="F26" s="290">
        <v>821581.51</v>
      </c>
      <c r="G26" s="290">
        <v>200406.22</v>
      </c>
      <c r="H26" s="179">
        <v>5.3997235032676727E-4</v>
      </c>
      <c r="I26" s="34"/>
    </row>
    <row r="27" spans="2:9" ht="10.5" customHeight="1" x14ac:dyDescent="0.2">
      <c r="B27" s="16" t="s">
        <v>252</v>
      </c>
      <c r="C27" s="289"/>
      <c r="D27" s="289"/>
      <c r="E27" s="289"/>
      <c r="F27" s="290"/>
      <c r="G27" s="290"/>
      <c r="H27" s="179"/>
      <c r="I27" s="34"/>
    </row>
    <row r="28" spans="2:9" ht="10.5" customHeight="1" x14ac:dyDescent="0.2">
      <c r="B28" s="16" t="s">
        <v>95</v>
      </c>
      <c r="C28" s="289">
        <v>339518.60000000114</v>
      </c>
      <c r="D28" s="289">
        <v>1301085.6100000031</v>
      </c>
      <c r="E28" s="289">
        <v>1640604.2100000042</v>
      </c>
      <c r="F28" s="290">
        <v>1639457.0100000042</v>
      </c>
      <c r="G28" s="290">
        <v>4732.6400000000012</v>
      </c>
      <c r="H28" s="179">
        <v>-8.0839123263505064E-2</v>
      </c>
      <c r="I28" s="34"/>
    </row>
    <row r="29" spans="2:9" ht="10.5" customHeight="1" x14ac:dyDescent="0.2">
      <c r="B29" s="16" t="s">
        <v>381</v>
      </c>
      <c r="C29" s="289">
        <v>65754421.58999899</v>
      </c>
      <c r="D29" s="289">
        <v>39565402.628831096</v>
      </c>
      <c r="E29" s="289">
        <v>105319824.21883008</v>
      </c>
      <c r="F29" s="290">
        <v>9345</v>
      </c>
      <c r="G29" s="290">
        <v>793740.01250000007</v>
      </c>
      <c r="H29" s="179">
        <v>3.429099895061305E-2</v>
      </c>
      <c r="I29" s="34"/>
    </row>
    <row r="30" spans="2:9" ht="10.5" customHeight="1" x14ac:dyDescent="0.2">
      <c r="B30" s="16" t="s">
        <v>417</v>
      </c>
      <c r="C30" s="289"/>
      <c r="D30" s="289">
        <v>7402000.0383599894</v>
      </c>
      <c r="E30" s="289">
        <v>7402000.0383599894</v>
      </c>
      <c r="F30" s="290"/>
      <c r="G30" s="290"/>
      <c r="H30" s="179">
        <v>-2.8005483044256652E-3</v>
      </c>
      <c r="I30" s="34"/>
    </row>
    <row r="31" spans="2:9" ht="10.5" customHeight="1" x14ac:dyDescent="0.2">
      <c r="B31" s="16" t="s">
        <v>441</v>
      </c>
      <c r="C31" s="289"/>
      <c r="D31" s="289">
        <v>528530673.07619822</v>
      </c>
      <c r="E31" s="289">
        <v>528530673.07619822</v>
      </c>
      <c r="F31" s="290"/>
      <c r="G31" s="290"/>
      <c r="H31" s="179">
        <v>6.3195323377625456E-2</v>
      </c>
      <c r="I31" s="34"/>
    </row>
    <row r="32" spans="2:9" ht="10.5" customHeight="1" x14ac:dyDescent="0.2">
      <c r="B32" s="16" t="s">
        <v>346</v>
      </c>
      <c r="C32" s="289"/>
      <c r="D32" s="289">
        <v>82225</v>
      </c>
      <c r="E32" s="289">
        <v>82225</v>
      </c>
      <c r="F32" s="290"/>
      <c r="G32" s="290"/>
      <c r="H32" s="179">
        <v>0.27496433666191145</v>
      </c>
      <c r="I32" s="34"/>
    </row>
    <row r="33" spans="1:11" ht="10.5" customHeight="1" x14ac:dyDescent="0.2">
      <c r="B33" s="16" t="s">
        <v>312</v>
      </c>
      <c r="C33" s="289"/>
      <c r="D33" s="289"/>
      <c r="E33" s="289"/>
      <c r="F33" s="290"/>
      <c r="G33" s="290"/>
      <c r="H33" s="179"/>
      <c r="I33" s="34"/>
    </row>
    <row r="34" spans="1:11" ht="10.5" customHeight="1" x14ac:dyDescent="0.2">
      <c r="B34" s="16" t="s">
        <v>313</v>
      </c>
      <c r="C34" s="289"/>
      <c r="D34" s="289"/>
      <c r="E34" s="289"/>
      <c r="F34" s="290"/>
      <c r="G34" s="290"/>
      <c r="H34" s="179"/>
      <c r="I34" s="34"/>
    </row>
    <row r="35" spans="1:11" ht="10.5" customHeight="1" x14ac:dyDescent="0.2">
      <c r="B35" s="16" t="s">
        <v>489</v>
      </c>
      <c r="C35" s="289"/>
      <c r="D35" s="289">
        <v>57554545.482000008</v>
      </c>
      <c r="E35" s="289">
        <v>57554545.482000008</v>
      </c>
      <c r="F35" s="290"/>
      <c r="G35" s="290"/>
      <c r="H35" s="179"/>
      <c r="I35" s="34"/>
    </row>
    <row r="36" spans="1:11" ht="10.5" customHeight="1" x14ac:dyDescent="0.2">
      <c r="B36" s="16" t="s">
        <v>487</v>
      </c>
      <c r="C36" s="289"/>
      <c r="D36" s="289">
        <v>28428438.165349964</v>
      </c>
      <c r="E36" s="289">
        <v>28428438.165349964</v>
      </c>
      <c r="F36" s="290"/>
      <c r="G36" s="290"/>
      <c r="H36" s="179">
        <v>0.26829002499804533</v>
      </c>
      <c r="I36" s="34"/>
    </row>
    <row r="37" spans="1:11" ht="10.5" customHeight="1" x14ac:dyDescent="0.2">
      <c r="B37" s="16" t="s">
        <v>420</v>
      </c>
      <c r="C37" s="289"/>
      <c r="D37" s="289">
        <v>37237106.955470987</v>
      </c>
      <c r="E37" s="289">
        <v>37237106.955470987</v>
      </c>
      <c r="F37" s="290"/>
      <c r="G37" s="290"/>
      <c r="H37" s="179">
        <v>6.0017604261307644E-2</v>
      </c>
      <c r="I37" s="34"/>
    </row>
    <row r="38" spans="1:11" ht="10.5" customHeight="1" x14ac:dyDescent="0.2">
      <c r="B38" s="574" t="s">
        <v>448</v>
      </c>
      <c r="C38" s="289"/>
      <c r="D38" s="289">
        <v>38866.559999999998</v>
      </c>
      <c r="E38" s="289">
        <v>38866.559999999998</v>
      </c>
      <c r="F38" s="290"/>
      <c r="G38" s="290"/>
      <c r="H38" s="179">
        <v>-0.42866357624752938</v>
      </c>
      <c r="I38" s="34"/>
    </row>
    <row r="39" spans="1:11" ht="10.5" hidden="1" customHeight="1" x14ac:dyDescent="0.2">
      <c r="B39" s="574"/>
      <c r="C39" s="289"/>
      <c r="D39" s="289"/>
      <c r="E39" s="289"/>
      <c r="F39" s="290"/>
      <c r="G39" s="290"/>
      <c r="H39" s="179"/>
      <c r="I39" s="34"/>
    </row>
    <row r="40" spans="1:11" ht="10.5" customHeight="1" x14ac:dyDescent="0.2">
      <c r="B40" s="16" t="s">
        <v>99</v>
      </c>
      <c r="C40" s="289">
        <v>1607886.05</v>
      </c>
      <c r="D40" s="289">
        <v>3084040.369228004</v>
      </c>
      <c r="E40" s="289">
        <v>4691926.4192280043</v>
      </c>
      <c r="F40" s="290">
        <v>1654470.110502</v>
      </c>
      <c r="G40" s="290">
        <v>18051.598876000004</v>
      </c>
      <c r="H40" s="179">
        <v>1.0233283986447406E-2</v>
      </c>
      <c r="I40" s="34"/>
    </row>
    <row r="41" spans="1:11" ht="10.5" customHeight="1" x14ac:dyDescent="0.2">
      <c r="B41" s="16" t="s">
        <v>283</v>
      </c>
      <c r="C41" s="289"/>
      <c r="D41" s="289">
        <v>-4381165.07</v>
      </c>
      <c r="E41" s="289">
        <v>-4381165.07</v>
      </c>
      <c r="F41" s="290">
        <v>-360</v>
      </c>
      <c r="G41" s="290">
        <v>-34224</v>
      </c>
      <c r="H41" s="179">
        <v>0.27365055252722459</v>
      </c>
      <c r="I41" s="34"/>
      <c r="K41" s="28"/>
    </row>
    <row r="42" spans="1:11" s="28" customFormat="1" ht="10.5" customHeight="1" x14ac:dyDescent="0.2">
      <c r="A42" s="24"/>
      <c r="B42" s="16" t="s">
        <v>279</v>
      </c>
      <c r="C42" s="289">
        <v>439.26</v>
      </c>
      <c r="D42" s="289">
        <v>-225579851.80000001</v>
      </c>
      <c r="E42" s="289">
        <v>-225579412.54000002</v>
      </c>
      <c r="F42" s="290">
        <v>-91069</v>
      </c>
      <c r="G42" s="290">
        <v>-1662254</v>
      </c>
      <c r="H42" s="179">
        <v>0.4742257029875141</v>
      </c>
      <c r="I42" s="36"/>
      <c r="J42" s="5"/>
    </row>
    <row r="43" spans="1:11" s="28" customFormat="1" ht="10.5" customHeight="1" x14ac:dyDescent="0.2">
      <c r="A43" s="24"/>
      <c r="B43" s="35" t="s">
        <v>101</v>
      </c>
      <c r="C43" s="291">
        <v>3011054972.8398938</v>
      </c>
      <c r="D43" s="291">
        <v>3472415214.7959738</v>
      </c>
      <c r="E43" s="291">
        <v>6483470187.6358681</v>
      </c>
      <c r="F43" s="292">
        <v>154216569.96050194</v>
      </c>
      <c r="G43" s="292">
        <v>30288077.043625932</v>
      </c>
      <c r="H43" s="178">
        <v>4.8125841566002636E-2</v>
      </c>
      <c r="I43" s="36"/>
      <c r="K43" s="209" t="b">
        <f>IF(ABS(E43-SUM(E9:E13,E22:E42))&lt;0.001,TRUE,FALSE)</f>
        <v>1</v>
      </c>
    </row>
    <row r="44" spans="1:11" s="28" customFormat="1" ht="13.5" customHeight="1" x14ac:dyDescent="0.2">
      <c r="A44" s="24"/>
      <c r="B44" s="31" t="s">
        <v>102</v>
      </c>
      <c r="C44" s="291"/>
      <c r="D44" s="291"/>
      <c r="E44" s="291"/>
      <c r="F44" s="292"/>
      <c r="G44" s="292"/>
      <c r="H44" s="178"/>
      <c r="I44" s="36"/>
      <c r="K44" s="5"/>
    </row>
    <row r="45" spans="1:11" ht="10.5" customHeight="1" x14ac:dyDescent="0.2">
      <c r="B45" s="16" t="s">
        <v>104</v>
      </c>
      <c r="C45" s="289">
        <v>2726967749.7399774</v>
      </c>
      <c r="D45" s="289">
        <v>6013173830.4200096</v>
      </c>
      <c r="E45" s="289">
        <v>8740141580.1599865</v>
      </c>
      <c r="F45" s="290">
        <v>3106206809.6000061</v>
      </c>
      <c r="G45" s="290">
        <v>52327795.389999993</v>
      </c>
      <c r="H45" s="179">
        <v>4.1334963507768441E-2</v>
      </c>
      <c r="I45" s="20"/>
    </row>
    <row r="46" spans="1:11" ht="10.5" customHeight="1" x14ac:dyDescent="0.2">
      <c r="B46" s="33" t="s">
        <v>106</v>
      </c>
      <c r="C46" s="289">
        <v>2723339436.0499768</v>
      </c>
      <c r="D46" s="289">
        <v>5974277194.4000101</v>
      </c>
      <c r="E46" s="289">
        <v>8697616630.4499874</v>
      </c>
      <c r="F46" s="290">
        <v>3068915328.6700058</v>
      </c>
      <c r="G46" s="290">
        <v>52087100.599999987</v>
      </c>
      <c r="H46" s="179">
        <v>4.1511726723790998E-2</v>
      </c>
      <c r="I46" s="34"/>
    </row>
    <row r="47" spans="1:11" ht="10.5" customHeight="1" x14ac:dyDescent="0.2">
      <c r="B47" s="33" t="s">
        <v>304</v>
      </c>
      <c r="C47" s="289">
        <v>66131627.61999923</v>
      </c>
      <c r="D47" s="289">
        <v>1489300521.7400019</v>
      </c>
      <c r="E47" s="289">
        <v>1555432149.3600011</v>
      </c>
      <c r="F47" s="290">
        <v>1263754661.5700018</v>
      </c>
      <c r="G47" s="290">
        <v>9806679.9999999981</v>
      </c>
      <c r="H47" s="179">
        <v>3.3371842790727024E-2</v>
      </c>
      <c r="I47" s="34"/>
    </row>
    <row r="48" spans="1:11" ht="10.5" customHeight="1" x14ac:dyDescent="0.2">
      <c r="B48" s="33" t="s">
        <v>305</v>
      </c>
      <c r="C48" s="289">
        <v>291901.89000000031</v>
      </c>
      <c r="D48" s="289">
        <v>38791974.009999745</v>
      </c>
      <c r="E48" s="289">
        <v>39083875.899999745</v>
      </c>
      <c r="F48" s="290">
        <v>38266728.76999975</v>
      </c>
      <c r="G48" s="290">
        <v>189339.96999999994</v>
      </c>
      <c r="H48" s="179">
        <v>-8.8836338956890915E-2</v>
      </c>
      <c r="I48" s="34"/>
    </row>
    <row r="49" spans="2:9" ht="10.5" customHeight="1" x14ac:dyDescent="0.2">
      <c r="B49" s="33" t="s">
        <v>306</v>
      </c>
      <c r="C49" s="289">
        <v>4113278.0899999761</v>
      </c>
      <c r="D49" s="289">
        <v>685187971.13000512</v>
      </c>
      <c r="E49" s="289">
        <v>689301249.22000515</v>
      </c>
      <c r="F49" s="290">
        <v>673567755.43000519</v>
      </c>
      <c r="G49" s="290">
        <v>4174085.6100000008</v>
      </c>
      <c r="H49" s="179">
        <v>1.8975105875238318E-2</v>
      </c>
      <c r="I49" s="34"/>
    </row>
    <row r="50" spans="2:9" ht="10.5" customHeight="1" x14ac:dyDescent="0.2">
      <c r="B50" s="33" t="s">
        <v>307</v>
      </c>
      <c r="C50" s="289">
        <v>660006432.66001201</v>
      </c>
      <c r="D50" s="289">
        <v>577273679.29000556</v>
      </c>
      <c r="E50" s="289">
        <v>1237280111.9500177</v>
      </c>
      <c r="F50" s="290">
        <v>60139174.070000023</v>
      </c>
      <c r="G50" s="290">
        <v>8014063.8799999775</v>
      </c>
      <c r="H50" s="179">
        <v>3.9779314157345924E-2</v>
      </c>
      <c r="I50" s="34"/>
    </row>
    <row r="51" spans="2:9" ht="10.5" customHeight="1" x14ac:dyDescent="0.2">
      <c r="B51" s="33" t="s">
        <v>308</v>
      </c>
      <c r="C51" s="289">
        <v>952835957.17995763</v>
      </c>
      <c r="D51" s="289">
        <v>871055981.55999565</v>
      </c>
      <c r="E51" s="289">
        <v>1823891938.739953</v>
      </c>
      <c r="F51" s="290">
        <v>259618310.16999871</v>
      </c>
      <c r="G51" s="290">
        <v>10323907.290000012</v>
      </c>
      <c r="H51" s="179">
        <v>3.3739020845579226E-2</v>
      </c>
      <c r="I51" s="34"/>
    </row>
    <row r="52" spans="2:9" ht="10.5" customHeight="1" x14ac:dyDescent="0.2">
      <c r="B52" s="33" t="s">
        <v>309</v>
      </c>
      <c r="C52" s="289">
        <v>1039960238.6100078</v>
      </c>
      <c r="D52" s="289">
        <v>2312667066.6700025</v>
      </c>
      <c r="E52" s="289">
        <v>3352627305.2800097</v>
      </c>
      <c r="F52" s="290">
        <v>773568698.66000044</v>
      </c>
      <c r="G52" s="290">
        <v>19579023.850000005</v>
      </c>
      <c r="H52" s="179">
        <v>5.6916097993596759E-2</v>
      </c>
      <c r="I52" s="34"/>
    </row>
    <row r="53" spans="2:9" ht="10.5" customHeight="1" x14ac:dyDescent="0.2">
      <c r="B53" s="33" t="s">
        <v>105</v>
      </c>
      <c r="C53" s="289">
        <v>3628313.6899999976</v>
      </c>
      <c r="D53" s="289">
        <v>38896636.020000108</v>
      </c>
      <c r="E53" s="289">
        <v>42524949.710000113</v>
      </c>
      <c r="F53" s="290">
        <v>37291480.930000126</v>
      </c>
      <c r="G53" s="290">
        <v>240694.79000000007</v>
      </c>
      <c r="H53" s="179">
        <v>6.4004262638683862E-3</v>
      </c>
      <c r="I53" s="34"/>
    </row>
    <row r="54" spans="2:9" ht="10.5" customHeight="1" x14ac:dyDescent="0.2">
      <c r="B54" s="16" t="s">
        <v>22</v>
      </c>
      <c r="C54" s="289">
        <v>1386535133.1400108</v>
      </c>
      <c r="D54" s="289">
        <v>952387629.47481167</v>
      </c>
      <c r="E54" s="289">
        <v>2338922762.6148224</v>
      </c>
      <c r="F54" s="290">
        <v>199915547.57999986</v>
      </c>
      <c r="G54" s="290">
        <v>10691690.030750003</v>
      </c>
      <c r="H54" s="179">
        <v>3.7648108349052523E-2</v>
      </c>
      <c r="I54" s="34"/>
    </row>
    <row r="55" spans="2:9" ht="10.5" customHeight="1" x14ac:dyDescent="0.2">
      <c r="B55" s="16" t="s">
        <v>387</v>
      </c>
      <c r="C55" s="289">
        <v>1201488.1595160286</v>
      </c>
      <c r="D55" s="289">
        <v>8917162.6772040091</v>
      </c>
      <c r="E55" s="289">
        <v>10118650.836720036</v>
      </c>
      <c r="F55" s="290">
        <v>812318.04839999916</v>
      </c>
      <c r="G55" s="290">
        <v>18004.602605999993</v>
      </c>
      <c r="H55" s="179">
        <v>-0.50935952299623544</v>
      </c>
      <c r="I55" s="34"/>
    </row>
    <row r="56" spans="2:9" ht="10.5" customHeight="1" x14ac:dyDescent="0.2">
      <c r="B56" s="16" t="s">
        <v>107</v>
      </c>
      <c r="C56" s="289"/>
      <c r="D56" s="289">
        <v>1525163120.3800042</v>
      </c>
      <c r="E56" s="289">
        <v>1525163120.3800042</v>
      </c>
      <c r="F56" s="290">
        <v>1513537127.600004</v>
      </c>
      <c r="G56" s="290">
        <v>8200149.7399999937</v>
      </c>
      <c r="H56" s="179">
        <v>0.12300464750324092</v>
      </c>
      <c r="I56" s="34"/>
    </row>
    <row r="57" spans="2:9" ht="10.5" customHeight="1" x14ac:dyDescent="0.2">
      <c r="B57" s="33" t="s">
        <v>110</v>
      </c>
      <c r="C57" s="289"/>
      <c r="D57" s="289">
        <v>471148713.08999413</v>
      </c>
      <c r="E57" s="289">
        <v>471148713.08999413</v>
      </c>
      <c r="F57" s="290">
        <v>471148653.08999413</v>
      </c>
      <c r="G57" s="290">
        <v>2545412.5599999889</v>
      </c>
      <c r="H57" s="179">
        <v>0.12984493699999033</v>
      </c>
      <c r="I57" s="34"/>
    </row>
    <row r="58" spans="2:9" ht="10.5" customHeight="1" x14ac:dyDescent="0.2">
      <c r="B58" s="33" t="s">
        <v>109</v>
      </c>
      <c r="C58" s="289"/>
      <c r="D58" s="289">
        <v>795562190.98000991</v>
      </c>
      <c r="E58" s="289">
        <v>795562190.98000991</v>
      </c>
      <c r="F58" s="290">
        <v>795562017.68000984</v>
      </c>
      <c r="G58" s="290">
        <v>4249887.1800000053</v>
      </c>
      <c r="H58" s="179">
        <v>0.12365738719090968</v>
      </c>
      <c r="I58" s="34"/>
    </row>
    <row r="59" spans="2:9" ht="10.5" customHeight="1" x14ac:dyDescent="0.2">
      <c r="B59" s="33" t="s">
        <v>112</v>
      </c>
      <c r="C59" s="289"/>
      <c r="D59" s="289">
        <v>254654406.83000001</v>
      </c>
      <c r="E59" s="289">
        <v>254654406.83000001</v>
      </c>
      <c r="F59" s="290">
        <v>246825956.83000001</v>
      </c>
      <c r="G59" s="290">
        <v>1387850</v>
      </c>
      <c r="H59" s="179">
        <v>0.10849436791904887</v>
      </c>
      <c r="I59" s="34"/>
    </row>
    <row r="60" spans="2:9" ht="10.5" customHeight="1" x14ac:dyDescent="0.2">
      <c r="B60" s="33" t="s">
        <v>111</v>
      </c>
      <c r="C60" s="289"/>
      <c r="D60" s="289">
        <v>3797809.4800000009</v>
      </c>
      <c r="E60" s="289">
        <v>3797809.4800000009</v>
      </c>
      <c r="F60" s="290">
        <v>500</v>
      </c>
      <c r="G60" s="290">
        <v>17000</v>
      </c>
      <c r="H60" s="179">
        <v>0.12861478375822388</v>
      </c>
      <c r="I60" s="20"/>
    </row>
    <row r="61" spans="2:9" ht="10.5" customHeight="1" x14ac:dyDescent="0.2">
      <c r="B61" s="16" t="s">
        <v>103</v>
      </c>
      <c r="C61" s="289"/>
      <c r="D61" s="289"/>
      <c r="E61" s="289"/>
      <c r="F61" s="290"/>
      <c r="G61" s="290"/>
      <c r="H61" s="179"/>
      <c r="I61" s="20"/>
    </row>
    <row r="62" spans="2:9" ht="10.5" customHeight="1" x14ac:dyDescent="0.2">
      <c r="B62" s="16" t="s">
        <v>96</v>
      </c>
      <c r="C62" s="289"/>
      <c r="D62" s="289">
        <v>138.52500000000001</v>
      </c>
      <c r="E62" s="289">
        <v>138.52500000000001</v>
      </c>
      <c r="F62" s="290"/>
      <c r="G62" s="290"/>
      <c r="H62" s="179"/>
      <c r="I62" s="34"/>
    </row>
    <row r="63" spans="2:9" ht="10.5" customHeight="1" x14ac:dyDescent="0.2">
      <c r="B63" s="16" t="s">
        <v>95</v>
      </c>
      <c r="C63" s="289">
        <v>3600386.9400000069</v>
      </c>
      <c r="D63" s="289">
        <v>33095519.920000017</v>
      </c>
      <c r="E63" s="289">
        <v>36695906.860000029</v>
      </c>
      <c r="F63" s="290">
        <v>35526268.210000031</v>
      </c>
      <c r="G63" s="290">
        <v>91262.599999999991</v>
      </c>
      <c r="H63" s="179">
        <v>-5.6931117404765086E-2</v>
      </c>
      <c r="I63" s="34"/>
    </row>
    <row r="64" spans="2:9" ht="10.5" customHeight="1" x14ac:dyDescent="0.2">
      <c r="B64" s="16" t="s">
        <v>381</v>
      </c>
      <c r="C64" s="289">
        <v>28405611.549999733</v>
      </c>
      <c r="D64" s="289">
        <v>33929590.72249984</v>
      </c>
      <c r="E64" s="289">
        <v>62335202.272499569</v>
      </c>
      <c r="F64" s="290">
        <v>263728.07999999996</v>
      </c>
      <c r="G64" s="290">
        <v>209747.25000000003</v>
      </c>
      <c r="H64" s="179">
        <v>0.29263524414392217</v>
      </c>
      <c r="I64" s="34"/>
    </row>
    <row r="65" spans="1:11" ht="10.5" customHeight="1" x14ac:dyDescent="0.2">
      <c r="B65" s="16" t="s">
        <v>418</v>
      </c>
      <c r="C65" s="289"/>
      <c r="D65" s="289">
        <v>915877.07142000005</v>
      </c>
      <c r="E65" s="289">
        <v>915877.07142000005</v>
      </c>
      <c r="F65" s="290"/>
      <c r="G65" s="290">
        <v>42000</v>
      </c>
      <c r="H65" s="179">
        <v>-0.20041602463657993</v>
      </c>
      <c r="I65" s="34"/>
    </row>
    <row r="66" spans="1:11" ht="10.5" customHeight="1" x14ac:dyDescent="0.2">
      <c r="B66" s="16" t="s">
        <v>417</v>
      </c>
      <c r="C66" s="289"/>
      <c r="D66" s="289">
        <v>2762014.6695950027</v>
      </c>
      <c r="E66" s="289">
        <v>2762014.6695950027</v>
      </c>
      <c r="F66" s="290"/>
      <c r="G66" s="290"/>
      <c r="H66" s="179">
        <v>0.11024197011575065</v>
      </c>
      <c r="I66" s="34"/>
    </row>
    <row r="67" spans="1:11" ht="10.5" customHeight="1" x14ac:dyDescent="0.2">
      <c r="B67" s="16" t="s">
        <v>441</v>
      </c>
      <c r="C67" s="289"/>
      <c r="D67" s="289">
        <v>140991366.53890204</v>
      </c>
      <c r="E67" s="289">
        <v>140991366.53890204</v>
      </c>
      <c r="F67" s="290"/>
      <c r="G67" s="290"/>
      <c r="H67" s="179">
        <v>0.17523130637744444</v>
      </c>
      <c r="I67" s="34"/>
    </row>
    <row r="68" spans="1:11" ht="10.5" customHeight="1" x14ac:dyDescent="0.2">
      <c r="B68" s="16" t="s">
        <v>346</v>
      </c>
      <c r="C68" s="289"/>
      <c r="D68" s="289">
        <v>759</v>
      </c>
      <c r="E68" s="289">
        <v>759</v>
      </c>
      <c r="F68" s="290"/>
      <c r="G68" s="290"/>
      <c r="H68" s="179">
        <v>6.4516129032258007E-2</v>
      </c>
      <c r="I68" s="34"/>
    </row>
    <row r="69" spans="1:11" ht="10.5" customHeight="1" x14ac:dyDescent="0.2">
      <c r="B69" s="16" t="s">
        <v>312</v>
      </c>
      <c r="C69" s="289"/>
      <c r="D69" s="289"/>
      <c r="E69" s="289"/>
      <c r="F69" s="290"/>
      <c r="G69" s="290"/>
      <c r="H69" s="179"/>
      <c r="I69" s="34"/>
    </row>
    <row r="70" spans="1:11" ht="10.5" customHeight="1" x14ac:dyDescent="0.2">
      <c r="B70" s="16" t="s">
        <v>313</v>
      </c>
      <c r="C70" s="289"/>
      <c r="D70" s="289"/>
      <c r="E70" s="289"/>
      <c r="F70" s="290"/>
      <c r="G70" s="290"/>
      <c r="H70" s="179"/>
      <c r="I70" s="34"/>
    </row>
    <row r="71" spans="1:11" ht="10.5" customHeight="1" x14ac:dyDescent="0.2">
      <c r="B71" s="16" t="s">
        <v>94</v>
      </c>
      <c r="C71" s="289">
        <v>294009.87999999832</v>
      </c>
      <c r="D71" s="289">
        <v>6596836.6199999982</v>
      </c>
      <c r="E71" s="289">
        <v>6890846.4999999972</v>
      </c>
      <c r="F71" s="290"/>
      <c r="G71" s="290">
        <v>24506.78</v>
      </c>
      <c r="H71" s="179">
        <v>-6.5870893305115086E-2</v>
      </c>
      <c r="I71" s="34"/>
    </row>
    <row r="72" spans="1:11" ht="10.5" customHeight="1" x14ac:dyDescent="0.2">
      <c r="B72" s="16" t="s">
        <v>92</v>
      </c>
      <c r="C72" s="289">
        <v>1218138.5599999998</v>
      </c>
      <c r="D72" s="289">
        <v>187648.96999999994</v>
      </c>
      <c r="E72" s="289">
        <v>1405787.53</v>
      </c>
      <c r="F72" s="290">
        <v>10985.8</v>
      </c>
      <c r="G72" s="290">
        <v>4584.369999999999</v>
      </c>
      <c r="H72" s="179">
        <v>-0.3159122019197147</v>
      </c>
      <c r="I72" s="34"/>
    </row>
    <row r="73" spans="1:11" ht="10.5" customHeight="1" x14ac:dyDescent="0.2">
      <c r="B73" s="16" t="s">
        <v>93</v>
      </c>
      <c r="C73" s="289">
        <v>2314625.2100000009</v>
      </c>
      <c r="D73" s="289">
        <v>388602.70999999985</v>
      </c>
      <c r="E73" s="289">
        <v>2703227.9200000009</v>
      </c>
      <c r="F73" s="290">
        <v>62027.069999999978</v>
      </c>
      <c r="G73" s="290">
        <v>7927.5300000000007</v>
      </c>
      <c r="H73" s="179">
        <v>-0.21339438414668488</v>
      </c>
      <c r="I73" s="34"/>
      <c r="K73" s="28"/>
    </row>
    <row r="74" spans="1:11" ht="10.5" customHeight="1" x14ac:dyDescent="0.2">
      <c r="B74" s="16" t="s">
        <v>91</v>
      </c>
      <c r="C74" s="289">
        <v>2007971.7800000003</v>
      </c>
      <c r="D74" s="289">
        <v>1465774.8999999994</v>
      </c>
      <c r="E74" s="289">
        <v>3473746.6799999997</v>
      </c>
      <c r="F74" s="290">
        <v>190318.44000000003</v>
      </c>
      <c r="G74" s="290">
        <v>14037.01</v>
      </c>
      <c r="H74" s="179">
        <v>-3.4588956404685955E-2</v>
      </c>
      <c r="I74" s="34"/>
      <c r="K74" s="28"/>
    </row>
    <row r="75" spans="1:11" s="28" customFormat="1" ht="10.5" customHeight="1" x14ac:dyDescent="0.2">
      <c r="A75" s="24"/>
      <c r="B75" s="16" t="s">
        <v>100</v>
      </c>
      <c r="C75" s="289">
        <v>720406.78000000061</v>
      </c>
      <c r="D75" s="289">
        <v>2009603.8404149991</v>
      </c>
      <c r="E75" s="289">
        <v>2730010.6204149998</v>
      </c>
      <c r="F75" s="290">
        <v>35474.769999999968</v>
      </c>
      <c r="G75" s="290">
        <v>9677.6799999999985</v>
      </c>
      <c r="H75" s="179">
        <v>-2.1845292612326594E-2</v>
      </c>
      <c r="I75" s="27"/>
      <c r="J75" s="5"/>
      <c r="K75" s="5"/>
    </row>
    <row r="76" spans="1:11" s="28" customFormat="1" ht="10.5" customHeight="1" x14ac:dyDescent="0.2">
      <c r="A76" s="24"/>
      <c r="B76" s="16" t="s">
        <v>388</v>
      </c>
      <c r="C76" s="289">
        <v>12504.120484000036</v>
      </c>
      <c r="D76" s="289">
        <v>92802.642795999767</v>
      </c>
      <c r="E76" s="289">
        <v>105306.76327999981</v>
      </c>
      <c r="F76" s="290">
        <v>8453.9515999999985</v>
      </c>
      <c r="G76" s="290">
        <v>187.37739400000009</v>
      </c>
      <c r="H76" s="179">
        <v>-0.50935952299623677</v>
      </c>
      <c r="I76" s="27"/>
      <c r="J76" s="5"/>
      <c r="K76" s="5"/>
    </row>
    <row r="77" spans="1:11" ht="10.5" customHeight="1" x14ac:dyDescent="0.2">
      <c r="B77" s="16" t="s">
        <v>97</v>
      </c>
      <c r="C77" s="289"/>
      <c r="D77" s="289">
        <v>97.5</v>
      </c>
      <c r="E77" s="289">
        <v>97.5</v>
      </c>
      <c r="F77" s="290"/>
      <c r="G77" s="290"/>
      <c r="H77" s="179"/>
      <c r="I77" s="20"/>
    </row>
    <row r="78" spans="1:11" ht="10.5" customHeight="1" x14ac:dyDescent="0.2">
      <c r="B78" s="16" t="s">
        <v>380</v>
      </c>
      <c r="C78" s="289"/>
      <c r="D78" s="289"/>
      <c r="E78" s="289"/>
      <c r="F78" s="290"/>
      <c r="G78" s="290"/>
      <c r="H78" s="179"/>
      <c r="I78" s="20"/>
    </row>
    <row r="79" spans="1:11" ht="10.5" customHeight="1" x14ac:dyDescent="0.2">
      <c r="B79" s="16" t="s">
        <v>419</v>
      </c>
      <c r="C79" s="289"/>
      <c r="D79" s="289">
        <v>7555558.0886499966</v>
      </c>
      <c r="E79" s="289">
        <v>7555558.0886499966</v>
      </c>
      <c r="F79" s="290"/>
      <c r="G79" s="290"/>
      <c r="H79" s="179">
        <v>0.11662716096650394</v>
      </c>
      <c r="I79" s="20"/>
    </row>
    <row r="80" spans="1:11" ht="10.5" customHeight="1" x14ac:dyDescent="0.2">
      <c r="B80" s="16" t="s">
        <v>303</v>
      </c>
      <c r="C80" s="289"/>
      <c r="D80" s="289"/>
      <c r="E80" s="289"/>
      <c r="F80" s="290"/>
      <c r="G80" s="290"/>
      <c r="H80" s="179"/>
      <c r="I80" s="34"/>
    </row>
    <row r="81" spans="1:11" ht="10.5" customHeight="1" x14ac:dyDescent="0.2">
      <c r="B81" s="268" t="s">
        <v>255</v>
      </c>
      <c r="C81" s="289"/>
      <c r="D81" s="289">
        <v>4199700.4399999976</v>
      </c>
      <c r="E81" s="289">
        <v>4199700.4399999976</v>
      </c>
      <c r="F81" s="290">
        <v>4198350.4399999976</v>
      </c>
      <c r="G81" s="290">
        <v>35104.559999999998</v>
      </c>
      <c r="H81" s="179">
        <v>-9.2458784063324306E-2</v>
      </c>
      <c r="I81" s="34"/>
    </row>
    <row r="82" spans="1:11" ht="10.5" customHeight="1" x14ac:dyDescent="0.2">
      <c r="B82" s="16" t="s">
        <v>489</v>
      </c>
      <c r="C82" s="289"/>
      <c r="D82" s="289">
        <v>2593069.0882500005</v>
      </c>
      <c r="E82" s="289">
        <v>2593069.0882500005</v>
      </c>
      <c r="F82" s="290"/>
      <c r="G82" s="290"/>
      <c r="H82" s="179">
        <v>-0.19561511733770587</v>
      </c>
      <c r="I82" s="34"/>
    </row>
    <row r="83" spans="1:11" ht="10.5" customHeight="1" x14ac:dyDescent="0.2">
      <c r="B83" s="268" t="s">
        <v>487</v>
      </c>
      <c r="C83" s="289"/>
      <c r="D83" s="289">
        <v>163806.492</v>
      </c>
      <c r="E83" s="289">
        <v>163806.492</v>
      </c>
      <c r="F83" s="290"/>
      <c r="G83" s="290"/>
      <c r="H83" s="179">
        <v>-6.6911898476382237E-2</v>
      </c>
      <c r="I83" s="34"/>
    </row>
    <row r="84" spans="1:11" ht="10.5" customHeight="1" x14ac:dyDescent="0.2">
      <c r="B84" s="16" t="s">
        <v>420</v>
      </c>
      <c r="C84" s="289"/>
      <c r="D84" s="289">
        <v>11530245.104994997</v>
      </c>
      <c r="E84" s="289">
        <v>11530245.104994997</v>
      </c>
      <c r="F84" s="290"/>
      <c r="G84" s="290"/>
      <c r="H84" s="179">
        <v>0.23022787858293414</v>
      </c>
      <c r="I84" s="34"/>
    </row>
    <row r="85" spans="1:11" ht="10.5" customHeight="1" x14ac:dyDescent="0.2">
      <c r="B85" s="574" t="s">
        <v>447</v>
      </c>
      <c r="C85" s="289"/>
      <c r="D85" s="289">
        <v>59608</v>
      </c>
      <c r="E85" s="289">
        <v>59608</v>
      </c>
      <c r="F85" s="290"/>
      <c r="G85" s="290"/>
      <c r="H85" s="179">
        <v>-0.79456851392335259</v>
      </c>
      <c r="I85" s="34"/>
    </row>
    <row r="86" spans="1:11" ht="10.5" hidden="1" customHeight="1" x14ac:dyDescent="0.2">
      <c r="B86" s="574"/>
      <c r="C86" s="289"/>
      <c r="D86" s="289"/>
      <c r="E86" s="289"/>
      <c r="F86" s="290"/>
      <c r="G86" s="290"/>
      <c r="H86" s="179"/>
      <c r="I86" s="34"/>
    </row>
    <row r="87" spans="1:11" ht="10.5" customHeight="1" x14ac:dyDescent="0.2">
      <c r="B87" s="16" t="s">
        <v>99</v>
      </c>
      <c r="C87" s="289">
        <v>3609110.4100001343</v>
      </c>
      <c r="D87" s="289">
        <v>3227953.0842029969</v>
      </c>
      <c r="E87" s="289">
        <v>6837063.4942031307</v>
      </c>
      <c r="F87" s="290">
        <v>570075.96860799997</v>
      </c>
      <c r="G87" s="290">
        <v>24983.564717000001</v>
      </c>
      <c r="H87" s="179">
        <v>2.1535543162463311E-2</v>
      </c>
      <c r="I87" s="34"/>
    </row>
    <row r="88" spans="1:11" ht="10.5" customHeight="1" x14ac:dyDescent="0.2">
      <c r="B88" s="16" t="s">
        <v>283</v>
      </c>
      <c r="C88" s="289"/>
      <c r="D88" s="289">
        <v>-25656642</v>
      </c>
      <c r="E88" s="289">
        <v>-25656642</v>
      </c>
      <c r="F88" s="290">
        <v>-223536</v>
      </c>
      <c r="G88" s="290">
        <v>-186144</v>
      </c>
      <c r="H88" s="179">
        <v>8.6332019063684484E-2</v>
      </c>
      <c r="I88" s="34"/>
    </row>
    <row r="89" spans="1:11" ht="10.5" customHeight="1" x14ac:dyDescent="0.2">
      <c r="B89" s="16" t="s">
        <v>279</v>
      </c>
      <c r="C89" s="289">
        <v>133.9</v>
      </c>
      <c r="D89" s="289">
        <v>-213228056</v>
      </c>
      <c r="E89" s="289">
        <v>-213227922.09999999</v>
      </c>
      <c r="F89" s="290">
        <v>-807204</v>
      </c>
      <c r="G89" s="290">
        <v>-1240756</v>
      </c>
      <c r="H89" s="179">
        <v>0.48299393327093498</v>
      </c>
      <c r="I89" s="20"/>
    </row>
    <row r="90" spans="1:11" s="28" customFormat="1" ht="15.75" customHeight="1" x14ac:dyDescent="0.2">
      <c r="A90" s="24"/>
      <c r="B90" s="35" t="s">
        <v>108</v>
      </c>
      <c r="C90" s="291">
        <v>4156887270.1699872</v>
      </c>
      <c r="D90" s="291">
        <v>8512523618.8807535</v>
      </c>
      <c r="E90" s="291">
        <v>12669410889.050743</v>
      </c>
      <c r="F90" s="292">
        <v>4860306745.5586166</v>
      </c>
      <c r="G90" s="292">
        <v>70274758.485466987</v>
      </c>
      <c r="H90" s="178">
        <v>4.5334251732713993E-2</v>
      </c>
      <c r="I90" s="36"/>
      <c r="J90" s="5"/>
      <c r="K90" s="209" t="b">
        <f>IF(ABS(E90-SUM(E45,E54:E56,E61:E89))&lt;0.001,TRUE,FALSE)</f>
        <v>1</v>
      </c>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4025431551.8099012</v>
      </c>
      <c r="D92" s="289">
        <v>2537050342.9072857</v>
      </c>
      <c r="E92" s="289">
        <v>6562481894.7171869</v>
      </c>
      <c r="F92" s="290">
        <v>316810036.40999985</v>
      </c>
      <c r="G92" s="290">
        <v>37956541.662999928</v>
      </c>
      <c r="H92" s="179">
        <v>5.1729778785148284E-2</v>
      </c>
      <c r="I92" s="36"/>
      <c r="K92" s="5"/>
    </row>
    <row r="93" spans="1:11" ht="10.5" customHeight="1" x14ac:dyDescent="0.2">
      <c r="B93" s="16" t="s">
        <v>387</v>
      </c>
      <c r="C93" s="289">
        <v>1342277.2185240304</v>
      </c>
      <c r="D93" s="289">
        <v>10841312.709476009</v>
      </c>
      <c r="E93" s="289">
        <v>12183589.928000038</v>
      </c>
      <c r="F93" s="290">
        <v>891522.4879999992</v>
      </c>
      <c r="G93" s="290">
        <v>20559.591405999992</v>
      </c>
      <c r="H93" s="179">
        <v>-0.53189856377328248</v>
      </c>
      <c r="I93" s="34"/>
    </row>
    <row r="94" spans="1:11" ht="10.5" customHeight="1" x14ac:dyDescent="0.2">
      <c r="B94" s="16" t="s">
        <v>104</v>
      </c>
      <c r="C94" s="289">
        <v>2936487762.189981</v>
      </c>
      <c r="D94" s="289">
        <v>6209409280.4400129</v>
      </c>
      <c r="E94" s="289">
        <v>9145897042.6299934</v>
      </c>
      <c r="F94" s="290">
        <v>3139089289.0300059</v>
      </c>
      <c r="G94" s="290">
        <v>54478080.289999992</v>
      </c>
      <c r="H94" s="179">
        <v>4.0598471827685279E-2</v>
      </c>
      <c r="I94" s="34"/>
      <c r="K94" s="28"/>
    </row>
    <row r="95" spans="1:11" ht="10.5" customHeight="1" x14ac:dyDescent="0.2">
      <c r="B95" s="33" t="s">
        <v>106</v>
      </c>
      <c r="C95" s="289">
        <v>2932082898.2899804</v>
      </c>
      <c r="D95" s="289">
        <v>6165979907.0900126</v>
      </c>
      <c r="E95" s="289">
        <v>9098062805.3799934</v>
      </c>
      <c r="F95" s="290">
        <v>3097465190.9000053</v>
      </c>
      <c r="G95" s="290">
        <v>54220105.189999983</v>
      </c>
      <c r="H95" s="179">
        <v>4.0858409206335322E-2</v>
      </c>
      <c r="I95" s="34"/>
      <c r="K95" s="28"/>
    </row>
    <row r="96" spans="1:11" s="28" customFormat="1" ht="10.5" customHeight="1" x14ac:dyDescent="0.2">
      <c r="A96" s="24"/>
      <c r="B96" s="33" t="s">
        <v>304</v>
      </c>
      <c r="C96" s="289">
        <v>81780055.619999319</v>
      </c>
      <c r="D96" s="289">
        <v>1496802753.1900017</v>
      </c>
      <c r="E96" s="289">
        <v>1578582808.8100011</v>
      </c>
      <c r="F96" s="290">
        <v>1265841057.9700019</v>
      </c>
      <c r="G96" s="290">
        <v>9943010.8699999973</v>
      </c>
      <c r="H96" s="179">
        <v>3.3373756053009407E-2</v>
      </c>
      <c r="I96" s="27"/>
      <c r="J96" s="5"/>
    </row>
    <row r="97" spans="1:11" s="28" customFormat="1" ht="10.5" customHeight="1" x14ac:dyDescent="0.2">
      <c r="A97" s="24"/>
      <c r="B97" s="33" t="s">
        <v>305</v>
      </c>
      <c r="C97" s="289">
        <v>293851.53000000026</v>
      </c>
      <c r="D97" s="289">
        <v>38794527.419999748</v>
      </c>
      <c r="E97" s="289">
        <v>39088378.94999975</v>
      </c>
      <c r="F97" s="290">
        <v>38267920.619999751</v>
      </c>
      <c r="G97" s="290">
        <v>189339.96999999994</v>
      </c>
      <c r="H97" s="179">
        <v>-8.8834022207575525E-2</v>
      </c>
      <c r="I97" s="27"/>
      <c r="J97" s="5"/>
    </row>
    <row r="98" spans="1:11" s="28" customFormat="1" ht="10.5" customHeight="1" x14ac:dyDescent="0.2">
      <c r="A98" s="24"/>
      <c r="B98" s="33" t="s">
        <v>306</v>
      </c>
      <c r="C98" s="289">
        <v>4119586.5599999763</v>
      </c>
      <c r="D98" s="289">
        <v>685416415.35000515</v>
      </c>
      <c r="E98" s="289">
        <v>689536001.91000509</v>
      </c>
      <c r="F98" s="290">
        <v>673767234.36000514</v>
      </c>
      <c r="G98" s="290">
        <v>4174733.8600000008</v>
      </c>
      <c r="H98" s="179">
        <v>1.8978848207515053E-2</v>
      </c>
      <c r="I98" s="27"/>
      <c r="J98" s="5"/>
    </row>
    <row r="99" spans="1:11" s="28" customFormat="1" ht="10.5" customHeight="1" x14ac:dyDescent="0.2">
      <c r="A99" s="24"/>
      <c r="B99" s="33" t="s">
        <v>307</v>
      </c>
      <c r="C99" s="289">
        <v>734635935.21001446</v>
      </c>
      <c r="D99" s="289">
        <v>644243316.90000534</v>
      </c>
      <c r="E99" s="289">
        <v>1378879252.1100197</v>
      </c>
      <c r="F99" s="290">
        <v>64395036.890000023</v>
      </c>
      <c r="G99" s="290">
        <v>8749105.9399999771</v>
      </c>
      <c r="H99" s="179">
        <v>2.3453761693106756E-2</v>
      </c>
      <c r="I99" s="27"/>
      <c r="J99" s="5"/>
    </row>
    <row r="100" spans="1:11" s="28" customFormat="1" ht="10.5" customHeight="1" x14ac:dyDescent="0.2">
      <c r="A100" s="24"/>
      <c r="B100" s="33" t="s">
        <v>308</v>
      </c>
      <c r="C100" s="289">
        <v>956162427.10995781</v>
      </c>
      <c r="D100" s="289">
        <v>871523453.56999552</v>
      </c>
      <c r="E100" s="289">
        <v>1827685880.6799533</v>
      </c>
      <c r="F100" s="290">
        <v>259692328.2999987</v>
      </c>
      <c r="G100" s="290">
        <v>10344032.660000009</v>
      </c>
      <c r="H100" s="179">
        <v>3.4121499068867189E-2</v>
      </c>
      <c r="I100" s="27"/>
      <c r="J100" s="5"/>
    </row>
    <row r="101" spans="1:11" s="28" customFormat="1" ht="10.5" customHeight="1" x14ac:dyDescent="0.2">
      <c r="A101" s="24"/>
      <c r="B101" s="33" t="s">
        <v>309</v>
      </c>
      <c r="C101" s="289">
        <v>1155091042.2600088</v>
      </c>
      <c r="D101" s="289">
        <v>2429199440.6600046</v>
      </c>
      <c r="E101" s="289">
        <v>3584290482.9200139</v>
      </c>
      <c r="F101" s="290">
        <v>795501612.76000023</v>
      </c>
      <c r="G101" s="290">
        <v>20819881.890000008</v>
      </c>
      <c r="H101" s="179">
        <v>6.0733309798814972E-2</v>
      </c>
      <c r="I101" s="27"/>
      <c r="J101" s="5"/>
      <c r="K101" s="5"/>
    </row>
    <row r="102" spans="1:11" s="28" customFormat="1" ht="10.5" customHeight="1" x14ac:dyDescent="0.2">
      <c r="A102" s="24"/>
      <c r="B102" s="33" t="s">
        <v>105</v>
      </c>
      <c r="C102" s="289">
        <v>4404863.9000000022</v>
      </c>
      <c r="D102" s="289">
        <v>43429373.350000113</v>
      </c>
      <c r="E102" s="289">
        <v>47834237.250000119</v>
      </c>
      <c r="F102" s="290">
        <v>41624098.130000122</v>
      </c>
      <c r="G102" s="290">
        <v>257975.10000000006</v>
      </c>
      <c r="H102" s="179">
        <v>-6.5879017490056979E-3</v>
      </c>
      <c r="I102" s="27"/>
      <c r="J102" s="5"/>
      <c r="K102" s="5"/>
    </row>
    <row r="103" spans="1:11" ht="10.5" customHeight="1" x14ac:dyDescent="0.2">
      <c r="B103" s="16" t="s">
        <v>100</v>
      </c>
      <c r="C103" s="289">
        <v>79609661.970001459</v>
      </c>
      <c r="D103" s="289">
        <v>389751339.60802984</v>
      </c>
      <c r="E103" s="289">
        <v>469361001.5780313</v>
      </c>
      <c r="F103" s="290">
        <v>255900.33999999994</v>
      </c>
      <c r="G103" s="290">
        <v>1556173.7200000004</v>
      </c>
      <c r="H103" s="179">
        <v>-4.7897072266887331E-2</v>
      </c>
      <c r="I103" s="34"/>
    </row>
    <row r="104" spans="1:11" ht="10.5" customHeight="1" x14ac:dyDescent="0.2">
      <c r="B104" s="16" t="s">
        <v>388</v>
      </c>
      <c r="C104" s="289">
        <v>201895.78147600047</v>
      </c>
      <c r="D104" s="289">
        <v>2681199.5905240071</v>
      </c>
      <c r="E104" s="289">
        <v>2883095.3720000074</v>
      </c>
      <c r="F104" s="290">
        <v>115001.01200000003</v>
      </c>
      <c r="G104" s="290">
        <v>3624.3885939999977</v>
      </c>
      <c r="H104" s="179">
        <v>-0.61479668018375178</v>
      </c>
      <c r="I104" s="34"/>
    </row>
    <row r="105" spans="1:11" ht="10.5" customHeight="1" x14ac:dyDescent="0.2">
      <c r="B105" s="16" t="s">
        <v>107</v>
      </c>
      <c r="C105" s="289"/>
      <c r="D105" s="289">
        <v>1525163120.3800042</v>
      </c>
      <c r="E105" s="289">
        <v>1525163120.3800042</v>
      </c>
      <c r="F105" s="290">
        <v>1513537127.600004</v>
      </c>
      <c r="G105" s="290">
        <v>8200149.7399999937</v>
      </c>
      <c r="H105" s="179">
        <v>0.12300464750324092</v>
      </c>
      <c r="I105" s="34"/>
      <c r="K105" s="28"/>
    </row>
    <row r="106" spans="1:11" ht="10.5" customHeight="1" x14ac:dyDescent="0.2">
      <c r="B106" s="33" t="s">
        <v>110</v>
      </c>
      <c r="C106" s="289"/>
      <c r="D106" s="289">
        <v>471148713.08999413</v>
      </c>
      <c r="E106" s="289">
        <v>471148713.08999413</v>
      </c>
      <c r="F106" s="290">
        <v>471148653.08999413</v>
      </c>
      <c r="G106" s="290">
        <v>2545412.5599999889</v>
      </c>
      <c r="H106" s="179">
        <v>0.12984493699999033</v>
      </c>
      <c r="I106" s="34"/>
    </row>
    <row r="107" spans="1:11" s="28" customFormat="1" ht="10.5" customHeight="1" x14ac:dyDescent="0.2">
      <c r="A107" s="24"/>
      <c r="B107" s="33" t="s">
        <v>109</v>
      </c>
      <c r="C107" s="289"/>
      <c r="D107" s="289">
        <v>795562190.98000991</v>
      </c>
      <c r="E107" s="289">
        <v>795562190.98000991</v>
      </c>
      <c r="F107" s="290">
        <v>795562017.68000984</v>
      </c>
      <c r="G107" s="290">
        <v>4249887.1800000053</v>
      </c>
      <c r="H107" s="179">
        <v>0.12365738719090968</v>
      </c>
      <c r="I107" s="27"/>
      <c r="J107" s="5"/>
      <c r="K107" s="5"/>
    </row>
    <row r="108" spans="1:11" ht="10.5" customHeight="1" x14ac:dyDescent="0.2">
      <c r="B108" s="33" t="s">
        <v>112</v>
      </c>
      <c r="C108" s="289"/>
      <c r="D108" s="289">
        <v>254654406.83000001</v>
      </c>
      <c r="E108" s="289">
        <v>254654406.83000001</v>
      </c>
      <c r="F108" s="290">
        <v>246825956.83000001</v>
      </c>
      <c r="G108" s="290">
        <v>1387850</v>
      </c>
      <c r="H108" s="179">
        <v>0.10849436791904887</v>
      </c>
      <c r="I108" s="34"/>
    </row>
    <row r="109" spans="1:11" ht="10.5" customHeight="1" x14ac:dyDescent="0.2">
      <c r="B109" s="33" t="s">
        <v>111</v>
      </c>
      <c r="C109" s="289"/>
      <c r="D109" s="289">
        <v>3797809.4800000009</v>
      </c>
      <c r="E109" s="289">
        <v>3797809.4800000009</v>
      </c>
      <c r="F109" s="290">
        <v>500</v>
      </c>
      <c r="G109" s="290">
        <v>17000</v>
      </c>
      <c r="H109" s="179">
        <v>0.12861478375822388</v>
      </c>
      <c r="I109" s="34"/>
    </row>
    <row r="110" spans="1:11" ht="10.5" customHeight="1" x14ac:dyDescent="0.2">
      <c r="B110" s="16" t="s">
        <v>97</v>
      </c>
      <c r="C110" s="289"/>
      <c r="D110" s="289">
        <v>97.5</v>
      </c>
      <c r="E110" s="289">
        <v>97.5</v>
      </c>
      <c r="F110" s="290"/>
      <c r="G110" s="290"/>
      <c r="H110" s="179"/>
      <c r="I110" s="20"/>
    </row>
    <row r="111" spans="1:11" ht="10.5" customHeight="1" x14ac:dyDescent="0.2">
      <c r="B111" s="16" t="s">
        <v>380</v>
      </c>
      <c r="C111" s="289"/>
      <c r="D111" s="289"/>
      <c r="E111" s="289"/>
      <c r="F111" s="290"/>
      <c r="G111" s="290"/>
      <c r="H111" s="179"/>
      <c r="I111" s="20"/>
    </row>
    <row r="112" spans="1:11" ht="10.5" customHeight="1" x14ac:dyDescent="0.2">
      <c r="B112" s="16" t="s">
        <v>419</v>
      </c>
      <c r="C112" s="289"/>
      <c r="D112" s="289">
        <v>825010983.83909452</v>
      </c>
      <c r="E112" s="289">
        <v>825010983.83909452</v>
      </c>
      <c r="F112" s="290"/>
      <c r="G112" s="290"/>
      <c r="H112" s="179">
        <v>7.1573760201651515E-2</v>
      </c>
      <c r="I112" s="20"/>
    </row>
    <row r="113" spans="1:11" ht="10.5" customHeight="1" x14ac:dyDescent="0.25">
      <c r="B113" s="16" t="s">
        <v>103</v>
      </c>
      <c r="C113" s="289"/>
      <c r="D113" s="289"/>
      <c r="E113" s="289"/>
      <c r="F113" s="290"/>
      <c r="G113" s="290"/>
      <c r="H113" s="179"/>
      <c r="I113" s="34"/>
      <c r="K113" s="40"/>
    </row>
    <row r="114" spans="1:11" ht="10.5" customHeight="1" x14ac:dyDescent="0.25">
      <c r="B114" s="16" t="s">
        <v>96</v>
      </c>
      <c r="C114" s="289"/>
      <c r="D114" s="289">
        <v>138.52500000000001</v>
      </c>
      <c r="E114" s="289">
        <v>138.52500000000001</v>
      </c>
      <c r="F114" s="290"/>
      <c r="G114" s="290"/>
      <c r="H114" s="179"/>
      <c r="I114" s="34"/>
      <c r="K114" s="40"/>
    </row>
    <row r="115" spans="1:11" s="40" customFormat="1" ht="10.5" customHeight="1" x14ac:dyDescent="0.25">
      <c r="A115" s="38"/>
      <c r="B115" s="16" t="s">
        <v>95</v>
      </c>
      <c r="C115" s="289">
        <v>3939905.540000008</v>
      </c>
      <c r="D115" s="289">
        <v>34396605.530000016</v>
      </c>
      <c r="E115" s="289">
        <v>38336511.07000003</v>
      </c>
      <c r="F115" s="290">
        <v>37165725.220000029</v>
      </c>
      <c r="G115" s="290">
        <v>95995.239999999976</v>
      </c>
      <c r="H115" s="285">
        <v>-5.7979701628714242E-2</v>
      </c>
      <c r="I115" s="39"/>
      <c r="J115" s="5"/>
    </row>
    <row r="116" spans="1:11" s="40" customFormat="1" ht="10.5" customHeight="1" x14ac:dyDescent="0.25">
      <c r="A116" s="38"/>
      <c r="B116" s="16" t="s">
        <v>381</v>
      </c>
      <c r="C116" s="289">
        <v>94160033.139998734</v>
      </c>
      <c r="D116" s="289">
        <v>73494993.351330936</v>
      </c>
      <c r="E116" s="289">
        <v>167655026.49132967</v>
      </c>
      <c r="F116" s="290">
        <v>273073.07999999996</v>
      </c>
      <c r="G116" s="290">
        <v>1003487.2625000001</v>
      </c>
      <c r="H116" s="285">
        <v>0.11731738811116688</v>
      </c>
      <c r="I116" s="39"/>
      <c r="J116" s="5"/>
      <c r="K116" s="5"/>
    </row>
    <row r="117" spans="1:11" s="40" customFormat="1" ht="10.5" customHeight="1" x14ac:dyDescent="0.25">
      <c r="A117" s="38"/>
      <c r="B117" s="16" t="s">
        <v>418</v>
      </c>
      <c r="C117" s="289"/>
      <c r="D117" s="289">
        <v>915877.07142000005</v>
      </c>
      <c r="E117" s="289">
        <v>915877.07142000005</v>
      </c>
      <c r="F117" s="290"/>
      <c r="G117" s="290">
        <v>42000</v>
      </c>
      <c r="H117" s="285">
        <v>-0.20041602463657993</v>
      </c>
      <c r="I117" s="39"/>
      <c r="J117" s="5"/>
      <c r="K117" s="5"/>
    </row>
    <row r="118" spans="1:11" ht="10.5" customHeight="1" x14ac:dyDescent="0.2">
      <c r="B118" s="16" t="s">
        <v>417</v>
      </c>
      <c r="C118" s="289"/>
      <c r="D118" s="289">
        <v>10164014.707954992</v>
      </c>
      <c r="E118" s="289">
        <v>10164014.707954992</v>
      </c>
      <c r="F118" s="290"/>
      <c r="G118" s="290"/>
      <c r="H118" s="179">
        <v>2.557554047266497E-2</v>
      </c>
      <c r="I118" s="34"/>
    </row>
    <row r="119" spans="1:11" ht="10.5" customHeight="1" x14ac:dyDescent="0.2">
      <c r="B119" s="16" t="s">
        <v>441</v>
      </c>
      <c r="C119" s="289"/>
      <c r="D119" s="289">
        <v>669522039.61510026</v>
      </c>
      <c r="E119" s="289">
        <v>669522039.61510026</v>
      </c>
      <c r="F119" s="290"/>
      <c r="G119" s="290"/>
      <c r="H119" s="179">
        <v>8.4976541667654004E-2</v>
      </c>
      <c r="I119" s="34"/>
    </row>
    <row r="120" spans="1:11" ht="10.5" customHeight="1" x14ac:dyDescent="0.2">
      <c r="B120" s="16" t="s">
        <v>346</v>
      </c>
      <c r="C120" s="289"/>
      <c r="D120" s="289">
        <v>82984</v>
      </c>
      <c r="E120" s="289">
        <v>82984</v>
      </c>
      <c r="F120" s="290"/>
      <c r="G120" s="290"/>
      <c r="H120" s="179">
        <v>0.27266313932980601</v>
      </c>
      <c r="I120" s="34"/>
    </row>
    <row r="121" spans="1:11" ht="10.5" customHeight="1" x14ac:dyDescent="0.2">
      <c r="B121" s="16" t="s">
        <v>312</v>
      </c>
      <c r="C121" s="289"/>
      <c r="D121" s="289"/>
      <c r="E121" s="289"/>
      <c r="F121" s="290"/>
      <c r="G121" s="290"/>
      <c r="H121" s="179"/>
      <c r="I121" s="34"/>
    </row>
    <row r="122" spans="1:11" ht="10.5" customHeight="1" x14ac:dyDescent="0.2">
      <c r="B122" s="16" t="s">
        <v>313</v>
      </c>
      <c r="C122" s="289"/>
      <c r="D122" s="289"/>
      <c r="E122" s="289"/>
      <c r="F122" s="290"/>
      <c r="G122" s="290"/>
      <c r="H122" s="179"/>
      <c r="I122" s="34"/>
      <c r="K122" s="28"/>
    </row>
    <row r="123" spans="1:11" ht="10.5" customHeight="1" x14ac:dyDescent="0.2">
      <c r="B123" s="16" t="s">
        <v>91</v>
      </c>
      <c r="C123" s="289">
        <v>17724812.09</v>
      </c>
      <c r="D123" s="289">
        <v>10009750.729999999</v>
      </c>
      <c r="E123" s="289">
        <v>27734562.819999997</v>
      </c>
      <c r="F123" s="290">
        <v>1011899.9500000001</v>
      </c>
      <c r="G123" s="290">
        <v>214443.23</v>
      </c>
      <c r="H123" s="179">
        <v>-3.9993298309154435E-3</v>
      </c>
      <c r="I123" s="34"/>
    </row>
    <row r="124" spans="1:11" ht="10.5" customHeight="1" x14ac:dyDescent="0.2">
      <c r="B124" s="16" t="s">
        <v>94</v>
      </c>
      <c r="C124" s="289">
        <v>294009.87999999832</v>
      </c>
      <c r="D124" s="289">
        <v>6596836.6199999982</v>
      </c>
      <c r="E124" s="289">
        <v>6890846.4999999972</v>
      </c>
      <c r="F124" s="290"/>
      <c r="G124" s="290">
        <v>24506.78</v>
      </c>
      <c r="H124" s="179">
        <v>-6.5870893305115086E-2</v>
      </c>
      <c r="I124" s="34"/>
    </row>
    <row r="125" spans="1:11" s="28" customFormat="1" ht="10.5" customHeight="1" x14ac:dyDescent="0.2">
      <c r="A125" s="24"/>
      <c r="B125" s="16" t="s">
        <v>92</v>
      </c>
      <c r="C125" s="289">
        <v>1218138.5599999998</v>
      </c>
      <c r="D125" s="289">
        <v>187648.96999999994</v>
      </c>
      <c r="E125" s="289">
        <v>1405787.53</v>
      </c>
      <c r="F125" s="290">
        <v>10985.8</v>
      </c>
      <c r="G125" s="290">
        <v>4584.369999999999</v>
      </c>
      <c r="H125" s="179">
        <v>-0.3159122019197147</v>
      </c>
      <c r="I125" s="27"/>
      <c r="J125" s="5"/>
      <c r="K125" s="5"/>
    </row>
    <row r="126" spans="1:11" ht="10.5" customHeight="1" x14ac:dyDescent="0.2">
      <c r="B126" s="16" t="s">
        <v>93</v>
      </c>
      <c r="C126" s="289">
        <v>2314625.2100000009</v>
      </c>
      <c r="D126" s="289">
        <v>388602.70999999985</v>
      </c>
      <c r="E126" s="289">
        <v>2703227.9200000009</v>
      </c>
      <c r="F126" s="290">
        <v>62027.069999999978</v>
      </c>
      <c r="G126" s="290">
        <v>7927.5300000000007</v>
      </c>
      <c r="H126" s="179">
        <v>-0.21339438414668488</v>
      </c>
      <c r="I126" s="34"/>
    </row>
    <row r="127" spans="1:11" ht="10.5" customHeight="1" x14ac:dyDescent="0.2">
      <c r="B127" s="16" t="s">
        <v>252</v>
      </c>
      <c r="C127" s="289"/>
      <c r="D127" s="289"/>
      <c r="E127" s="289"/>
      <c r="F127" s="290"/>
      <c r="G127" s="290"/>
      <c r="H127" s="179"/>
      <c r="I127" s="34"/>
    </row>
    <row r="128" spans="1:11" ht="10.5" customHeight="1" x14ac:dyDescent="0.2">
      <c r="B128" s="16" t="s">
        <v>303</v>
      </c>
      <c r="C128" s="289"/>
      <c r="D128" s="289"/>
      <c r="E128" s="289"/>
      <c r="F128" s="290"/>
      <c r="G128" s="290"/>
      <c r="H128" s="179"/>
      <c r="I128" s="34"/>
    </row>
    <row r="129" spans="1:11" ht="10.5" customHeight="1" x14ac:dyDescent="0.2">
      <c r="B129" s="268" t="s">
        <v>255</v>
      </c>
      <c r="C129" s="289"/>
      <c r="D129" s="289">
        <v>4199700.4399999976</v>
      </c>
      <c r="E129" s="289">
        <v>4199700.4399999976</v>
      </c>
      <c r="F129" s="290">
        <v>4198350.4399999976</v>
      </c>
      <c r="G129" s="290">
        <v>35104.559999999998</v>
      </c>
      <c r="H129" s="179">
        <v>-9.2458784063324306E-2</v>
      </c>
      <c r="I129" s="34"/>
    </row>
    <row r="130" spans="1:11" ht="10.5" customHeight="1" x14ac:dyDescent="0.2">
      <c r="B130" s="16" t="s">
        <v>489</v>
      </c>
      <c r="C130" s="289"/>
      <c r="D130" s="289">
        <v>60147614.570250012</v>
      </c>
      <c r="E130" s="289">
        <v>60147614.570250012</v>
      </c>
      <c r="F130" s="290"/>
      <c r="G130" s="290"/>
      <c r="H130" s="179"/>
      <c r="I130" s="34"/>
    </row>
    <row r="131" spans="1:11" ht="10.5" customHeight="1" x14ac:dyDescent="0.2">
      <c r="B131" s="268" t="s">
        <v>487</v>
      </c>
      <c r="C131" s="289"/>
      <c r="D131" s="289">
        <v>28592244.657349963</v>
      </c>
      <c r="E131" s="289">
        <v>28592244.657349963</v>
      </c>
      <c r="F131" s="290"/>
      <c r="G131" s="290"/>
      <c r="H131" s="179">
        <v>0.26568511704084585</v>
      </c>
      <c r="I131" s="34"/>
    </row>
    <row r="132" spans="1:11" ht="10.5" customHeight="1" x14ac:dyDescent="0.2">
      <c r="B132" s="16" t="s">
        <v>420</v>
      </c>
      <c r="C132" s="289"/>
      <c r="D132" s="289">
        <v>48767352.060465984</v>
      </c>
      <c r="E132" s="289">
        <v>48767352.060465984</v>
      </c>
      <c r="F132" s="290"/>
      <c r="G132" s="290"/>
      <c r="H132" s="179">
        <v>9.5865769515739219E-2</v>
      </c>
      <c r="I132" s="34"/>
    </row>
    <row r="133" spans="1:11" ht="10.5" customHeight="1" x14ac:dyDescent="0.2">
      <c r="B133" s="574" t="s">
        <v>449</v>
      </c>
      <c r="C133" s="289"/>
      <c r="D133" s="289">
        <v>98474.559999999998</v>
      </c>
      <c r="E133" s="289">
        <v>98474.559999999998</v>
      </c>
      <c r="F133" s="290"/>
      <c r="G133" s="290"/>
      <c r="H133" s="179">
        <v>-0.72507534811730556</v>
      </c>
      <c r="I133" s="34"/>
    </row>
    <row r="134" spans="1:11" ht="10.5" hidden="1" customHeight="1" x14ac:dyDescent="0.2">
      <c r="B134" s="574"/>
      <c r="C134" s="289"/>
      <c r="D134" s="289"/>
      <c r="E134" s="289"/>
      <c r="F134" s="290"/>
      <c r="G134" s="290"/>
      <c r="H134" s="179"/>
      <c r="I134" s="34"/>
    </row>
    <row r="135" spans="1:11" ht="10.5" customHeight="1" x14ac:dyDescent="0.2">
      <c r="B135" s="16" t="s">
        <v>99</v>
      </c>
      <c r="C135" s="289">
        <v>5216996.460000135</v>
      </c>
      <c r="D135" s="289">
        <v>6311993.4534310009</v>
      </c>
      <c r="E135" s="289">
        <v>11528989.913431134</v>
      </c>
      <c r="F135" s="290">
        <v>2224546.0791100003</v>
      </c>
      <c r="G135" s="290">
        <v>43035.163593000005</v>
      </c>
      <c r="H135" s="179">
        <v>1.6905509773441185E-2</v>
      </c>
      <c r="I135" s="34"/>
    </row>
    <row r="136" spans="1:11" ht="10.5" customHeight="1" x14ac:dyDescent="0.2">
      <c r="B136" s="16" t="s">
        <v>283</v>
      </c>
      <c r="C136" s="289"/>
      <c r="D136" s="289">
        <v>-30037807.07</v>
      </c>
      <c r="E136" s="289">
        <v>-30037807.07</v>
      </c>
      <c r="F136" s="290">
        <v>-223896</v>
      </c>
      <c r="G136" s="290">
        <v>-220368</v>
      </c>
      <c r="H136" s="179">
        <v>0.11014599722163831</v>
      </c>
      <c r="I136" s="34"/>
      <c r="K136" s="28"/>
    </row>
    <row r="137" spans="1:11" ht="10.5" customHeight="1" x14ac:dyDescent="0.2">
      <c r="B137" s="16" t="s">
        <v>279</v>
      </c>
      <c r="C137" s="289">
        <v>573.16</v>
      </c>
      <c r="D137" s="289">
        <v>-438807907.80000001</v>
      </c>
      <c r="E137" s="289">
        <v>-438807334.63999999</v>
      </c>
      <c r="F137" s="290">
        <v>-898273</v>
      </c>
      <c r="G137" s="290">
        <v>-2903010</v>
      </c>
      <c r="H137" s="179">
        <v>0.47847342701173412</v>
      </c>
      <c r="I137" s="34"/>
    </row>
    <row r="138" spans="1:11" s="28" customFormat="1" ht="10.5" customHeight="1" x14ac:dyDescent="0.2">
      <c r="A138" s="24"/>
      <c r="B138" s="29" t="s">
        <v>113</v>
      </c>
      <c r="C138" s="291">
        <v>7167942243.0098829</v>
      </c>
      <c r="D138" s="291">
        <v>11984938833.676727</v>
      </c>
      <c r="E138" s="291">
        <v>19152881076.686611</v>
      </c>
      <c r="F138" s="292">
        <v>5014523315.5191193</v>
      </c>
      <c r="G138" s="292">
        <v>100562835.52909292</v>
      </c>
      <c r="H138" s="178">
        <v>4.6277570556410241E-2</v>
      </c>
      <c r="I138" s="36"/>
      <c r="J138" s="5"/>
      <c r="K138" s="209" t="b">
        <f>IF(ABS(E138-SUM(E92:E94,E103:E105,E110:E137))&lt;0.001,TRUE,FALSE)</f>
        <v>1</v>
      </c>
    </row>
    <row r="139" spans="1:11" s="28" customFormat="1" ht="10.5" customHeight="1" x14ac:dyDescent="0.2">
      <c r="A139" s="24"/>
      <c r="B139" s="74" t="s">
        <v>122</v>
      </c>
      <c r="C139" s="291"/>
      <c r="D139" s="291"/>
      <c r="E139" s="291"/>
      <c r="F139" s="292"/>
      <c r="G139" s="292"/>
      <c r="H139" s="178"/>
      <c r="I139" s="36"/>
      <c r="K139" s="5"/>
    </row>
    <row r="140" spans="1:11" ht="18" customHeight="1" x14ac:dyDescent="0.2">
      <c r="B140" s="16" t="s">
        <v>386</v>
      </c>
      <c r="C140" s="289">
        <v>31169768.929999977</v>
      </c>
      <c r="D140" s="289">
        <v>183058496.42000172</v>
      </c>
      <c r="E140" s="289">
        <v>214228265.35000169</v>
      </c>
      <c r="F140" s="290">
        <v>101327.30999999998</v>
      </c>
      <c r="G140" s="290">
        <v>1495816.9299999997</v>
      </c>
      <c r="H140" s="179">
        <v>7.608407435163711E-2</v>
      </c>
      <c r="I140" s="34"/>
    </row>
    <row r="141" spans="1:11" ht="10.5" customHeight="1" x14ac:dyDescent="0.2">
      <c r="B141" s="16" t="s">
        <v>100</v>
      </c>
      <c r="C141" s="289">
        <v>724106.36999999569</v>
      </c>
      <c r="D141" s="289">
        <v>17370214.910000004</v>
      </c>
      <c r="E141" s="289">
        <v>18094321.279999997</v>
      </c>
      <c r="F141" s="290"/>
      <c r="G141" s="290">
        <v>126593.47000000003</v>
      </c>
      <c r="H141" s="179">
        <v>0.41400549212674909</v>
      </c>
      <c r="I141" s="34"/>
    </row>
    <row r="142" spans="1:11" ht="10.5" customHeight="1" x14ac:dyDescent="0.2">
      <c r="B142" s="16" t="s">
        <v>177</v>
      </c>
      <c r="C142" s="289">
        <v>2882092.5700000143</v>
      </c>
      <c r="D142" s="289">
        <v>2614120.3399999863</v>
      </c>
      <c r="E142" s="289">
        <v>5496212.9100000001</v>
      </c>
      <c r="F142" s="290">
        <v>1884.48</v>
      </c>
      <c r="G142" s="290">
        <v>39365.900000000023</v>
      </c>
      <c r="H142" s="179">
        <v>0.27936398994820122</v>
      </c>
      <c r="I142" s="34"/>
    </row>
    <row r="143" spans="1:11" ht="10.5" customHeight="1" x14ac:dyDescent="0.2">
      <c r="B143" s="16" t="s">
        <v>22</v>
      </c>
      <c r="C143" s="289">
        <v>64329417.100003675</v>
      </c>
      <c r="D143" s="289">
        <v>44562610.793655269</v>
      </c>
      <c r="E143" s="289">
        <v>108892027.89365894</v>
      </c>
      <c r="F143" s="290">
        <v>69679.5</v>
      </c>
      <c r="G143" s="290">
        <v>675206.76550000138</v>
      </c>
      <c r="H143" s="179">
        <v>0.15786927171726006</v>
      </c>
      <c r="I143" s="34"/>
    </row>
    <row r="144" spans="1:11" ht="10.5" customHeight="1" x14ac:dyDescent="0.2">
      <c r="B144" s="16" t="s">
        <v>381</v>
      </c>
      <c r="C144" s="289">
        <v>1800950.4099999974</v>
      </c>
      <c r="D144" s="289">
        <v>769895.17749999987</v>
      </c>
      <c r="E144" s="289">
        <v>2570845.5874999971</v>
      </c>
      <c r="F144" s="290"/>
      <c r="G144" s="290">
        <v>15879.4025</v>
      </c>
      <c r="H144" s="179">
        <v>0.4318292615542807</v>
      </c>
      <c r="I144" s="34"/>
    </row>
    <row r="145" spans="2:11" ht="10.5" customHeight="1" x14ac:dyDescent="0.2">
      <c r="B145" s="37" t="s">
        <v>312</v>
      </c>
      <c r="C145" s="289"/>
      <c r="D145" s="289">
        <v>3309686.6293750005</v>
      </c>
      <c r="E145" s="289">
        <v>3309686.6293750005</v>
      </c>
      <c r="F145" s="290"/>
      <c r="G145" s="290"/>
      <c r="H145" s="179">
        <v>-0.14497861575918058</v>
      </c>
      <c r="I145" s="34"/>
    </row>
    <row r="146" spans="2:11" ht="10.5" customHeight="1" x14ac:dyDescent="0.2">
      <c r="B146" s="16" t="s">
        <v>385</v>
      </c>
      <c r="C146" s="289">
        <v>38466029.350000061</v>
      </c>
      <c r="D146" s="289">
        <v>27695847.149999704</v>
      </c>
      <c r="E146" s="289">
        <v>66161876.499999762</v>
      </c>
      <c r="F146" s="290">
        <v>37287.650000000009</v>
      </c>
      <c r="G146" s="290">
        <v>420811.10000000021</v>
      </c>
      <c r="H146" s="179">
        <v>0.1270755258395786</v>
      </c>
      <c r="I146" s="34"/>
    </row>
    <row r="147" spans="2:11" ht="10.5" customHeight="1" x14ac:dyDescent="0.2">
      <c r="B147" s="16" t="s">
        <v>382</v>
      </c>
      <c r="C147" s="289"/>
      <c r="D147" s="289">
        <v>1789771.86</v>
      </c>
      <c r="E147" s="289">
        <v>1789771.86</v>
      </c>
      <c r="F147" s="290"/>
      <c r="G147" s="290">
        <v>11650</v>
      </c>
      <c r="H147" s="179">
        <v>-0.13657640553006967</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416.5</v>
      </c>
      <c r="D150" s="289">
        <v>3987629.9302399745</v>
      </c>
      <c r="E150" s="289">
        <v>3988046.4302399745</v>
      </c>
      <c r="F150" s="290">
        <v>4434.9103500000001</v>
      </c>
      <c r="G150" s="290">
        <v>9357.289427000007</v>
      </c>
      <c r="H150" s="179">
        <v>-0.13279346275981896</v>
      </c>
      <c r="I150" s="34"/>
    </row>
    <row r="151" spans="2:11" ht="10.5" customHeight="1" x14ac:dyDescent="0.2">
      <c r="B151" s="41" t="s">
        <v>120</v>
      </c>
      <c r="C151" s="293">
        <v>139372781.23000374</v>
      </c>
      <c r="D151" s="293">
        <v>285158273.21077168</v>
      </c>
      <c r="E151" s="293">
        <v>424531054.44077539</v>
      </c>
      <c r="F151" s="294">
        <v>214613.85035000002</v>
      </c>
      <c r="G151" s="294">
        <v>2794680.8574270015</v>
      </c>
      <c r="H151" s="286">
        <v>0.11349685503858997</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431</v>
      </c>
      <c r="C156" s="208"/>
      <c r="D156" s="208"/>
      <c r="E156" s="208"/>
      <c r="F156" s="208"/>
      <c r="G156" s="208"/>
      <c r="H156" s="205"/>
      <c r="I156" s="34"/>
    </row>
    <row r="157" spans="2:11" ht="14.25" customHeight="1" x14ac:dyDescent="0.25">
      <c r="B157" s="7" t="s">
        <v>288</v>
      </c>
      <c r="C157" s="8"/>
      <c r="D157" s="8"/>
      <c r="E157" s="8"/>
      <c r="F157" s="8"/>
      <c r="G157" s="8"/>
      <c r="H157" s="8"/>
      <c r="I157" s="8"/>
    </row>
    <row r="158" spans="2:11" ht="12" customHeight="1" x14ac:dyDescent="0.2">
      <c r="B158" s="9"/>
      <c r="C158" s="10" t="str">
        <f>C3</f>
        <v>PERIODE DU 1.1 AU 30.11.2024</v>
      </c>
      <c r="D158" s="11"/>
    </row>
    <row r="159" spans="2:11" ht="14.25" customHeight="1" x14ac:dyDescent="0.2">
      <c r="B159" s="12" t="str">
        <f>B4</f>
        <v xml:space="preserve">             I - ASSURANCE MALADIE : DÉPENSES en milliers d'euros</v>
      </c>
      <c r="C159" s="13"/>
      <c r="D159" s="13"/>
      <c r="E159" s="13"/>
      <c r="F159" s="13"/>
      <c r="G159" s="13"/>
      <c r="H159" s="14"/>
      <c r="I159" s="15"/>
      <c r="K159" s="28"/>
    </row>
    <row r="160" spans="2:11" ht="12" customHeight="1" x14ac:dyDescent="0.2">
      <c r="B160" s="16" t="s">
        <v>4</v>
      </c>
      <c r="C160" s="386" t="s">
        <v>1</v>
      </c>
      <c r="D160" s="17" t="s">
        <v>2</v>
      </c>
      <c r="E160" s="386" t="s">
        <v>6</v>
      </c>
      <c r="F160" s="219" t="s">
        <v>3</v>
      </c>
      <c r="G160" s="219" t="s">
        <v>237</v>
      </c>
      <c r="H160" s="19" t="str">
        <f>$H$5</f>
        <v>PCAP</v>
      </c>
      <c r="I160" s="20"/>
      <c r="K160" s="28"/>
    </row>
    <row r="161" spans="1:11" ht="9.75" customHeight="1" x14ac:dyDescent="0.2">
      <c r="B161" s="21"/>
      <c r="C161" s="45" t="s">
        <v>5</v>
      </c>
      <c r="D161" s="44" t="s">
        <v>5</v>
      </c>
      <c r="E161" s="45"/>
      <c r="F161" s="220" t="s">
        <v>241</v>
      </c>
      <c r="G161" s="220" t="s">
        <v>239</v>
      </c>
      <c r="H161" s="22" t="str">
        <f>$H$6</f>
        <v>en %</v>
      </c>
      <c r="I161" s="23"/>
      <c r="K161" s="28"/>
    </row>
    <row r="162" spans="1:11" s="28" customFormat="1" ht="13.5" customHeight="1" x14ac:dyDescent="0.2">
      <c r="A162" s="24"/>
      <c r="B162" s="31" t="s">
        <v>121</v>
      </c>
      <c r="C162" s="30"/>
      <c r="D162" s="30"/>
      <c r="E162" s="30"/>
      <c r="F162" s="222"/>
      <c r="G162" s="222"/>
      <c r="H162" s="178"/>
      <c r="I162" s="36"/>
    </row>
    <row r="163" spans="1:11" s="28" customFormat="1" ht="10.5" customHeight="1" x14ac:dyDescent="0.2">
      <c r="A163" s="24"/>
      <c r="B163" s="16" t="s">
        <v>116</v>
      </c>
      <c r="C163" s="289">
        <v>1143815102.3799939</v>
      </c>
      <c r="D163" s="289">
        <v>124694436.52000025</v>
      </c>
      <c r="E163" s="289">
        <v>1268509538.8999944</v>
      </c>
      <c r="F163" s="290">
        <v>2021518.1699999995</v>
      </c>
      <c r="G163" s="290">
        <v>10436111.640000021</v>
      </c>
      <c r="H163" s="179">
        <v>-6.8987489645176425E-2</v>
      </c>
      <c r="I163" s="36"/>
      <c r="J163" s="5"/>
    </row>
    <row r="164" spans="1:11" s="28" customFormat="1" ht="10.5" customHeight="1" x14ac:dyDescent="0.2">
      <c r="A164" s="24"/>
      <c r="B164" s="16" t="s">
        <v>117</v>
      </c>
      <c r="C164" s="289">
        <v>671826788.24000144</v>
      </c>
      <c r="D164" s="289">
        <v>89137478.070000023</v>
      </c>
      <c r="E164" s="289">
        <v>760964266.31000137</v>
      </c>
      <c r="F164" s="290">
        <v>29462.560000000005</v>
      </c>
      <c r="G164" s="290">
        <v>5465853.6899999995</v>
      </c>
      <c r="H164" s="179">
        <v>-0.11929058720975705</v>
      </c>
      <c r="I164" s="36"/>
      <c r="J164" s="5"/>
    </row>
    <row r="165" spans="1:11" s="28" customFormat="1" ht="10.5" customHeight="1" x14ac:dyDescent="0.2">
      <c r="A165" s="24"/>
      <c r="B165" s="16" t="s">
        <v>118</v>
      </c>
      <c r="C165" s="289">
        <v>19594179.400000002</v>
      </c>
      <c r="D165" s="289">
        <v>433378145.42999989</v>
      </c>
      <c r="E165" s="289">
        <v>452972324.82999992</v>
      </c>
      <c r="F165" s="290"/>
      <c r="G165" s="290">
        <v>2448009.9099999997</v>
      </c>
      <c r="H165" s="179">
        <v>3.6886677093160403E-2</v>
      </c>
      <c r="I165" s="36"/>
      <c r="J165" s="5"/>
    </row>
    <row r="166" spans="1:11" s="28" customFormat="1" ht="10.5" customHeight="1" x14ac:dyDescent="0.2">
      <c r="A166" s="24"/>
      <c r="B166" s="16" t="s">
        <v>166</v>
      </c>
      <c r="C166" s="289">
        <v>194316664.29000339</v>
      </c>
      <c r="D166" s="289">
        <v>16110328.140000401</v>
      </c>
      <c r="E166" s="289">
        <v>210426992.43000382</v>
      </c>
      <c r="F166" s="290">
        <v>27838.609999999993</v>
      </c>
      <c r="G166" s="290">
        <v>1617224.1900000002</v>
      </c>
      <c r="H166" s="179">
        <v>-6.1861457823133792E-2</v>
      </c>
      <c r="I166" s="36"/>
      <c r="J166" s="5"/>
    </row>
    <row r="167" spans="1:11" s="28" customFormat="1" ht="10.5" customHeight="1" x14ac:dyDescent="0.2">
      <c r="A167" s="24"/>
      <c r="B167" s="16" t="s">
        <v>22</v>
      </c>
      <c r="C167" s="289">
        <v>132630323.57999316</v>
      </c>
      <c r="D167" s="289">
        <v>15650602.830000008</v>
      </c>
      <c r="E167" s="289">
        <v>148280926.40999317</v>
      </c>
      <c r="F167" s="290">
        <v>6300.7999999999993</v>
      </c>
      <c r="G167" s="290">
        <v>1032002.7699999966</v>
      </c>
      <c r="H167" s="179">
        <v>-9.2536071463040437E-2</v>
      </c>
      <c r="I167" s="36"/>
      <c r="J167" s="5"/>
    </row>
    <row r="168" spans="1:11" s="28" customFormat="1" ht="10.5" customHeight="1" x14ac:dyDescent="0.2">
      <c r="A168" s="24"/>
      <c r="B168" s="16" t="s">
        <v>115</v>
      </c>
      <c r="C168" s="289">
        <v>110622144.8400006</v>
      </c>
      <c r="D168" s="289">
        <v>100774111.7700014</v>
      </c>
      <c r="E168" s="289">
        <v>211396256.61000201</v>
      </c>
      <c r="F168" s="290">
        <v>13931219.820000002</v>
      </c>
      <c r="G168" s="290">
        <v>1313999.8300000008</v>
      </c>
      <c r="H168" s="179">
        <v>1.8659056865100165E-3</v>
      </c>
      <c r="I168" s="36"/>
      <c r="J168" s="5"/>
    </row>
    <row r="169" spans="1:11" s="28" customFormat="1" ht="10.5" customHeight="1" x14ac:dyDescent="0.2">
      <c r="A169" s="24"/>
      <c r="B169" s="16" t="s">
        <v>114</v>
      </c>
      <c r="C169" s="289">
        <v>1361104.68</v>
      </c>
      <c r="D169" s="289">
        <v>72797206.679998025</v>
      </c>
      <c r="E169" s="289">
        <v>74158311.359998018</v>
      </c>
      <c r="F169" s="290">
        <v>11752.440000000002</v>
      </c>
      <c r="G169" s="290">
        <v>468655.68999999756</v>
      </c>
      <c r="H169" s="179">
        <v>9.1810968505255053E-2</v>
      </c>
      <c r="I169" s="36"/>
      <c r="J169" s="5"/>
    </row>
    <row r="170" spans="1:11" s="28" customFormat="1" ht="10.5" customHeight="1" x14ac:dyDescent="0.2">
      <c r="A170" s="24"/>
      <c r="B170" s="16" t="s">
        <v>100</v>
      </c>
      <c r="C170" s="289">
        <v>36747.359999999841</v>
      </c>
      <c r="D170" s="289">
        <v>39888.43</v>
      </c>
      <c r="E170" s="289">
        <v>76635.789999999848</v>
      </c>
      <c r="F170" s="290"/>
      <c r="G170" s="290">
        <v>198.8</v>
      </c>
      <c r="H170" s="179">
        <v>0.34295798539627986</v>
      </c>
      <c r="I170" s="36"/>
      <c r="J170" s="5"/>
    </row>
    <row r="171" spans="1:11" s="28" customFormat="1" ht="10.5" customHeight="1" x14ac:dyDescent="0.2">
      <c r="A171" s="24"/>
      <c r="B171" s="16" t="s">
        <v>283</v>
      </c>
      <c r="C171" s="289"/>
      <c r="D171" s="289">
        <v>-119760</v>
      </c>
      <c r="E171" s="289">
        <v>-119760</v>
      </c>
      <c r="F171" s="290"/>
      <c r="G171" s="290">
        <v>-888</v>
      </c>
      <c r="H171" s="179">
        <v>0.16154562383612658</v>
      </c>
      <c r="I171" s="36"/>
      <c r="J171" s="5"/>
    </row>
    <row r="172" spans="1:11" s="28" customFormat="1" ht="12.75" customHeight="1" x14ac:dyDescent="0.2">
      <c r="A172" s="24"/>
      <c r="B172" s="16" t="s">
        <v>416</v>
      </c>
      <c r="C172" s="289"/>
      <c r="D172" s="289"/>
      <c r="E172" s="289"/>
      <c r="F172" s="290"/>
      <c r="G172" s="290"/>
      <c r="H172" s="179"/>
      <c r="I172" s="36"/>
      <c r="J172" s="5"/>
    </row>
    <row r="173" spans="1:11" s="28" customFormat="1" ht="12.75" customHeight="1" x14ac:dyDescent="0.2">
      <c r="A173" s="24"/>
      <c r="B173" s="16" t="s">
        <v>412</v>
      </c>
      <c r="C173" s="289"/>
      <c r="D173" s="289">
        <v>3415213.6260650004</v>
      </c>
      <c r="E173" s="289">
        <v>3415213.6260650004</v>
      </c>
      <c r="F173" s="290"/>
      <c r="G173" s="290"/>
      <c r="H173" s="179">
        <v>0.94473985754241951</v>
      </c>
      <c r="I173" s="36"/>
      <c r="J173" s="5"/>
    </row>
    <row r="174" spans="1:11" s="28" customFormat="1" ht="12.75" customHeight="1" x14ac:dyDescent="0.2">
      <c r="A174" s="24"/>
      <c r="B174" s="16" t="s">
        <v>374</v>
      </c>
      <c r="C174" s="289">
        <v>1675509.2099999976</v>
      </c>
      <c r="D174" s="289">
        <v>1156990.4925000034</v>
      </c>
      <c r="E174" s="289">
        <v>2832499.7025000011</v>
      </c>
      <c r="F174" s="290"/>
      <c r="G174" s="290">
        <v>9231</v>
      </c>
      <c r="H174" s="179">
        <v>-7.9096066594163239E-2</v>
      </c>
      <c r="I174" s="36"/>
      <c r="J174" s="5"/>
    </row>
    <row r="175" spans="1:11" s="28" customFormat="1" ht="12.75" customHeight="1" x14ac:dyDescent="0.2">
      <c r="A175" s="24"/>
      <c r="B175" s="574" t="s">
        <v>451</v>
      </c>
      <c r="C175" s="289"/>
      <c r="D175" s="289">
        <v>33746.78</v>
      </c>
      <c r="E175" s="289">
        <v>33746.78</v>
      </c>
      <c r="F175" s="290"/>
      <c r="G175" s="290"/>
      <c r="H175" s="179">
        <v>-0.47253447687307981</v>
      </c>
      <c r="I175" s="36"/>
      <c r="J175" s="5"/>
    </row>
    <row r="176" spans="1:11" s="28" customFormat="1" ht="12.75" hidden="1" customHeight="1" x14ac:dyDescent="0.2">
      <c r="A176" s="24"/>
      <c r="B176" s="574"/>
      <c r="C176" s="289"/>
      <c r="D176" s="289"/>
      <c r="E176" s="289"/>
      <c r="F176" s="290"/>
      <c r="G176" s="290"/>
      <c r="H176" s="179"/>
      <c r="I176" s="36"/>
      <c r="J176" s="5"/>
    </row>
    <row r="177" spans="1:11" s="28" customFormat="1" ht="12" customHeight="1" x14ac:dyDescent="0.2">
      <c r="A177" s="24"/>
      <c r="B177" s="269" t="s">
        <v>99</v>
      </c>
      <c r="C177" s="289"/>
      <c r="D177" s="289">
        <v>2548522.2000000002</v>
      </c>
      <c r="E177" s="289">
        <v>2548522.2000000002</v>
      </c>
      <c r="F177" s="290"/>
      <c r="G177" s="290">
        <v>16468</v>
      </c>
      <c r="H177" s="179">
        <v>0.48638759897536077</v>
      </c>
      <c r="I177" s="36"/>
    </row>
    <row r="178" spans="1:11" s="28" customFormat="1" ht="14.25" customHeight="1" x14ac:dyDescent="0.2">
      <c r="A178" s="24"/>
      <c r="B178" s="35" t="s">
        <v>119</v>
      </c>
      <c r="C178" s="291">
        <v>2275878563.9799924</v>
      </c>
      <c r="D178" s="291">
        <v>859616910.96856499</v>
      </c>
      <c r="E178" s="291">
        <v>3135495474.9485574</v>
      </c>
      <c r="F178" s="292">
        <v>16028092.400000002</v>
      </c>
      <c r="G178" s="292">
        <v>22806867.520000014</v>
      </c>
      <c r="H178" s="178">
        <v>-6.027015918642642E-2</v>
      </c>
      <c r="I178" s="36"/>
      <c r="K178" s="209" t="b">
        <f>IF(ABS(E178-SUM(E163:E177))&lt;0.001,TRUE,FALSE)</f>
        <v>1</v>
      </c>
    </row>
    <row r="179" spans="1:11" s="28" customFormat="1" ht="14.25" customHeight="1" x14ac:dyDescent="0.2">
      <c r="A179" s="24"/>
      <c r="B179" s="31" t="s">
        <v>243</v>
      </c>
      <c r="C179" s="291"/>
      <c r="D179" s="291"/>
      <c r="E179" s="291"/>
      <c r="F179" s="292"/>
      <c r="G179" s="292"/>
      <c r="H179" s="178"/>
      <c r="I179" s="36"/>
    </row>
    <row r="180" spans="1:11" s="28" customFormat="1" ht="10.5" customHeight="1" x14ac:dyDescent="0.2">
      <c r="A180" s="24"/>
      <c r="B180" s="16" t="s">
        <v>22</v>
      </c>
      <c r="C180" s="289">
        <v>214011394.41000146</v>
      </c>
      <c r="D180" s="289">
        <v>155883416.39527503</v>
      </c>
      <c r="E180" s="289">
        <v>369894810.80527645</v>
      </c>
      <c r="F180" s="290"/>
      <c r="G180" s="290">
        <v>1319299.70475</v>
      </c>
      <c r="H180" s="179">
        <v>0.15671125185182366</v>
      </c>
      <c r="I180" s="36"/>
      <c r="J180" s="5"/>
    </row>
    <row r="181" spans="1:11" s="28" customFormat="1" ht="10.5" customHeight="1" x14ac:dyDescent="0.2">
      <c r="A181" s="24"/>
      <c r="B181" s="16" t="s">
        <v>387</v>
      </c>
      <c r="C181" s="289">
        <v>100034.92901499991</v>
      </c>
      <c r="D181" s="289">
        <v>632066.62747999898</v>
      </c>
      <c r="E181" s="289">
        <v>732101.55649499898</v>
      </c>
      <c r="F181" s="290"/>
      <c r="G181" s="290">
        <v>2668.38645</v>
      </c>
      <c r="H181" s="179">
        <v>-0.13220848192344636</v>
      </c>
      <c r="I181" s="36"/>
      <c r="J181" s="5"/>
    </row>
    <row r="182" spans="1:11" s="28" customFormat="1" ht="10.5" customHeight="1" x14ac:dyDescent="0.2">
      <c r="A182" s="24"/>
      <c r="B182" s="16" t="s">
        <v>104</v>
      </c>
      <c r="C182" s="289">
        <v>193359914.94999921</v>
      </c>
      <c r="D182" s="289">
        <v>129762775.1799999</v>
      </c>
      <c r="E182" s="289">
        <v>323122690.12999916</v>
      </c>
      <c r="F182" s="290"/>
      <c r="G182" s="290">
        <v>1458219.1700000006</v>
      </c>
      <c r="H182" s="179">
        <v>6.1338942210160008E-2</v>
      </c>
      <c r="I182" s="36"/>
      <c r="J182" s="5"/>
    </row>
    <row r="183" spans="1:11" s="28" customFormat="1" ht="10.5" customHeight="1" x14ac:dyDescent="0.2">
      <c r="A183" s="24"/>
      <c r="B183" s="33" t="s">
        <v>106</v>
      </c>
      <c r="C183" s="289">
        <v>156836948.4699997</v>
      </c>
      <c r="D183" s="289">
        <v>118908946.08999996</v>
      </c>
      <c r="E183" s="289">
        <v>275745894.55999964</v>
      </c>
      <c r="F183" s="290"/>
      <c r="G183" s="290">
        <v>1348840.7100000004</v>
      </c>
      <c r="H183" s="179">
        <v>7.9575259051067437E-2</v>
      </c>
      <c r="I183" s="36"/>
      <c r="J183" s="5"/>
    </row>
    <row r="184" spans="1:11" s="28" customFormat="1" ht="10.5" customHeight="1" x14ac:dyDescent="0.2">
      <c r="A184" s="24"/>
      <c r="B184" s="33" t="s">
        <v>304</v>
      </c>
      <c r="C184" s="289">
        <v>3673181.0899999966</v>
      </c>
      <c r="D184" s="289">
        <v>10075602</v>
      </c>
      <c r="E184" s="289">
        <v>13748783.089999994</v>
      </c>
      <c r="F184" s="290"/>
      <c r="G184" s="290">
        <v>160880.46000000005</v>
      </c>
      <c r="H184" s="179">
        <v>0.21869405785034712</v>
      </c>
      <c r="I184" s="36"/>
      <c r="J184" s="5"/>
    </row>
    <row r="185" spans="1:11" s="28" customFormat="1" ht="10.5" customHeight="1" x14ac:dyDescent="0.2">
      <c r="A185" s="24"/>
      <c r="B185" s="33" t="s">
        <v>305</v>
      </c>
      <c r="C185" s="289">
        <v>6116.4699999999984</v>
      </c>
      <c r="D185" s="289">
        <v>960009.79999999993</v>
      </c>
      <c r="E185" s="289">
        <v>966126.2699999999</v>
      </c>
      <c r="F185" s="290"/>
      <c r="G185" s="290">
        <v>5876.8499999999985</v>
      </c>
      <c r="H185" s="179">
        <v>0.12215875265428244</v>
      </c>
      <c r="I185" s="36"/>
      <c r="J185" s="5"/>
    </row>
    <row r="186" spans="1:11" s="28" customFormat="1" ht="10.5" customHeight="1" x14ac:dyDescent="0.2">
      <c r="A186" s="24"/>
      <c r="B186" s="33" t="s">
        <v>306</v>
      </c>
      <c r="C186" s="289">
        <v>45962.040000000015</v>
      </c>
      <c r="D186" s="289">
        <v>3206667.7699999991</v>
      </c>
      <c r="E186" s="289">
        <v>3252629.8099999991</v>
      </c>
      <c r="F186" s="290"/>
      <c r="G186" s="290">
        <v>34257.79</v>
      </c>
      <c r="H186" s="179">
        <v>-0.32776246364784434</v>
      </c>
      <c r="I186" s="36"/>
      <c r="J186" s="5"/>
    </row>
    <row r="187" spans="1:11" s="28" customFormat="1" ht="10.5" customHeight="1" x14ac:dyDescent="0.2">
      <c r="A187" s="24"/>
      <c r="B187" s="33" t="s">
        <v>307</v>
      </c>
      <c r="C187" s="289">
        <v>19607496.129999939</v>
      </c>
      <c r="D187" s="289">
        <v>11108259.859999999</v>
      </c>
      <c r="E187" s="289">
        <v>30715755.989999942</v>
      </c>
      <c r="F187" s="290"/>
      <c r="G187" s="290">
        <v>130309.08999999997</v>
      </c>
      <c r="H187" s="179">
        <v>5.8203832569318159E-2</v>
      </c>
      <c r="I187" s="36"/>
      <c r="J187" s="5"/>
    </row>
    <row r="188" spans="1:11" s="28" customFormat="1" ht="10.5" customHeight="1" x14ac:dyDescent="0.2">
      <c r="A188" s="24"/>
      <c r="B188" s="33" t="s">
        <v>308</v>
      </c>
      <c r="C188" s="289">
        <v>26592699.580000266</v>
      </c>
      <c r="D188" s="289">
        <v>11276225.910000008</v>
      </c>
      <c r="E188" s="289">
        <v>37868925.49000027</v>
      </c>
      <c r="F188" s="290"/>
      <c r="G188" s="290">
        <v>181411.46999999997</v>
      </c>
      <c r="H188" s="179">
        <v>4.142479707607083E-2</v>
      </c>
      <c r="I188" s="36"/>
      <c r="J188" s="5"/>
      <c r="K188" s="5"/>
    </row>
    <row r="189" spans="1:11" s="28" customFormat="1" ht="10.5" customHeight="1" x14ac:dyDescent="0.2">
      <c r="A189" s="24"/>
      <c r="B189" s="33" t="s">
        <v>309</v>
      </c>
      <c r="C189" s="289">
        <v>106911493.1599995</v>
      </c>
      <c r="D189" s="289">
        <v>82282180.74999994</v>
      </c>
      <c r="E189" s="289">
        <v>189193673.90999946</v>
      </c>
      <c r="F189" s="290"/>
      <c r="G189" s="290">
        <v>836105.05000000028</v>
      </c>
      <c r="H189" s="179">
        <v>9.3284253338546286E-2</v>
      </c>
      <c r="I189" s="36"/>
      <c r="J189" s="5"/>
      <c r="K189" s="5"/>
    </row>
    <row r="190" spans="1:11" ht="10.5" customHeight="1" x14ac:dyDescent="0.2">
      <c r="B190" s="33" t="s">
        <v>105</v>
      </c>
      <c r="C190" s="289">
        <v>36522966.479999498</v>
      </c>
      <c r="D190" s="289">
        <v>10853829.089999964</v>
      </c>
      <c r="E190" s="289">
        <v>47376795.569999464</v>
      </c>
      <c r="F190" s="290"/>
      <c r="G190" s="290">
        <v>109378.46000000014</v>
      </c>
      <c r="H190" s="179">
        <v>-3.3667720949389746E-2</v>
      </c>
      <c r="I190" s="34"/>
    </row>
    <row r="191" spans="1:11" ht="10.5" customHeight="1" x14ac:dyDescent="0.2">
      <c r="B191" s="16" t="s">
        <v>116</v>
      </c>
      <c r="C191" s="289">
        <v>219735955.63000092</v>
      </c>
      <c r="D191" s="289">
        <v>27988563.799999848</v>
      </c>
      <c r="E191" s="289">
        <v>247724519.43000078</v>
      </c>
      <c r="F191" s="290"/>
      <c r="G191" s="290">
        <v>715077.11000000022</v>
      </c>
      <c r="H191" s="179">
        <v>-4.7099083557377353E-2</v>
      </c>
      <c r="I191" s="34"/>
    </row>
    <row r="192" spans="1:11" ht="10.5" customHeight="1" x14ac:dyDescent="0.2">
      <c r="B192" s="16" t="s">
        <v>117</v>
      </c>
      <c r="C192" s="289">
        <v>146980562.31000012</v>
      </c>
      <c r="D192" s="289">
        <v>27508191.940000001</v>
      </c>
      <c r="E192" s="289">
        <v>174488754.25000012</v>
      </c>
      <c r="F192" s="290"/>
      <c r="G192" s="290">
        <v>474430.32999999996</v>
      </c>
      <c r="H192" s="179">
        <v>-8.5467703562119079E-2</v>
      </c>
      <c r="I192" s="34"/>
      <c r="K192" s="28"/>
    </row>
    <row r="193" spans="1:11" ht="10.5" customHeight="1" x14ac:dyDescent="0.2">
      <c r="B193" s="16" t="s">
        <v>118</v>
      </c>
      <c r="C193" s="289">
        <v>2277840.2500000065</v>
      </c>
      <c r="D193" s="289">
        <v>48769027.060000002</v>
      </c>
      <c r="E193" s="289">
        <v>51046867.310000002</v>
      </c>
      <c r="F193" s="290"/>
      <c r="G193" s="290">
        <v>48212.800000000003</v>
      </c>
      <c r="H193" s="179">
        <v>9.5120095015043038E-2</v>
      </c>
      <c r="I193" s="34"/>
      <c r="K193" s="28"/>
    </row>
    <row r="194" spans="1:11" s="28" customFormat="1" ht="10.5" customHeight="1" x14ac:dyDescent="0.2">
      <c r="A194" s="24"/>
      <c r="B194" s="16" t="s">
        <v>115</v>
      </c>
      <c r="C194" s="289">
        <v>20581255.650000103</v>
      </c>
      <c r="D194" s="289">
        <v>27500086.07</v>
      </c>
      <c r="E194" s="289">
        <v>48081341.720000103</v>
      </c>
      <c r="F194" s="290"/>
      <c r="G194" s="290">
        <v>110049.72999999998</v>
      </c>
      <c r="H194" s="179">
        <v>-3.8835991252719526E-2</v>
      </c>
      <c r="I194" s="36"/>
      <c r="J194" s="5"/>
    </row>
    <row r="195" spans="1:11" s="28" customFormat="1" ht="10.5" customHeight="1" x14ac:dyDescent="0.2">
      <c r="A195" s="24"/>
      <c r="B195" s="16" t="s">
        <v>114</v>
      </c>
      <c r="C195" s="289">
        <v>152522.19000000003</v>
      </c>
      <c r="D195" s="289">
        <v>20950102.170000151</v>
      </c>
      <c r="E195" s="289">
        <v>21102624.360000148</v>
      </c>
      <c r="F195" s="290"/>
      <c r="G195" s="290">
        <v>51214.749999999971</v>
      </c>
      <c r="H195" s="179">
        <v>-4.956940701300383E-2</v>
      </c>
      <c r="I195" s="36"/>
      <c r="J195" s="5"/>
      <c r="K195" s="5"/>
    </row>
    <row r="196" spans="1:11" s="28" customFormat="1" ht="10.5" customHeight="1" x14ac:dyDescent="0.2">
      <c r="A196" s="24"/>
      <c r="B196" s="16" t="s">
        <v>95</v>
      </c>
      <c r="C196" s="289">
        <v>1477196.5799999968</v>
      </c>
      <c r="D196" s="289">
        <v>8349877.6699999971</v>
      </c>
      <c r="E196" s="289">
        <v>9827074.2499999944</v>
      </c>
      <c r="F196" s="290"/>
      <c r="G196" s="290">
        <v>32558.480000000007</v>
      </c>
      <c r="H196" s="179">
        <v>3.4221747553308202E-2</v>
      </c>
      <c r="I196" s="36"/>
      <c r="J196" s="5"/>
      <c r="K196" s="5"/>
    </row>
    <row r="197" spans="1:11" ht="10.5" customHeight="1" x14ac:dyDescent="0.2">
      <c r="B197" s="16" t="s">
        <v>381</v>
      </c>
      <c r="C197" s="289">
        <v>101886721.59999995</v>
      </c>
      <c r="D197" s="289">
        <v>16915391.588570993</v>
      </c>
      <c r="E197" s="289">
        <v>118802113.18857095</v>
      </c>
      <c r="F197" s="290"/>
      <c r="G197" s="290">
        <v>792393.1599999998</v>
      </c>
      <c r="H197" s="179">
        <v>0.44152084920600676</v>
      </c>
      <c r="I197" s="20"/>
    </row>
    <row r="198" spans="1:11" ht="10.5" customHeight="1" x14ac:dyDescent="0.2">
      <c r="B198" s="16" t="s">
        <v>418</v>
      </c>
      <c r="C198" s="289"/>
      <c r="D198" s="289">
        <v>189033.51949399995</v>
      </c>
      <c r="E198" s="289">
        <v>189033.51949399995</v>
      </c>
      <c r="F198" s="290"/>
      <c r="G198" s="290">
        <v>28</v>
      </c>
      <c r="H198" s="179">
        <v>0.15010273559882736</v>
      </c>
      <c r="I198" s="34"/>
    </row>
    <row r="199" spans="1:11" ht="10.5" customHeight="1" x14ac:dyDescent="0.2">
      <c r="B199" s="16" t="s">
        <v>444</v>
      </c>
      <c r="C199" s="289"/>
      <c r="D199" s="289"/>
      <c r="E199" s="289"/>
      <c r="F199" s="290"/>
      <c r="G199" s="290"/>
      <c r="H199" s="179"/>
      <c r="I199" s="34"/>
    </row>
    <row r="200" spans="1:11" ht="10.5" customHeight="1" x14ac:dyDescent="0.2">
      <c r="B200" s="16" t="s">
        <v>441</v>
      </c>
      <c r="C200" s="289"/>
      <c r="D200" s="289">
        <v>11667478.710495997</v>
      </c>
      <c r="E200" s="289">
        <v>11667478.710495997</v>
      </c>
      <c r="F200" s="290"/>
      <c r="G200" s="290"/>
      <c r="H200" s="179">
        <v>0.36098310417455748</v>
      </c>
      <c r="I200" s="34"/>
    </row>
    <row r="201" spans="1:11" ht="10.5" customHeight="1" x14ac:dyDescent="0.2">
      <c r="B201" s="16" t="s">
        <v>346</v>
      </c>
      <c r="C201" s="289"/>
      <c r="D201" s="289"/>
      <c r="E201" s="289"/>
      <c r="F201" s="290"/>
      <c r="G201" s="290"/>
      <c r="H201" s="179"/>
      <c r="I201" s="20"/>
    </row>
    <row r="202" spans="1:11" ht="10.5" customHeight="1" x14ac:dyDescent="0.2">
      <c r="B202" s="16" t="s">
        <v>350</v>
      </c>
      <c r="C202" s="289"/>
      <c r="D202" s="289">
        <v>109463983.1362139</v>
      </c>
      <c r="E202" s="289">
        <v>109463983.1362139</v>
      </c>
      <c r="F202" s="290"/>
      <c r="G202" s="290"/>
      <c r="H202" s="179">
        <v>6.7882031562806144E-2</v>
      </c>
      <c r="I202" s="20"/>
    </row>
    <row r="203" spans="1:11" ht="10.5" customHeight="1" x14ac:dyDescent="0.2">
      <c r="B203" s="16" t="s">
        <v>313</v>
      </c>
      <c r="C203" s="289"/>
      <c r="D203" s="289"/>
      <c r="E203" s="289"/>
      <c r="F203" s="290"/>
      <c r="G203" s="290"/>
      <c r="H203" s="179"/>
      <c r="I203" s="20"/>
    </row>
    <row r="204" spans="1:11" ht="10.5" customHeight="1" x14ac:dyDescent="0.2">
      <c r="B204" s="16" t="s">
        <v>351</v>
      </c>
      <c r="C204" s="289"/>
      <c r="D204" s="289"/>
      <c r="E204" s="289"/>
      <c r="F204" s="290"/>
      <c r="G204" s="290"/>
      <c r="H204" s="179"/>
      <c r="I204" s="20"/>
    </row>
    <row r="205" spans="1:11" ht="10.5" customHeight="1" x14ac:dyDescent="0.2">
      <c r="B205" s="269" t="s">
        <v>412</v>
      </c>
      <c r="C205" s="289"/>
      <c r="D205" s="289">
        <v>5662.6157149999999</v>
      </c>
      <c r="E205" s="289">
        <v>5662.6157149999999</v>
      </c>
      <c r="F205" s="290"/>
      <c r="G205" s="290"/>
      <c r="H205" s="179"/>
      <c r="I205" s="34"/>
    </row>
    <row r="206" spans="1:11" ht="10.5" customHeight="1" x14ac:dyDescent="0.2">
      <c r="B206" s="16" t="s">
        <v>100</v>
      </c>
      <c r="C206" s="289">
        <v>688246.74000000162</v>
      </c>
      <c r="D206" s="289">
        <v>5037757.1020000018</v>
      </c>
      <c r="E206" s="289">
        <v>5726003.8420000039</v>
      </c>
      <c r="F206" s="290"/>
      <c r="G206" s="290">
        <v>22041.69</v>
      </c>
      <c r="H206" s="179">
        <v>2.3991154567904571E-2</v>
      </c>
      <c r="I206" s="34"/>
    </row>
    <row r="207" spans="1:11" ht="10.5" customHeight="1" x14ac:dyDescent="0.2">
      <c r="B207" s="16" t="s">
        <v>388</v>
      </c>
      <c r="C207" s="289">
        <v>47875.120985000089</v>
      </c>
      <c r="D207" s="289">
        <v>402397.57252000086</v>
      </c>
      <c r="E207" s="289">
        <v>450272.69350500096</v>
      </c>
      <c r="F207" s="290"/>
      <c r="G207" s="290">
        <v>1269.11355</v>
      </c>
      <c r="H207" s="179">
        <v>-0.32641053035422962</v>
      </c>
      <c r="I207" s="34"/>
    </row>
    <row r="208" spans="1:11" ht="10.5" customHeight="1" x14ac:dyDescent="0.2">
      <c r="B208" s="16" t="s">
        <v>94</v>
      </c>
      <c r="C208" s="289">
        <v>7598.1</v>
      </c>
      <c r="D208" s="289">
        <v>256538</v>
      </c>
      <c r="E208" s="289">
        <v>264136.09999999998</v>
      </c>
      <c r="F208" s="290"/>
      <c r="G208" s="290"/>
      <c r="H208" s="179">
        <v>-0.19030945447681114</v>
      </c>
      <c r="I208" s="34"/>
      <c r="K208" s="28"/>
    </row>
    <row r="209" spans="1:11" ht="10.5" customHeight="1" x14ac:dyDescent="0.2">
      <c r="B209" s="16" t="s">
        <v>92</v>
      </c>
      <c r="C209" s="289">
        <v>212604.96999999983</v>
      </c>
      <c r="D209" s="289">
        <v>33585.920000000013</v>
      </c>
      <c r="E209" s="289">
        <v>246190.88999999981</v>
      </c>
      <c r="F209" s="290"/>
      <c r="G209" s="290">
        <v>317.05</v>
      </c>
      <c r="H209" s="179">
        <v>-0.24832901203206514</v>
      </c>
      <c r="I209" s="34"/>
    </row>
    <row r="210" spans="1:11" s="28" customFormat="1" ht="10.5" customHeight="1" x14ac:dyDescent="0.2">
      <c r="A210" s="24"/>
      <c r="B210" s="16" t="s">
        <v>93</v>
      </c>
      <c r="C210" s="289">
        <v>239877.38999999998</v>
      </c>
      <c r="D210" s="289">
        <v>46095.049999999996</v>
      </c>
      <c r="E210" s="289">
        <v>285972.44</v>
      </c>
      <c r="F210" s="290"/>
      <c r="G210" s="290"/>
      <c r="H210" s="179">
        <v>-0.16511836667868207</v>
      </c>
      <c r="I210" s="27"/>
      <c r="J210" s="5"/>
      <c r="K210" s="5"/>
    </row>
    <row r="211" spans="1:11" ht="10.5" customHeight="1" x14ac:dyDescent="0.2">
      <c r="B211" s="16" t="s">
        <v>303</v>
      </c>
      <c r="C211" s="289"/>
      <c r="D211" s="289"/>
      <c r="E211" s="289"/>
      <c r="F211" s="290"/>
      <c r="G211" s="290"/>
      <c r="H211" s="179"/>
      <c r="I211" s="34"/>
    </row>
    <row r="212" spans="1:11" ht="10.5" customHeight="1" x14ac:dyDescent="0.2">
      <c r="B212" s="16" t="s">
        <v>123</v>
      </c>
      <c r="C212" s="289">
        <v>1231658.3300000005</v>
      </c>
      <c r="D212" s="289">
        <v>9558056.679999996</v>
      </c>
      <c r="E212" s="289">
        <v>10789715.009999996</v>
      </c>
      <c r="F212" s="290"/>
      <c r="G212" s="290">
        <v>37054.380000000005</v>
      </c>
      <c r="H212" s="179">
        <v>0.71066209313488926</v>
      </c>
      <c r="I212" s="34"/>
    </row>
    <row r="213" spans="1:11" ht="10.5" customHeight="1" x14ac:dyDescent="0.2">
      <c r="B213" s="16" t="s">
        <v>107</v>
      </c>
      <c r="C213" s="289"/>
      <c r="D213" s="289">
        <v>3500</v>
      </c>
      <c r="E213" s="289">
        <v>3500</v>
      </c>
      <c r="F213" s="290"/>
      <c r="G213" s="290"/>
      <c r="H213" s="179"/>
      <c r="I213" s="20"/>
    </row>
    <row r="214" spans="1:11" ht="10.5" customHeight="1" x14ac:dyDescent="0.2">
      <c r="B214" s="33" t="s">
        <v>110</v>
      </c>
      <c r="C214" s="289"/>
      <c r="D214" s="289"/>
      <c r="E214" s="289"/>
      <c r="F214" s="290"/>
      <c r="G214" s="290"/>
      <c r="H214" s="179"/>
      <c r="I214" s="34"/>
    </row>
    <row r="215" spans="1:11" ht="10.5" customHeight="1" x14ac:dyDescent="0.2">
      <c r="B215" s="33" t="s">
        <v>109</v>
      </c>
      <c r="C215" s="289"/>
      <c r="D215" s="289"/>
      <c r="E215" s="289"/>
      <c r="F215" s="290"/>
      <c r="G215" s="290"/>
      <c r="H215" s="179"/>
      <c r="I215" s="34"/>
    </row>
    <row r="216" spans="1:11" ht="10.5" customHeight="1" x14ac:dyDescent="0.2">
      <c r="B216" s="33" t="s">
        <v>111</v>
      </c>
      <c r="C216" s="289"/>
      <c r="D216" s="289">
        <v>3500</v>
      </c>
      <c r="E216" s="289">
        <v>3500</v>
      </c>
      <c r="F216" s="290"/>
      <c r="G216" s="290"/>
      <c r="H216" s="179"/>
      <c r="I216" s="34"/>
      <c r="K216" s="28"/>
    </row>
    <row r="217" spans="1:11" ht="10.5" customHeight="1" x14ac:dyDescent="0.2">
      <c r="B217" s="33" t="s">
        <v>112</v>
      </c>
      <c r="C217" s="289"/>
      <c r="D217" s="289"/>
      <c r="E217" s="289"/>
      <c r="F217" s="290"/>
      <c r="G217" s="290"/>
      <c r="H217" s="179"/>
      <c r="I217" s="34"/>
      <c r="K217" s="28"/>
    </row>
    <row r="218" spans="1:11" s="28" customFormat="1" ht="10.5" customHeight="1" x14ac:dyDescent="0.2">
      <c r="A218" s="24"/>
      <c r="B218" s="16" t="s">
        <v>256</v>
      </c>
      <c r="C218" s="289">
        <v>83046.380000000063</v>
      </c>
      <c r="D218" s="289">
        <v>150855.53999999983</v>
      </c>
      <c r="E218" s="289">
        <v>233901.91999999987</v>
      </c>
      <c r="F218" s="290"/>
      <c r="G218" s="290">
        <v>468.8</v>
      </c>
      <c r="H218" s="179">
        <v>0.57284724436600376</v>
      </c>
      <c r="I218" s="47"/>
      <c r="J218" s="5"/>
    </row>
    <row r="219" spans="1:11" s="28" customFormat="1" ht="10.5" customHeight="1" x14ac:dyDescent="0.2">
      <c r="A219" s="24"/>
      <c r="B219" s="16" t="s">
        <v>96</v>
      </c>
      <c r="C219" s="289"/>
      <c r="D219" s="289"/>
      <c r="E219" s="289"/>
      <c r="F219" s="290"/>
      <c r="G219" s="290"/>
      <c r="H219" s="179"/>
      <c r="I219" s="47"/>
      <c r="J219" s="5"/>
    </row>
    <row r="220" spans="1:11" s="28" customFormat="1" ht="10.5" customHeight="1" x14ac:dyDescent="0.2">
      <c r="A220" s="24"/>
      <c r="B220" s="16" t="s">
        <v>103</v>
      </c>
      <c r="C220" s="295"/>
      <c r="D220" s="295"/>
      <c r="E220" s="295"/>
      <c r="F220" s="296"/>
      <c r="G220" s="296"/>
      <c r="H220" s="190"/>
      <c r="I220" s="47"/>
      <c r="J220" s="5"/>
    </row>
    <row r="221" spans="1:11" s="28" customFormat="1" ht="10.5" customHeight="1" x14ac:dyDescent="0.2">
      <c r="A221" s="24"/>
      <c r="B221" s="16" t="s">
        <v>91</v>
      </c>
      <c r="C221" s="295">
        <v>1862342.55</v>
      </c>
      <c r="D221" s="295">
        <v>1020854.0799999995</v>
      </c>
      <c r="E221" s="295">
        <v>2883196.6299999994</v>
      </c>
      <c r="F221" s="296"/>
      <c r="G221" s="296">
        <v>8264.44</v>
      </c>
      <c r="H221" s="190">
        <v>0.3413062823720423</v>
      </c>
      <c r="I221" s="47"/>
      <c r="J221" s="5"/>
    </row>
    <row r="222" spans="1:11" s="28" customFormat="1" ht="10.5" customHeight="1" x14ac:dyDescent="0.2">
      <c r="A222" s="24"/>
      <c r="B222" s="16" t="s">
        <v>382</v>
      </c>
      <c r="C222" s="295"/>
      <c r="D222" s="295">
        <v>5660</v>
      </c>
      <c r="E222" s="295">
        <v>5660</v>
      </c>
      <c r="F222" s="296"/>
      <c r="G222" s="296"/>
      <c r="H222" s="190">
        <v>-0.15932686737861479</v>
      </c>
      <c r="I222" s="47"/>
      <c r="J222" s="5"/>
    </row>
    <row r="223" spans="1:11" s="28" customFormat="1" ht="10.5" customHeight="1" x14ac:dyDescent="0.2">
      <c r="A223" s="24"/>
      <c r="B223" s="268" t="s">
        <v>255</v>
      </c>
      <c r="C223" s="295"/>
      <c r="D223" s="295">
        <v>283812.36</v>
      </c>
      <c r="E223" s="295">
        <v>283812.36</v>
      </c>
      <c r="F223" s="296"/>
      <c r="G223" s="296">
        <v>2250</v>
      </c>
      <c r="H223" s="190">
        <v>-1.3124524491388345E-2</v>
      </c>
      <c r="I223" s="47"/>
      <c r="J223" s="5"/>
    </row>
    <row r="224" spans="1:11" s="28" customFormat="1" ht="10.5" customHeight="1" x14ac:dyDescent="0.2">
      <c r="A224" s="24"/>
      <c r="B224" s="16" t="s">
        <v>254</v>
      </c>
      <c r="C224" s="295"/>
      <c r="D224" s="295"/>
      <c r="E224" s="295"/>
      <c r="F224" s="296"/>
      <c r="G224" s="296"/>
      <c r="H224" s="190"/>
      <c r="I224" s="47"/>
      <c r="J224" s="5"/>
    </row>
    <row r="225" spans="1:11" s="28" customFormat="1" ht="10.5" customHeight="1" x14ac:dyDescent="0.2">
      <c r="A225" s="24"/>
      <c r="B225" s="16" t="s">
        <v>97</v>
      </c>
      <c r="C225" s="295"/>
      <c r="D225" s="295"/>
      <c r="E225" s="295"/>
      <c r="F225" s="296"/>
      <c r="G225" s="296"/>
      <c r="H225" s="190"/>
      <c r="I225" s="47"/>
      <c r="J225" s="5"/>
    </row>
    <row r="226" spans="1:11" s="28" customFormat="1" ht="10.5" customHeight="1" x14ac:dyDescent="0.2">
      <c r="A226" s="24"/>
      <c r="B226" s="16" t="s">
        <v>380</v>
      </c>
      <c r="C226" s="295"/>
      <c r="D226" s="295"/>
      <c r="E226" s="295"/>
      <c r="F226" s="296"/>
      <c r="G226" s="296"/>
      <c r="H226" s="190"/>
      <c r="I226" s="47"/>
      <c r="J226" s="5"/>
    </row>
    <row r="227" spans="1:11" s="28" customFormat="1" ht="10.5" customHeight="1" x14ac:dyDescent="0.2">
      <c r="A227" s="24"/>
      <c r="B227" s="16" t="s">
        <v>419</v>
      </c>
      <c r="C227" s="295"/>
      <c r="D227" s="295">
        <v>26355634.049696047</v>
      </c>
      <c r="E227" s="295">
        <v>26355634.049696047</v>
      </c>
      <c r="F227" s="296"/>
      <c r="G227" s="296"/>
      <c r="H227" s="190">
        <v>0.29147667266798893</v>
      </c>
      <c r="I227" s="47"/>
      <c r="J227" s="5"/>
    </row>
    <row r="228" spans="1:11" s="28" customFormat="1" ht="10.5" customHeight="1" x14ac:dyDescent="0.2">
      <c r="A228" s="24"/>
      <c r="B228" s="16" t="s">
        <v>489</v>
      </c>
      <c r="C228" s="295"/>
      <c r="D228" s="295">
        <v>188233.86510000008</v>
      </c>
      <c r="E228" s="295">
        <v>188233.86510000008</v>
      </c>
      <c r="F228" s="296"/>
      <c r="G228" s="296"/>
      <c r="H228" s="190"/>
      <c r="I228" s="47"/>
      <c r="J228" s="5"/>
    </row>
    <row r="229" spans="1:11" s="28" customFormat="1" ht="10.5" customHeight="1" x14ac:dyDescent="0.2">
      <c r="A229" s="24"/>
      <c r="B229" s="16" t="s">
        <v>487</v>
      </c>
      <c r="C229" s="295"/>
      <c r="D229" s="295">
        <v>63284.976900000023</v>
      </c>
      <c r="E229" s="295">
        <v>63284.976900000023</v>
      </c>
      <c r="F229" s="296"/>
      <c r="G229" s="296"/>
      <c r="H229" s="190">
        <v>0.2365579122935495</v>
      </c>
      <c r="I229" s="47"/>
      <c r="J229" s="5"/>
    </row>
    <row r="230" spans="1:11" s="28" customFormat="1" ht="10.5" customHeight="1" x14ac:dyDescent="0.2">
      <c r="A230" s="24"/>
      <c r="B230" s="16" t="s">
        <v>374</v>
      </c>
      <c r="C230" s="295">
        <v>189425.22</v>
      </c>
      <c r="D230" s="295">
        <v>116107.57750000023</v>
      </c>
      <c r="E230" s="295">
        <v>305532.79750000022</v>
      </c>
      <c r="F230" s="296"/>
      <c r="G230" s="296">
        <v>846</v>
      </c>
      <c r="H230" s="190">
        <v>-1.4540846762755688E-2</v>
      </c>
      <c r="I230" s="47"/>
      <c r="J230" s="5"/>
    </row>
    <row r="231" spans="1:11" s="28" customFormat="1" ht="10.5" customHeight="1" x14ac:dyDescent="0.2">
      <c r="A231" s="24"/>
      <c r="B231" s="16" t="s">
        <v>420</v>
      </c>
      <c r="C231" s="295"/>
      <c r="D231" s="295">
        <v>2453955.5657409998</v>
      </c>
      <c r="E231" s="295">
        <v>2453955.5657409998</v>
      </c>
      <c r="F231" s="296"/>
      <c r="G231" s="296"/>
      <c r="H231" s="190">
        <v>0.33519931203994413</v>
      </c>
      <c r="I231" s="47"/>
      <c r="J231" s="5"/>
    </row>
    <row r="232" spans="1:11" s="28" customFormat="1" ht="10.5" customHeight="1" x14ac:dyDescent="0.2">
      <c r="A232" s="24"/>
      <c r="B232" s="574" t="s">
        <v>460</v>
      </c>
      <c r="C232" s="295"/>
      <c r="D232" s="295">
        <v>-1163.4000000000001</v>
      </c>
      <c r="E232" s="295">
        <v>-1163.4000000000001</v>
      </c>
      <c r="F232" s="296"/>
      <c r="G232" s="296"/>
      <c r="H232" s="190"/>
      <c r="I232" s="47"/>
      <c r="J232" s="5"/>
    </row>
    <row r="233" spans="1:11" s="28" customFormat="1" ht="10.5" hidden="1" customHeight="1" x14ac:dyDescent="0.2">
      <c r="A233" s="24"/>
      <c r="B233" s="574"/>
      <c r="C233" s="295"/>
      <c r="D233" s="295"/>
      <c r="E233" s="295"/>
      <c r="F233" s="296"/>
      <c r="G233" s="296"/>
      <c r="H233" s="190"/>
      <c r="I233" s="47"/>
      <c r="J233" s="5"/>
    </row>
    <row r="234" spans="1:11" s="28" customFormat="1" ht="10.5" customHeight="1" x14ac:dyDescent="0.2">
      <c r="A234" s="24"/>
      <c r="B234" s="16" t="s">
        <v>99</v>
      </c>
      <c r="C234" s="295">
        <v>272154.18000000005</v>
      </c>
      <c r="D234" s="295">
        <v>2262193.6768650017</v>
      </c>
      <c r="E234" s="295">
        <v>2534347.8568650023</v>
      </c>
      <c r="F234" s="296">
        <v>6.8</v>
      </c>
      <c r="G234" s="296">
        <v>11555.661832999996</v>
      </c>
      <c r="H234" s="190">
        <v>0.19547128917143763</v>
      </c>
      <c r="I234" s="47"/>
      <c r="J234" s="5"/>
      <c r="K234" s="5"/>
    </row>
    <row r="235" spans="1:11" s="28" customFormat="1" ht="10.5" customHeight="1" x14ac:dyDescent="0.2">
      <c r="A235" s="24"/>
      <c r="B235" s="16" t="s">
        <v>283</v>
      </c>
      <c r="C235" s="295"/>
      <c r="D235" s="295">
        <v>-1150704</v>
      </c>
      <c r="E235" s="295">
        <v>-1150704</v>
      </c>
      <c r="F235" s="296"/>
      <c r="G235" s="296">
        <v>-2280</v>
      </c>
      <c r="H235" s="190">
        <v>0.21668739056512809</v>
      </c>
      <c r="I235" s="47"/>
      <c r="J235" s="5"/>
    </row>
    <row r="236" spans="1:11" s="28" customFormat="1" ht="12.75" customHeight="1" x14ac:dyDescent="0.2">
      <c r="A236" s="24"/>
      <c r="B236" s="16" t="s">
        <v>279</v>
      </c>
      <c r="C236" s="295">
        <v>171.5</v>
      </c>
      <c r="D236" s="295">
        <v>-25275966</v>
      </c>
      <c r="E236" s="295">
        <v>-25275794.5</v>
      </c>
      <c r="F236" s="296"/>
      <c r="G236" s="296">
        <v>-114872</v>
      </c>
      <c r="H236" s="190">
        <v>0.72083480093290486</v>
      </c>
      <c r="I236" s="47"/>
    </row>
    <row r="237" spans="1:11" ht="10.5" customHeight="1" x14ac:dyDescent="0.2">
      <c r="B237" s="35" t="s">
        <v>245</v>
      </c>
      <c r="C237" s="297">
        <v>905398398.98000169</v>
      </c>
      <c r="D237" s="297">
        <v>607396345.09956682</v>
      </c>
      <c r="E237" s="297">
        <v>1512794744.0795686</v>
      </c>
      <c r="F237" s="298">
        <v>6.8</v>
      </c>
      <c r="G237" s="298">
        <v>4971066.7565830005</v>
      </c>
      <c r="H237" s="180">
        <v>6.2833292611188751E-2</v>
      </c>
      <c r="I237" s="47"/>
      <c r="K237" s="209" t="b">
        <f>IF(ABS(E237-SUM(E180:E182,E191:E213,E218:E236))&lt;0.001,TRUE,FALSE)</f>
        <v>1</v>
      </c>
    </row>
    <row r="238" spans="1:11" ht="10.5" customHeight="1" x14ac:dyDescent="0.2">
      <c r="B238" s="31" t="s">
        <v>278</v>
      </c>
      <c r="C238" s="297"/>
      <c r="D238" s="297"/>
      <c r="E238" s="297"/>
      <c r="F238" s="298"/>
      <c r="G238" s="298"/>
      <c r="H238" s="180"/>
      <c r="I238" s="47"/>
    </row>
    <row r="239" spans="1:11" ht="10.5" customHeight="1" x14ac:dyDescent="0.2">
      <c r="B239" s="16" t="s">
        <v>22</v>
      </c>
      <c r="C239" s="295">
        <v>4436402686.8998995</v>
      </c>
      <c r="D239" s="295">
        <v>2753146972.9262166</v>
      </c>
      <c r="E239" s="295">
        <v>7189549659.8261156</v>
      </c>
      <c r="F239" s="296">
        <v>316886016.7099998</v>
      </c>
      <c r="G239" s="296">
        <v>40983050.903249927</v>
      </c>
      <c r="H239" s="190">
        <v>5.466068497195864E-2</v>
      </c>
      <c r="I239" s="47"/>
    </row>
    <row r="240" spans="1:11" ht="10.5" customHeight="1" x14ac:dyDescent="0.2">
      <c r="B240" s="16" t="s">
        <v>387</v>
      </c>
      <c r="C240" s="295">
        <v>1442312.1475390303</v>
      </c>
      <c r="D240" s="295">
        <v>11473379.336956007</v>
      </c>
      <c r="E240" s="295">
        <v>12915691.484495038</v>
      </c>
      <c r="F240" s="296">
        <v>891522.4879999992</v>
      </c>
      <c r="G240" s="296">
        <v>23227.97785599999</v>
      </c>
      <c r="H240" s="190">
        <v>-0.51935010197822229</v>
      </c>
      <c r="I240" s="47"/>
    </row>
    <row r="241" spans="2:9" ht="10.5" customHeight="1" x14ac:dyDescent="0.2">
      <c r="B241" s="16" t="s">
        <v>104</v>
      </c>
      <c r="C241" s="295">
        <v>3362630370.779984</v>
      </c>
      <c r="D241" s="295">
        <v>6382978230.9100113</v>
      </c>
      <c r="E241" s="295">
        <v>9745608601.6899967</v>
      </c>
      <c r="F241" s="296">
        <v>3139154415.2900057</v>
      </c>
      <c r="G241" s="296">
        <v>57974334.75</v>
      </c>
      <c r="H241" s="190">
        <v>3.9362274174459921E-2</v>
      </c>
      <c r="I241" s="47"/>
    </row>
    <row r="242" spans="2:9" ht="10.5" customHeight="1" x14ac:dyDescent="0.2">
      <c r="B242" s="33" t="s">
        <v>106</v>
      </c>
      <c r="C242" s="295">
        <v>3088919846.7599797</v>
      </c>
      <c r="D242" s="295">
        <v>6284888853.1800108</v>
      </c>
      <c r="E242" s="295">
        <v>9373808699.9399929</v>
      </c>
      <c r="F242" s="296">
        <v>3097465190.9000053</v>
      </c>
      <c r="G242" s="296">
        <v>55568945.899999991</v>
      </c>
      <c r="H242" s="190">
        <v>4.1957643134865608E-2</v>
      </c>
      <c r="I242" s="47"/>
    </row>
    <row r="243" spans="2:9" ht="10.5" customHeight="1" x14ac:dyDescent="0.2">
      <c r="B243" s="33" t="s">
        <v>304</v>
      </c>
      <c r="C243" s="295">
        <v>85453236.709999323</v>
      </c>
      <c r="D243" s="295">
        <v>1506878355.190002</v>
      </c>
      <c r="E243" s="295">
        <v>1592331591.900001</v>
      </c>
      <c r="F243" s="296">
        <v>1265841057.9700019</v>
      </c>
      <c r="G243" s="296">
        <v>10103891.329999996</v>
      </c>
      <c r="H243" s="190">
        <v>3.4732341873673356E-2</v>
      </c>
      <c r="I243" s="47"/>
    </row>
    <row r="244" spans="2:9" ht="10.5" customHeight="1" x14ac:dyDescent="0.2">
      <c r="B244" s="33" t="s">
        <v>305</v>
      </c>
      <c r="C244" s="295">
        <v>299968.00000000029</v>
      </c>
      <c r="D244" s="295">
        <v>39754537.219999745</v>
      </c>
      <c r="E244" s="295">
        <v>40054505.219999745</v>
      </c>
      <c r="F244" s="296">
        <v>38267920.619999751</v>
      </c>
      <c r="G244" s="296">
        <v>195216.81999999995</v>
      </c>
      <c r="H244" s="190">
        <v>-8.4682882147889105E-2</v>
      </c>
      <c r="I244" s="47"/>
    </row>
    <row r="245" spans="2:9" ht="10.5" customHeight="1" x14ac:dyDescent="0.2">
      <c r="B245" s="33" t="s">
        <v>306</v>
      </c>
      <c r="C245" s="295">
        <v>4165548.5999999759</v>
      </c>
      <c r="D245" s="295">
        <v>688623083.12000525</v>
      </c>
      <c r="E245" s="295">
        <v>692788631.72000504</v>
      </c>
      <c r="F245" s="296">
        <v>673767234.36000514</v>
      </c>
      <c r="G245" s="296">
        <v>4208991.6500000013</v>
      </c>
      <c r="H245" s="190">
        <v>1.6517169139582455E-2</v>
      </c>
      <c r="I245" s="47"/>
    </row>
    <row r="246" spans="2:9" ht="10.5" customHeight="1" x14ac:dyDescent="0.2">
      <c r="B246" s="33" t="s">
        <v>307</v>
      </c>
      <c r="C246" s="295">
        <v>754243431.34001434</v>
      </c>
      <c r="D246" s="295">
        <v>655351576.76000535</v>
      </c>
      <c r="E246" s="295">
        <v>1409595008.1000195</v>
      </c>
      <c r="F246" s="296">
        <v>64395036.890000023</v>
      </c>
      <c r="G246" s="296">
        <v>8879415.029999977</v>
      </c>
      <c r="H246" s="190">
        <v>2.4186640776691082E-2</v>
      </c>
      <c r="I246" s="47"/>
    </row>
    <row r="247" spans="2:9" ht="10.5" customHeight="1" x14ac:dyDescent="0.2">
      <c r="B247" s="33" t="s">
        <v>308</v>
      </c>
      <c r="C247" s="295">
        <v>982755126.68995798</v>
      </c>
      <c r="D247" s="295">
        <v>882799679.47999573</v>
      </c>
      <c r="E247" s="295">
        <v>1865554806.1699536</v>
      </c>
      <c r="F247" s="296">
        <v>259692328.2999987</v>
      </c>
      <c r="G247" s="296">
        <v>10525444.130000008</v>
      </c>
      <c r="H247" s="190">
        <v>3.426873014029197E-2</v>
      </c>
      <c r="I247" s="47"/>
    </row>
    <row r="248" spans="2:9" ht="10.5" customHeight="1" x14ac:dyDescent="0.2">
      <c r="B248" s="33" t="s">
        <v>309</v>
      </c>
      <c r="C248" s="295">
        <v>1262002535.4200082</v>
      </c>
      <c r="D248" s="295">
        <v>2511481621.4100041</v>
      </c>
      <c r="E248" s="295">
        <v>3773484156.8300123</v>
      </c>
      <c r="F248" s="296">
        <v>795501612.76000023</v>
      </c>
      <c r="G248" s="296">
        <v>21655986.940000009</v>
      </c>
      <c r="H248" s="190">
        <v>6.2319114000957576E-2</v>
      </c>
      <c r="I248" s="47"/>
    </row>
    <row r="249" spans="2:9" ht="10.5" customHeight="1" x14ac:dyDescent="0.2">
      <c r="B249" s="33" t="s">
        <v>105</v>
      </c>
      <c r="C249" s="295">
        <v>273710524.02000296</v>
      </c>
      <c r="D249" s="295">
        <v>98089377.730000183</v>
      </c>
      <c r="E249" s="295">
        <v>371799901.75000316</v>
      </c>
      <c r="F249" s="296">
        <v>41689224.390000127</v>
      </c>
      <c r="G249" s="296">
        <v>2405388.85</v>
      </c>
      <c r="H249" s="190">
        <v>-2.2052305566888641E-2</v>
      </c>
      <c r="I249" s="47"/>
    </row>
    <row r="250" spans="2:9" ht="10.5" customHeight="1" x14ac:dyDescent="0.2">
      <c r="B250" s="16" t="s">
        <v>116</v>
      </c>
      <c r="C250" s="295">
        <v>1363551058.0099947</v>
      </c>
      <c r="D250" s="295">
        <v>152683000.32000008</v>
      </c>
      <c r="E250" s="295">
        <v>1516234058.3299952</v>
      </c>
      <c r="F250" s="296">
        <v>2021518.1699999995</v>
      </c>
      <c r="G250" s="296">
        <v>11151188.75000002</v>
      </c>
      <c r="H250" s="190">
        <v>-6.5480313372453081E-2</v>
      </c>
      <c r="I250" s="47"/>
    </row>
    <row r="251" spans="2:9" ht="10.5" customHeight="1" x14ac:dyDescent="0.2">
      <c r="B251" s="16" t="s">
        <v>117</v>
      </c>
      <c r="C251" s="295">
        <v>818807350.55000162</v>
      </c>
      <c r="D251" s="295">
        <v>116645670.01000004</v>
      </c>
      <c r="E251" s="295">
        <v>935453020.56000149</v>
      </c>
      <c r="F251" s="296">
        <v>29462.560000000005</v>
      </c>
      <c r="G251" s="296">
        <v>5940284.0199999996</v>
      </c>
      <c r="H251" s="190">
        <v>-0.11317277613147902</v>
      </c>
      <c r="I251" s="47"/>
    </row>
    <row r="252" spans="2:9" ht="10.5" customHeight="1" x14ac:dyDescent="0.2">
      <c r="B252" s="16" t="s">
        <v>118</v>
      </c>
      <c r="C252" s="295">
        <v>21872019.65000001</v>
      </c>
      <c r="D252" s="295">
        <v>482147172.48999989</v>
      </c>
      <c r="E252" s="295">
        <v>504019192.13999987</v>
      </c>
      <c r="F252" s="296"/>
      <c r="G252" s="296">
        <v>2496222.7099999995</v>
      </c>
      <c r="H252" s="190">
        <v>4.2501151382699831E-2</v>
      </c>
      <c r="I252" s="47"/>
    </row>
    <row r="253" spans="2:9" ht="10.5" customHeight="1" x14ac:dyDescent="0.2">
      <c r="B253" s="16" t="s">
        <v>100</v>
      </c>
      <c r="C253" s="295">
        <v>81058762.440001473</v>
      </c>
      <c r="D253" s="295">
        <v>412199200.05002987</v>
      </c>
      <c r="E253" s="295">
        <v>493257962.49003136</v>
      </c>
      <c r="F253" s="296">
        <v>255900.33999999994</v>
      </c>
      <c r="G253" s="296">
        <v>1705007.6800000009</v>
      </c>
      <c r="H253" s="190">
        <v>-3.5509898347910296E-2</v>
      </c>
      <c r="I253" s="47"/>
    </row>
    <row r="254" spans="2:9" ht="10.5" customHeight="1" x14ac:dyDescent="0.2">
      <c r="B254" s="16" t="s">
        <v>388</v>
      </c>
      <c r="C254" s="295">
        <v>249770.90246100057</v>
      </c>
      <c r="D254" s="295">
        <v>3083597.1630440084</v>
      </c>
      <c r="E254" s="295">
        <v>3333368.0655050082</v>
      </c>
      <c r="F254" s="296">
        <v>115001.01200000003</v>
      </c>
      <c r="G254" s="296">
        <v>4893.5021439999982</v>
      </c>
      <c r="H254" s="190">
        <v>-0.59115200675864288</v>
      </c>
      <c r="I254" s="20"/>
    </row>
    <row r="255" spans="2:9" ht="10.5" customHeight="1" x14ac:dyDescent="0.2">
      <c r="B255" s="16" t="s">
        <v>107</v>
      </c>
      <c r="C255" s="295"/>
      <c r="D255" s="295">
        <v>1525166620.3800042</v>
      </c>
      <c r="E255" s="295">
        <v>1525166620.3800042</v>
      </c>
      <c r="F255" s="296">
        <v>1513537127.600004</v>
      </c>
      <c r="G255" s="296">
        <v>8200149.7399999937</v>
      </c>
      <c r="H255" s="190">
        <v>0.12300639772577582</v>
      </c>
      <c r="I255" s="47"/>
    </row>
    <row r="256" spans="2:9" ht="10.5" customHeight="1" x14ac:dyDescent="0.2">
      <c r="B256" s="33" t="s">
        <v>110</v>
      </c>
      <c r="C256" s="289"/>
      <c r="D256" s="289">
        <v>471148713.08999413</v>
      </c>
      <c r="E256" s="289">
        <v>471148713.08999413</v>
      </c>
      <c r="F256" s="290">
        <v>471148653.08999413</v>
      </c>
      <c r="G256" s="290">
        <v>2545412.5599999889</v>
      </c>
      <c r="H256" s="179">
        <v>0.12984493699999033</v>
      </c>
      <c r="I256" s="47"/>
    </row>
    <row r="257" spans="2:9" ht="10.5" customHeight="1" x14ac:dyDescent="0.2">
      <c r="B257" s="33" t="s">
        <v>109</v>
      </c>
      <c r="C257" s="295"/>
      <c r="D257" s="295">
        <v>795562190.98000991</v>
      </c>
      <c r="E257" s="295">
        <v>795562190.98000991</v>
      </c>
      <c r="F257" s="296">
        <v>795562017.68000984</v>
      </c>
      <c r="G257" s="296">
        <v>4249887.1800000053</v>
      </c>
      <c r="H257" s="190">
        <v>0.12365738719090968</v>
      </c>
      <c r="I257" s="47"/>
    </row>
    <row r="258" spans="2:9" ht="10.5" customHeight="1" x14ac:dyDescent="0.2">
      <c r="B258" s="33" t="s">
        <v>112</v>
      </c>
      <c r="C258" s="295"/>
      <c r="D258" s="295">
        <v>254654406.83000001</v>
      </c>
      <c r="E258" s="295">
        <v>254654406.83000001</v>
      </c>
      <c r="F258" s="296">
        <v>246825956.83000001</v>
      </c>
      <c r="G258" s="296">
        <v>1387850</v>
      </c>
      <c r="H258" s="190">
        <v>0.10849436791904887</v>
      </c>
      <c r="I258" s="47"/>
    </row>
    <row r="259" spans="2:9" ht="10.5" customHeight="1" x14ac:dyDescent="0.2">
      <c r="B259" s="33" t="s">
        <v>111</v>
      </c>
      <c r="C259" s="295"/>
      <c r="D259" s="295">
        <v>3801309.4800000009</v>
      </c>
      <c r="E259" s="295">
        <v>3801309.4800000009</v>
      </c>
      <c r="F259" s="296">
        <v>500</v>
      </c>
      <c r="G259" s="296">
        <v>17000</v>
      </c>
      <c r="H259" s="190">
        <v>0.12931929126696984</v>
      </c>
      <c r="I259" s="47"/>
    </row>
    <row r="260" spans="2:9" ht="10.5" customHeight="1" x14ac:dyDescent="0.2">
      <c r="B260" s="269" t="s">
        <v>411</v>
      </c>
      <c r="C260" s="295"/>
      <c r="D260" s="295"/>
      <c r="E260" s="295"/>
      <c r="F260" s="296"/>
      <c r="G260" s="296"/>
      <c r="H260" s="190"/>
      <c r="I260" s="47"/>
    </row>
    <row r="261" spans="2:9" ht="10.5" customHeight="1" x14ac:dyDescent="0.2">
      <c r="B261" s="16" t="s">
        <v>97</v>
      </c>
      <c r="C261" s="295"/>
      <c r="D261" s="295">
        <v>97.5</v>
      </c>
      <c r="E261" s="295">
        <v>97.5</v>
      </c>
      <c r="F261" s="296"/>
      <c r="G261" s="296"/>
      <c r="H261" s="190"/>
      <c r="I261" s="47"/>
    </row>
    <row r="262" spans="2:9" ht="10.5" customHeight="1" x14ac:dyDescent="0.2">
      <c r="B262" s="16" t="s">
        <v>380</v>
      </c>
      <c r="C262" s="295"/>
      <c r="D262" s="295"/>
      <c r="E262" s="295"/>
      <c r="F262" s="296"/>
      <c r="G262" s="296"/>
      <c r="H262" s="190"/>
      <c r="I262" s="47"/>
    </row>
    <row r="263" spans="2:9" ht="10.5" customHeight="1" x14ac:dyDescent="0.2">
      <c r="B263" s="16" t="s">
        <v>419</v>
      </c>
      <c r="C263" s="295"/>
      <c r="D263" s="295">
        <v>851366617.88879061</v>
      </c>
      <c r="E263" s="295">
        <v>851366617.88879061</v>
      </c>
      <c r="F263" s="296"/>
      <c r="G263" s="296"/>
      <c r="H263" s="190">
        <v>7.7252063698209694E-2</v>
      </c>
      <c r="I263" s="47"/>
    </row>
    <row r="264" spans="2:9" ht="10.5" customHeight="1" x14ac:dyDescent="0.2">
      <c r="B264" s="16" t="s">
        <v>103</v>
      </c>
      <c r="C264" s="295"/>
      <c r="D264" s="295"/>
      <c r="E264" s="295"/>
      <c r="F264" s="296"/>
      <c r="G264" s="296"/>
      <c r="H264" s="190"/>
      <c r="I264" s="47"/>
    </row>
    <row r="265" spans="2:9" ht="10.5" customHeight="1" x14ac:dyDescent="0.2">
      <c r="B265" s="16" t="s">
        <v>96</v>
      </c>
      <c r="C265" s="295"/>
      <c r="D265" s="295">
        <v>138.52500000000001</v>
      </c>
      <c r="E265" s="295">
        <v>138.52500000000001</v>
      </c>
      <c r="F265" s="296"/>
      <c r="G265" s="296"/>
      <c r="H265" s="190"/>
      <c r="I265" s="47"/>
    </row>
    <row r="266" spans="2:9" ht="10.5" customHeight="1" x14ac:dyDescent="0.2">
      <c r="B266" s="16" t="s">
        <v>115</v>
      </c>
      <c r="C266" s="295">
        <v>131203400.49000069</v>
      </c>
      <c r="D266" s="295">
        <v>128274197.84000139</v>
      </c>
      <c r="E266" s="295">
        <v>259477598.33000213</v>
      </c>
      <c r="F266" s="296">
        <v>13931219.820000002</v>
      </c>
      <c r="G266" s="296">
        <v>1424049.5600000008</v>
      </c>
      <c r="H266" s="190">
        <v>-5.9343515527833235E-3</v>
      </c>
      <c r="I266" s="47"/>
    </row>
    <row r="267" spans="2:9" ht="10.5" customHeight="1" x14ac:dyDescent="0.2">
      <c r="B267" s="16" t="s">
        <v>114</v>
      </c>
      <c r="C267" s="295">
        <v>1513626.8699999999</v>
      </c>
      <c r="D267" s="295">
        <v>93747308.849998191</v>
      </c>
      <c r="E267" s="295">
        <v>95260935.719998181</v>
      </c>
      <c r="F267" s="296">
        <v>11752.440000000002</v>
      </c>
      <c r="G267" s="296">
        <v>519870.43999999756</v>
      </c>
      <c r="H267" s="190">
        <v>5.6980654676987763E-2</v>
      </c>
      <c r="I267" s="47"/>
    </row>
    <row r="268" spans="2:9" ht="10.5" customHeight="1" x14ac:dyDescent="0.2">
      <c r="B268" s="16" t="s">
        <v>123</v>
      </c>
      <c r="C268" s="295">
        <v>32401427.259999979</v>
      </c>
      <c r="D268" s="295">
        <v>192616553.10000175</v>
      </c>
      <c r="E268" s="295">
        <v>225017980.36000171</v>
      </c>
      <c r="F268" s="296">
        <v>101327.30999999998</v>
      </c>
      <c r="G268" s="296">
        <v>1532871.3099999996</v>
      </c>
      <c r="H268" s="190">
        <v>9.5571490809459814E-2</v>
      </c>
      <c r="I268" s="47"/>
    </row>
    <row r="269" spans="2:9" ht="10.5" customHeight="1" x14ac:dyDescent="0.2">
      <c r="B269" s="16" t="s">
        <v>95</v>
      </c>
      <c r="C269" s="295">
        <v>5417102.1200000038</v>
      </c>
      <c r="D269" s="295">
        <v>42746483.20000001</v>
      </c>
      <c r="E269" s="295">
        <v>48163585.320000023</v>
      </c>
      <c r="F269" s="296">
        <v>37165725.220000029</v>
      </c>
      <c r="G269" s="296">
        <v>128553.71999999999</v>
      </c>
      <c r="H269" s="190">
        <v>-4.0527016201995059E-2</v>
      </c>
      <c r="I269" s="47"/>
    </row>
    <row r="270" spans="2:9" ht="10.5" customHeight="1" x14ac:dyDescent="0.2">
      <c r="B270" s="16" t="s">
        <v>422</v>
      </c>
      <c r="C270" s="295">
        <v>197847705.14999866</v>
      </c>
      <c r="D270" s="295">
        <v>91180280.117401928</v>
      </c>
      <c r="E270" s="295">
        <v>289027985.2674005</v>
      </c>
      <c r="F270" s="296">
        <v>273073.07999999996</v>
      </c>
      <c r="G270" s="296">
        <v>1811759.825</v>
      </c>
      <c r="H270" s="190">
        <v>0.23378453770617735</v>
      </c>
      <c r="I270" s="47"/>
    </row>
    <row r="271" spans="2:9" ht="10.5" customHeight="1" x14ac:dyDescent="0.2">
      <c r="B271" s="16" t="s">
        <v>418</v>
      </c>
      <c r="C271" s="295"/>
      <c r="D271" s="295">
        <v>1104910.5909140001</v>
      </c>
      <c r="E271" s="295">
        <v>1104910.5909140001</v>
      </c>
      <c r="F271" s="296"/>
      <c r="G271" s="296">
        <v>42028</v>
      </c>
      <c r="H271" s="190">
        <v>-0.15643077706708219</v>
      </c>
      <c r="I271" s="47"/>
    </row>
    <row r="272" spans="2:9" ht="10.5" customHeight="1" x14ac:dyDescent="0.2">
      <c r="B272" s="16" t="s">
        <v>444</v>
      </c>
      <c r="C272" s="295"/>
      <c r="D272" s="295">
        <v>10164014.707954992</v>
      </c>
      <c r="E272" s="295">
        <v>10164014.707954992</v>
      </c>
      <c r="F272" s="296"/>
      <c r="G272" s="296"/>
      <c r="H272" s="190">
        <v>2.557554047266497E-2</v>
      </c>
      <c r="I272" s="34"/>
    </row>
    <row r="273" spans="2:11" ht="10.5" customHeight="1" x14ac:dyDescent="0.2">
      <c r="B273" s="16" t="s">
        <v>441</v>
      </c>
      <c r="C273" s="295"/>
      <c r="D273" s="295">
        <v>681189518.32559621</v>
      </c>
      <c r="E273" s="295">
        <v>681189518.32559621</v>
      </c>
      <c r="F273" s="296"/>
      <c r="G273" s="296"/>
      <c r="H273" s="190">
        <v>8.8758417454036342E-2</v>
      </c>
      <c r="I273" s="34"/>
    </row>
    <row r="274" spans="2:11" ht="10.5" customHeight="1" x14ac:dyDescent="0.2">
      <c r="B274" s="16" t="s">
        <v>346</v>
      </c>
      <c r="C274" s="295"/>
      <c r="D274" s="295">
        <v>82984</v>
      </c>
      <c r="E274" s="295">
        <v>82984</v>
      </c>
      <c r="F274" s="296"/>
      <c r="G274" s="296"/>
      <c r="H274" s="190">
        <v>0.27266313932980601</v>
      </c>
      <c r="I274" s="47"/>
    </row>
    <row r="275" spans="2:11" ht="10.5" customHeight="1" x14ac:dyDescent="0.2">
      <c r="B275" s="16" t="s">
        <v>350</v>
      </c>
      <c r="C275" s="295"/>
      <c r="D275" s="295">
        <v>109463983.1362139</v>
      </c>
      <c r="E275" s="295">
        <v>109463983.1362139</v>
      </c>
      <c r="F275" s="296"/>
      <c r="G275" s="296"/>
      <c r="H275" s="190">
        <v>6.7882031562806144E-2</v>
      </c>
      <c r="I275" s="47"/>
    </row>
    <row r="276" spans="2:11" ht="10.5" customHeight="1" x14ac:dyDescent="0.2">
      <c r="B276" s="16" t="s">
        <v>313</v>
      </c>
      <c r="C276" s="295"/>
      <c r="D276" s="295"/>
      <c r="E276" s="295"/>
      <c r="F276" s="296"/>
      <c r="G276" s="296"/>
      <c r="H276" s="190"/>
      <c r="I276" s="47"/>
      <c r="J276" s="73"/>
    </row>
    <row r="277" spans="2:11" ht="10.5" hidden="1" customHeight="1" x14ac:dyDescent="0.2">
      <c r="B277" s="16"/>
      <c r="C277" s="295"/>
      <c r="D277" s="295"/>
      <c r="E277" s="295"/>
      <c r="F277" s="296"/>
      <c r="G277" s="296"/>
      <c r="H277" s="190"/>
      <c r="I277" s="47"/>
    </row>
    <row r="278" spans="2:11" ht="10.5" customHeight="1" x14ac:dyDescent="0.2">
      <c r="B278" s="16" t="s">
        <v>351</v>
      </c>
      <c r="C278" s="295"/>
      <c r="D278" s="295">
        <v>3309686.6293750005</v>
      </c>
      <c r="E278" s="295">
        <v>3309686.6293750005</v>
      </c>
      <c r="F278" s="296"/>
      <c r="G278" s="296"/>
      <c r="H278" s="190">
        <v>-0.14497861575918058</v>
      </c>
      <c r="I278" s="47"/>
    </row>
    <row r="279" spans="2:11" ht="10.5" customHeight="1" x14ac:dyDescent="0.2">
      <c r="B279" s="269" t="s">
        <v>412</v>
      </c>
      <c r="C279" s="295"/>
      <c r="D279" s="295">
        <v>3420876.2417800003</v>
      </c>
      <c r="E279" s="295">
        <v>3420876.2417800003</v>
      </c>
      <c r="F279" s="296"/>
      <c r="G279" s="296"/>
      <c r="H279" s="190">
        <v>0.91982225052423794</v>
      </c>
      <c r="I279" s="47"/>
    </row>
    <row r="280" spans="2:11" ht="10.5" customHeight="1" x14ac:dyDescent="0.2">
      <c r="B280" s="16" t="s">
        <v>94</v>
      </c>
      <c r="C280" s="295">
        <v>301607.97999999829</v>
      </c>
      <c r="D280" s="295">
        <v>6853374.6199999982</v>
      </c>
      <c r="E280" s="295">
        <v>7154982.5999999968</v>
      </c>
      <c r="F280" s="296"/>
      <c r="G280" s="296">
        <v>24506.78</v>
      </c>
      <c r="H280" s="190">
        <v>-7.1140824770300926E-2</v>
      </c>
      <c r="I280" s="47"/>
    </row>
    <row r="281" spans="2:11" ht="10.5" customHeight="1" x14ac:dyDescent="0.2">
      <c r="B281" s="16" t="s">
        <v>92</v>
      </c>
      <c r="C281" s="295">
        <v>1430743.5299999998</v>
      </c>
      <c r="D281" s="295">
        <v>221234.88999999993</v>
      </c>
      <c r="E281" s="295">
        <v>1651978.4199999997</v>
      </c>
      <c r="F281" s="296">
        <v>10985.8</v>
      </c>
      <c r="G281" s="296">
        <v>4901.4199999999992</v>
      </c>
      <c r="H281" s="190">
        <v>-0.30662149238284475</v>
      </c>
      <c r="I281" s="47"/>
    </row>
    <row r="282" spans="2:11" ht="10.5" customHeight="1" x14ac:dyDescent="0.2">
      <c r="B282" s="16" t="s">
        <v>93</v>
      </c>
      <c r="C282" s="295">
        <v>2554502.600000001</v>
      </c>
      <c r="D282" s="295">
        <v>434697.75999999989</v>
      </c>
      <c r="E282" s="295">
        <v>2989200.3600000008</v>
      </c>
      <c r="F282" s="296">
        <v>62027.069999999978</v>
      </c>
      <c r="G282" s="296">
        <v>7927.5300000000007</v>
      </c>
      <c r="H282" s="190">
        <v>-0.20901874118888109</v>
      </c>
      <c r="I282" s="47"/>
    </row>
    <row r="283" spans="2:11" ht="10.5" customHeight="1" x14ac:dyDescent="0.2">
      <c r="B283" s="16" t="s">
        <v>91</v>
      </c>
      <c r="C283" s="295">
        <v>19587154.640000001</v>
      </c>
      <c r="D283" s="295">
        <v>11030604.809999999</v>
      </c>
      <c r="E283" s="295">
        <v>30617759.449999996</v>
      </c>
      <c r="F283" s="296">
        <v>1011899.9500000001</v>
      </c>
      <c r="G283" s="296">
        <v>222707.67</v>
      </c>
      <c r="H283" s="190">
        <v>2.074605681921815E-2</v>
      </c>
      <c r="I283" s="47"/>
    </row>
    <row r="284" spans="2:11" ht="10.5" customHeight="1" x14ac:dyDescent="0.2">
      <c r="B284" s="16" t="s">
        <v>252</v>
      </c>
      <c r="C284" s="295"/>
      <c r="D284" s="295"/>
      <c r="E284" s="295"/>
      <c r="F284" s="296"/>
      <c r="G284" s="296"/>
      <c r="H284" s="190"/>
      <c r="I284" s="47"/>
    </row>
    <row r="285" spans="2:11" ht="10.5" customHeight="1" x14ac:dyDescent="0.2">
      <c r="B285" s="16" t="s">
        <v>177</v>
      </c>
      <c r="C285" s="295">
        <v>2965138.9500000146</v>
      </c>
      <c r="D285" s="295">
        <v>2764975.8799999864</v>
      </c>
      <c r="E285" s="295">
        <v>5730114.830000001</v>
      </c>
      <c r="F285" s="296">
        <v>1884.48</v>
      </c>
      <c r="G285" s="296">
        <v>39834.700000000019</v>
      </c>
      <c r="H285" s="190">
        <v>0.28918332140961067</v>
      </c>
      <c r="I285" s="47"/>
    </row>
    <row r="286" spans="2:11" ht="10.5" customHeight="1" x14ac:dyDescent="0.2">
      <c r="B286" s="16" t="s">
        <v>303</v>
      </c>
      <c r="C286" s="295"/>
      <c r="D286" s="295"/>
      <c r="E286" s="295"/>
      <c r="F286" s="296"/>
      <c r="G286" s="296"/>
      <c r="H286" s="190"/>
      <c r="I286" s="47"/>
    </row>
    <row r="287" spans="2:11" ht="10.5" customHeight="1" x14ac:dyDescent="0.2">
      <c r="B287" s="16" t="s">
        <v>382</v>
      </c>
      <c r="C287" s="295"/>
      <c r="D287" s="295">
        <v>1795431.86</v>
      </c>
      <c r="E287" s="295">
        <v>1795431.86</v>
      </c>
      <c r="F287" s="296"/>
      <c r="G287" s="296">
        <v>11650</v>
      </c>
      <c r="H287" s="190">
        <v>-0.13665005971309652</v>
      </c>
      <c r="I287" s="47"/>
    </row>
    <row r="288" spans="2:11" ht="10.5" customHeight="1" x14ac:dyDescent="0.2">
      <c r="B288" s="268" t="s">
        <v>255</v>
      </c>
      <c r="C288" s="295"/>
      <c r="D288" s="295">
        <v>4483512.799999997</v>
      </c>
      <c r="E288" s="295">
        <v>4483512.799999997</v>
      </c>
      <c r="F288" s="296">
        <v>4198350.4399999976</v>
      </c>
      <c r="G288" s="296">
        <v>37354.559999999998</v>
      </c>
      <c r="H288" s="190">
        <v>-8.7816910314954422E-2</v>
      </c>
      <c r="I288" s="47"/>
      <c r="K288" s="28"/>
    </row>
    <row r="289" spans="1:11" ht="10.5" customHeight="1" x14ac:dyDescent="0.2">
      <c r="B289" s="268" t="s">
        <v>486</v>
      </c>
      <c r="C289" s="295"/>
      <c r="D289" s="295">
        <v>60335848.435350016</v>
      </c>
      <c r="E289" s="295">
        <v>60335848.435350016</v>
      </c>
      <c r="F289" s="296"/>
      <c r="G289" s="296"/>
      <c r="H289" s="190"/>
      <c r="I289" s="47"/>
    </row>
    <row r="290" spans="1:11" ht="10.5" customHeight="1" x14ac:dyDescent="0.2">
      <c r="B290" s="268" t="s">
        <v>487</v>
      </c>
      <c r="C290" s="295"/>
      <c r="D290" s="295">
        <v>28655529.634249963</v>
      </c>
      <c r="E290" s="295">
        <v>28655529.634249963</v>
      </c>
      <c r="F290" s="296"/>
      <c r="G290" s="296"/>
      <c r="H290" s="190">
        <v>0.26561927858816459</v>
      </c>
      <c r="I290" s="47"/>
      <c r="K290" s="28"/>
    </row>
    <row r="291" spans="1:11" ht="10.5" customHeight="1" x14ac:dyDescent="0.2">
      <c r="B291" s="16" t="s">
        <v>374</v>
      </c>
      <c r="C291" s="295">
        <v>1864934.4299999976</v>
      </c>
      <c r="D291" s="295">
        <v>1273098.0700000036</v>
      </c>
      <c r="E291" s="295">
        <v>3138032.5000000014</v>
      </c>
      <c r="F291" s="296"/>
      <c r="G291" s="296">
        <v>10077</v>
      </c>
      <c r="H291" s="190">
        <v>-7.3184721403159902E-2</v>
      </c>
      <c r="I291" s="47"/>
      <c r="K291" s="28"/>
    </row>
    <row r="292" spans="1:11" ht="10.5" customHeight="1" x14ac:dyDescent="0.2">
      <c r="B292" s="16" t="s">
        <v>420</v>
      </c>
      <c r="C292" s="295"/>
      <c r="D292" s="295">
        <v>51221307.626206987</v>
      </c>
      <c r="E292" s="295">
        <v>51221307.626206987</v>
      </c>
      <c r="F292" s="296"/>
      <c r="G292" s="296"/>
      <c r="H292" s="190">
        <v>0.10535818047724277</v>
      </c>
      <c r="I292" s="47"/>
      <c r="K292" s="28"/>
    </row>
    <row r="293" spans="1:11" ht="10.5" customHeight="1" x14ac:dyDescent="0.2">
      <c r="B293" s="574" t="s">
        <v>460</v>
      </c>
      <c r="C293" s="295"/>
      <c r="D293" s="295">
        <v>131057.94</v>
      </c>
      <c r="E293" s="295">
        <v>131057.94</v>
      </c>
      <c r="F293" s="296"/>
      <c r="G293" s="296"/>
      <c r="H293" s="190">
        <v>-0.8042145095163985</v>
      </c>
      <c r="I293" s="47"/>
      <c r="K293" s="28"/>
    </row>
    <row r="294" spans="1:11" ht="13.5" customHeight="1" x14ac:dyDescent="0.2">
      <c r="B294" s="16" t="s">
        <v>99</v>
      </c>
      <c r="C294" s="295">
        <v>5489567.1400001347</v>
      </c>
      <c r="D294" s="295">
        <v>15110339.260535976</v>
      </c>
      <c r="E294" s="295">
        <v>20599906.400536109</v>
      </c>
      <c r="F294" s="296">
        <v>2228987.7894600006</v>
      </c>
      <c r="G294" s="296">
        <v>80416.114853000006</v>
      </c>
      <c r="H294" s="190">
        <v>4.1947207508406414E-2</v>
      </c>
      <c r="I294" s="117"/>
      <c r="K294" s="28"/>
    </row>
    <row r="295" spans="1:11" s="28" customFormat="1" ht="14.25" customHeight="1" x14ac:dyDescent="0.2">
      <c r="A295" s="24"/>
      <c r="B295" s="16" t="s">
        <v>283</v>
      </c>
      <c r="C295" s="295"/>
      <c r="D295" s="295">
        <v>-31308271.07</v>
      </c>
      <c r="E295" s="295">
        <v>-31308271.07</v>
      </c>
      <c r="F295" s="296">
        <v>-223896</v>
      </c>
      <c r="G295" s="296">
        <v>-223536</v>
      </c>
      <c r="H295" s="190">
        <v>0.11391961978937992</v>
      </c>
      <c r="I295" s="47"/>
      <c r="J295" s="5"/>
    </row>
    <row r="296" spans="1:11" s="28" customFormat="1" ht="14.25" customHeight="1" x14ac:dyDescent="0.2">
      <c r="A296" s="24"/>
      <c r="B296" s="16" t="s">
        <v>279</v>
      </c>
      <c r="C296" s="295">
        <v>744.66</v>
      </c>
      <c r="D296" s="295">
        <v>-464083873.80000001</v>
      </c>
      <c r="E296" s="295">
        <v>-464083129.13999999</v>
      </c>
      <c r="F296" s="296">
        <v>-898273</v>
      </c>
      <c r="G296" s="296">
        <v>-3017882</v>
      </c>
      <c r="H296" s="190">
        <v>0.48990197235073452</v>
      </c>
      <c r="I296" s="47"/>
    </row>
    <row r="297" spans="1:11" s="28" customFormat="1" ht="11.25" customHeight="1" x14ac:dyDescent="0.2">
      <c r="A297" s="24"/>
      <c r="B297" s="263" t="s">
        <v>286</v>
      </c>
      <c r="C297" s="299">
        <v>10488591987.199879</v>
      </c>
      <c r="D297" s="299">
        <v>13737110362.955631</v>
      </c>
      <c r="E297" s="299">
        <v>24225702350.155514</v>
      </c>
      <c r="F297" s="300">
        <v>5030766028.5694695</v>
      </c>
      <c r="G297" s="300">
        <v>131135450.66310291</v>
      </c>
      <c r="H297" s="234">
        <v>3.3213456205586578E-2</v>
      </c>
      <c r="I297" s="47"/>
      <c r="K297" s="209" t="b">
        <f>IF(ABS(E297-SUM(E239:E241,E250:E255,E260:E296))&lt;0.001,TRUE,FALSE)</f>
        <v>1</v>
      </c>
    </row>
    <row r="298" spans="1:11" s="28" customFormat="1" ht="11.25" customHeight="1" x14ac:dyDescent="0.2">
      <c r="A298" s="24"/>
      <c r="B298" s="265" t="s">
        <v>238</v>
      </c>
      <c r="C298" s="266"/>
      <c r="D298" s="266"/>
      <c r="E298" s="266"/>
      <c r="F298" s="266"/>
      <c r="G298" s="266"/>
      <c r="H298" s="267"/>
      <c r="I298" s="47"/>
      <c r="K298" s="5"/>
    </row>
    <row r="299" spans="1:11" s="28" customFormat="1" ht="11.25" customHeight="1" x14ac:dyDescent="0.2">
      <c r="A299" s="24"/>
      <c r="B299" s="265" t="s">
        <v>249</v>
      </c>
      <c r="C299" s="266"/>
      <c r="D299" s="266"/>
      <c r="E299" s="266"/>
      <c r="F299" s="266"/>
      <c r="G299" s="266"/>
      <c r="H299" s="267"/>
      <c r="I299" s="47"/>
      <c r="K299" s="5"/>
    </row>
    <row r="300" spans="1:11" s="28" customFormat="1" ht="11.25" customHeight="1" x14ac:dyDescent="0.2">
      <c r="A300" s="24"/>
      <c r="B300" s="265" t="s">
        <v>251</v>
      </c>
      <c r="C300" s="266"/>
      <c r="D300" s="266"/>
      <c r="E300" s="266"/>
      <c r="F300" s="266"/>
      <c r="G300" s="266"/>
      <c r="H300" s="267"/>
      <c r="I300" s="47"/>
      <c r="K300" s="5"/>
    </row>
    <row r="301" spans="1:11" s="28" customFormat="1" ht="11.25" customHeight="1" x14ac:dyDescent="0.2">
      <c r="A301" s="24"/>
      <c r="B301" s="265" t="s">
        <v>376</v>
      </c>
      <c r="C301" s="266"/>
      <c r="D301" s="266"/>
      <c r="E301" s="266"/>
      <c r="F301" s="266"/>
      <c r="G301" s="266"/>
      <c r="H301" s="267"/>
      <c r="I301" s="47"/>
      <c r="K301" s="5"/>
    </row>
    <row r="302" spans="1:11" ht="11.25" customHeight="1" x14ac:dyDescent="0.2">
      <c r="B302" s="265" t="s">
        <v>431</v>
      </c>
      <c r="C302" s="266"/>
      <c r="D302" s="266"/>
      <c r="E302" s="266"/>
      <c r="F302" s="266"/>
      <c r="G302" s="266"/>
      <c r="H302" s="267"/>
      <c r="I302" s="8"/>
      <c r="K302" s="28"/>
    </row>
    <row r="303" spans="1:11" ht="18" customHeight="1" x14ac:dyDescent="0.25">
      <c r="B303" s="7" t="s">
        <v>288</v>
      </c>
      <c r="C303" s="8"/>
      <c r="D303" s="8"/>
      <c r="E303" s="8"/>
      <c r="F303" s="8"/>
      <c r="G303" s="8"/>
      <c r="H303" s="8"/>
      <c r="K303" s="28"/>
    </row>
    <row r="304" spans="1:11" ht="14.25" customHeight="1" x14ac:dyDescent="0.2">
      <c r="B304" s="9"/>
      <c r="C304" s="10" t="str">
        <f>$C$3</f>
        <v>PERIODE DU 1.1 AU 30.11.2024</v>
      </c>
      <c r="D304" s="11"/>
      <c r="I304" s="15"/>
    </row>
    <row r="305" spans="1:11" ht="12" customHeight="1" x14ac:dyDescent="0.2">
      <c r="B305" s="12" t="str">
        <f>B4</f>
        <v xml:space="preserve">             I - ASSURANCE MALADIE : DÉPENSES en milliers d'euros</v>
      </c>
      <c r="C305" s="13"/>
      <c r="D305" s="13"/>
      <c r="E305" s="13"/>
      <c r="F305" s="13"/>
      <c r="G305" s="13"/>
      <c r="H305" s="14"/>
      <c r="I305" s="20"/>
    </row>
    <row r="306" spans="1:11" ht="9.75" customHeight="1" x14ac:dyDescent="0.2">
      <c r="B306" s="16" t="s">
        <v>4</v>
      </c>
      <c r="C306" s="17" t="s">
        <v>1</v>
      </c>
      <c r="D306" s="17" t="s">
        <v>2</v>
      </c>
      <c r="E306" s="386" t="s">
        <v>6</v>
      </c>
      <c r="F306" s="219" t="s">
        <v>3</v>
      </c>
      <c r="G306" s="219" t="s">
        <v>237</v>
      </c>
      <c r="H306" s="19" t="str">
        <f>$H$5</f>
        <v>PCAP</v>
      </c>
      <c r="I306" s="23"/>
    </row>
    <row r="307" spans="1:11" s="28" customFormat="1" ht="18" customHeight="1" x14ac:dyDescent="0.2">
      <c r="A307" s="24"/>
      <c r="B307" s="21"/>
      <c r="C307" s="45" t="s">
        <v>5</v>
      </c>
      <c r="D307" s="44" t="s">
        <v>5</v>
      </c>
      <c r="E307" s="45"/>
      <c r="F307" s="220" t="s">
        <v>241</v>
      </c>
      <c r="G307" s="220" t="s">
        <v>239</v>
      </c>
      <c r="H307" s="22" t="str">
        <f>$H$6</f>
        <v>en %</v>
      </c>
      <c r="I307" s="27"/>
      <c r="K307" s="5"/>
    </row>
    <row r="308" spans="1:11" s="28" customFormat="1" ht="15" customHeight="1" x14ac:dyDescent="0.2">
      <c r="A308" s="54"/>
      <c r="B308" s="52" t="s">
        <v>163</v>
      </c>
      <c r="C308" s="235"/>
      <c r="D308" s="235"/>
      <c r="E308" s="235"/>
      <c r="F308" s="236"/>
      <c r="G308" s="236"/>
      <c r="H308" s="237"/>
      <c r="I308" s="27"/>
      <c r="K308" s="5"/>
    </row>
    <row r="309" spans="1:11" ht="10.5" customHeight="1" x14ac:dyDescent="0.2">
      <c r="A309" s="2"/>
      <c r="B309" s="31" t="s">
        <v>124</v>
      </c>
      <c r="C309" s="235"/>
      <c r="D309" s="235"/>
      <c r="E309" s="235"/>
      <c r="F309" s="236"/>
      <c r="G309" s="236"/>
      <c r="H309" s="237"/>
      <c r="I309" s="20"/>
    </row>
    <row r="310" spans="1:11" ht="10.5" customHeight="1" x14ac:dyDescent="0.2">
      <c r="A310" s="2"/>
      <c r="B310" s="37" t="s">
        <v>125</v>
      </c>
      <c r="C310" s="301">
        <v>502476016.06022531</v>
      </c>
      <c r="D310" s="301">
        <v>2935845824.4579954</v>
      </c>
      <c r="E310" s="301">
        <v>3438321840.5182209</v>
      </c>
      <c r="F310" s="302">
        <v>9648962.4299996663</v>
      </c>
      <c r="G310" s="302">
        <v>13217443.499000443</v>
      </c>
      <c r="H310" s="239">
        <v>-6.498447700337584E-3</v>
      </c>
      <c r="I310" s="20"/>
    </row>
    <row r="311" spans="1:11" ht="10.5" customHeight="1" x14ac:dyDescent="0.2">
      <c r="A311" s="2"/>
      <c r="B311" s="37" t="s">
        <v>126</v>
      </c>
      <c r="C311" s="301">
        <v>4129834.4700000375</v>
      </c>
      <c r="D311" s="301">
        <v>71503921.160000563</v>
      </c>
      <c r="E311" s="301">
        <v>75633755.630000606</v>
      </c>
      <c r="F311" s="302"/>
      <c r="G311" s="302">
        <v>246159.9000000002</v>
      </c>
      <c r="H311" s="239"/>
      <c r="I311" s="20"/>
    </row>
    <row r="312" spans="1:11" ht="10.5" customHeight="1" x14ac:dyDescent="0.2">
      <c r="A312" s="2"/>
      <c r="B312" s="37" t="s">
        <v>127</v>
      </c>
      <c r="C312" s="301">
        <v>171455978.97000203</v>
      </c>
      <c r="D312" s="301">
        <v>2231968813.0200295</v>
      </c>
      <c r="E312" s="301">
        <v>2403424791.9900317</v>
      </c>
      <c r="F312" s="302">
        <v>251.28</v>
      </c>
      <c r="G312" s="302">
        <v>8462742.5399999972</v>
      </c>
      <c r="H312" s="239">
        <v>0.95703138100726126</v>
      </c>
      <c r="I312" s="20"/>
    </row>
    <row r="313" spans="1:11" ht="10.5" customHeight="1" x14ac:dyDescent="0.2">
      <c r="A313" s="2"/>
      <c r="B313" s="37" t="s">
        <v>219</v>
      </c>
      <c r="C313" s="301">
        <v>142716365.7400375</v>
      </c>
      <c r="D313" s="301">
        <v>1381278994.0400281</v>
      </c>
      <c r="E313" s="301">
        <v>1523995359.7800655</v>
      </c>
      <c r="F313" s="302">
        <v>2.5</v>
      </c>
      <c r="G313" s="302">
        <v>5833845.0200000079</v>
      </c>
      <c r="H313" s="239">
        <v>0.12545131017707156</v>
      </c>
      <c r="I313" s="20"/>
    </row>
    <row r="314" spans="1:11" ht="10.5" customHeight="1" x14ac:dyDescent="0.2">
      <c r="A314" s="2"/>
      <c r="B314" s="37" t="s">
        <v>312</v>
      </c>
      <c r="C314" s="301"/>
      <c r="D314" s="301">
        <v>5288457.3812500006</v>
      </c>
      <c r="E314" s="301">
        <v>5288457.3812500006</v>
      </c>
      <c r="F314" s="302"/>
      <c r="G314" s="302"/>
      <c r="H314" s="239">
        <v>-0.34796998804653356</v>
      </c>
      <c r="I314" s="20"/>
    </row>
    <row r="315" spans="1:11" ht="10.5" customHeight="1" x14ac:dyDescent="0.2">
      <c r="A315" s="2"/>
      <c r="B315" s="16" t="s">
        <v>128</v>
      </c>
      <c r="C315" s="301"/>
      <c r="D315" s="301"/>
      <c r="E315" s="301"/>
      <c r="F315" s="302"/>
      <c r="G315" s="302"/>
      <c r="H315" s="239"/>
      <c r="I315" s="20"/>
      <c r="K315" s="28"/>
    </row>
    <row r="316" spans="1:11" ht="10.5" customHeight="1" x14ac:dyDescent="0.2">
      <c r="A316" s="2"/>
      <c r="B316" s="16" t="s">
        <v>192</v>
      </c>
      <c r="C316" s="301"/>
      <c r="D316" s="301"/>
      <c r="E316" s="301"/>
      <c r="F316" s="302"/>
      <c r="G316" s="302"/>
      <c r="H316" s="239"/>
      <c r="I316" s="20"/>
      <c r="K316" s="28"/>
    </row>
    <row r="317" spans="1:11" ht="10.5" hidden="1" customHeight="1" x14ac:dyDescent="0.2">
      <c r="A317" s="2"/>
      <c r="B317" s="16"/>
      <c r="C317" s="301"/>
      <c r="D317" s="301"/>
      <c r="E317" s="301"/>
      <c r="F317" s="302"/>
      <c r="G317" s="302"/>
      <c r="H317" s="239"/>
      <c r="I317" s="20"/>
    </row>
    <row r="318" spans="1:11" ht="10.5" customHeight="1" x14ac:dyDescent="0.2">
      <c r="A318" s="2"/>
      <c r="B318" s="16" t="s">
        <v>416</v>
      </c>
      <c r="C318" s="301">
        <v>138719.24999999738</v>
      </c>
      <c r="D318" s="301">
        <v>298669.2</v>
      </c>
      <c r="E318" s="301">
        <v>437388.44999999739</v>
      </c>
      <c r="F318" s="302"/>
      <c r="G318" s="302">
        <v>3443.2900000000018</v>
      </c>
      <c r="H318" s="239">
        <v>0.3635576751494638</v>
      </c>
      <c r="I318" s="20"/>
    </row>
    <row r="319" spans="1:11" ht="10.5" customHeight="1" x14ac:dyDescent="0.2">
      <c r="A319" s="2"/>
      <c r="B319" s="574" t="s">
        <v>452</v>
      </c>
      <c r="C319" s="301"/>
      <c r="D319" s="301"/>
      <c r="E319" s="301"/>
      <c r="F319" s="302"/>
      <c r="G319" s="302"/>
      <c r="H319" s="239"/>
      <c r="I319" s="20"/>
    </row>
    <row r="320" spans="1:11" ht="10.5" customHeight="1" x14ac:dyDescent="0.2">
      <c r="A320" s="2"/>
      <c r="B320" s="574" t="s">
        <v>488</v>
      </c>
      <c r="C320" s="301"/>
      <c r="D320" s="301">
        <v>498144.7746</v>
      </c>
      <c r="E320" s="301">
        <v>498144.7746</v>
      </c>
      <c r="F320" s="302"/>
      <c r="G320" s="302"/>
      <c r="H320" s="239">
        <v>-0.61955619482699342</v>
      </c>
      <c r="I320" s="20"/>
    </row>
    <row r="321" spans="1:11" ht="10.5" customHeight="1" x14ac:dyDescent="0.2">
      <c r="A321" s="2"/>
      <c r="B321" s="16" t="s">
        <v>423</v>
      </c>
      <c r="C321" s="301"/>
      <c r="D321" s="301">
        <v>70771.5</v>
      </c>
      <c r="E321" s="301">
        <v>70771.5</v>
      </c>
      <c r="F321" s="302"/>
      <c r="G321" s="302">
        <v>300</v>
      </c>
      <c r="H321" s="239"/>
      <c r="I321" s="20"/>
    </row>
    <row r="322" spans="1:11" s="28" customFormat="1" ht="10.5" customHeight="1" x14ac:dyDescent="0.2">
      <c r="A322" s="54"/>
      <c r="B322" s="16" t="s">
        <v>280</v>
      </c>
      <c r="C322" s="301"/>
      <c r="D322" s="301">
        <v>-85041328.300010815</v>
      </c>
      <c r="E322" s="301">
        <v>-85041328.300010815</v>
      </c>
      <c r="F322" s="302">
        <v>-4340.13</v>
      </c>
      <c r="G322" s="302">
        <v>-515306.65000000264</v>
      </c>
      <c r="H322" s="239">
        <v>0.14814042922375115</v>
      </c>
      <c r="I322" s="27"/>
      <c r="J322" s="5"/>
    </row>
    <row r="323" spans="1:11" s="28" customFormat="1" ht="15.75" customHeight="1" x14ac:dyDescent="0.2">
      <c r="A323" s="54"/>
      <c r="B323" s="35" t="s">
        <v>131</v>
      </c>
      <c r="C323" s="303">
        <v>820916914.49026489</v>
      </c>
      <c r="D323" s="303">
        <v>6541712267.2338934</v>
      </c>
      <c r="E323" s="303">
        <v>7362629181.7241573</v>
      </c>
      <c r="F323" s="304">
        <v>9644876.0799996667</v>
      </c>
      <c r="G323" s="304">
        <v>27248627.599000443</v>
      </c>
      <c r="H323" s="237">
        <v>4.9276239110821685E-2</v>
      </c>
      <c r="I323" s="27"/>
      <c r="J323" s="5"/>
      <c r="K323" s="209" t="b">
        <f>IF(ABS(E323-SUM(E310:E322))&lt;0.001,TRUE,FALSE)</f>
        <v>1</v>
      </c>
    </row>
    <row r="324" spans="1:11" ht="10.5" customHeight="1" x14ac:dyDescent="0.2">
      <c r="A324" s="2"/>
      <c r="B324" s="31" t="s">
        <v>132</v>
      </c>
      <c r="C324" s="303"/>
      <c r="D324" s="303"/>
      <c r="E324" s="303"/>
      <c r="F324" s="304"/>
      <c r="G324" s="304"/>
      <c r="H324" s="237"/>
      <c r="I324" s="20"/>
    </row>
    <row r="325" spans="1:11" ht="10.5" customHeight="1" x14ac:dyDescent="0.2">
      <c r="A325" s="2"/>
      <c r="B325" s="37" t="s">
        <v>24</v>
      </c>
      <c r="C325" s="301">
        <v>1498143818.5504835</v>
      </c>
      <c r="D325" s="301">
        <v>1036714167.0898839</v>
      </c>
      <c r="E325" s="301">
        <v>2534857985.640368</v>
      </c>
      <c r="F325" s="302">
        <v>46260272.210000224</v>
      </c>
      <c r="G325" s="302">
        <v>13467298.269999975</v>
      </c>
      <c r="H325" s="239">
        <v>2.4293473372834828E-2</v>
      </c>
      <c r="I325" s="20"/>
    </row>
    <row r="326" spans="1:11" ht="10.5" customHeight="1" x14ac:dyDescent="0.2">
      <c r="A326" s="2"/>
      <c r="B326" s="37" t="s">
        <v>133</v>
      </c>
      <c r="C326" s="301">
        <v>285366008.54978335</v>
      </c>
      <c r="D326" s="301">
        <v>1084676760.6896751</v>
      </c>
      <c r="E326" s="301">
        <v>1370042769.2394583</v>
      </c>
      <c r="F326" s="302">
        <v>36149537.330000289</v>
      </c>
      <c r="G326" s="302">
        <v>5771762.6699999524</v>
      </c>
      <c r="H326" s="239">
        <v>0.20715772977265079</v>
      </c>
      <c r="I326" s="20"/>
    </row>
    <row r="327" spans="1:11" ht="10.5" customHeight="1" x14ac:dyDescent="0.2">
      <c r="A327" s="2"/>
      <c r="B327" s="37" t="s">
        <v>134</v>
      </c>
      <c r="C327" s="305">
        <v>7245932.800000214</v>
      </c>
      <c r="D327" s="301">
        <v>64329968.249992542</v>
      </c>
      <c r="E327" s="301">
        <v>71575901.049992755</v>
      </c>
      <c r="F327" s="302">
        <v>41048229.759995811</v>
      </c>
      <c r="G327" s="302">
        <v>260691.66999999937</v>
      </c>
      <c r="H327" s="239">
        <v>-0.51483072559848364</v>
      </c>
      <c r="I327" s="20"/>
    </row>
    <row r="328" spans="1:11" ht="10.5" customHeight="1" x14ac:dyDescent="0.2">
      <c r="A328" s="2"/>
      <c r="B328" s="37" t="s">
        <v>220</v>
      </c>
      <c r="C328" s="301">
        <v>21310110.020000011</v>
      </c>
      <c r="D328" s="301">
        <v>142549547.36999974</v>
      </c>
      <c r="E328" s="301">
        <v>163859657.38999975</v>
      </c>
      <c r="F328" s="302">
        <v>12211.44</v>
      </c>
      <c r="G328" s="302">
        <v>771883.04999999993</v>
      </c>
      <c r="H328" s="239">
        <v>-2.801059580878118E-2</v>
      </c>
      <c r="I328" s="20"/>
    </row>
    <row r="329" spans="1:11" ht="10.5" customHeight="1" x14ac:dyDescent="0.2">
      <c r="A329" s="2"/>
      <c r="B329" s="37" t="s">
        <v>352</v>
      </c>
      <c r="C329" s="301"/>
      <c r="D329" s="301">
        <v>19474671.623539995</v>
      </c>
      <c r="E329" s="301">
        <v>19474671.623539995</v>
      </c>
      <c r="F329" s="302"/>
      <c r="G329" s="302"/>
      <c r="H329" s="239">
        <v>0.11569629536230686</v>
      </c>
      <c r="I329" s="20"/>
      <c r="K329" s="28"/>
    </row>
    <row r="330" spans="1:11" ht="10.5" hidden="1" customHeight="1" x14ac:dyDescent="0.2">
      <c r="A330" s="2"/>
      <c r="B330" s="16"/>
      <c r="C330" s="301"/>
      <c r="D330" s="301"/>
      <c r="E330" s="301"/>
      <c r="F330" s="302"/>
      <c r="G330" s="302"/>
      <c r="H330" s="239"/>
      <c r="I330" s="20"/>
      <c r="K330" s="28"/>
    </row>
    <row r="331" spans="1:11" ht="10.5" customHeight="1" x14ac:dyDescent="0.2">
      <c r="A331" s="2"/>
      <c r="B331" s="16" t="s">
        <v>416</v>
      </c>
      <c r="C331" s="301">
        <v>1860.0000000000025</v>
      </c>
      <c r="D331" s="301">
        <v>36363</v>
      </c>
      <c r="E331" s="301">
        <v>38223</v>
      </c>
      <c r="F331" s="302"/>
      <c r="G331" s="302">
        <v>60</v>
      </c>
      <c r="H331" s="239"/>
      <c r="I331" s="20"/>
      <c r="K331" s="28"/>
    </row>
    <row r="332" spans="1:11" ht="10.5" customHeight="1" x14ac:dyDescent="0.2">
      <c r="A332" s="2"/>
      <c r="B332" s="574" t="s">
        <v>453</v>
      </c>
      <c r="C332" s="301"/>
      <c r="D332" s="301">
        <v>9770.880000000001</v>
      </c>
      <c r="E332" s="301">
        <v>9770.880000000001</v>
      </c>
      <c r="F332" s="302"/>
      <c r="G332" s="302"/>
      <c r="H332" s="239">
        <v>-0.66496926189809191</v>
      </c>
      <c r="I332" s="20"/>
      <c r="K332" s="28"/>
    </row>
    <row r="333" spans="1:11" ht="10.5" hidden="1" customHeight="1" x14ac:dyDescent="0.2">
      <c r="A333" s="2"/>
      <c r="B333" s="574"/>
      <c r="C333" s="301"/>
      <c r="D333" s="301"/>
      <c r="E333" s="301"/>
      <c r="F333" s="302"/>
      <c r="G333" s="302"/>
      <c r="H333" s="239"/>
      <c r="I333" s="20"/>
      <c r="K333" s="28"/>
    </row>
    <row r="334" spans="1:11" ht="10.5" customHeight="1" x14ac:dyDescent="0.2">
      <c r="A334" s="2"/>
      <c r="B334" s="16" t="s">
        <v>423</v>
      </c>
      <c r="C334" s="301">
        <v>218961.8</v>
      </c>
      <c r="D334" s="301">
        <v>317489.98</v>
      </c>
      <c r="E334" s="301">
        <v>536451.78</v>
      </c>
      <c r="F334" s="302">
        <v>12</v>
      </c>
      <c r="G334" s="302">
        <v>2704</v>
      </c>
      <c r="H334" s="239">
        <v>-8.1393686307092983E-3</v>
      </c>
      <c r="I334" s="20"/>
    </row>
    <row r="335" spans="1:11" ht="10.5" customHeight="1" x14ac:dyDescent="0.2">
      <c r="A335" s="2"/>
      <c r="B335" s="16" t="s">
        <v>280</v>
      </c>
      <c r="C335" s="301"/>
      <c r="D335" s="301">
        <v>-99996378.869999424</v>
      </c>
      <c r="E335" s="301">
        <v>-99996378.869999424</v>
      </c>
      <c r="F335" s="302">
        <v>-10217.279999999999</v>
      </c>
      <c r="G335" s="302">
        <v>-584695.89999999932</v>
      </c>
      <c r="H335" s="239">
        <v>0.29903537883303022</v>
      </c>
      <c r="I335" s="20"/>
    </row>
    <row r="336" spans="1:11" s="28" customFormat="1" ht="16.5" customHeight="1" x14ac:dyDescent="0.2">
      <c r="A336" s="54"/>
      <c r="B336" s="35" t="s">
        <v>135</v>
      </c>
      <c r="C336" s="303">
        <v>1812286691.7202673</v>
      </c>
      <c r="D336" s="303">
        <v>2248112360.0130916</v>
      </c>
      <c r="E336" s="303">
        <v>4060399051.7333589</v>
      </c>
      <c r="F336" s="304">
        <v>123460045.45999633</v>
      </c>
      <c r="G336" s="304">
        <v>19689703.759999927</v>
      </c>
      <c r="H336" s="237">
        <v>5.005937463647725E-2</v>
      </c>
      <c r="I336" s="27"/>
      <c r="J336" s="5"/>
      <c r="K336" s="209" t="b">
        <f>IF(ABS(E336-SUM(E325:E335))&lt;0.001,TRUE,FALSE)</f>
        <v>1</v>
      </c>
    </row>
    <row r="337" spans="1:11" ht="10.5" customHeight="1" x14ac:dyDescent="0.2">
      <c r="A337" s="2"/>
      <c r="B337" s="31" t="s">
        <v>136</v>
      </c>
      <c r="C337" s="303"/>
      <c r="D337" s="303"/>
      <c r="E337" s="303"/>
      <c r="F337" s="304"/>
      <c r="G337" s="304"/>
      <c r="H337" s="237"/>
      <c r="I337" s="20"/>
      <c r="K337" s="28"/>
    </row>
    <row r="338" spans="1:11" ht="10.5" customHeight="1" x14ac:dyDescent="0.2">
      <c r="A338" s="2"/>
      <c r="B338" s="37" t="s">
        <v>138</v>
      </c>
      <c r="C338" s="301">
        <v>412832576.31004316</v>
      </c>
      <c r="D338" s="301">
        <v>327014810.61999416</v>
      </c>
      <c r="E338" s="301">
        <v>739847386.93003726</v>
      </c>
      <c r="F338" s="302">
        <v>2464583.8299999973</v>
      </c>
      <c r="G338" s="302">
        <v>3163121.6600000095</v>
      </c>
      <c r="H338" s="239">
        <v>7.2220816973599833E-2</v>
      </c>
      <c r="I338" s="20"/>
      <c r="K338" s="28"/>
    </row>
    <row r="339" spans="1:11" ht="10.5" customHeight="1" x14ac:dyDescent="0.2">
      <c r="A339" s="2"/>
      <c r="B339" s="37" t="s">
        <v>221</v>
      </c>
      <c r="C339" s="301">
        <v>224674.06999999995</v>
      </c>
      <c r="D339" s="301">
        <v>6913955.9900000123</v>
      </c>
      <c r="E339" s="301">
        <v>7138630.0600000117</v>
      </c>
      <c r="F339" s="302">
        <v>236.14</v>
      </c>
      <c r="G339" s="302">
        <v>15985.38</v>
      </c>
      <c r="H339" s="239">
        <v>2.4766899277926857E-2</v>
      </c>
      <c r="I339" s="20"/>
      <c r="K339" s="209"/>
    </row>
    <row r="340" spans="1:11" s="28" customFormat="1" ht="10.5" customHeight="1" x14ac:dyDescent="0.2">
      <c r="A340" s="54"/>
      <c r="B340" s="16" t="s">
        <v>128</v>
      </c>
      <c r="C340" s="301"/>
      <c r="D340" s="301"/>
      <c r="E340" s="301"/>
      <c r="F340" s="302"/>
      <c r="G340" s="302"/>
      <c r="H340" s="239"/>
      <c r="I340" s="27"/>
      <c r="J340" s="5"/>
    </row>
    <row r="341" spans="1:11" s="28" customFormat="1" ht="10.5" customHeight="1" x14ac:dyDescent="0.2">
      <c r="A341" s="54"/>
      <c r="B341" s="16" t="s">
        <v>416</v>
      </c>
      <c r="C341" s="301"/>
      <c r="D341" s="301">
        <v>5000</v>
      </c>
      <c r="E341" s="301">
        <v>5000</v>
      </c>
      <c r="F341" s="302"/>
      <c r="G341" s="302"/>
      <c r="H341" s="239">
        <v>0.15473441108545027</v>
      </c>
      <c r="I341" s="27"/>
      <c r="J341" s="5"/>
    </row>
    <row r="342" spans="1:11" s="28" customFormat="1" ht="10.5" customHeight="1" x14ac:dyDescent="0.2">
      <c r="A342" s="54"/>
      <c r="B342" s="16" t="s">
        <v>436</v>
      </c>
      <c r="C342" s="301">
        <v>2222132.38</v>
      </c>
      <c r="D342" s="301">
        <v>1928860.36</v>
      </c>
      <c r="E342" s="301">
        <v>4150992.74</v>
      </c>
      <c r="F342" s="302"/>
      <c r="G342" s="302">
        <v>15240</v>
      </c>
      <c r="H342" s="239">
        <v>0.19689393514530495</v>
      </c>
      <c r="I342" s="27"/>
      <c r="J342" s="5"/>
    </row>
    <row r="343" spans="1:11" s="28" customFormat="1" ht="10.5" customHeight="1" x14ac:dyDescent="0.2">
      <c r="A343" s="54"/>
      <c r="B343" s="574" t="s">
        <v>454</v>
      </c>
      <c r="C343" s="301"/>
      <c r="D343" s="301">
        <v>2162</v>
      </c>
      <c r="E343" s="301">
        <v>2162</v>
      </c>
      <c r="F343" s="302"/>
      <c r="G343" s="302"/>
      <c r="H343" s="239"/>
      <c r="I343" s="27"/>
      <c r="J343" s="5"/>
    </row>
    <row r="344" spans="1:11" s="28" customFormat="1" ht="10.5" hidden="1" customHeight="1" x14ac:dyDescent="0.2">
      <c r="A344" s="54"/>
      <c r="B344" s="574"/>
      <c r="C344" s="301"/>
      <c r="D344" s="301"/>
      <c r="E344" s="301"/>
      <c r="F344" s="302"/>
      <c r="G344" s="302"/>
      <c r="H344" s="239"/>
      <c r="I344" s="27"/>
      <c r="J344" s="5"/>
    </row>
    <row r="345" spans="1:11" ht="12.75" customHeight="1" x14ac:dyDescent="0.2">
      <c r="A345" s="2"/>
      <c r="B345" s="16" t="s">
        <v>280</v>
      </c>
      <c r="C345" s="301"/>
      <c r="D345" s="301">
        <v>-2235640.7000000137</v>
      </c>
      <c r="E345" s="301">
        <v>-2235640.7000000137</v>
      </c>
      <c r="F345" s="302">
        <v>-246.5</v>
      </c>
      <c r="G345" s="302">
        <v>-7561.010000000002</v>
      </c>
      <c r="H345" s="239">
        <v>0.22514458371883994</v>
      </c>
      <c r="I345" s="20"/>
    </row>
    <row r="346" spans="1:11" s="28" customFormat="1" ht="16.5" customHeight="1" x14ac:dyDescent="0.2">
      <c r="A346" s="54"/>
      <c r="B346" s="16" t="s">
        <v>356</v>
      </c>
      <c r="C346" s="301"/>
      <c r="D346" s="301">
        <v>4170501.3702549986</v>
      </c>
      <c r="E346" s="301">
        <v>4170501.3702549986</v>
      </c>
      <c r="F346" s="302"/>
      <c r="G346" s="302"/>
      <c r="H346" s="239">
        <v>0.18258904967148437</v>
      </c>
      <c r="I346" s="27"/>
      <c r="J346" s="5"/>
    </row>
    <row r="347" spans="1:11" ht="10.5" customHeight="1" x14ac:dyDescent="0.2">
      <c r="A347" s="2"/>
      <c r="B347" s="35" t="s">
        <v>137</v>
      </c>
      <c r="C347" s="303">
        <v>415279382.76004314</v>
      </c>
      <c r="D347" s="303">
        <v>337799649.64024907</v>
      </c>
      <c r="E347" s="303">
        <v>753079032.40029228</v>
      </c>
      <c r="F347" s="304">
        <v>2464573.4699999974</v>
      </c>
      <c r="G347" s="304">
        <v>3186786.0300000091</v>
      </c>
      <c r="H347" s="237">
        <v>7.2526308357677483E-2</v>
      </c>
      <c r="I347" s="20"/>
      <c r="K347" s="209" t="b">
        <f>IF(ABS(E347-SUM(E338:E346))&lt;0.001,TRUE,FALSE)</f>
        <v>1</v>
      </c>
    </row>
    <row r="348" spans="1:11" ht="10.5" customHeight="1" x14ac:dyDescent="0.2">
      <c r="A348" s="2"/>
      <c r="B348" s="31" t="s">
        <v>141</v>
      </c>
      <c r="C348" s="303"/>
      <c r="D348" s="303"/>
      <c r="E348" s="303"/>
      <c r="F348" s="304"/>
      <c r="G348" s="304"/>
      <c r="H348" s="237"/>
      <c r="I348" s="20"/>
      <c r="K348" s="57"/>
    </row>
    <row r="349" spans="1:11" s="57" customFormat="1" ht="10.5" customHeight="1" x14ac:dyDescent="0.2">
      <c r="A349" s="6"/>
      <c r="B349" s="37" t="s">
        <v>151</v>
      </c>
      <c r="C349" s="301">
        <v>133095036.01000716</v>
      </c>
      <c r="D349" s="301">
        <v>45341479.930001765</v>
      </c>
      <c r="E349" s="301">
        <v>178436515.94000891</v>
      </c>
      <c r="F349" s="302">
        <v>50712.25</v>
      </c>
      <c r="G349" s="302">
        <v>663353.72999999928</v>
      </c>
      <c r="H349" s="239">
        <v>0.15522044571621429</v>
      </c>
      <c r="I349" s="56"/>
      <c r="J349" s="5"/>
    </row>
    <row r="350" spans="1:11" s="57" customFormat="1" ht="10.5" customHeight="1" x14ac:dyDescent="0.2">
      <c r="A350" s="6"/>
      <c r="B350" s="37" t="s">
        <v>222</v>
      </c>
      <c r="C350" s="301">
        <v>6865.6400000000012</v>
      </c>
      <c r="D350" s="301">
        <v>63330.98</v>
      </c>
      <c r="E350" s="301">
        <v>70196.62000000001</v>
      </c>
      <c r="F350" s="302">
        <v>60</v>
      </c>
      <c r="G350" s="302">
        <v>327.72</v>
      </c>
      <c r="H350" s="239">
        <v>7.9085229855453187E-2</v>
      </c>
      <c r="I350" s="56"/>
      <c r="J350" s="5"/>
      <c r="K350" s="209"/>
    </row>
    <row r="351" spans="1:11" s="57" customFormat="1" ht="10.5" customHeight="1" x14ac:dyDescent="0.2">
      <c r="A351" s="6"/>
      <c r="B351" s="16" t="s">
        <v>128</v>
      </c>
      <c r="C351" s="306"/>
      <c r="D351" s="306"/>
      <c r="E351" s="306"/>
      <c r="F351" s="307"/>
      <c r="G351" s="307"/>
      <c r="H351" s="182"/>
      <c r="I351" s="56"/>
      <c r="J351" s="5"/>
      <c r="K351" s="209"/>
    </row>
    <row r="352" spans="1:11" s="57" customFormat="1" ht="10.5" customHeight="1" x14ac:dyDescent="0.2">
      <c r="A352" s="6"/>
      <c r="B352" s="16" t="s">
        <v>427</v>
      </c>
      <c r="C352" s="306">
        <v>6149.2</v>
      </c>
      <c r="D352" s="306">
        <v>13499</v>
      </c>
      <c r="E352" s="306">
        <v>19648.2</v>
      </c>
      <c r="F352" s="307"/>
      <c r="G352" s="307">
        <v>50</v>
      </c>
      <c r="H352" s="182">
        <v>0.253873643905552</v>
      </c>
      <c r="I352" s="56"/>
      <c r="J352" s="5"/>
      <c r="K352" s="60"/>
    </row>
    <row r="353" spans="1:11" s="57" customFormat="1" ht="10.5" hidden="1" customHeight="1" x14ac:dyDescent="0.2">
      <c r="A353" s="6"/>
      <c r="B353" s="16"/>
      <c r="C353" s="306"/>
      <c r="D353" s="306"/>
      <c r="E353" s="306"/>
      <c r="F353" s="307"/>
      <c r="G353" s="307"/>
      <c r="H353" s="182"/>
      <c r="I353" s="56"/>
      <c r="J353" s="5"/>
    </row>
    <row r="354" spans="1:11" s="57" customFormat="1" ht="10.5" customHeight="1" x14ac:dyDescent="0.2">
      <c r="A354" s="6"/>
      <c r="B354" s="574" t="s">
        <v>455</v>
      </c>
      <c r="C354" s="306"/>
      <c r="D354" s="306"/>
      <c r="E354" s="306"/>
      <c r="F354" s="307"/>
      <c r="G354" s="307"/>
      <c r="H354" s="182"/>
      <c r="I354" s="56"/>
      <c r="J354" s="5"/>
    </row>
    <row r="355" spans="1:11" s="57" customFormat="1" ht="10.5" hidden="1" customHeight="1" x14ac:dyDescent="0.2">
      <c r="A355" s="6"/>
      <c r="B355" s="574"/>
      <c r="C355" s="306"/>
      <c r="D355" s="306"/>
      <c r="E355" s="306"/>
      <c r="F355" s="307"/>
      <c r="G355" s="307"/>
      <c r="H355" s="182"/>
      <c r="I355" s="56"/>
      <c r="J355" s="5"/>
    </row>
    <row r="356" spans="1:11" s="60" customFormat="1" ht="14.25" customHeight="1" x14ac:dyDescent="0.2">
      <c r="A356" s="24"/>
      <c r="B356" s="16" t="s">
        <v>423</v>
      </c>
      <c r="C356" s="306"/>
      <c r="D356" s="306"/>
      <c r="E356" s="306"/>
      <c r="F356" s="307"/>
      <c r="G356" s="307"/>
      <c r="H356" s="182"/>
      <c r="I356" s="59"/>
      <c r="K356" s="57"/>
    </row>
    <row r="357" spans="1:11" s="60" customFormat="1" ht="14.25" customHeight="1" x14ac:dyDescent="0.2">
      <c r="A357" s="24"/>
      <c r="B357" s="16" t="s">
        <v>280</v>
      </c>
      <c r="C357" s="306"/>
      <c r="D357" s="306">
        <v>-4271830.7100000018</v>
      </c>
      <c r="E357" s="306">
        <v>-4271830.7100000018</v>
      </c>
      <c r="F357" s="307">
        <v>-11</v>
      </c>
      <c r="G357" s="307">
        <v>-16619.13</v>
      </c>
      <c r="H357" s="182">
        <v>0.64596080354274332</v>
      </c>
      <c r="I357" s="59"/>
    </row>
    <row r="358" spans="1:11" s="57" customFormat="1" ht="10.5" customHeight="1" x14ac:dyDescent="0.2">
      <c r="A358" s="6"/>
      <c r="B358" s="35" t="s">
        <v>142</v>
      </c>
      <c r="C358" s="308">
        <v>133108050.85000716</v>
      </c>
      <c r="D358" s="308">
        <v>41146479.200001769</v>
      </c>
      <c r="E358" s="308">
        <v>174254530.05000889</v>
      </c>
      <c r="F358" s="309">
        <v>50761.25</v>
      </c>
      <c r="G358" s="309">
        <v>647112.31999999925</v>
      </c>
      <c r="H358" s="183">
        <v>0.14681586454241446</v>
      </c>
      <c r="I358" s="56"/>
      <c r="J358" s="5"/>
      <c r="K358" s="209" t="b">
        <f>IF(ABS(E358-SUM(E349:E357))&lt;0.001,TRUE,FALSE)</f>
        <v>1</v>
      </c>
    </row>
    <row r="359" spans="1:11" s="57" customFormat="1" ht="10.5" customHeight="1" x14ac:dyDescent="0.2">
      <c r="A359" s="6"/>
      <c r="B359" s="31" t="s">
        <v>139</v>
      </c>
      <c r="C359" s="308"/>
      <c r="D359" s="308"/>
      <c r="E359" s="308"/>
      <c r="F359" s="309"/>
      <c r="G359" s="309"/>
      <c r="H359" s="183"/>
      <c r="I359" s="56"/>
      <c r="J359" s="5"/>
    </row>
    <row r="360" spans="1:11" s="57" customFormat="1" ht="10.5" customHeight="1" x14ac:dyDescent="0.2">
      <c r="A360" s="6"/>
      <c r="B360" s="37" t="s">
        <v>140</v>
      </c>
      <c r="C360" s="306">
        <v>3191807.659999785</v>
      </c>
      <c r="D360" s="306">
        <v>446789.95999999787</v>
      </c>
      <c r="E360" s="306">
        <v>3638597.6199997831</v>
      </c>
      <c r="F360" s="307">
        <v>117</v>
      </c>
      <c r="G360" s="307">
        <v>12038.789999999994</v>
      </c>
      <c r="H360" s="182"/>
      <c r="I360" s="56"/>
      <c r="J360" s="5"/>
      <c r="K360" s="209"/>
    </row>
    <row r="361" spans="1:11" s="57" customFormat="1" ht="10.5" customHeight="1" x14ac:dyDescent="0.2">
      <c r="A361" s="6"/>
      <c r="B361" s="37" t="s">
        <v>179</v>
      </c>
      <c r="C361" s="364">
        <v>583234.48000000697</v>
      </c>
      <c r="D361" s="306">
        <v>61420933.150008425</v>
      </c>
      <c r="E361" s="306">
        <v>62004167.630008437</v>
      </c>
      <c r="F361" s="307">
        <v>26807.46</v>
      </c>
      <c r="G361" s="307">
        <v>220324.54000000196</v>
      </c>
      <c r="H361" s="182">
        <v>0.20368607963098539</v>
      </c>
      <c r="I361" s="56"/>
      <c r="J361" s="5"/>
      <c r="K361" s="209"/>
    </row>
    <row r="362" spans="1:11" s="57" customFormat="1" ht="10.5" customHeight="1" x14ac:dyDescent="0.2">
      <c r="A362" s="6"/>
      <c r="B362" s="37" t="s">
        <v>223</v>
      </c>
      <c r="C362" s="306">
        <v>8200.6299999999992</v>
      </c>
      <c r="D362" s="306">
        <v>1526075.4300000006</v>
      </c>
      <c r="E362" s="306">
        <v>1534276.0600000005</v>
      </c>
      <c r="F362" s="307"/>
      <c r="G362" s="307">
        <v>4941.079999999999</v>
      </c>
      <c r="H362" s="182">
        <v>7.0701745300385088E-2</v>
      </c>
      <c r="I362" s="56"/>
      <c r="J362" s="5"/>
    </row>
    <row r="363" spans="1:11" s="60" customFormat="1" ht="10.5" customHeight="1" x14ac:dyDescent="0.2">
      <c r="A363" s="24"/>
      <c r="B363" s="37" t="s">
        <v>498</v>
      </c>
      <c r="C363" s="306"/>
      <c r="D363" s="306">
        <v>4630</v>
      </c>
      <c r="E363" s="306">
        <v>4630</v>
      </c>
      <c r="F363" s="307"/>
      <c r="G363" s="307">
        <v>20</v>
      </c>
      <c r="H363" s="182"/>
      <c r="I363" s="59"/>
      <c r="J363" s="5"/>
    </row>
    <row r="364" spans="1:11" s="60" customFormat="1" ht="10.5" customHeight="1" x14ac:dyDescent="0.2">
      <c r="A364" s="24"/>
      <c r="B364" s="574" t="s">
        <v>456</v>
      </c>
      <c r="C364" s="306"/>
      <c r="D364" s="306"/>
      <c r="E364" s="306"/>
      <c r="F364" s="307"/>
      <c r="G364" s="307"/>
      <c r="H364" s="182"/>
      <c r="I364" s="59"/>
      <c r="J364" s="5"/>
    </row>
    <row r="365" spans="1:11" s="60" customFormat="1" ht="10.5" hidden="1" customHeight="1" x14ac:dyDescent="0.2">
      <c r="A365" s="24"/>
      <c r="B365" s="574"/>
      <c r="C365" s="306"/>
      <c r="D365" s="306"/>
      <c r="E365" s="306"/>
      <c r="F365" s="307"/>
      <c r="G365" s="307"/>
      <c r="H365" s="182"/>
      <c r="I365" s="59"/>
      <c r="J365" s="5"/>
    </row>
    <row r="366" spans="1:11" s="57" customFormat="1" x14ac:dyDescent="0.2">
      <c r="A366" s="6"/>
      <c r="B366" s="16" t="s">
        <v>423</v>
      </c>
      <c r="C366" s="306"/>
      <c r="D366" s="306"/>
      <c r="E366" s="306"/>
      <c r="F366" s="307"/>
      <c r="G366" s="307"/>
      <c r="H366" s="182"/>
      <c r="I366" s="56"/>
      <c r="K366" s="60"/>
    </row>
    <row r="367" spans="1:11" s="60" customFormat="1" ht="17.25" customHeight="1" x14ac:dyDescent="0.2">
      <c r="A367" s="24"/>
      <c r="B367" s="37" t="s">
        <v>280</v>
      </c>
      <c r="C367" s="306"/>
      <c r="D367" s="306">
        <v>-829173.22000000789</v>
      </c>
      <c r="E367" s="306">
        <v>-829173.22000000789</v>
      </c>
      <c r="F367" s="307">
        <v>-8</v>
      </c>
      <c r="G367" s="307">
        <v>-3537.4200000000005</v>
      </c>
      <c r="H367" s="182">
        <v>0.58539699722381222</v>
      </c>
      <c r="I367" s="59"/>
    </row>
    <row r="368" spans="1:11" s="60" customFormat="1" ht="17.25" customHeight="1" x14ac:dyDescent="0.2">
      <c r="A368" s="24"/>
      <c r="B368" s="35" t="s">
        <v>143</v>
      </c>
      <c r="C368" s="308">
        <v>3783242.7699997919</v>
      </c>
      <c r="D368" s="308">
        <v>62569255.320008419</v>
      </c>
      <c r="E368" s="308">
        <v>66352498.090008214</v>
      </c>
      <c r="F368" s="309">
        <v>26916.46</v>
      </c>
      <c r="G368" s="309">
        <v>233786.99000000191</v>
      </c>
      <c r="H368" s="183">
        <v>0.26315420158397207</v>
      </c>
      <c r="I368" s="59"/>
      <c r="K368" s="209" t="b">
        <f>IF(ABS(E368-SUM(E360:E367))&lt;0.001,TRUE,FALSE)</f>
        <v>1</v>
      </c>
    </row>
    <row r="369" spans="1:11" s="60" customFormat="1" ht="17.25" customHeight="1" x14ac:dyDescent="0.2">
      <c r="A369" s="24"/>
      <c r="B369" s="31" t="s">
        <v>466</v>
      </c>
      <c r="C369" s="308"/>
      <c r="D369" s="308"/>
      <c r="E369" s="308"/>
      <c r="F369" s="309"/>
      <c r="G369" s="309"/>
      <c r="H369" s="183"/>
      <c r="I369" s="59"/>
      <c r="K369" s="209"/>
    </row>
    <row r="370" spans="1:11" s="60" customFormat="1" ht="11.25" customHeight="1" x14ac:dyDescent="0.2">
      <c r="A370" s="24"/>
      <c r="B370" s="37" t="s">
        <v>468</v>
      </c>
      <c r="C370" s="306">
        <v>26718205.059999995</v>
      </c>
      <c r="D370" s="306">
        <v>3954348.4</v>
      </c>
      <c r="E370" s="306">
        <v>30672553.459999993</v>
      </c>
      <c r="F370" s="307"/>
      <c r="G370" s="307">
        <v>100216</v>
      </c>
      <c r="H370" s="182">
        <v>0.8714638499740297</v>
      </c>
      <c r="I370" s="59"/>
      <c r="K370" s="209"/>
    </row>
    <row r="371" spans="1:11" s="60" customFormat="1" ht="17.25" customHeight="1" x14ac:dyDescent="0.2">
      <c r="A371" s="24"/>
      <c r="B371" s="35" t="s">
        <v>467</v>
      </c>
      <c r="C371" s="308">
        <v>26718205.059999995</v>
      </c>
      <c r="D371" s="308">
        <v>3954348.4</v>
      </c>
      <c r="E371" s="308">
        <v>30672553.459999993</v>
      </c>
      <c r="F371" s="309"/>
      <c r="G371" s="309">
        <v>100216</v>
      </c>
      <c r="H371" s="183">
        <v>0.8714638499740297</v>
      </c>
      <c r="I371" s="59"/>
      <c r="K371" s="209"/>
    </row>
    <row r="372" spans="1:11" s="57" customFormat="1" ht="10.5" customHeight="1" x14ac:dyDescent="0.2">
      <c r="A372" s="6"/>
      <c r="B372" s="31" t="s">
        <v>122</v>
      </c>
      <c r="C372" s="308"/>
      <c r="D372" s="308"/>
      <c r="E372" s="308"/>
      <c r="F372" s="309"/>
      <c r="G372" s="309"/>
      <c r="H372" s="183"/>
      <c r="I372" s="56"/>
      <c r="J372" s="5"/>
    </row>
    <row r="373" spans="1:11" s="57" customFormat="1" ht="10.5" customHeight="1" x14ac:dyDescent="0.2">
      <c r="A373" s="6"/>
      <c r="B373" s="37" t="s">
        <v>144</v>
      </c>
      <c r="C373" s="306">
        <v>19192.73000000012</v>
      </c>
      <c r="D373" s="306">
        <v>214342.16999999966</v>
      </c>
      <c r="E373" s="306">
        <v>233534.89999999982</v>
      </c>
      <c r="F373" s="307"/>
      <c r="G373" s="307">
        <v>12.43</v>
      </c>
      <c r="H373" s="182">
        <v>-0.12445141112841485</v>
      </c>
      <c r="I373" s="56"/>
      <c r="J373" s="5"/>
      <c r="K373" s="209"/>
    </row>
    <row r="374" spans="1:11" s="57" customFormat="1" ht="10.5" customHeight="1" x14ac:dyDescent="0.2">
      <c r="A374" s="6"/>
      <c r="B374" s="37" t="s">
        <v>224</v>
      </c>
      <c r="C374" s="306">
        <v>2233.1299999999969</v>
      </c>
      <c r="D374" s="306">
        <v>98197.849999999962</v>
      </c>
      <c r="E374" s="306">
        <v>100430.97999999995</v>
      </c>
      <c r="F374" s="307"/>
      <c r="G374" s="307"/>
      <c r="H374" s="182">
        <v>-0.2139777082715697</v>
      </c>
      <c r="I374" s="56"/>
      <c r="J374" s="5"/>
      <c r="K374" s="63"/>
    </row>
    <row r="375" spans="1:11" s="57" customFormat="1" ht="10.5" hidden="1" customHeight="1" x14ac:dyDescent="0.2">
      <c r="A375" s="6"/>
      <c r="B375" s="37"/>
      <c r="C375" s="306"/>
      <c r="D375" s="306"/>
      <c r="E375" s="306"/>
      <c r="F375" s="307"/>
      <c r="G375" s="307"/>
      <c r="H375" s="182"/>
      <c r="I375" s="56"/>
      <c r="J375" s="5"/>
      <c r="K375" s="63"/>
    </row>
    <row r="376" spans="1:11" s="57" customFormat="1" ht="10.5" hidden="1" customHeight="1" x14ac:dyDescent="0.2">
      <c r="A376" s="6"/>
      <c r="B376" s="37"/>
      <c r="C376" s="306"/>
      <c r="D376" s="306"/>
      <c r="E376" s="306"/>
      <c r="F376" s="307"/>
      <c r="G376" s="307"/>
      <c r="H376" s="182"/>
      <c r="I376" s="56"/>
      <c r="J376" s="5"/>
      <c r="K376" s="63"/>
    </row>
    <row r="377" spans="1:11" s="60" customFormat="1" ht="10.5" customHeight="1" x14ac:dyDescent="0.2">
      <c r="A377" s="24"/>
      <c r="B377" s="16" t="s">
        <v>423</v>
      </c>
      <c r="C377" s="306"/>
      <c r="D377" s="306"/>
      <c r="E377" s="306"/>
      <c r="F377" s="307"/>
      <c r="G377" s="307"/>
      <c r="H377" s="182"/>
      <c r="I377" s="59"/>
      <c r="J377" s="5"/>
    </row>
    <row r="378" spans="1:11" s="63" customFormat="1" ht="14.25" customHeight="1" x14ac:dyDescent="0.2">
      <c r="A378" s="61"/>
      <c r="B378" s="35" t="s">
        <v>120</v>
      </c>
      <c r="C378" s="308">
        <v>21425.860000000117</v>
      </c>
      <c r="D378" s="308">
        <v>312540.01999999961</v>
      </c>
      <c r="E378" s="308">
        <v>333965.87999999977</v>
      </c>
      <c r="F378" s="309"/>
      <c r="G378" s="309">
        <v>12.43</v>
      </c>
      <c r="H378" s="183">
        <v>-0.15344723115502668</v>
      </c>
      <c r="I378" s="62"/>
      <c r="K378" s="209" t="b">
        <f>IF(ABS(E378-SUM(E373:E377))&lt;0.001,TRUE,FALSE)</f>
        <v>1</v>
      </c>
    </row>
    <row r="379" spans="1:11" s="63" customFormat="1" ht="14.25" customHeight="1" x14ac:dyDescent="0.2">
      <c r="A379" s="61"/>
      <c r="B379" s="31" t="s">
        <v>244</v>
      </c>
      <c r="C379" s="308"/>
      <c r="D379" s="308"/>
      <c r="E379" s="308"/>
      <c r="F379" s="309"/>
      <c r="G379" s="309"/>
      <c r="H379" s="183"/>
      <c r="I379" s="62"/>
      <c r="K379" s="60"/>
    </row>
    <row r="380" spans="1:11" s="60" customFormat="1" ht="11.25" customHeight="1" x14ac:dyDescent="0.2">
      <c r="A380" s="24"/>
      <c r="B380" s="37" t="s">
        <v>144</v>
      </c>
      <c r="C380" s="306">
        <v>146.73000000000002</v>
      </c>
      <c r="D380" s="306">
        <v>192.06</v>
      </c>
      <c r="E380" s="306">
        <v>338.79</v>
      </c>
      <c r="F380" s="307"/>
      <c r="G380" s="307"/>
      <c r="H380" s="182">
        <v>-8.179526790795999E-2</v>
      </c>
      <c r="I380" s="59"/>
      <c r="J380" s="5"/>
      <c r="K380" s="57"/>
    </row>
    <row r="381" spans="1:11" s="57" customFormat="1" ht="10.5" customHeight="1" x14ac:dyDescent="0.2">
      <c r="A381" s="6"/>
      <c r="B381" s="37" t="s">
        <v>125</v>
      </c>
      <c r="C381" s="306">
        <v>9575612.2299996968</v>
      </c>
      <c r="D381" s="306">
        <v>48282646.648003601</v>
      </c>
      <c r="E381" s="306">
        <v>57858258.878003299</v>
      </c>
      <c r="F381" s="307"/>
      <c r="G381" s="307">
        <v>190541.74000000017</v>
      </c>
      <c r="H381" s="182">
        <v>-3.870616430522289E-2</v>
      </c>
      <c r="I381" s="56"/>
      <c r="J381" s="5"/>
    </row>
    <row r="382" spans="1:11" s="57" customFormat="1" ht="10.5" customHeight="1" x14ac:dyDescent="0.2">
      <c r="A382" s="6"/>
      <c r="B382" s="37" t="s">
        <v>126</v>
      </c>
      <c r="C382" s="306">
        <v>34882.560000000078</v>
      </c>
      <c r="D382" s="306">
        <v>429494.1600000012</v>
      </c>
      <c r="E382" s="306">
        <v>464376.72000000125</v>
      </c>
      <c r="F382" s="307"/>
      <c r="G382" s="307">
        <v>2458.0100000000002</v>
      </c>
      <c r="H382" s="182"/>
      <c r="I382" s="56"/>
      <c r="J382" s="5"/>
    </row>
    <row r="383" spans="1:11" s="57" customFormat="1" ht="10.5" customHeight="1" x14ac:dyDescent="0.2">
      <c r="A383" s="6"/>
      <c r="B383" s="37" t="s">
        <v>127</v>
      </c>
      <c r="C383" s="306">
        <v>3087705.7099999972</v>
      </c>
      <c r="D383" s="306">
        <v>33352021.12000002</v>
      </c>
      <c r="E383" s="306">
        <v>36439726.830000013</v>
      </c>
      <c r="F383" s="307"/>
      <c r="G383" s="307">
        <v>106097.92</v>
      </c>
      <c r="H383" s="182"/>
      <c r="I383" s="56"/>
      <c r="J383" s="5"/>
    </row>
    <row r="384" spans="1:11" s="57" customFormat="1" ht="10.5" customHeight="1" x14ac:dyDescent="0.2">
      <c r="A384" s="6"/>
      <c r="B384" s="37" t="s">
        <v>133</v>
      </c>
      <c r="C384" s="306">
        <v>644643.74000000348</v>
      </c>
      <c r="D384" s="306">
        <v>2003780.050000001</v>
      </c>
      <c r="E384" s="306">
        <v>2648423.7900000047</v>
      </c>
      <c r="F384" s="307"/>
      <c r="G384" s="307">
        <v>15887.359999999997</v>
      </c>
      <c r="H384" s="182">
        <v>0.31225414965431719</v>
      </c>
      <c r="I384" s="56"/>
      <c r="J384" s="5"/>
    </row>
    <row r="385" spans="1:11" s="57" customFormat="1" ht="10.5" customHeight="1" x14ac:dyDescent="0.2">
      <c r="A385" s="6"/>
      <c r="B385" s="37" t="s">
        <v>134</v>
      </c>
      <c r="C385" s="306">
        <v>67280.539999999979</v>
      </c>
      <c r="D385" s="306">
        <v>573496.16999999969</v>
      </c>
      <c r="E385" s="306">
        <v>640776.70999999973</v>
      </c>
      <c r="F385" s="307"/>
      <c r="G385" s="307">
        <v>2103.16</v>
      </c>
      <c r="H385" s="182">
        <v>-0.32896111383099413</v>
      </c>
      <c r="I385" s="56"/>
      <c r="J385" s="5"/>
    </row>
    <row r="386" spans="1:11" s="57" customFormat="1" ht="10.5" customHeight="1" x14ac:dyDescent="0.2">
      <c r="A386" s="6"/>
      <c r="B386" s="37" t="s">
        <v>24</v>
      </c>
      <c r="C386" s="306">
        <v>3075079.6399999987</v>
      </c>
      <c r="D386" s="306">
        <v>2938814.62</v>
      </c>
      <c r="E386" s="306">
        <v>6013894.2599999988</v>
      </c>
      <c r="F386" s="307"/>
      <c r="G386" s="307">
        <v>14449.83</v>
      </c>
      <c r="H386" s="182">
        <v>0.19606387907244716</v>
      </c>
      <c r="I386" s="56"/>
      <c r="J386" s="5"/>
      <c r="K386" s="5"/>
    </row>
    <row r="387" spans="1:11" s="57" customFormat="1" ht="10.5" customHeight="1" x14ac:dyDescent="0.2">
      <c r="A387" s="6"/>
      <c r="B387" s="37" t="s">
        <v>138</v>
      </c>
      <c r="C387" s="306">
        <v>726055.08999999939</v>
      </c>
      <c r="D387" s="306">
        <v>501021.30999999982</v>
      </c>
      <c r="E387" s="306">
        <v>1227076.3999999992</v>
      </c>
      <c r="F387" s="307"/>
      <c r="G387" s="307">
        <v>4192.4400000000005</v>
      </c>
      <c r="H387" s="182">
        <v>9.927520348740404E-2</v>
      </c>
      <c r="I387" s="56"/>
      <c r="J387" s="5"/>
    </row>
    <row r="388" spans="1:11" s="57" customFormat="1" ht="10.5" customHeight="1" x14ac:dyDescent="0.2">
      <c r="A388" s="6"/>
      <c r="B388" s="37" t="s">
        <v>34</v>
      </c>
      <c r="C388" s="306">
        <v>38555635.5200032</v>
      </c>
      <c r="D388" s="306">
        <v>8339352.2799998727</v>
      </c>
      <c r="E388" s="306">
        <v>46894987.800003067</v>
      </c>
      <c r="F388" s="307"/>
      <c r="G388" s="307">
        <v>86077.439999999828</v>
      </c>
      <c r="H388" s="182">
        <v>-4.2909284810705439E-2</v>
      </c>
      <c r="I388" s="56"/>
      <c r="J388" s="5"/>
    </row>
    <row r="389" spans="1:11" s="57" customFormat="1" ht="10.5" customHeight="1" x14ac:dyDescent="0.2">
      <c r="A389" s="6"/>
      <c r="B389" s="37" t="s">
        <v>140</v>
      </c>
      <c r="C389" s="306">
        <v>10630.460000000006</v>
      </c>
      <c r="D389" s="306">
        <v>1603.04</v>
      </c>
      <c r="E389" s="306">
        <v>12233.500000000007</v>
      </c>
      <c r="F389" s="307"/>
      <c r="G389" s="307"/>
      <c r="H389" s="182"/>
      <c r="I389" s="56"/>
    </row>
    <row r="390" spans="1:11" s="57" customFormat="1" ht="10.5" customHeight="1" x14ac:dyDescent="0.2">
      <c r="A390" s="6"/>
      <c r="B390" s="37" t="s">
        <v>129</v>
      </c>
      <c r="C390" s="306">
        <v>2938702.4900000417</v>
      </c>
      <c r="D390" s="306">
        <v>26505002.680000003</v>
      </c>
      <c r="E390" s="306">
        <v>29443705.170000046</v>
      </c>
      <c r="F390" s="307"/>
      <c r="G390" s="307">
        <v>120472.12000000002</v>
      </c>
      <c r="H390" s="182">
        <v>0.11860191318418511</v>
      </c>
      <c r="I390" s="56"/>
    </row>
    <row r="391" spans="1:11" s="57" customFormat="1" ht="10.5" customHeight="1" x14ac:dyDescent="0.2">
      <c r="A391" s="6"/>
      <c r="B391" s="37" t="s">
        <v>381</v>
      </c>
      <c r="C391" s="306">
        <v>25962.060000000041</v>
      </c>
      <c r="D391" s="306">
        <v>26032.5</v>
      </c>
      <c r="E391" s="306">
        <v>51994.560000000041</v>
      </c>
      <c r="F391" s="307"/>
      <c r="G391" s="307">
        <v>30</v>
      </c>
      <c r="H391" s="182"/>
      <c r="I391" s="56"/>
      <c r="J391" s="5"/>
    </row>
    <row r="392" spans="1:11" s="57" customFormat="1" ht="10.5" customHeight="1" x14ac:dyDescent="0.2">
      <c r="A392" s="6"/>
      <c r="B392" s="16" t="s">
        <v>427</v>
      </c>
      <c r="C392" s="306">
        <v>1260</v>
      </c>
      <c r="D392" s="306">
        <v>1150</v>
      </c>
      <c r="E392" s="306">
        <v>2410</v>
      </c>
      <c r="F392" s="307"/>
      <c r="G392" s="307"/>
      <c r="H392" s="182">
        <v>0.13145539906103276</v>
      </c>
      <c r="I392" s="56"/>
      <c r="J392" s="5"/>
    </row>
    <row r="393" spans="1:11" s="57" customFormat="1" ht="10.5" customHeight="1" x14ac:dyDescent="0.2">
      <c r="A393" s="6"/>
      <c r="B393" s="37" t="s">
        <v>353</v>
      </c>
      <c r="C393" s="306"/>
      <c r="D393" s="306"/>
      <c r="E393" s="306"/>
      <c r="F393" s="307"/>
      <c r="G393" s="307"/>
      <c r="H393" s="182"/>
      <c r="I393" s="56"/>
      <c r="J393" s="5"/>
    </row>
    <row r="394" spans="1:11" s="57" customFormat="1" ht="10.5" customHeight="1" x14ac:dyDescent="0.2">
      <c r="A394" s="6"/>
      <c r="B394" s="37" t="s">
        <v>415</v>
      </c>
      <c r="C394" s="306"/>
      <c r="D394" s="306">
        <v>84004.355211999995</v>
      </c>
      <c r="E394" s="306">
        <v>84004.355211999995</v>
      </c>
      <c r="F394" s="307"/>
      <c r="G394" s="307"/>
      <c r="H394" s="182">
        <v>-0.11477252465008914</v>
      </c>
      <c r="I394" s="56"/>
      <c r="J394" s="5"/>
    </row>
    <row r="395" spans="1:11" s="57" customFormat="1" ht="10.5" customHeight="1" x14ac:dyDescent="0.2">
      <c r="A395" s="6"/>
      <c r="B395" s="37" t="s">
        <v>179</v>
      </c>
      <c r="C395" s="306">
        <v>3002.17</v>
      </c>
      <c r="D395" s="306">
        <v>447283.19000000012</v>
      </c>
      <c r="E395" s="306">
        <v>450285.3600000001</v>
      </c>
      <c r="F395" s="307"/>
      <c r="G395" s="307">
        <v>383.1</v>
      </c>
      <c r="H395" s="182">
        <v>0.26834933431183949</v>
      </c>
      <c r="I395" s="56"/>
      <c r="J395" s="5"/>
    </row>
    <row r="396" spans="1:11" s="57" customFormat="1" ht="10.5" customHeight="1" x14ac:dyDescent="0.2">
      <c r="A396" s="6"/>
      <c r="B396" s="37" t="s">
        <v>468</v>
      </c>
      <c r="C396" s="306">
        <v>111257.8</v>
      </c>
      <c r="D396" s="306">
        <v>34965</v>
      </c>
      <c r="E396" s="306">
        <v>146222.79999999999</v>
      </c>
      <c r="F396" s="307"/>
      <c r="G396" s="307"/>
      <c r="H396" s="182"/>
      <c r="I396" s="56"/>
      <c r="J396" s="5"/>
    </row>
    <row r="397" spans="1:11" s="57" customFormat="1" ht="10.5" customHeight="1" x14ac:dyDescent="0.2">
      <c r="A397" s="6"/>
      <c r="B397" s="575" t="s">
        <v>460</v>
      </c>
      <c r="C397" s="306"/>
      <c r="D397" s="306"/>
      <c r="E397" s="306"/>
      <c r="F397" s="307"/>
      <c r="G397" s="307"/>
      <c r="H397" s="182"/>
      <c r="I397" s="56"/>
      <c r="J397" s="5"/>
    </row>
    <row r="398" spans="1:11" s="57" customFormat="1" ht="10.5" customHeight="1" x14ac:dyDescent="0.2">
      <c r="A398" s="6"/>
      <c r="B398" s="575" t="s">
        <v>488</v>
      </c>
      <c r="C398" s="306"/>
      <c r="D398" s="306"/>
      <c r="E398" s="306"/>
      <c r="F398" s="307"/>
      <c r="G398" s="307"/>
      <c r="H398" s="182"/>
      <c r="I398" s="56"/>
      <c r="J398" s="5"/>
    </row>
    <row r="399" spans="1:11" s="57" customFormat="1" ht="10.5" customHeight="1" x14ac:dyDescent="0.2">
      <c r="A399" s="6"/>
      <c r="B399" s="16" t="s">
        <v>423</v>
      </c>
      <c r="C399" s="306">
        <v>36</v>
      </c>
      <c r="D399" s="306">
        <v>98450</v>
      </c>
      <c r="E399" s="306">
        <v>98486</v>
      </c>
      <c r="F399" s="307"/>
      <c r="G399" s="307">
        <v>90</v>
      </c>
      <c r="H399" s="182"/>
      <c r="I399" s="56"/>
      <c r="J399" s="5"/>
    </row>
    <row r="400" spans="1:11" s="60" customFormat="1" ht="12.75" customHeight="1" x14ac:dyDescent="0.2">
      <c r="A400" s="24"/>
      <c r="B400" s="37" t="s">
        <v>280</v>
      </c>
      <c r="C400" s="306"/>
      <c r="D400" s="306">
        <v>-3281827.5599999907</v>
      </c>
      <c r="E400" s="306">
        <v>-3281827.5599999907</v>
      </c>
      <c r="F400" s="307"/>
      <c r="G400" s="307">
        <v>-12581.4</v>
      </c>
      <c r="H400" s="182">
        <v>0.32518448762838514</v>
      </c>
      <c r="I400" s="59"/>
      <c r="J400" s="5"/>
    </row>
    <row r="401" spans="1:11" s="57" customFormat="1" x14ac:dyDescent="0.2">
      <c r="A401" s="6"/>
      <c r="B401" s="35" t="s">
        <v>246</v>
      </c>
      <c r="C401" s="308">
        <v>58857892.740002938</v>
      </c>
      <c r="D401" s="308">
        <v>120337481.62321551</v>
      </c>
      <c r="E401" s="308">
        <v>179195374.36321846</v>
      </c>
      <c r="F401" s="309"/>
      <c r="G401" s="309">
        <v>530201.72</v>
      </c>
      <c r="H401" s="183">
        <v>3.0099974570179766E-2</v>
      </c>
      <c r="I401" s="56"/>
      <c r="K401" s="209" t="b">
        <f>IF(ABS(E401-SUM(E380:E400))&lt;0.001,TRUE,FALSE)</f>
        <v>1</v>
      </c>
    </row>
    <row r="402" spans="1:11" s="60" customFormat="1" ht="13.5" customHeight="1" x14ac:dyDescent="0.2">
      <c r="A402" s="24"/>
      <c r="B402" s="35" t="s">
        <v>287</v>
      </c>
      <c r="C402" s="308">
        <v>3270971806.2505851</v>
      </c>
      <c r="D402" s="308">
        <v>9355944381.4504585</v>
      </c>
      <c r="E402" s="308">
        <v>12626916187.701044</v>
      </c>
      <c r="F402" s="309">
        <v>135647172.71999601</v>
      </c>
      <c r="G402" s="309">
        <v>51636446.849000387</v>
      </c>
      <c r="H402" s="183">
        <v>5.3905918312653567E-2</v>
      </c>
      <c r="I402" s="59"/>
      <c r="K402" s="209" t="b">
        <f>IF(ABS(E402-SUM(E323,E336,E347,E358,E368,E371,E378,E401))&lt;0.001,TRUE,FALSE)</f>
        <v>1</v>
      </c>
    </row>
    <row r="403" spans="1:11" s="60" customFormat="1" ht="10.5" customHeight="1" x14ac:dyDescent="0.2">
      <c r="A403" s="24"/>
      <c r="B403" s="31" t="s">
        <v>145</v>
      </c>
      <c r="C403" s="308"/>
      <c r="D403" s="308"/>
      <c r="E403" s="308"/>
      <c r="F403" s="309"/>
      <c r="G403" s="309"/>
      <c r="H403" s="183"/>
      <c r="I403" s="59"/>
      <c r="J403" s="5"/>
    </row>
    <row r="404" spans="1:11" s="60" customFormat="1" ht="10.5" customHeight="1" x14ac:dyDescent="0.2">
      <c r="A404" s="24"/>
      <c r="B404" s="37" t="s">
        <v>146</v>
      </c>
      <c r="C404" s="306">
        <v>1422864072.8292487</v>
      </c>
      <c r="D404" s="306">
        <v>1711569311.9947648</v>
      </c>
      <c r="E404" s="306">
        <v>3134433384.8240137</v>
      </c>
      <c r="F404" s="307">
        <v>285747797.12345636</v>
      </c>
      <c r="G404" s="307">
        <v>20684439.608687878</v>
      </c>
      <c r="H404" s="182">
        <v>-4.9352766601099218E-2</v>
      </c>
      <c r="I404" s="59"/>
      <c r="J404" s="5"/>
    </row>
    <row r="405" spans="1:11" s="60" customFormat="1" ht="10.5" customHeight="1" x14ac:dyDescent="0.2">
      <c r="A405" s="24"/>
      <c r="B405" s="37" t="s">
        <v>442</v>
      </c>
      <c r="C405" s="306">
        <v>3019855.789999349</v>
      </c>
      <c r="D405" s="306">
        <v>1799445.3600001212</v>
      </c>
      <c r="E405" s="306">
        <v>4819301.1499994714</v>
      </c>
      <c r="F405" s="307">
        <v>229260.98999999967</v>
      </c>
      <c r="G405" s="307">
        <v>21726.380000000052</v>
      </c>
      <c r="H405" s="182">
        <v>-0.48036782272343337</v>
      </c>
      <c r="I405" s="59"/>
      <c r="J405" s="5"/>
    </row>
    <row r="406" spans="1:11" s="60" customFormat="1" ht="10.5" customHeight="1" x14ac:dyDescent="0.2">
      <c r="A406" s="24"/>
      <c r="B406" s="37" t="s">
        <v>147</v>
      </c>
      <c r="C406" s="306">
        <v>4526230.8900031485</v>
      </c>
      <c r="D406" s="306">
        <v>5478459.5799974427</v>
      </c>
      <c r="E406" s="306">
        <v>10004690.470000591</v>
      </c>
      <c r="F406" s="307">
        <v>859308.30999999586</v>
      </c>
      <c r="G406" s="307">
        <v>39271.270000000848</v>
      </c>
      <c r="H406" s="182">
        <v>-6.0051429150756119E-2</v>
      </c>
      <c r="I406" s="59"/>
      <c r="J406" s="5"/>
    </row>
    <row r="407" spans="1:11" s="60" customFormat="1" ht="10.5" customHeight="1" x14ac:dyDescent="0.2">
      <c r="A407" s="24"/>
      <c r="B407" s="37" t="s">
        <v>148</v>
      </c>
      <c r="C407" s="306">
        <v>25710182.349932771</v>
      </c>
      <c r="D407" s="306">
        <v>33173087.720003024</v>
      </c>
      <c r="E407" s="306">
        <v>58883270.069935799</v>
      </c>
      <c r="F407" s="307">
        <v>4651410.8300006492</v>
      </c>
      <c r="G407" s="307">
        <v>260597.63999998954</v>
      </c>
      <c r="H407" s="182">
        <v>-6.0247071646949424E-2</v>
      </c>
      <c r="I407" s="59"/>
      <c r="J407" s="5"/>
    </row>
    <row r="408" spans="1:11" s="60" customFormat="1" ht="10.5" customHeight="1" x14ac:dyDescent="0.2">
      <c r="A408" s="24"/>
      <c r="B408" s="37" t="s">
        <v>125</v>
      </c>
      <c r="C408" s="306">
        <v>10421949.459998632</v>
      </c>
      <c r="D408" s="306">
        <v>12298219.060005978</v>
      </c>
      <c r="E408" s="306">
        <v>22720168.520004608</v>
      </c>
      <c r="F408" s="307">
        <v>1929115.6899999471</v>
      </c>
      <c r="G408" s="307">
        <v>242722.18000000136</v>
      </c>
      <c r="H408" s="182">
        <v>6.2751700430593971E-2</v>
      </c>
      <c r="I408" s="59"/>
      <c r="J408" s="5"/>
      <c r="K408" s="57"/>
    </row>
    <row r="409" spans="1:11" s="60" customFormat="1" ht="10.5" customHeight="1" x14ac:dyDescent="0.2">
      <c r="A409" s="24"/>
      <c r="B409" s="37" t="s">
        <v>149</v>
      </c>
      <c r="C409" s="306">
        <v>272851.40000003728</v>
      </c>
      <c r="D409" s="306">
        <v>1308171.4899998894</v>
      </c>
      <c r="E409" s="306">
        <v>1581022.8899999266</v>
      </c>
      <c r="F409" s="307">
        <v>3863.8999999999983</v>
      </c>
      <c r="G409" s="307">
        <v>6019.6999999999944</v>
      </c>
      <c r="H409" s="182">
        <v>-0.15302701965931453</v>
      </c>
      <c r="I409" s="59"/>
      <c r="J409" s="5"/>
      <c r="K409" s="57"/>
    </row>
    <row r="410" spans="1:11" s="57" customFormat="1" ht="10.5" customHeight="1" x14ac:dyDescent="0.2">
      <c r="A410" s="6"/>
      <c r="B410" s="37" t="s">
        <v>435</v>
      </c>
      <c r="C410" s="306"/>
      <c r="D410" s="306"/>
      <c r="E410" s="306"/>
      <c r="F410" s="307"/>
      <c r="G410" s="307"/>
      <c r="H410" s="182"/>
      <c r="I410" s="56"/>
      <c r="J410" s="5"/>
    </row>
    <row r="411" spans="1:11" s="57" customFormat="1" ht="10.5" customHeight="1" x14ac:dyDescent="0.2">
      <c r="A411" s="6"/>
      <c r="B411" s="37" t="s">
        <v>281</v>
      </c>
      <c r="C411" s="306">
        <v>955.15</v>
      </c>
      <c r="D411" s="306">
        <v>-332699414</v>
      </c>
      <c r="E411" s="306">
        <v>-332698458.85000002</v>
      </c>
      <c r="F411" s="307">
        <v>-412553</v>
      </c>
      <c r="G411" s="307">
        <v>-2243058</v>
      </c>
      <c r="H411" s="182">
        <v>0.37313249995256537</v>
      </c>
      <c r="I411" s="56"/>
      <c r="J411" s="5"/>
      <c r="K411" s="60"/>
    </row>
    <row r="412" spans="1:11" s="57" customFormat="1" ht="10.5" customHeight="1" x14ac:dyDescent="0.2">
      <c r="A412" s="6"/>
      <c r="B412" s="575" t="s">
        <v>461</v>
      </c>
      <c r="C412" s="306"/>
      <c r="D412" s="306"/>
      <c r="E412" s="306"/>
      <c r="F412" s="307"/>
      <c r="G412" s="307"/>
      <c r="H412" s="182"/>
      <c r="I412" s="56"/>
      <c r="J412" s="5"/>
      <c r="K412" s="60"/>
    </row>
    <row r="413" spans="1:11" s="57" customFormat="1" ht="10.5" customHeight="1" x14ac:dyDescent="0.2">
      <c r="A413" s="6"/>
      <c r="B413" s="575" t="s">
        <v>465</v>
      </c>
      <c r="C413" s="306"/>
      <c r="D413" s="306">
        <v>371204.40818000009</v>
      </c>
      <c r="E413" s="306">
        <v>371204.40818000009</v>
      </c>
      <c r="F413" s="307"/>
      <c r="G413" s="307"/>
      <c r="H413" s="182"/>
      <c r="I413" s="56"/>
      <c r="J413" s="5"/>
      <c r="K413" s="60"/>
    </row>
    <row r="414" spans="1:11" s="57" customFormat="1" ht="10.5" customHeight="1" x14ac:dyDescent="0.2">
      <c r="A414" s="6"/>
      <c r="B414" s="575" t="s">
        <v>491</v>
      </c>
      <c r="C414" s="306"/>
      <c r="D414" s="306">
        <v>2809442.1900000237</v>
      </c>
      <c r="E414" s="306">
        <v>2809442.1900000237</v>
      </c>
      <c r="F414" s="307"/>
      <c r="G414" s="307">
        <v>22365.390000000065</v>
      </c>
      <c r="H414" s="182"/>
      <c r="I414" s="56"/>
      <c r="J414" s="5"/>
      <c r="K414" s="60"/>
    </row>
    <row r="415" spans="1:11" s="60" customFormat="1" ht="10.5" customHeight="1" x14ac:dyDescent="0.2">
      <c r="A415" s="24"/>
      <c r="B415" s="41" t="s">
        <v>150</v>
      </c>
      <c r="C415" s="311">
        <v>1466816097.8691831</v>
      </c>
      <c r="D415" s="311">
        <v>1436107927.8029511</v>
      </c>
      <c r="E415" s="311">
        <v>2902924025.6721339</v>
      </c>
      <c r="F415" s="312">
        <v>293008203.84345704</v>
      </c>
      <c r="G415" s="312">
        <v>19034084.168687861</v>
      </c>
      <c r="H415" s="184">
        <v>-8.2039785615125038E-2</v>
      </c>
      <c r="I415" s="59"/>
      <c r="J415" s="5"/>
      <c r="K415" s="209" t="b">
        <f>IF(ABS(E415-SUM(E404:E414))&lt;0.001,TRUE,FALSE)</f>
        <v>1</v>
      </c>
    </row>
    <row r="416" spans="1:11" s="60" customFormat="1" ht="9" x14ac:dyDescent="0.15">
      <c r="A416" s="24"/>
      <c r="B416" s="265" t="s">
        <v>238</v>
      </c>
      <c r="C416" s="265"/>
      <c r="D416" s="265"/>
      <c r="E416" s="265"/>
      <c r="F416" s="265"/>
      <c r="G416" s="265"/>
      <c r="H416" s="265"/>
      <c r="I416" s="59"/>
    </row>
    <row r="417" spans="1:11" s="60" customFormat="1" ht="10.5" customHeight="1" x14ac:dyDescent="0.15">
      <c r="A417" s="24"/>
      <c r="B417" s="265" t="s">
        <v>249</v>
      </c>
      <c r="C417" s="265"/>
      <c r="D417" s="265"/>
      <c r="E417" s="265"/>
      <c r="F417" s="265"/>
      <c r="G417" s="265"/>
      <c r="H417" s="265"/>
      <c r="I417" s="59"/>
    </row>
    <row r="418" spans="1:11" s="60" customFormat="1" ht="10.5" customHeight="1" x14ac:dyDescent="0.15">
      <c r="A418" s="24"/>
      <c r="B418" s="265" t="s">
        <v>251</v>
      </c>
      <c r="C418" s="265"/>
      <c r="D418" s="265"/>
      <c r="E418" s="265"/>
      <c r="F418" s="265"/>
      <c r="G418" s="265"/>
      <c r="H418" s="265"/>
      <c r="I418" s="59"/>
    </row>
    <row r="419" spans="1:11" s="60" customFormat="1" ht="10.5" customHeight="1" x14ac:dyDescent="0.2">
      <c r="A419" s="24"/>
      <c r="B419" s="265" t="s">
        <v>376</v>
      </c>
      <c r="C419" s="210"/>
      <c r="D419" s="210"/>
      <c r="E419" s="210"/>
      <c r="F419" s="210"/>
      <c r="G419" s="210"/>
      <c r="H419" s="211"/>
      <c r="I419" s="59"/>
      <c r="K419" s="5"/>
    </row>
    <row r="420" spans="1:11" s="60" customFormat="1" ht="10.5" customHeight="1" x14ac:dyDescent="0.2">
      <c r="A420" s="24"/>
      <c r="B420" s="265" t="s">
        <v>431</v>
      </c>
      <c r="C420" s="210"/>
      <c r="D420" s="210"/>
      <c r="E420" s="210"/>
      <c r="F420" s="210"/>
      <c r="G420" s="210"/>
      <c r="H420" s="211"/>
      <c r="I420" s="59"/>
      <c r="K420" s="5"/>
    </row>
    <row r="421" spans="1:11" ht="15" customHeight="1" x14ac:dyDescent="0.25">
      <c r="B421" s="7" t="s">
        <v>288</v>
      </c>
      <c r="C421" s="8"/>
      <c r="D421" s="8"/>
      <c r="E421" s="8"/>
      <c r="F421" s="8"/>
      <c r="G421" s="8"/>
      <c r="H421" s="8"/>
      <c r="I421" s="8"/>
    </row>
    <row r="422" spans="1:11" x14ac:dyDescent="0.2">
      <c r="B422" s="9"/>
      <c r="C422" s="10" t="str">
        <f>$C$3</f>
        <v>PERIODE DU 1.1 AU 30.11.2024</v>
      </c>
      <c r="D422" s="11"/>
    </row>
    <row r="423" spans="1:11" ht="19.5" customHeight="1" x14ac:dyDescent="0.2">
      <c r="B423" s="12" t="str">
        <f>B305</f>
        <v xml:space="preserve">             I - ASSURANCE MALADIE : DÉPENSES en milliers d'euros</v>
      </c>
      <c r="C423" s="13"/>
      <c r="D423" s="13"/>
      <c r="E423" s="13"/>
      <c r="F423" s="13"/>
      <c r="G423" s="13"/>
      <c r="H423" s="14"/>
      <c r="I423" s="15"/>
    </row>
    <row r="424" spans="1:11" ht="13.5" customHeight="1" x14ac:dyDescent="0.2">
      <c r="B424" s="16" t="s">
        <v>7</v>
      </c>
      <c r="C424" s="17" t="s">
        <v>1</v>
      </c>
      <c r="D424" s="17" t="s">
        <v>2</v>
      </c>
      <c r="E424" s="17" t="s">
        <v>6</v>
      </c>
      <c r="F424" s="219" t="s">
        <v>242</v>
      </c>
      <c r="G424" s="219" t="s">
        <v>237</v>
      </c>
      <c r="H424" s="19" t="str">
        <f>$H$5</f>
        <v>PCAP</v>
      </c>
      <c r="I424" s="23"/>
      <c r="K424" s="57"/>
    </row>
    <row r="425" spans="1:11" ht="10.5" customHeight="1" x14ac:dyDescent="0.2">
      <c r="B425" s="21"/>
      <c r="C425" s="44" t="s">
        <v>5</v>
      </c>
      <c r="D425" s="44" t="s">
        <v>5</v>
      </c>
      <c r="E425" s="44"/>
      <c r="F425" s="220"/>
      <c r="G425" s="220" t="s">
        <v>239</v>
      </c>
      <c r="H425" s="22" t="str">
        <f>$H$6</f>
        <v>en %</v>
      </c>
      <c r="I425" s="23"/>
      <c r="K425" s="60"/>
    </row>
    <row r="426" spans="1:11" s="57" customFormat="1" ht="12" customHeight="1" x14ac:dyDescent="0.2">
      <c r="A426" s="6"/>
      <c r="B426" s="31" t="s">
        <v>152</v>
      </c>
      <c r="C426" s="55"/>
      <c r="D426" s="55"/>
      <c r="E426" s="55"/>
      <c r="F426" s="225"/>
      <c r="G426" s="225"/>
      <c r="H426" s="182"/>
      <c r="I426" s="56"/>
    </row>
    <row r="427" spans="1:11" s="60" customFormat="1" ht="14.25" customHeight="1" x14ac:dyDescent="0.2">
      <c r="A427" s="24"/>
      <c r="B427" s="16" t="s">
        <v>12</v>
      </c>
      <c r="C427" s="306"/>
      <c r="D427" s="306">
        <v>18487587879.942181</v>
      </c>
      <c r="E427" s="306">
        <v>18487587879.942181</v>
      </c>
      <c r="F427" s="306">
        <v>31285605.819999989</v>
      </c>
      <c r="G427" s="306">
        <v>94030790.130000636</v>
      </c>
      <c r="H427" s="182">
        <v>6.7309044675295526E-2</v>
      </c>
      <c r="I427" s="59"/>
      <c r="K427" s="57"/>
    </row>
    <row r="428" spans="1:11" s="57" customFormat="1" ht="10.5" customHeight="1" x14ac:dyDescent="0.2">
      <c r="A428" s="6"/>
      <c r="B428" s="16" t="s">
        <v>10</v>
      </c>
      <c r="C428" s="306">
        <v>4272921453.1811838</v>
      </c>
      <c r="D428" s="306">
        <v>73063.990000001635</v>
      </c>
      <c r="E428" s="306">
        <v>4272994517.1711836</v>
      </c>
      <c r="F428" s="307">
        <v>121564.84000000024</v>
      </c>
      <c r="G428" s="307">
        <v>25597957.559999648</v>
      </c>
      <c r="H428" s="182">
        <v>2.0443022730188831E-2</v>
      </c>
      <c r="I428" s="56"/>
      <c r="J428" s="5"/>
    </row>
    <row r="429" spans="1:11" s="57" customFormat="1" ht="10.5" customHeight="1" x14ac:dyDescent="0.2">
      <c r="A429" s="6"/>
      <c r="B429" s="16" t="s">
        <v>9</v>
      </c>
      <c r="C429" s="306">
        <v>255173.39000000284</v>
      </c>
      <c r="D429" s="306"/>
      <c r="E429" s="306">
        <v>255173.39000000284</v>
      </c>
      <c r="F429" s="307"/>
      <c r="G429" s="307">
        <v>258.17999999999984</v>
      </c>
      <c r="H429" s="182">
        <v>-0.38675255557629074</v>
      </c>
      <c r="I429" s="56"/>
      <c r="J429" s="5"/>
    </row>
    <row r="430" spans="1:11" s="57" customFormat="1" ht="10.5" customHeight="1" x14ac:dyDescent="0.2">
      <c r="A430" s="6"/>
      <c r="B430" s="16" t="s">
        <v>299</v>
      </c>
      <c r="C430" s="306">
        <v>435249001.52005047</v>
      </c>
      <c r="D430" s="306">
        <v>111469.02000000016</v>
      </c>
      <c r="E430" s="306">
        <v>435360470.54005045</v>
      </c>
      <c r="F430" s="307"/>
      <c r="G430" s="307">
        <v>1613352.7499999776</v>
      </c>
      <c r="H430" s="182">
        <v>9.8155647333619145E-2</v>
      </c>
      <c r="I430" s="56"/>
      <c r="J430" s="5"/>
    </row>
    <row r="431" spans="1:11" s="57" customFormat="1" ht="10.5" customHeight="1" x14ac:dyDescent="0.2">
      <c r="A431" s="6"/>
      <c r="B431" s="16" t="s">
        <v>11</v>
      </c>
      <c r="C431" s="306">
        <v>2053181.7500000051</v>
      </c>
      <c r="D431" s="306">
        <v>270.00999999999982</v>
      </c>
      <c r="E431" s="306">
        <v>2053451.7600000051</v>
      </c>
      <c r="F431" s="307"/>
      <c r="G431" s="307">
        <v>1998254.860000005</v>
      </c>
      <c r="H431" s="182">
        <v>-5.7752696519552615E-2</v>
      </c>
      <c r="I431" s="56"/>
      <c r="J431" s="5"/>
      <c r="K431" s="60"/>
    </row>
    <row r="432" spans="1:11" s="57" customFormat="1" ht="10.5" customHeight="1" x14ac:dyDescent="0.2">
      <c r="A432" s="6"/>
      <c r="B432" s="16" t="s">
        <v>75</v>
      </c>
      <c r="C432" s="306">
        <v>59256652.050045386</v>
      </c>
      <c r="D432" s="306">
        <v>3200.6300000000188</v>
      </c>
      <c r="E432" s="306">
        <v>59259852.680045389</v>
      </c>
      <c r="F432" s="307"/>
      <c r="G432" s="307">
        <v>312410.24000000156</v>
      </c>
      <c r="H432" s="182">
        <v>3.5834493579747217E-2</v>
      </c>
      <c r="I432" s="56"/>
      <c r="J432" s="5"/>
      <c r="K432" s="60"/>
    </row>
    <row r="433" spans="1:11" s="60" customFormat="1" ht="10.5" customHeight="1" x14ac:dyDescent="0.2">
      <c r="A433" s="24"/>
      <c r="B433" s="16" t="s">
        <v>85</v>
      </c>
      <c r="C433" s="306">
        <v>9523238.8399999291</v>
      </c>
      <c r="D433" s="306">
        <v>1850738576.0699947</v>
      </c>
      <c r="E433" s="306">
        <v>1860261814.9099944</v>
      </c>
      <c r="F433" s="313">
        <v>1860261814.9099944</v>
      </c>
      <c r="G433" s="313">
        <v>10242663.310000004</v>
      </c>
      <c r="H433" s="185">
        <v>3.4335735295913938E-3</v>
      </c>
      <c r="I433" s="59"/>
      <c r="J433" s="5"/>
      <c r="K433" s="57"/>
    </row>
    <row r="434" spans="1:11" s="60" customFormat="1" x14ac:dyDescent="0.2">
      <c r="A434" s="24"/>
      <c r="B434" s="37" t="s">
        <v>25</v>
      </c>
      <c r="C434" s="306">
        <v>61866799.760004893</v>
      </c>
      <c r="D434" s="306">
        <v>1691847.74</v>
      </c>
      <c r="E434" s="306">
        <v>63558647.500004902</v>
      </c>
      <c r="F434" s="313">
        <v>4066.0900000000011</v>
      </c>
      <c r="G434" s="313">
        <v>361128.62000000267</v>
      </c>
      <c r="H434" s="185">
        <v>-0.26665316851340037</v>
      </c>
      <c r="I434" s="59"/>
      <c r="J434" s="5"/>
      <c r="K434" s="57"/>
    </row>
    <row r="435" spans="1:11" s="57" customFormat="1" x14ac:dyDescent="0.2">
      <c r="A435" s="6"/>
      <c r="B435" s="37" t="s">
        <v>48</v>
      </c>
      <c r="C435" s="306"/>
      <c r="D435" s="306">
        <v>5991436.3400252452</v>
      </c>
      <c r="E435" s="306">
        <v>5991436.3400252452</v>
      </c>
      <c r="F435" s="313">
        <v>2500.7825900000003</v>
      </c>
      <c r="G435" s="313">
        <v>17973.323230000024</v>
      </c>
      <c r="H435" s="185">
        <v>-7.0384078531754657E-2</v>
      </c>
      <c r="I435" s="56"/>
      <c r="J435" s="5"/>
    </row>
    <row r="436" spans="1:11" s="57" customFormat="1" ht="10.5" customHeight="1" x14ac:dyDescent="0.2">
      <c r="A436" s="6"/>
      <c r="B436" s="37" t="s">
        <v>355</v>
      </c>
      <c r="C436" s="306">
        <v>79729.720000000118</v>
      </c>
      <c r="D436" s="306">
        <v>13940538.1458699</v>
      </c>
      <c r="E436" s="306">
        <v>14020267.8658699</v>
      </c>
      <c r="F436" s="307"/>
      <c r="G436" s="307">
        <v>32429.479999999967</v>
      </c>
      <c r="H436" s="182"/>
      <c r="I436" s="66"/>
      <c r="J436" s="5"/>
    </row>
    <row r="437" spans="1:11" s="57" customFormat="1" ht="10.5" customHeight="1" x14ac:dyDescent="0.2">
      <c r="A437" s="6"/>
      <c r="B437" s="37" t="s">
        <v>79</v>
      </c>
      <c r="C437" s="306"/>
      <c r="D437" s="306">
        <v>107686574.77200006</v>
      </c>
      <c r="E437" s="306">
        <v>107686574.77200006</v>
      </c>
      <c r="F437" s="307"/>
      <c r="G437" s="307">
        <v>135127.65000000005</v>
      </c>
      <c r="H437" s="182">
        <v>2.3779620216446418E-3</v>
      </c>
      <c r="I437" s="66"/>
      <c r="J437" s="5"/>
    </row>
    <row r="438" spans="1:11" s="57" customFormat="1" ht="10.5" customHeight="1" x14ac:dyDescent="0.2">
      <c r="A438" s="6"/>
      <c r="B438" s="563" t="s">
        <v>432</v>
      </c>
      <c r="C438" s="314">
        <v>462306775.93797976</v>
      </c>
      <c r="D438" s="306">
        <v>600396180.56579781</v>
      </c>
      <c r="E438" s="306">
        <v>1062702956.5037776</v>
      </c>
      <c r="F438" s="313"/>
      <c r="G438" s="313">
        <v>7313111.9300000332</v>
      </c>
      <c r="H438" s="185">
        <v>3.0164368926073104E-2</v>
      </c>
      <c r="I438" s="56"/>
      <c r="J438" s="5"/>
      <c r="K438" s="60"/>
    </row>
    <row r="439" spans="1:11" s="57" customFormat="1" ht="10.5" customHeight="1" x14ac:dyDescent="0.2">
      <c r="A439" s="6"/>
      <c r="B439" s="563" t="s">
        <v>440</v>
      </c>
      <c r="C439" s="314">
        <v>31516676.860000905</v>
      </c>
      <c r="D439" s="306">
        <v>18915693.150000058</v>
      </c>
      <c r="E439" s="306">
        <v>50432370.010000952</v>
      </c>
      <c r="F439" s="313"/>
      <c r="G439" s="313">
        <v>320745.23000000056</v>
      </c>
      <c r="H439" s="185">
        <v>0.50252642981191542</v>
      </c>
      <c r="I439" s="56"/>
      <c r="J439" s="5"/>
    </row>
    <row r="440" spans="1:11" s="57" customFormat="1" ht="10.5" customHeight="1" x14ac:dyDescent="0.2">
      <c r="A440" s="6"/>
      <c r="B440" s="574" t="s">
        <v>457</v>
      </c>
      <c r="C440" s="314"/>
      <c r="D440" s="306">
        <v>17514.77</v>
      </c>
      <c r="E440" s="306">
        <v>17514.77</v>
      </c>
      <c r="F440" s="313"/>
      <c r="G440" s="313"/>
      <c r="H440" s="185">
        <v>-0.64793179576439197</v>
      </c>
      <c r="I440" s="56"/>
      <c r="J440" s="5"/>
    </row>
    <row r="441" spans="1:11" s="57" customFormat="1" ht="10.5" customHeight="1" x14ac:dyDescent="0.2">
      <c r="A441" s="6"/>
      <c r="B441" s="574" t="s">
        <v>476</v>
      </c>
      <c r="C441" s="314">
        <v>57307691.050003625</v>
      </c>
      <c r="D441" s="306">
        <v>83713034.139996216</v>
      </c>
      <c r="E441" s="306">
        <v>141020725.18999982</v>
      </c>
      <c r="F441" s="313">
        <v>35310.620000000003</v>
      </c>
      <c r="G441" s="313">
        <v>482271.24000000022</v>
      </c>
      <c r="H441" s="185">
        <v>-0.32283527663442235</v>
      </c>
      <c r="I441" s="56"/>
      <c r="J441" s="5"/>
    </row>
    <row r="442" spans="1:11" s="57" customFormat="1" ht="10.5" customHeight="1" x14ac:dyDescent="0.2">
      <c r="A442" s="6"/>
      <c r="B442" s="574" t="s">
        <v>493</v>
      </c>
      <c r="C442" s="314"/>
      <c r="D442" s="306">
        <v>14697747.818540009</v>
      </c>
      <c r="E442" s="306">
        <v>14697747.818540009</v>
      </c>
      <c r="F442" s="313"/>
      <c r="G442" s="313">
        <v>3394.0841400000008</v>
      </c>
      <c r="H442" s="185"/>
      <c r="I442" s="56"/>
      <c r="J442" s="5"/>
    </row>
    <row r="443" spans="1:11" s="60" customFormat="1" ht="10.5" customHeight="1" x14ac:dyDescent="0.2">
      <c r="A443" s="24"/>
      <c r="B443" s="563" t="s">
        <v>445</v>
      </c>
      <c r="C443" s="314"/>
      <c r="D443" s="306">
        <v>333216.989999988</v>
      </c>
      <c r="E443" s="306">
        <v>333216.989999988</v>
      </c>
      <c r="F443" s="313"/>
      <c r="G443" s="313">
        <v>1087.3500000000163</v>
      </c>
      <c r="H443" s="185">
        <v>8.5735275115415011E-3</v>
      </c>
      <c r="I443" s="56"/>
      <c r="J443" s="5"/>
      <c r="K443" s="57"/>
    </row>
    <row r="444" spans="1:11" s="57" customFormat="1" ht="12.75" customHeight="1" x14ac:dyDescent="0.2">
      <c r="A444" s="6"/>
      <c r="B444" s="16" t="s">
        <v>280</v>
      </c>
      <c r="C444" s="310"/>
      <c r="D444" s="306">
        <v>-798028205.880054</v>
      </c>
      <c r="E444" s="306">
        <v>-798028205.880054</v>
      </c>
      <c r="F444" s="313"/>
      <c r="G444" s="313">
        <v>-5071979.3900000323</v>
      </c>
      <c r="H444" s="185">
        <v>0.36261549124555947</v>
      </c>
      <c r="I444" s="59"/>
      <c r="J444" s="5"/>
    </row>
    <row r="445" spans="1:11" s="57" customFormat="1" ht="10.5" customHeight="1" x14ac:dyDescent="0.2">
      <c r="A445" s="6"/>
      <c r="B445" s="29" t="s">
        <v>156</v>
      </c>
      <c r="C445" s="308">
        <v>5392336374.059269</v>
      </c>
      <c r="D445" s="308">
        <v>20387870038.214348</v>
      </c>
      <c r="E445" s="308">
        <v>25780206412.273621</v>
      </c>
      <c r="F445" s="315">
        <v>1891710863.0625844</v>
      </c>
      <c r="G445" s="315">
        <v>137390976.54737028</v>
      </c>
      <c r="H445" s="186">
        <v>4.3175601095924332E-2</v>
      </c>
      <c r="I445" s="56"/>
      <c r="K445" s="209" t="b">
        <f>IF(ABS(E445-SUM(E427:E444))&lt;0.001,TRUE,FALSE)</f>
        <v>1</v>
      </c>
    </row>
    <row r="446" spans="1:11" s="60" customFormat="1" ht="15" customHeight="1" x14ac:dyDescent="0.2">
      <c r="A446" s="24"/>
      <c r="B446" s="29" t="s">
        <v>153</v>
      </c>
      <c r="C446" s="308"/>
      <c r="D446" s="308">
        <v>394187.80999999988</v>
      </c>
      <c r="E446" s="308">
        <v>394187.80999999988</v>
      </c>
      <c r="F446" s="315"/>
      <c r="G446" s="315"/>
      <c r="H446" s="186">
        <v>-8.4401129533675845E-2</v>
      </c>
      <c r="I446" s="56"/>
      <c r="J446" s="5"/>
      <c r="K446" s="5"/>
    </row>
    <row r="447" spans="1:11" ht="17.25" customHeight="1" x14ac:dyDescent="0.2">
      <c r="A447" s="2"/>
      <c r="B447" s="31" t="s">
        <v>154</v>
      </c>
      <c r="C447" s="308"/>
      <c r="D447" s="308"/>
      <c r="E447" s="308"/>
      <c r="F447" s="315"/>
      <c r="G447" s="315"/>
      <c r="H447" s="186"/>
      <c r="I447" s="59"/>
      <c r="J447" s="60"/>
    </row>
    <row r="448" spans="1:11" ht="10.5" customHeight="1" x14ac:dyDescent="0.2">
      <c r="A448" s="2"/>
      <c r="B448" s="272" t="s">
        <v>268</v>
      </c>
      <c r="C448" s="316"/>
      <c r="D448" s="306"/>
      <c r="E448" s="306"/>
      <c r="F448" s="313"/>
      <c r="G448" s="313"/>
      <c r="H448" s="185"/>
      <c r="I448" s="69"/>
    </row>
    <row r="449" spans="1:11" ht="21" customHeight="1" x14ac:dyDescent="0.2">
      <c r="A449" s="2"/>
      <c r="B449" s="67" t="s">
        <v>267</v>
      </c>
      <c r="C449" s="317">
        <v>1328299038.1996646</v>
      </c>
      <c r="D449" s="317">
        <v>4498071104.8097572</v>
      </c>
      <c r="E449" s="317">
        <v>5826370143.0094213</v>
      </c>
      <c r="F449" s="318"/>
      <c r="G449" s="318">
        <v>32030838.229999967</v>
      </c>
      <c r="H449" s="281">
        <v>7.10282776125013E-2</v>
      </c>
      <c r="I449" s="69"/>
    </row>
    <row r="450" spans="1:11" ht="11.25" customHeight="1" x14ac:dyDescent="0.2">
      <c r="A450" s="2"/>
      <c r="B450" s="272" t="s">
        <v>266</v>
      </c>
      <c r="C450" s="317"/>
      <c r="D450" s="317"/>
      <c r="E450" s="317"/>
      <c r="F450" s="318"/>
      <c r="G450" s="318"/>
      <c r="H450" s="281"/>
      <c r="I450" s="69"/>
      <c r="K450" s="28"/>
    </row>
    <row r="451" spans="1:11" s="28" customFormat="1" ht="10.5" customHeight="1" x14ac:dyDescent="0.2">
      <c r="A451" s="54"/>
      <c r="B451" s="67" t="s">
        <v>257</v>
      </c>
      <c r="C451" s="317">
        <v>389801038.65989405</v>
      </c>
      <c r="D451" s="317">
        <v>159567606.50998688</v>
      </c>
      <c r="E451" s="317">
        <v>549368645.16988099</v>
      </c>
      <c r="F451" s="318"/>
      <c r="G451" s="318">
        <v>3040497.609999992</v>
      </c>
      <c r="H451" s="281">
        <v>2.5469334685977341E-2</v>
      </c>
      <c r="I451" s="69"/>
      <c r="J451" s="5"/>
      <c r="K451" s="5"/>
    </row>
    <row r="452" spans="1:11" ht="10.5" customHeight="1" x14ac:dyDescent="0.2">
      <c r="A452" s="2"/>
      <c r="B452" s="16" t="s">
        <v>258</v>
      </c>
      <c r="C452" s="317">
        <v>68415081.249999031</v>
      </c>
      <c r="D452" s="317">
        <v>19184131.050000008</v>
      </c>
      <c r="E452" s="317">
        <v>87599212.299999043</v>
      </c>
      <c r="F452" s="318"/>
      <c r="G452" s="318">
        <v>285128.19000000024</v>
      </c>
      <c r="H452" s="281">
        <v>0.14836617901026306</v>
      </c>
      <c r="I452" s="70"/>
    </row>
    <row r="453" spans="1:11" ht="10.5" customHeight="1" x14ac:dyDescent="0.2">
      <c r="A453" s="2"/>
      <c r="B453" s="67" t="s">
        <v>259</v>
      </c>
      <c r="C453" s="317">
        <v>256058586.03000018</v>
      </c>
      <c r="D453" s="317">
        <v>76790250.09000051</v>
      </c>
      <c r="E453" s="317">
        <v>332848836.12000066</v>
      </c>
      <c r="F453" s="318"/>
      <c r="G453" s="318">
        <v>1609100.8399999999</v>
      </c>
      <c r="H453" s="281">
        <v>-2.3199232666633596E-2</v>
      </c>
      <c r="I453" s="69"/>
    </row>
    <row r="454" spans="1:11" ht="10.5" customHeight="1" x14ac:dyDescent="0.2">
      <c r="A454" s="2"/>
      <c r="B454" s="67" t="s">
        <v>260</v>
      </c>
      <c r="C454" s="317">
        <v>9619387.6200007405</v>
      </c>
      <c r="D454" s="317">
        <v>20435279.799999963</v>
      </c>
      <c r="E454" s="317">
        <v>30054667.420000706</v>
      </c>
      <c r="F454" s="318"/>
      <c r="G454" s="318">
        <v>150989.88000000012</v>
      </c>
      <c r="H454" s="281">
        <v>0.1205206148423541</v>
      </c>
      <c r="I454" s="69"/>
    </row>
    <row r="455" spans="1:11" ht="10.5" customHeight="1" x14ac:dyDescent="0.2">
      <c r="A455" s="2"/>
      <c r="B455" s="67" t="s">
        <v>261</v>
      </c>
      <c r="C455" s="317"/>
      <c r="D455" s="317">
        <v>13496566.220000206</v>
      </c>
      <c r="E455" s="317">
        <v>13496566.220000206</v>
      </c>
      <c r="F455" s="318"/>
      <c r="G455" s="318">
        <v>98639.770000000048</v>
      </c>
      <c r="H455" s="281">
        <v>1.1891979751730286E-2</v>
      </c>
      <c r="I455" s="69"/>
    </row>
    <row r="456" spans="1:11" ht="10.5" customHeight="1" x14ac:dyDescent="0.2">
      <c r="A456" s="2"/>
      <c r="B456" s="67" t="s">
        <v>262</v>
      </c>
      <c r="C456" s="317">
        <v>8847548.3400001507</v>
      </c>
      <c r="D456" s="317">
        <v>77823470.369999841</v>
      </c>
      <c r="E456" s="317">
        <v>86671018.709999993</v>
      </c>
      <c r="F456" s="318"/>
      <c r="G456" s="318">
        <v>321359.76000000077</v>
      </c>
      <c r="H456" s="281">
        <v>3.365661565619682E-2</v>
      </c>
      <c r="I456" s="69"/>
    </row>
    <row r="457" spans="1:11" ht="10.5" customHeight="1" x14ac:dyDescent="0.2">
      <c r="A457" s="2"/>
      <c r="B457" s="67" t="s">
        <v>264</v>
      </c>
      <c r="C457" s="317"/>
      <c r="D457" s="317">
        <v>304417073.30999392</v>
      </c>
      <c r="E457" s="317">
        <v>304417073.30999392</v>
      </c>
      <c r="F457" s="318"/>
      <c r="G457" s="318">
        <v>1319212.5299999996</v>
      </c>
      <c r="H457" s="281">
        <v>5.5057481065356573E-2</v>
      </c>
      <c r="I457" s="71"/>
    </row>
    <row r="458" spans="1:11" ht="18.75" customHeight="1" x14ac:dyDescent="0.2">
      <c r="A458" s="2"/>
      <c r="B458" s="67" t="s">
        <v>263</v>
      </c>
      <c r="C458" s="317"/>
      <c r="D458" s="317"/>
      <c r="E458" s="317"/>
      <c r="F458" s="318"/>
      <c r="G458" s="318"/>
      <c r="H458" s="281"/>
      <c r="I458" s="69"/>
    </row>
    <row r="459" spans="1:11" ht="10.5" customHeight="1" x14ac:dyDescent="0.2">
      <c r="A459" s="2"/>
      <c r="B459" s="29" t="s">
        <v>265</v>
      </c>
      <c r="C459" s="317"/>
      <c r="D459" s="317"/>
      <c r="E459" s="317"/>
      <c r="F459" s="318"/>
      <c r="G459" s="318"/>
      <c r="H459" s="281"/>
      <c r="I459" s="69"/>
    </row>
    <row r="460" spans="1:11" ht="10.5" customHeight="1" x14ac:dyDescent="0.2">
      <c r="A460" s="2"/>
      <c r="B460" s="16" t="s">
        <v>269</v>
      </c>
      <c r="C460" s="317">
        <v>601272.41999999573</v>
      </c>
      <c r="D460" s="317">
        <v>2185083.1900000805</v>
      </c>
      <c r="E460" s="317">
        <v>2786355.6100000767</v>
      </c>
      <c r="F460" s="318"/>
      <c r="G460" s="318">
        <v>10263.240000000005</v>
      </c>
      <c r="H460" s="281">
        <v>-3.8427405238977363E-2</v>
      </c>
      <c r="I460" s="69"/>
    </row>
    <row r="461" spans="1:11" ht="10.5" customHeight="1" x14ac:dyDescent="0.2">
      <c r="A461" s="2"/>
      <c r="B461" s="16" t="s">
        <v>270</v>
      </c>
      <c r="C461" s="317"/>
      <c r="D461" s="317">
        <v>-3724.73</v>
      </c>
      <c r="E461" s="317">
        <v>-3724.73</v>
      </c>
      <c r="F461" s="318"/>
      <c r="G461" s="318"/>
      <c r="H461" s="281"/>
      <c r="I461" s="69"/>
    </row>
    <row r="462" spans="1:11" ht="10.5" customHeight="1" x14ac:dyDescent="0.2">
      <c r="A462" s="2"/>
      <c r="B462" s="29" t="s">
        <v>271</v>
      </c>
      <c r="C462" s="317"/>
      <c r="D462" s="317"/>
      <c r="E462" s="317"/>
      <c r="F462" s="318"/>
      <c r="G462" s="318"/>
      <c r="H462" s="281"/>
      <c r="I462" s="69"/>
    </row>
    <row r="463" spans="1:11" ht="10.5" customHeight="1" x14ac:dyDescent="0.2">
      <c r="A463" s="2"/>
      <c r="B463" s="16" t="s">
        <v>272</v>
      </c>
      <c r="C463" s="317"/>
      <c r="D463" s="317">
        <v>136537393.11999914</v>
      </c>
      <c r="E463" s="317">
        <v>136537393.11999914</v>
      </c>
      <c r="F463" s="318"/>
      <c r="G463" s="318">
        <v>535065.47000000149</v>
      </c>
      <c r="H463" s="281">
        <v>9.246707947188515E-3</v>
      </c>
      <c r="I463" s="69"/>
    </row>
    <row r="464" spans="1:11" ht="10.5" customHeight="1" x14ac:dyDescent="0.2">
      <c r="A464" s="2"/>
      <c r="B464" s="574" t="s">
        <v>458</v>
      </c>
      <c r="C464" s="317"/>
      <c r="D464" s="317"/>
      <c r="E464" s="317"/>
      <c r="F464" s="318"/>
      <c r="G464" s="318"/>
      <c r="H464" s="281"/>
      <c r="I464" s="69"/>
    </row>
    <row r="465" spans="1:12" ht="14.25" customHeight="1" x14ac:dyDescent="0.2">
      <c r="A465" s="2"/>
      <c r="B465" s="16" t="s">
        <v>86</v>
      </c>
      <c r="C465" s="317"/>
      <c r="D465" s="317">
        <v>2415665.2700000089</v>
      </c>
      <c r="E465" s="317">
        <v>2415665.2700000089</v>
      </c>
      <c r="F465" s="318"/>
      <c r="G465" s="318">
        <v>16135.25</v>
      </c>
      <c r="H465" s="281">
        <v>7.055946747744013E-2</v>
      </c>
      <c r="I465" s="71"/>
      <c r="L465" s="28"/>
    </row>
    <row r="466" spans="1:12" s="28" customFormat="1" ht="10.5" customHeight="1" x14ac:dyDescent="0.2">
      <c r="A466" s="54"/>
      <c r="B466" s="29" t="s">
        <v>155</v>
      </c>
      <c r="C466" s="308">
        <v>2061641952.5195587</v>
      </c>
      <c r="D466" s="308">
        <v>5310919899.0097389</v>
      </c>
      <c r="E466" s="308">
        <v>7372561851.5292978</v>
      </c>
      <c r="F466" s="315"/>
      <c r="G466" s="315">
        <v>39417230.769999959</v>
      </c>
      <c r="H466" s="186">
        <v>6.1454170362782001E-2</v>
      </c>
      <c r="I466" s="70"/>
      <c r="J466" s="5"/>
      <c r="K466" s="209" t="b">
        <f>IF(ABS(E466-SUM(E449,E451:E458,E460:E461,E463:E465))&lt;0.001,TRUE,FALSE)</f>
        <v>1</v>
      </c>
      <c r="L466" s="5"/>
    </row>
    <row r="467" spans="1:12" ht="13.5" customHeight="1" x14ac:dyDescent="0.2">
      <c r="A467" s="2"/>
      <c r="B467" s="29" t="s">
        <v>354</v>
      </c>
      <c r="C467" s="308"/>
      <c r="D467" s="308"/>
      <c r="E467" s="308"/>
      <c r="F467" s="315"/>
      <c r="G467" s="315"/>
      <c r="H467" s="186"/>
      <c r="I467" s="69"/>
      <c r="L467" s="28"/>
    </row>
    <row r="468" spans="1:12" s="28" customFormat="1" ht="13.5" hidden="1" customHeight="1" x14ac:dyDescent="0.2">
      <c r="A468" s="54"/>
      <c r="B468" s="52"/>
      <c r="C468" s="308"/>
      <c r="D468" s="308"/>
      <c r="E468" s="308"/>
      <c r="F468" s="315"/>
      <c r="G468" s="315"/>
      <c r="H468" s="186"/>
      <c r="I468" s="70"/>
      <c r="K468" s="5"/>
      <c r="L468" s="5"/>
    </row>
    <row r="469" spans="1:12" s="28" customFormat="1" ht="13.5" customHeight="1" x14ac:dyDescent="0.2">
      <c r="A469" s="54"/>
      <c r="B469" s="273" t="s">
        <v>43</v>
      </c>
      <c r="C469" s="308">
        <v>129036253.04000035</v>
      </c>
      <c r="D469" s="308">
        <v>77754821.949999973</v>
      </c>
      <c r="E469" s="308">
        <v>206791074.99000031</v>
      </c>
      <c r="F469" s="315"/>
      <c r="G469" s="315">
        <v>1079938.9299999995</v>
      </c>
      <c r="H469" s="186">
        <v>5.1947987370142501E-2</v>
      </c>
      <c r="I469" s="70"/>
      <c r="K469" s="5"/>
      <c r="L469" s="5"/>
    </row>
    <row r="470" spans="1:12" ht="13.5" customHeight="1" x14ac:dyDescent="0.2">
      <c r="A470" s="2"/>
      <c r="B470" s="74" t="s">
        <v>162</v>
      </c>
      <c r="C470" s="308"/>
      <c r="D470" s="308"/>
      <c r="E470" s="308"/>
      <c r="F470" s="315"/>
      <c r="G470" s="315"/>
      <c r="H470" s="186"/>
      <c r="I470" s="69"/>
      <c r="K470" s="28"/>
    </row>
    <row r="471" spans="1:12" ht="19.5" customHeight="1" x14ac:dyDescent="0.2">
      <c r="A471" s="2"/>
      <c r="B471" s="37" t="s">
        <v>20</v>
      </c>
      <c r="C471" s="306">
        <v>40332.079999999987</v>
      </c>
      <c r="D471" s="306">
        <v>417815.67999999993</v>
      </c>
      <c r="E471" s="306">
        <v>458147.75999999995</v>
      </c>
      <c r="F471" s="313"/>
      <c r="G471" s="313">
        <v>2228.5200000000004</v>
      </c>
      <c r="H471" s="185">
        <v>-0.33987834106545645</v>
      </c>
      <c r="I471" s="69"/>
      <c r="L471" s="28"/>
    </row>
    <row r="472" spans="1:12" s="28" customFormat="1" ht="10.5" customHeight="1" x14ac:dyDescent="0.2">
      <c r="A472" s="54"/>
      <c r="B472" s="75" t="s">
        <v>159</v>
      </c>
      <c r="C472" s="306">
        <v>137464478.86999872</v>
      </c>
      <c r="D472" s="306">
        <v>1285324267.9621358</v>
      </c>
      <c r="E472" s="306">
        <v>1422788746.8321345</v>
      </c>
      <c r="F472" s="313"/>
      <c r="G472" s="313">
        <v>5078208.0999999978</v>
      </c>
      <c r="H472" s="185">
        <v>4.0939802465429942E-2</v>
      </c>
      <c r="I472" s="70"/>
      <c r="K472" s="5"/>
      <c r="L472" s="5"/>
    </row>
    <row r="473" spans="1:12" ht="10.5" customHeight="1" x14ac:dyDescent="0.2">
      <c r="A473" s="2"/>
      <c r="B473" s="75" t="s">
        <v>26</v>
      </c>
      <c r="C473" s="306">
        <v>42596363.260000609</v>
      </c>
      <c r="D473" s="306">
        <v>720010664.69001555</v>
      </c>
      <c r="E473" s="306">
        <v>762607027.95001626</v>
      </c>
      <c r="F473" s="313"/>
      <c r="G473" s="313">
        <v>4001893.5499999975</v>
      </c>
      <c r="H473" s="185">
        <v>7.6437287010300503E-2</v>
      </c>
      <c r="I473" s="69"/>
    </row>
    <row r="474" spans="1:12" ht="10.5" customHeight="1" x14ac:dyDescent="0.2">
      <c r="A474" s="2"/>
      <c r="B474" s="75" t="s">
        <v>27</v>
      </c>
      <c r="C474" s="306">
        <v>128522953.01000111</v>
      </c>
      <c r="D474" s="306">
        <v>2209770285.5999913</v>
      </c>
      <c r="E474" s="306">
        <v>2338293238.6099925</v>
      </c>
      <c r="F474" s="313"/>
      <c r="G474" s="313">
        <v>11745371.69999991</v>
      </c>
      <c r="H474" s="185">
        <v>5.8959803284365897E-2</v>
      </c>
      <c r="I474" s="69"/>
    </row>
    <row r="475" spans="1:12" ht="10.5" customHeight="1" x14ac:dyDescent="0.2">
      <c r="A475" s="2"/>
      <c r="B475" s="75" t="s">
        <v>274</v>
      </c>
      <c r="C475" s="306">
        <v>3678682.9000000032</v>
      </c>
      <c r="D475" s="306">
        <v>56766611.559999809</v>
      </c>
      <c r="E475" s="306">
        <v>60445294.459999815</v>
      </c>
      <c r="F475" s="313"/>
      <c r="G475" s="313">
        <v>445326.32000000024</v>
      </c>
      <c r="H475" s="185">
        <v>2.8246739172531399E-2</v>
      </c>
      <c r="I475" s="69"/>
    </row>
    <row r="476" spans="1:12" ht="10.5" customHeight="1" x14ac:dyDescent="0.2">
      <c r="A476" s="2"/>
      <c r="B476" s="75" t="s">
        <v>273</v>
      </c>
      <c r="C476" s="306">
        <v>13310</v>
      </c>
      <c r="D476" s="306">
        <v>152435</v>
      </c>
      <c r="E476" s="306">
        <v>165745</v>
      </c>
      <c r="F476" s="313"/>
      <c r="G476" s="313">
        <v>112560</v>
      </c>
      <c r="H476" s="185">
        <v>-0.23202354994953678</v>
      </c>
      <c r="I476" s="69"/>
    </row>
    <row r="477" spans="1:12" ht="10.5" customHeight="1" x14ac:dyDescent="0.2">
      <c r="A477" s="2"/>
      <c r="B477" s="75" t="s">
        <v>49</v>
      </c>
      <c r="C477" s="306">
        <v>50738.999999999985</v>
      </c>
      <c r="D477" s="306">
        <v>455393985.52268726</v>
      </c>
      <c r="E477" s="306">
        <v>455444724.52268726</v>
      </c>
      <c r="F477" s="313"/>
      <c r="G477" s="313">
        <v>1449258.5000000002</v>
      </c>
      <c r="H477" s="185">
        <v>-1.1652338605033341E-2</v>
      </c>
      <c r="I477" s="69"/>
    </row>
    <row r="478" spans="1:12" ht="10.5" customHeight="1" x14ac:dyDescent="0.2">
      <c r="A478" s="2"/>
      <c r="B478" s="37" t="s">
        <v>349</v>
      </c>
      <c r="C478" s="306"/>
      <c r="D478" s="306">
        <v>33050802.132575966</v>
      </c>
      <c r="E478" s="306">
        <v>33050802.132575966</v>
      </c>
      <c r="F478" s="313"/>
      <c r="G478" s="313"/>
      <c r="H478" s="185"/>
      <c r="I478" s="69"/>
    </row>
    <row r="479" spans="1:12" x14ac:dyDescent="0.2">
      <c r="A479" s="2"/>
      <c r="B479" s="574" t="s">
        <v>459</v>
      </c>
      <c r="C479" s="305"/>
      <c r="D479" s="306">
        <v>374485.11</v>
      </c>
      <c r="E479" s="306">
        <v>374485.11</v>
      </c>
      <c r="F479" s="313"/>
      <c r="G479" s="313"/>
      <c r="H479" s="185">
        <v>-0.51809980368445552</v>
      </c>
      <c r="I479" s="69"/>
    </row>
    <row r="480" spans="1:12" ht="10.5" customHeight="1" x14ac:dyDescent="0.2">
      <c r="A480" s="2"/>
      <c r="B480" s="75" t="s">
        <v>28</v>
      </c>
      <c r="C480" s="305">
        <v>2121352.9699999969</v>
      </c>
      <c r="D480" s="306">
        <v>24631799.457158025</v>
      </c>
      <c r="E480" s="306">
        <v>26753152.42715802</v>
      </c>
      <c r="F480" s="313"/>
      <c r="G480" s="313">
        <v>45131.890000000029</v>
      </c>
      <c r="H480" s="185">
        <v>4.1451453564606444E-2</v>
      </c>
      <c r="I480" s="69"/>
    </row>
    <row r="481" spans="1:12" ht="10.5" customHeight="1" x14ac:dyDescent="0.2">
      <c r="A481" s="2"/>
      <c r="B481" s="37" t="s">
        <v>280</v>
      </c>
      <c r="C481" s="306"/>
      <c r="D481" s="306">
        <v>-31303353.070000034</v>
      </c>
      <c r="E481" s="306">
        <v>-31303353.070000034</v>
      </c>
      <c r="F481" s="313"/>
      <c r="G481" s="313">
        <v>-164320.51999999999</v>
      </c>
      <c r="H481" s="185">
        <v>9.8530527486732966E-2</v>
      </c>
      <c r="I481" s="69"/>
    </row>
    <row r="482" spans="1:12" ht="10.5" customHeight="1" x14ac:dyDescent="0.2">
      <c r="A482" s="2"/>
      <c r="B482" s="35" t="s">
        <v>160</v>
      </c>
      <c r="C482" s="308">
        <v>314488212.09000039</v>
      </c>
      <c r="D482" s="308">
        <v>4754589799.6445637</v>
      </c>
      <c r="E482" s="308">
        <v>5069078011.7345629</v>
      </c>
      <c r="F482" s="315"/>
      <c r="G482" s="315">
        <v>22715658.059999902</v>
      </c>
      <c r="H482" s="186">
        <v>5.4946817934820258E-2</v>
      </c>
      <c r="I482" s="69"/>
      <c r="K482" s="209" t="b">
        <f>IF(ABS(E482-SUM(E471:E481))&lt;0.001,TRUE,FALSE)</f>
        <v>1</v>
      </c>
    </row>
    <row r="483" spans="1:12" ht="16.5" customHeight="1" x14ac:dyDescent="0.2">
      <c r="A483" s="2"/>
      <c r="B483" s="76" t="s">
        <v>33</v>
      </c>
      <c r="C483" s="306">
        <v>18871.43</v>
      </c>
      <c r="D483" s="306">
        <v>2862017.2300000004</v>
      </c>
      <c r="E483" s="306">
        <v>2880888.6600000006</v>
      </c>
      <c r="F483" s="313"/>
      <c r="G483" s="313">
        <v>1770.06</v>
      </c>
      <c r="H483" s="185">
        <v>-0.58339725694653677</v>
      </c>
      <c r="I483" s="69"/>
      <c r="L483" s="28"/>
    </row>
    <row r="484" spans="1:12" s="28" customFormat="1" ht="14.25" customHeight="1" x14ac:dyDescent="0.2">
      <c r="A484" s="54"/>
      <c r="B484" s="76" t="s">
        <v>383</v>
      </c>
      <c r="C484" s="306"/>
      <c r="D484" s="306">
        <v>151444218.74754608</v>
      </c>
      <c r="E484" s="306">
        <v>151444218.74754608</v>
      </c>
      <c r="F484" s="313"/>
      <c r="G484" s="313"/>
      <c r="H484" s="185">
        <v>0.20611466270769285</v>
      </c>
      <c r="I484" s="70"/>
      <c r="J484" s="5"/>
      <c r="L484" s="5"/>
    </row>
    <row r="485" spans="1:12" ht="10.5" customHeight="1" x14ac:dyDescent="0.2">
      <c r="A485" s="54"/>
      <c r="B485" s="76" t="s">
        <v>446</v>
      </c>
      <c r="C485" s="306"/>
      <c r="D485" s="306">
        <v>3291849.8271500017</v>
      </c>
      <c r="E485" s="306">
        <v>3291849.8271500017</v>
      </c>
      <c r="F485" s="313"/>
      <c r="G485" s="313"/>
      <c r="H485" s="185"/>
      <c r="I485" s="69"/>
    </row>
    <row r="486" spans="1:12" ht="10.5" customHeight="1" x14ac:dyDescent="0.2">
      <c r="A486" s="2"/>
      <c r="B486" s="76" t="s">
        <v>477</v>
      </c>
      <c r="C486" s="306"/>
      <c r="D486" s="306">
        <v>41834302.87458504</v>
      </c>
      <c r="E486" s="306">
        <v>41834302.87458504</v>
      </c>
      <c r="F486" s="313"/>
      <c r="G486" s="313">
        <v>291267.59773999936</v>
      </c>
      <c r="H486" s="185">
        <v>-0.48660776682576423</v>
      </c>
      <c r="I486" s="69"/>
    </row>
    <row r="487" spans="1:12" ht="10.5" customHeight="1" x14ac:dyDescent="0.2">
      <c r="A487" s="2"/>
      <c r="B487" s="76" t="s">
        <v>492</v>
      </c>
      <c r="C487" s="306"/>
      <c r="D487" s="306">
        <v>3208195.9649</v>
      </c>
      <c r="E487" s="306">
        <v>3208195.9649</v>
      </c>
      <c r="F487" s="313"/>
      <c r="G487" s="313">
        <v>244.81061500000001</v>
      </c>
      <c r="H487" s="185"/>
      <c r="I487" s="69"/>
    </row>
    <row r="488" spans="1:12" ht="13.5" customHeight="1" x14ac:dyDescent="0.2">
      <c r="A488" s="2"/>
      <c r="B488" s="76" t="s">
        <v>439</v>
      </c>
      <c r="C488" s="306"/>
      <c r="D488" s="306">
        <v>143838072.62730002</v>
      </c>
      <c r="E488" s="306">
        <v>143838072.62730002</v>
      </c>
      <c r="F488" s="313"/>
      <c r="G488" s="313"/>
      <c r="H488" s="185">
        <v>0.43514758049318636</v>
      </c>
      <c r="I488" s="69"/>
      <c r="L488" s="80"/>
    </row>
    <row r="489" spans="1:12" s="80" customFormat="1" ht="12.75" x14ac:dyDescent="0.2">
      <c r="A489" s="2"/>
      <c r="B489" s="76" t="s">
        <v>490</v>
      </c>
      <c r="C489" s="306"/>
      <c r="D489" s="306">
        <v>1545141.82</v>
      </c>
      <c r="E489" s="306">
        <v>1545141.82</v>
      </c>
      <c r="F489" s="313"/>
      <c r="G489" s="313">
        <v>110</v>
      </c>
      <c r="H489" s="185">
        <v>0.61386832179001161</v>
      </c>
      <c r="I489" s="79"/>
      <c r="J489" s="5"/>
      <c r="L489" s="164"/>
    </row>
    <row r="490" spans="1:12" s="80" customFormat="1" ht="12.75" x14ac:dyDescent="0.2">
      <c r="A490" s="2"/>
      <c r="B490" s="76" t="s">
        <v>480</v>
      </c>
      <c r="C490" s="306">
        <v>741270.56000000017</v>
      </c>
      <c r="D490" s="306">
        <v>30681187.780000031</v>
      </c>
      <c r="E490" s="306">
        <v>31422458.340000033</v>
      </c>
      <c r="F490" s="313"/>
      <c r="G490" s="313">
        <v>111525.51000000002</v>
      </c>
      <c r="H490" s="185"/>
      <c r="I490" s="79"/>
      <c r="J490" s="5"/>
      <c r="L490" s="164"/>
    </row>
    <row r="491" spans="1:12" s="80" customFormat="1" ht="12.75" x14ac:dyDescent="0.2">
      <c r="A491" s="2"/>
      <c r="B491" s="76" t="s">
        <v>494</v>
      </c>
      <c r="C491" s="306"/>
      <c r="D491" s="306">
        <v>87636123.272280052</v>
      </c>
      <c r="E491" s="306">
        <v>87636123.272280052</v>
      </c>
      <c r="F491" s="313"/>
      <c r="G491" s="313"/>
      <c r="H491" s="185"/>
      <c r="I491" s="79"/>
      <c r="J491" s="5"/>
      <c r="L491" s="164"/>
    </row>
    <row r="492" spans="1:12" s="80" customFormat="1" ht="12.75" x14ac:dyDescent="0.2">
      <c r="A492" s="2"/>
      <c r="B492" s="76" t="s">
        <v>499</v>
      </c>
      <c r="C492" s="306"/>
      <c r="D492" s="306">
        <v>9981359.9200000037</v>
      </c>
      <c r="E492" s="306">
        <v>9981359.9200000037</v>
      </c>
      <c r="F492" s="313"/>
      <c r="G492" s="313">
        <v>11009.259999999998</v>
      </c>
      <c r="H492" s="185"/>
      <c r="I492" s="79"/>
      <c r="J492" s="5"/>
      <c r="L492" s="164"/>
    </row>
    <row r="493" spans="1:12" s="80" customFormat="1" ht="12.75" x14ac:dyDescent="0.2">
      <c r="A493" s="2"/>
      <c r="B493" s="73" t="s">
        <v>158</v>
      </c>
      <c r="C493" s="306"/>
      <c r="D493" s="306">
        <v>3097390.9699999997</v>
      </c>
      <c r="E493" s="306">
        <v>3097390.9699999997</v>
      </c>
      <c r="F493" s="313"/>
      <c r="G493" s="313">
        <v>264.93</v>
      </c>
      <c r="H493" s="185">
        <v>0.75067941328228005</v>
      </c>
      <c r="I493" s="79"/>
      <c r="J493" s="5"/>
      <c r="L493" s="164"/>
    </row>
    <row r="494" spans="1:12" ht="18" customHeight="1" x14ac:dyDescent="0.2">
      <c r="A494" s="77"/>
      <c r="B494" s="78" t="s">
        <v>297</v>
      </c>
      <c r="C494" s="308">
        <v>444284607.12000072</v>
      </c>
      <c r="D494" s="308">
        <v>5311764482.6283255</v>
      </c>
      <c r="E494" s="308">
        <v>5756049089.7483263</v>
      </c>
      <c r="F494" s="315"/>
      <c r="G494" s="315">
        <v>24211789.158354901</v>
      </c>
      <c r="H494" s="186">
        <v>7.552932082691588E-2</v>
      </c>
      <c r="I494" s="69"/>
      <c r="K494" s="209" t="b">
        <f>IF(ABS(E494-SUM(E469,E482,E483:E493))&lt;0.001,TRUE,FALSE)</f>
        <v>1</v>
      </c>
    </row>
    <row r="495" spans="1:12" ht="12" customHeight="1" x14ac:dyDescent="0.2">
      <c r="A495" s="2"/>
      <c r="B495" s="76" t="s">
        <v>80</v>
      </c>
      <c r="C495" s="306"/>
      <c r="D495" s="306">
        <v>5741537150.4400425</v>
      </c>
      <c r="E495" s="306">
        <v>5741537150.4400425</v>
      </c>
      <c r="F495" s="313"/>
      <c r="G495" s="313"/>
      <c r="H495" s="185">
        <v>2.6161993729973521E-2</v>
      </c>
      <c r="I495" s="69"/>
    </row>
    <row r="496" spans="1:12" ht="12" customHeight="1" x14ac:dyDescent="0.2">
      <c r="A496" s="2"/>
      <c r="B496" s="76" t="s">
        <v>81</v>
      </c>
      <c r="C496" s="306"/>
      <c r="D496" s="306">
        <v>4101340105.2399859</v>
      </c>
      <c r="E496" s="306">
        <v>4101340105.2399859</v>
      </c>
      <c r="F496" s="313"/>
      <c r="G496" s="313"/>
      <c r="H496" s="185">
        <v>8.9432689461713011E-2</v>
      </c>
      <c r="I496" s="69"/>
    </row>
    <row r="497" spans="1:12" ht="12" customHeight="1" x14ac:dyDescent="0.2">
      <c r="A497" s="2"/>
      <c r="B497" s="76" t="s">
        <v>438</v>
      </c>
      <c r="C497" s="306"/>
      <c r="D497" s="306">
        <v>395314751.2799989</v>
      </c>
      <c r="E497" s="306">
        <v>395314751.2799989</v>
      </c>
      <c r="F497" s="313"/>
      <c r="G497" s="313"/>
      <c r="H497" s="185">
        <v>8.1491430867849823E-2</v>
      </c>
      <c r="I497" s="69"/>
    </row>
    <row r="498" spans="1:12" ht="12" customHeight="1" x14ac:dyDescent="0.2">
      <c r="A498" s="2"/>
      <c r="B498" s="76" t="s">
        <v>78</v>
      </c>
      <c r="C498" s="306"/>
      <c r="D498" s="306">
        <v>770164839.26999617</v>
      </c>
      <c r="E498" s="306">
        <v>770164839.26999617</v>
      </c>
      <c r="F498" s="313"/>
      <c r="G498" s="313">
        <v>1212.68</v>
      </c>
      <c r="H498" s="185">
        <v>4.5684848678345213E-2</v>
      </c>
      <c r="I498" s="69"/>
    </row>
    <row r="499" spans="1:12" ht="12" customHeight="1" x14ac:dyDescent="0.2">
      <c r="A499" s="2"/>
      <c r="B499" s="76" t="s">
        <v>76</v>
      </c>
      <c r="C499" s="306"/>
      <c r="D499" s="306">
        <v>3637870183.8000164</v>
      </c>
      <c r="E499" s="306">
        <v>3637870183.8000164</v>
      </c>
      <c r="F499" s="313"/>
      <c r="G499" s="313">
        <v>2508.88</v>
      </c>
      <c r="H499" s="185">
        <v>0.11499073881480748</v>
      </c>
      <c r="I499" s="69"/>
    </row>
    <row r="500" spans="1:12" ht="12" customHeight="1" x14ac:dyDescent="0.2">
      <c r="A500" s="2"/>
      <c r="B500" s="76" t="s">
        <v>77</v>
      </c>
      <c r="C500" s="306"/>
      <c r="D500" s="306"/>
      <c r="E500" s="306"/>
      <c r="F500" s="313"/>
      <c r="G500" s="313"/>
      <c r="H500" s="185"/>
      <c r="I500" s="69"/>
      <c r="L500" s="28"/>
    </row>
    <row r="501" spans="1:12" s="28" customFormat="1" ht="18.75" customHeight="1" x14ac:dyDescent="0.2">
      <c r="A501" s="2"/>
      <c r="B501" s="83" t="s">
        <v>277</v>
      </c>
      <c r="C501" s="308"/>
      <c r="D501" s="308">
        <v>14646227030.030041</v>
      </c>
      <c r="E501" s="308">
        <v>14646227030.030041</v>
      </c>
      <c r="F501" s="315"/>
      <c r="G501" s="315">
        <v>3721.5600000000004</v>
      </c>
      <c r="H501" s="186">
        <v>6.7154867037515276E-2</v>
      </c>
      <c r="I501" s="70"/>
      <c r="J501" s="5"/>
      <c r="K501" s="209" t="b">
        <f>IF(ABS(E501-SUM(E495:E500))&lt;0.001,TRUE,FALSE)</f>
        <v>1</v>
      </c>
      <c r="L501" s="5"/>
    </row>
    <row r="502" spans="1:12" ht="10.5" customHeight="1" x14ac:dyDescent="0.2">
      <c r="A502" s="54"/>
      <c r="B502" s="52" t="s">
        <v>157</v>
      </c>
      <c r="C502" s="308">
        <v>12636050837.818598</v>
      </c>
      <c r="D502" s="308">
        <v>56449227946.945869</v>
      </c>
      <c r="E502" s="308">
        <v>69085278784.76445</v>
      </c>
      <c r="F502" s="315">
        <v>1891710863.0625844</v>
      </c>
      <c r="G502" s="315">
        <v>271694249.05341339</v>
      </c>
      <c r="H502" s="186">
        <v>4.8666613211284515E-2</v>
      </c>
      <c r="I502" s="69"/>
      <c r="K502" s="209" t="b">
        <f>IF(ABS(E502-SUM(E402,E415,E445:E446,E466,E467,E469,E482,E483:E493,E501))&lt;0.001,TRUE,FALSE)</f>
        <v>1</v>
      </c>
    </row>
    <row r="503" spans="1:12" ht="10.5" customHeight="1" x14ac:dyDescent="0.2">
      <c r="A503" s="2"/>
      <c r="B503" s="167" t="s">
        <v>181</v>
      </c>
      <c r="C503" s="319">
        <v>4.17</v>
      </c>
      <c r="D503" s="319">
        <v>203.79999999999995</v>
      </c>
      <c r="E503" s="319">
        <v>207.96999999999994</v>
      </c>
      <c r="F503" s="320"/>
      <c r="G503" s="320"/>
      <c r="H503" s="240">
        <v>-0.47664703809955222</v>
      </c>
      <c r="I503" s="69"/>
      <c r="L503" s="28"/>
    </row>
    <row r="504" spans="1:12" s="28" customFormat="1" x14ac:dyDescent="0.2">
      <c r="A504" s="2"/>
      <c r="B504" s="168" t="s">
        <v>182</v>
      </c>
      <c r="C504" s="321"/>
      <c r="D504" s="321">
        <v>284.86</v>
      </c>
      <c r="E504" s="321">
        <v>284.86</v>
      </c>
      <c r="F504" s="322"/>
      <c r="G504" s="322"/>
      <c r="H504" s="194"/>
      <c r="I504" s="70"/>
      <c r="J504" s="5"/>
    </row>
    <row r="505" spans="1:12" s="28" customFormat="1" ht="12.75" x14ac:dyDescent="0.2">
      <c r="A505" s="54"/>
      <c r="B505" s="212" t="s">
        <v>31</v>
      </c>
      <c r="C505" s="431">
        <v>23124642829.188473</v>
      </c>
      <c r="D505" s="431">
        <v>70186338798.561508</v>
      </c>
      <c r="E505" s="431">
        <v>93310981627.749908</v>
      </c>
      <c r="F505" s="432"/>
      <c r="G505" s="432">
        <v>402829699.71651626</v>
      </c>
      <c r="H505" s="433">
        <v>4.4610359945205902E-2</v>
      </c>
      <c r="I505" s="70"/>
      <c r="J505" s="5"/>
      <c r="K505" s="209" t="b">
        <f>IF(ABS(E505-SUM(E297,E502:E504))&lt;0.001,TRUE,FALSE)</f>
        <v>1</v>
      </c>
    </row>
    <row r="506" spans="1:12" s="28" customFormat="1" x14ac:dyDescent="0.2">
      <c r="A506" s="54"/>
      <c r="B506" s="76" t="s">
        <v>13</v>
      </c>
      <c r="C506" s="440"/>
      <c r="D506" s="441">
        <v>955207282.33000243</v>
      </c>
      <c r="E506" s="441">
        <v>955207282.33000243</v>
      </c>
      <c r="F506" s="442"/>
      <c r="G506" s="442"/>
      <c r="H506" s="430">
        <v>-2.6426823729538085E-2</v>
      </c>
      <c r="I506" s="70"/>
      <c r="J506" s="5"/>
    </row>
    <row r="507" spans="1:12" s="28" customFormat="1" x14ac:dyDescent="0.2">
      <c r="A507" s="54"/>
      <c r="B507" s="76" t="s">
        <v>14</v>
      </c>
      <c r="C507" s="443"/>
      <c r="D507" s="311">
        <v>126211074.05</v>
      </c>
      <c r="E507" s="311">
        <v>126211074.05</v>
      </c>
      <c r="F507" s="444"/>
      <c r="G507" s="444"/>
      <c r="H507" s="428">
        <v>3.9008424237667816E-2</v>
      </c>
      <c r="I507" s="70"/>
      <c r="J507" s="5"/>
    </row>
    <row r="508" spans="1:12" s="28" customFormat="1" ht="21.75" customHeight="1" x14ac:dyDescent="0.2">
      <c r="A508" s="54"/>
      <c r="B508" s="229" t="s">
        <v>248</v>
      </c>
      <c r="C508" s="431"/>
      <c r="D508" s="431">
        <v>1081418356.3800025</v>
      </c>
      <c r="E508" s="431">
        <v>1081418356.3800025</v>
      </c>
      <c r="F508" s="431"/>
      <c r="G508" s="431"/>
      <c r="H508" s="445">
        <v>-1.9217924925094776E-2</v>
      </c>
      <c r="I508" s="70"/>
      <c r="J508" s="5"/>
      <c r="K508" s="209" t="b">
        <f>IF(ABS(E508-SUM(E506:E507))&lt;0.001,TRUE,FALSE)</f>
        <v>1</v>
      </c>
    </row>
    <row r="509" spans="1:12" s="28" customFormat="1" ht="12" x14ac:dyDescent="0.2">
      <c r="A509" s="54"/>
      <c r="B509" s="229" t="s">
        <v>298</v>
      </c>
      <c r="C509" s="431"/>
      <c r="D509" s="431">
        <v>368228.83000000066</v>
      </c>
      <c r="E509" s="431">
        <v>368228.83000000066</v>
      </c>
      <c r="F509" s="431"/>
      <c r="G509" s="431"/>
      <c r="H509" s="445">
        <v>-0.10637609224349809</v>
      </c>
      <c r="I509" s="70"/>
    </row>
    <row r="510" spans="1:12" s="28" customFormat="1" ht="18.75" customHeight="1" x14ac:dyDescent="0.2">
      <c r="A510" s="54"/>
      <c r="B510" s="229" t="s">
        <v>421</v>
      </c>
      <c r="C510" s="229"/>
      <c r="D510" s="323">
        <v>77327666.016419947</v>
      </c>
      <c r="E510" s="323">
        <v>77327666.016419947</v>
      </c>
      <c r="F510" s="323"/>
      <c r="G510" s="324"/>
      <c r="H510" s="445">
        <v>4.9119371020655667E-2</v>
      </c>
      <c r="I510" s="70"/>
    </row>
    <row r="511" spans="1:12" s="28" customFormat="1" ht="12" hidden="1" x14ac:dyDescent="0.2">
      <c r="A511" s="54"/>
      <c r="B511" s="229" t="s">
        <v>495</v>
      </c>
      <c r="C511" s="229"/>
      <c r="D511" s="323">
        <v>73164580.762052</v>
      </c>
      <c r="E511" s="323">
        <v>73164580.762052</v>
      </c>
      <c r="F511" s="323"/>
      <c r="G511" s="324"/>
      <c r="H511" s="445">
        <v>-0.53085360151543026</v>
      </c>
      <c r="I511" s="70"/>
    </row>
    <row r="512" spans="1:12" s="28" customFormat="1" ht="12" x14ac:dyDescent="0.2">
      <c r="A512" s="54"/>
      <c r="B512" s="229" t="s">
        <v>389</v>
      </c>
      <c r="C512" s="229"/>
      <c r="D512" s="323">
        <v>83052.329999999973</v>
      </c>
      <c r="E512" s="323">
        <v>83052.329999999973</v>
      </c>
      <c r="F512" s="323"/>
      <c r="G512" s="324">
        <v>166.24</v>
      </c>
      <c r="H512" s="445">
        <v>0.35443811068278475</v>
      </c>
      <c r="I512" s="70"/>
    </row>
    <row r="513" spans="1:12" s="28" customFormat="1" ht="11.25" customHeight="1" x14ac:dyDescent="0.2">
      <c r="A513" s="54"/>
      <c r="B513" s="265" t="s">
        <v>238</v>
      </c>
      <c r="C513" s="213"/>
      <c r="D513" s="213"/>
      <c r="E513" s="213"/>
      <c r="F513" s="213"/>
      <c r="G513" s="213"/>
      <c r="H513" s="214"/>
      <c r="I513" s="70"/>
      <c r="L513" s="5"/>
    </row>
    <row r="514" spans="1:12" ht="10.5" customHeight="1" x14ac:dyDescent="0.2">
      <c r="A514" s="54"/>
      <c r="B514" s="265" t="s">
        <v>251</v>
      </c>
      <c r="C514" s="213"/>
      <c r="D514" s="213"/>
      <c r="E514" s="213"/>
      <c r="F514" s="213"/>
      <c r="G514" s="213"/>
      <c r="H514" s="214"/>
      <c r="I514" s="69"/>
    </row>
    <row r="515" spans="1:12" ht="7.5" customHeight="1" x14ac:dyDescent="0.2">
      <c r="A515" s="2"/>
      <c r="B515" s="265" t="s">
        <v>376</v>
      </c>
      <c r="C515" s="213"/>
      <c r="D515" s="213"/>
      <c r="E515" s="213"/>
      <c r="F515" s="165"/>
      <c r="G515" s="165"/>
      <c r="H515" s="215"/>
      <c r="I515" s="85"/>
    </row>
    <row r="516" spans="1:12" ht="9.75" customHeight="1" x14ac:dyDescent="0.2">
      <c r="B516" s="265" t="s">
        <v>282</v>
      </c>
      <c r="C516" s="213"/>
      <c r="D516" s="85"/>
      <c r="E516" s="86"/>
      <c r="F516" s="5"/>
      <c r="G516" s="5"/>
      <c r="H516" s="5"/>
      <c r="I516" s="8"/>
    </row>
    <row r="517" spans="1:12" ht="15.75" x14ac:dyDescent="0.25">
      <c r="B517" s="7" t="s">
        <v>288</v>
      </c>
      <c r="C517" s="8"/>
      <c r="D517" s="8"/>
      <c r="E517" s="8"/>
      <c r="F517" s="8"/>
      <c r="G517" s="8"/>
      <c r="H517" s="8"/>
    </row>
    <row r="518" spans="1:12" ht="19.5" customHeight="1" x14ac:dyDescent="0.2">
      <c r="B518" s="9"/>
      <c r="C518" s="10" t="str">
        <f>$C$3</f>
        <v>PERIODE DU 1.1 AU 30.11.2024</v>
      </c>
      <c r="D518" s="11"/>
      <c r="I518" s="15"/>
    </row>
    <row r="519" spans="1:12" ht="12.75" x14ac:dyDescent="0.2">
      <c r="B519" s="12" t="str">
        <f>B423</f>
        <v xml:space="preserve">             I - ASSURANCE MALADIE : DÉPENSES en milliers d'euros</v>
      </c>
      <c r="C519" s="13"/>
      <c r="D519" s="13"/>
      <c r="E519" s="13"/>
      <c r="F519" s="14"/>
      <c r="G519" s="15"/>
      <c r="H519" s="15"/>
      <c r="I519" s="20"/>
    </row>
    <row r="520" spans="1:12" ht="12.75" customHeight="1" x14ac:dyDescent="0.2">
      <c r="B520" s="597"/>
      <c r="C520" s="598"/>
      <c r="D520" s="87"/>
      <c r="E520" s="88" t="s">
        <v>6</v>
      </c>
      <c r="F520" s="339" t="str">
        <f>$H$5</f>
        <v>PCAP</v>
      </c>
      <c r="G520" s="197"/>
      <c r="H520" s="89"/>
      <c r="I520" s="20"/>
    </row>
    <row r="521" spans="1:12" ht="12.75" customHeight="1" x14ac:dyDescent="0.2">
      <c r="B521" s="616" t="s">
        <v>296</v>
      </c>
      <c r="C521" s="617"/>
      <c r="D521" s="90"/>
      <c r="E521" s="301"/>
      <c r="F521" s="239"/>
      <c r="G521" s="199"/>
      <c r="H521" s="90"/>
      <c r="I521" s="20"/>
      <c r="L521" s="95"/>
    </row>
    <row r="522" spans="1:12" ht="20.25" customHeight="1" x14ac:dyDescent="0.2">
      <c r="A522" s="91"/>
      <c r="B522" s="620" t="s">
        <v>295</v>
      </c>
      <c r="C522" s="621"/>
      <c r="D522" s="93"/>
      <c r="E522" s="303"/>
      <c r="F522" s="237"/>
      <c r="G522" s="200"/>
      <c r="H522" s="93"/>
      <c r="I522" s="20"/>
      <c r="L522" s="95"/>
    </row>
    <row r="523" spans="1:12" ht="21.75" customHeight="1" x14ac:dyDescent="0.2">
      <c r="A523" s="91"/>
      <c r="B523" s="92" t="s">
        <v>294</v>
      </c>
      <c r="C523" s="172"/>
      <c r="D523" s="93"/>
      <c r="E523" s="303">
        <v>70321215507.764633</v>
      </c>
      <c r="F523" s="237">
        <v>2.6703056134536496E-2</v>
      </c>
      <c r="G523" s="200"/>
      <c r="H523" s="93"/>
      <c r="I523" s="20"/>
      <c r="J523" s="104"/>
      <c r="K523" s="209" t="b">
        <f>IF(ABS(E523-SUM(E524,E529,E541:E542,E545:E550))&lt;0.001,TRUE,FALSE)</f>
        <v>1</v>
      </c>
    </row>
    <row r="524" spans="1:12" ht="18" customHeight="1" x14ac:dyDescent="0.2">
      <c r="B524" s="618" t="s">
        <v>410</v>
      </c>
      <c r="C524" s="619"/>
      <c r="D524" s="90"/>
      <c r="E524" s="303">
        <v>17194316118.63884</v>
      </c>
      <c r="F524" s="237">
        <v>-8.2073544814441624E-3</v>
      </c>
      <c r="G524" s="198"/>
      <c r="H524" s="90"/>
      <c r="I524" s="20"/>
      <c r="J524" s="104"/>
      <c r="K524" s="209" t="b">
        <f>IF(ABS(E524-SUM(E525:E528))&lt;0.001,TRUE,FALSE)</f>
        <v>1</v>
      </c>
    </row>
    <row r="525" spans="1:12" ht="15" customHeight="1" x14ac:dyDescent="0.2">
      <c r="B525" s="609" t="s">
        <v>72</v>
      </c>
      <c r="C525" s="610"/>
      <c r="D525" s="90"/>
      <c r="E525" s="301">
        <v>1149009987.4693418</v>
      </c>
      <c r="F525" s="239">
        <v>6.7452962966855878E-2</v>
      </c>
      <c r="G525" s="201"/>
      <c r="H525" s="90"/>
      <c r="I525" s="20"/>
      <c r="J525" s="104"/>
    </row>
    <row r="526" spans="1:12" ht="15" customHeight="1" x14ac:dyDescent="0.2">
      <c r="B526" s="421" t="s">
        <v>404</v>
      </c>
      <c r="C526" s="404"/>
      <c r="D526" s="90"/>
      <c r="E526" s="301">
        <v>13198112571.355484</v>
      </c>
      <c r="F526" s="239">
        <v>-0.15640982808431536</v>
      </c>
      <c r="G526" s="199"/>
      <c r="H526" s="90"/>
      <c r="I526" s="20"/>
      <c r="J526" s="104"/>
    </row>
    <row r="527" spans="1:12" ht="15" customHeight="1" x14ac:dyDescent="0.2">
      <c r="B527" s="421" t="s">
        <v>407</v>
      </c>
      <c r="C527" s="404"/>
      <c r="D527" s="90"/>
      <c r="E527" s="301">
        <v>45058830.854500502</v>
      </c>
      <c r="F527" s="239">
        <v>-0.34262984224961168</v>
      </c>
      <c r="G527" s="199"/>
      <c r="H527" s="90"/>
      <c r="I527" s="20"/>
      <c r="J527" s="104"/>
    </row>
    <row r="528" spans="1:12" ht="15" customHeight="1" x14ac:dyDescent="0.2">
      <c r="B528" s="421" t="s">
        <v>405</v>
      </c>
      <c r="C528" s="404"/>
      <c r="D528" s="90"/>
      <c r="E528" s="301">
        <v>2802134728.9595137</v>
      </c>
      <c r="F528" s="239"/>
      <c r="G528" s="199"/>
      <c r="H528" s="90"/>
      <c r="I528" s="20"/>
      <c r="J528" s="104"/>
    </row>
    <row r="529" spans="2:11" ht="15" customHeight="1" x14ac:dyDescent="0.2">
      <c r="B529" s="601" t="s">
        <v>71</v>
      </c>
      <c r="C529" s="602"/>
      <c r="D529" s="90"/>
      <c r="E529" s="303">
        <v>44709812289.388664</v>
      </c>
      <c r="F529" s="237">
        <v>7.0817438159594071E-2</v>
      </c>
      <c r="G529" s="199"/>
      <c r="H529" s="90"/>
      <c r="I529" s="20"/>
      <c r="J529" s="104"/>
      <c r="K529" s="209" t="b">
        <f>IF(ABS(E529-SUM(E530:E535))&lt;0.001,TRUE,FALSE)</f>
        <v>1</v>
      </c>
    </row>
    <row r="530" spans="2:11" ht="15" customHeight="1" x14ac:dyDescent="0.2">
      <c r="B530" s="609" t="s">
        <v>70</v>
      </c>
      <c r="C530" s="610"/>
      <c r="D530" s="90"/>
      <c r="E530" s="301"/>
      <c r="F530" s="239"/>
      <c r="G530" s="201"/>
      <c r="H530" s="90"/>
      <c r="I530" s="20"/>
      <c r="J530" s="104"/>
    </row>
    <row r="531" spans="2:11" ht="15" customHeight="1" x14ac:dyDescent="0.2">
      <c r="B531" s="609" t="s">
        <v>361</v>
      </c>
      <c r="C531" s="610"/>
      <c r="D531" s="90"/>
      <c r="E531" s="301">
        <v>0</v>
      </c>
      <c r="F531" s="239"/>
      <c r="G531" s="199"/>
      <c r="H531" s="90"/>
      <c r="I531" s="20"/>
      <c r="J531" s="104"/>
    </row>
    <row r="532" spans="2:11" ht="15" customHeight="1" x14ac:dyDescent="0.2">
      <c r="B532" s="622" t="s">
        <v>413</v>
      </c>
      <c r="C532" s="623"/>
      <c r="D532" s="90"/>
      <c r="E532" s="301">
        <v>34420638839.62796</v>
      </c>
      <c r="F532" s="239">
        <v>6.7205381431354239E-2</v>
      </c>
      <c r="G532" s="199"/>
      <c r="H532" s="90"/>
      <c r="I532" s="20"/>
      <c r="J532" s="104"/>
    </row>
    <row r="533" spans="2:11" ht="15" customHeight="1" x14ac:dyDescent="0.2">
      <c r="B533" s="609" t="s">
        <v>357</v>
      </c>
      <c r="C533" s="610"/>
      <c r="D533" s="90"/>
      <c r="E533" s="301">
        <v>6265626016.8246975</v>
      </c>
      <c r="F533" s="239">
        <v>0.13309833475583899</v>
      </c>
      <c r="G533" s="199"/>
      <c r="H533" s="90"/>
      <c r="I533" s="20"/>
      <c r="J533" s="104"/>
    </row>
    <row r="534" spans="2:11" ht="15" customHeight="1" x14ac:dyDescent="0.2">
      <c r="B534" s="609" t="s">
        <v>358</v>
      </c>
      <c r="C534" s="610"/>
      <c r="D534" s="90"/>
      <c r="E534" s="301">
        <v>1049865623.966266</v>
      </c>
      <c r="F534" s="239">
        <v>7.1732518040823479E-3</v>
      </c>
      <c r="G534" s="199"/>
      <c r="H534" s="90"/>
      <c r="I534" s="20"/>
      <c r="J534" s="104"/>
    </row>
    <row r="535" spans="2:11" ht="15" customHeight="1" x14ac:dyDescent="0.2">
      <c r="B535" s="609" t="s">
        <v>359</v>
      </c>
      <c r="C535" s="610"/>
      <c r="D535" s="90"/>
      <c r="E535" s="301">
        <v>2973681808.9697504</v>
      </c>
      <c r="F535" s="239">
        <v>1.5641406051253304E-2</v>
      </c>
      <c r="G535" s="199"/>
      <c r="H535" s="90"/>
      <c r="I535" s="20"/>
      <c r="J535" s="104"/>
      <c r="K535" s="209" t="b">
        <f>IF(ABS(E535-SUM(E536:E540))&lt;0.001,TRUE,FALSE)</f>
        <v>1</v>
      </c>
    </row>
    <row r="536" spans="2:11" ht="12.75" customHeight="1" x14ac:dyDescent="0.2">
      <c r="B536" s="614" t="s">
        <v>394</v>
      </c>
      <c r="C536" s="615"/>
      <c r="D536" s="90"/>
      <c r="E536" s="301">
        <v>2371353831.30194</v>
      </c>
      <c r="F536" s="239">
        <v>2.6213290008888057E-2</v>
      </c>
      <c r="G536" s="199"/>
      <c r="H536" s="90"/>
      <c r="I536" s="20"/>
      <c r="J536" s="104"/>
    </row>
    <row r="537" spans="2:11" ht="15" customHeight="1" x14ac:dyDescent="0.2">
      <c r="B537" s="614" t="s">
        <v>395</v>
      </c>
      <c r="C537" s="615"/>
      <c r="D537" s="90"/>
      <c r="E537" s="301">
        <v>46456176.518277764</v>
      </c>
      <c r="F537" s="239">
        <v>2.954322523255426E-2</v>
      </c>
      <c r="G537" s="199"/>
      <c r="H537" s="90"/>
      <c r="I537" s="20"/>
      <c r="J537" s="104"/>
    </row>
    <row r="538" spans="2:11" ht="15" customHeight="1" x14ac:dyDescent="0.2">
      <c r="B538" s="614" t="s">
        <v>396</v>
      </c>
      <c r="C538" s="615"/>
      <c r="D538" s="90"/>
      <c r="E538" s="301">
        <v>78763075.11387001</v>
      </c>
      <c r="F538" s="239">
        <v>-0.14894905629614674</v>
      </c>
      <c r="G538" s="199"/>
      <c r="H538" s="90"/>
      <c r="I538" s="20"/>
      <c r="J538" s="104"/>
    </row>
    <row r="539" spans="2:11" ht="15" customHeight="1" x14ac:dyDescent="0.2">
      <c r="B539" s="614" t="s">
        <v>397</v>
      </c>
      <c r="C539" s="615"/>
      <c r="D539" s="90"/>
      <c r="E539" s="301">
        <v>19131051.607765649</v>
      </c>
      <c r="F539" s="239">
        <v>-5.3032047262828952E-2</v>
      </c>
      <c r="G539" s="199"/>
      <c r="H539" s="90"/>
      <c r="I539" s="20"/>
      <c r="J539" s="104"/>
    </row>
    <row r="540" spans="2:11" ht="15" customHeight="1" x14ac:dyDescent="0.2">
      <c r="B540" s="628" t="s">
        <v>406</v>
      </c>
      <c r="C540" s="629"/>
      <c r="D540" s="90"/>
      <c r="E540" s="301">
        <v>457977674.42789674</v>
      </c>
      <c r="F540" s="239">
        <v>-2.729959615366484E-3</v>
      </c>
      <c r="G540" s="199"/>
      <c r="H540" s="90"/>
      <c r="I540" s="20"/>
      <c r="J540" s="104"/>
    </row>
    <row r="541" spans="2:11" ht="15" customHeight="1" x14ac:dyDescent="0.2">
      <c r="B541" s="601" t="s">
        <v>362</v>
      </c>
      <c r="C541" s="602"/>
      <c r="D541" s="90"/>
      <c r="E541" s="303">
        <v>20252235.249999866</v>
      </c>
      <c r="F541" s="237">
        <v>9.8505659500022436E-2</v>
      </c>
      <c r="G541" s="199"/>
      <c r="H541" s="90"/>
      <c r="I541" s="20"/>
      <c r="J541" s="104"/>
    </row>
    <row r="542" spans="2:11" ht="26.25" customHeight="1" x14ac:dyDescent="0.2">
      <c r="B542" s="611" t="s">
        <v>363</v>
      </c>
      <c r="C542" s="613"/>
      <c r="D542" s="90"/>
      <c r="E542" s="303">
        <v>8396834864.4871159</v>
      </c>
      <c r="F542" s="237">
        <v>-0.10522038458274896</v>
      </c>
      <c r="G542" s="199"/>
      <c r="H542" s="90"/>
      <c r="I542" s="20"/>
      <c r="J542" s="104"/>
      <c r="K542" s="209" t="b">
        <f>IF(ABS(E542-SUM(E543:E544))&lt;0.001,TRUE,FALSE)</f>
        <v>1</v>
      </c>
    </row>
    <row r="543" spans="2:11" ht="12.75" x14ac:dyDescent="0.2">
      <c r="B543" s="423" t="s">
        <v>408</v>
      </c>
      <c r="C543" s="405"/>
      <c r="D543" s="90"/>
      <c r="E543" s="301">
        <v>8021565055.3226271</v>
      </c>
      <c r="F543" s="239">
        <v>-0.12948517056405939</v>
      </c>
      <c r="G543" s="201"/>
      <c r="H543" s="90"/>
      <c r="I543" s="20"/>
      <c r="J543" s="104"/>
    </row>
    <row r="544" spans="2:11" ht="17.25" customHeight="1" x14ac:dyDescent="0.2">
      <c r="B544" s="423" t="s">
        <v>409</v>
      </c>
      <c r="C544" s="405"/>
      <c r="D544" s="90"/>
      <c r="E544" s="301">
        <v>375269809.16448766</v>
      </c>
      <c r="F544" s="239"/>
      <c r="G544" s="201"/>
      <c r="H544" s="90"/>
      <c r="I544" s="20"/>
      <c r="J544" s="104"/>
    </row>
    <row r="545" spans="1:12" ht="20.100000000000001" customHeight="1" x14ac:dyDescent="0.2">
      <c r="B545" s="611" t="s">
        <v>364</v>
      </c>
      <c r="C545" s="613"/>
      <c r="D545" s="90"/>
      <c r="E545" s="301"/>
      <c r="F545" s="239"/>
      <c r="G545" s="201"/>
      <c r="H545" s="90"/>
      <c r="I545" s="20"/>
      <c r="J545" s="104"/>
      <c r="L545" s="363"/>
    </row>
    <row r="546" spans="1:12" s="363" customFormat="1" ht="21.75" customHeight="1" x14ac:dyDescent="0.2">
      <c r="A546" s="6"/>
      <c r="B546" s="611" t="s">
        <v>365</v>
      </c>
      <c r="C546" s="627"/>
      <c r="D546" s="360"/>
      <c r="E546" s="301"/>
      <c r="F546" s="239"/>
      <c r="G546" s="199"/>
      <c r="H546" s="90"/>
      <c r="I546" s="362"/>
      <c r="J546" s="359"/>
    </row>
    <row r="547" spans="1:12" s="363" customFormat="1" ht="29.25" customHeight="1" x14ac:dyDescent="0.2">
      <c r="A547" s="356"/>
      <c r="B547" s="611" t="s">
        <v>366</v>
      </c>
      <c r="C547" s="627"/>
      <c r="D547" s="360"/>
      <c r="E547" s="301"/>
      <c r="F547" s="239"/>
      <c r="G547" s="361"/>
      <c r="H547" s="360"/>
      <c r="I547" s="362"/>
      <c r="J547" s="359"/>
    </row>
    <row r="548" spans="1:12" s="363" customFormat="1" ht="19.5" customHeight="1" x14ac:dyDescent="0.2">
      <c r="A548" s="356"/>
      <c r="B548" s="611" t="s">
        <v>367</v>
      </c>
      <c r="C548" s="627"/>
      <c r="D548" s="360"/>
      <c r="E548" s="301"/>
      <c r="F548" s="239"/>
      <c r="G548" s="361"/>
      <c r="H548" s="360"/>
      <c r="I548" s="362"/>
      <c r="J548" s="359"/>
    </row>
    <row r="549" spans="1:12" s="363" customFormat="1" ht="18.75" customHeight="1" x14ac:dyDescent="0.2">
      <c r="A549" s="356"/>
      <c r="B549" s="611" t="s">
        <v>368</v>
      </c>
      <c r="C549" s="612"/>
      <c r="D549" s="360"/>
      <c r="E549" s="301"/>
      <c r="F549" s="239"/>
      <c r="G549" s="361"/>
      <c r="H549" s="360"/>
      <c r="I549" s="362"/>
      <c r="J549" s="359"/>
      <c r="L549" s="5"/>
    </row>
    <row r="550" spans="1:12" ht="12.75" customHeight="1" x14ac:dyDescent="0.2">
      <c r="A550" s="356"/>
      <c r="B550" s="611" t="s">
        <v>369</v>
      </c>
      <c r="C550" s="612"/>
      <c r="D550" s="90"/>
      <c r="E550" s="301"/>
      <c r="F550" s="239"/>
      <c r="G550" s="361"/>
      <c r="H550" s="360"/>
      <c r="I550" s="20"/>
      <c r="J550" s="104"/>
      <c r="L550" s="95"/>
    </row>
    <row r="551" spans="1:12" s="95" customFormat="1" ht="16.5" customHeight="1" x14ac:dyDescent="0.2">
      <c r="A551" s="6"/>
      <c r="B551" s="599" t="s">
        <v>66</v>
      </c>
      <c r="C551" s="600"/>
      <c r="D551" s="93"/>
      <c r="E551" s="303">
        <v>3050838471.335598</v>
      </c>
      <c r="F551" s="237">
        <v>3.6818504327023494E-2</v>
      </c>
      <c r="G551" s="201"/>
      <c r="H551" s="90"/>
      <c r="I551" s="94"/>
      <c r="J551" s="104"/>
    </row>
    <row r="552" spans="1:12" s="95" customFormat="1" ht="16.5" customHeight="1" x14ac:dyDescent="0.2">
      <c r="A552" s="91"/>
      <c r="B552" s="601" t="s">
        <v>375</v>
      </c>
      <c r="C552" s="602"/>
      <c r="D552" s="93"/>
      <c r="E552" s="301">
        <v>3010525618.165607</v>
      </c>
      <c r="F552" s="239">
        <v>3.6228598819515012E-2</v>
      </c>
      <c r="G552" s="200"/>
      <c r="H552" s="93"/>
      <c r="I552" s="94"/>
      <c r="J552" s="104"/>
      <c r="L552" s="5"/>
    </row>
    <row r="553" spans="1:12" ht="16.5" customHeight="1" x14ac:dyDescent="0.2">
      <c r="A553" s="91"/>
      <c r="B553" s="601" t="s">
        <v>236</v>
      </c>
      <c r="C553" s="602"/>
      <c r="D553" s="90"/>
      <c r="E553" s="301">
        <v>-796582.99999999965</v>
      </c>
      <c r="F553" s="239">
        <v>-0.16355363934384937</v>
      </c>
      <c r="G553" s="200"/>
      <c r="H553" s="93"/>
      <c r="I553" s="20"/>
      <c r="J553" s="104"/>
    </row>
    <row r="554" spans="1:12" ht="13.5" customHeight="1" x14ac:dyDescent="0.2">
      <c r="B554" s="601" t="s">
        <v>316</v>
      </c>
      <c r="C554" s="602"/>
      <c r="D554" s="90"/>
      <c r="E554" s="301">
        <v>-52254</v>
      </c>
      <c r="F554" s="239">
        <v>-4.4332272577636389E-2</v>
      </c>
      <c r="G554" s="199"/>
      <c r="H554" s="90"/>
      <c r="I554" s="20"/>
      <c r="J554" s="104"/>
      <c r="L554" s="95"/>
    </row>
    <row r="555" spans="1:12" s="95" customFormat="1" ht="16.5" customHeight="1" x14ac:dyDescent="0.2">
      <c r="A555" s="6"/>
      <c r="B555" s="599" t="s">
        <v>67</v>
      </c>
      <c r="C555" s="600"/>
      <c r="D555" s="93"/>
      <c r="E555" s="303">
        <v>513952648.22495794</v>
      </c>
      <c r="F555" s="237">
        <v>8.9574116430731543E-2</v>
      </c>
      <c r="G555" s="199"/>
      <c r="H555" s="90"/>
      <c r="I555" s="94"/>
      <c r="J555" s="104"/>
      <c r="K555" s="209" t="b">
        <f>IF(ABS(E555-SUM(E556:E557))&lt;0.001,TRUE,FALSE)</f>
        <v>1</v>
      </c>
      <c r="L555" s="5"/>
    </row>
    <row r="556" spans="1:12" ht="18" customHeight="1" x14ac:dyDescent="0.2">
      <c r="A556" s="91"/>
      <c r="B556" s="601" t="s">
        <v>68</v>
      </c>
      <c r="C556" s="602"/>
      <c r="D556" s="90"/>
      <c r="E556" s="301">
        <v>467403095.32000184</v>
      </c>
      <c r="F556" s="239">
        <v>0.1003211017227319</v>
      </c>
      <c r="G556" s="200"/>
      <c r="H556" s="93"/>
      <c r="I556" s="20"/>
      <c r="J556" s="104"/>
    </row>
    <row r="557" spans="1:12" ht="15" customHeight="1" x14ac:dyDescent="0.2">
      <c r="B557" s="601" t="s">
        <v>69</v>
      </c>
      <c r="C557" s="602"/>
      <c r="D557" s="90"/>
      <c r="E557" s="301">
        <v>46549552.904956028</v>
      </c>
      <c r="F557" s="239">
        <v>-7.7385559425362516E-3</v>
      </c>
      <c r="G557" s="199"/>
      <c r="H557" s="90"/>
      <c r="I557" s="20"/>
      <c r="J557" s="104"/>
      <c r="L557" s="95"/>
    </row>
    <row r="558" spans="1:12" s="95" customFormat="1" ht="27" customHeight="1" x14ac:dyDescent="0.2">
      <c r="A558" s="6"/>
      <c r="B558" s="630" t="s">
        <v>293</v>
      </c>
      <c r="C558" s="631"/>
      <c r="D558" s="98"/>
      <c r="E558" s="326">
        <v>73886006627.32518</v>
      </c>
      <c r="F558" s="243">
        <v>2.7529421581629965E-2</v>
      </c>
      <c r="G558" s="199"/>
      <c r="H558" s="90"/>
      <c r="I558" s="94"/>
      <c r="J558" s="104"/>
      <c r="K558" s="209" t="b">
        <f>IF(ABS(E558-SUM(E523,E551,E555))&lt;0.001,TRUE,FALSE)</f>
        <v>1</v>
      </c>
      <c r="L558" s="5"/>
    </row>
    <row r="559" spans="1:12" ht="21" customHeight="1" x14ac:dyDescent="0.25">
      <c r="A559" s="91"/>
      <c r="B559" s="7" t="s">
        <v>288</v>
      </c>
      <c r="C559" s="8"/>
      <c r="D559" s="8"/>
      <c r="E559" s="8"/>
      <c r="F559" s="8"/>
      <c r="G559" s="202"/>
      <c r="H559" s="99"/>
      <c r="I559" s="8"/>
    </row>
    <row r="560" spans="1:12" ht="10.5" customHeight="1" x14ac:dyDescent="0.2">
      <c r="B560" s="9"/>
      <c r="C560" s="10" t="str">
        <f>$C$3</f>
        <v>PERIODE DU 1.1 AU 30.11.2024</v>
      </c>
      <c r="D560" s="11"/>
      <c r="G560" s="8"/>
      <c r="H560" s="8"/>
    </row>
    <row r="561" spans="1:12" ht="19.5" customHeight="1" x14ac:dyDescent="0.2">
      <c r="B561" s="12" t="str">
        <f>B519</f>
        <v xml:space="preserve">             I - ASSURANCE MALADIE : DÉPENSES en milliers d'euros</v>
      </c>
      <c r="C561" s="13"/>
      <c r="D561" s="13"/>
      <c r="E561" s="13"/>
      <c r="F561" s="14"/>
      <c r="I561" s="5"/>
    </row>
    <row r="562" spans="1:12" ht="12.75" x14ac:dyDescent="0.2">
      <c r="B562" s="597"/>
      <c r="C562" s="598"/>
      <c r="D562" s="87"/>
      <c r="E562" s="88" t="s">
        <v>6</v>
      </c>
      <c r="F562" s="339" t="str">
        <f>$H$5</f>
        <v>PCAP</v>
      </c>
      <c r="G562" s="15"/>
      <c r="H562" s="15"/>
      <c r="I562" s="5"/>
      <c r="L562" s="104"/>
    </row>
    <row r="563" spans="1:12" s="104" customFormat="1" ht="13.5" customHeight="1" x14ac:dyDescent="0.2">
      <c r="A563" s="6"/>
      <c r="B563" s="632" t="s">
        <v>292</v>
      </c>
      <c r="C563" s="633"/>
      <c r="D563" s="634"/>
      <c r="E563" s="101"/>
      <c r="F563" s="176"/>
      <c r="G563" s="89"/>
      <c r="H563" s="20"/>
    </row>
    <row r="564" spans="1:12" s="104" customFormat="1" ht="22.5" customHeight="1" x14ac:dyDescent="0.2">
      <c r="A564" s="6"/>
      <c r="B564" s="624" t="s">
        <v>291</v>
      </c>
      <c r="C564" s="625"/>
      <c r="D564" s="626"/>
      <c r="E564" s="327">
        <v>11707956398.29723</v>
      </c>
      <c r="F564" s="177">
        <v>3.0826115480034666E-2</v>
      </c>
      <c r="G564" s="102"/>
      <c r="H564" s="103"/>
      <c r="K564" s="209" t="b">
        <f>IF(ABS(E564-SUM(E565,E579,E587:E588,E592))&lt;0.001,TRUE,FALSE)</f>
        <v>1</v>
      </c>
    </row>
    <row r="565" spans="1:12" s="104" customFormat="1" ht="15" customHeight="1" x14ac:dyDescent="0.2">
      <c r="A565" s="24"/>
      <c r="B565" s="595" t="s">
        <v>183</v>
      </c>
      <c r="C565" s="596"/>
      <c r="D565" s="635"/>
      <c r="E565" s="327">
        <v>9441533367.4892368</v>
      </c>
      <c r="F565" s="177">
        <v>2.2902821906973569E-2</v>
      </c>
      <c r="G565" s="105"/>
      <c r="H565" s="107"/>
      <c r="K565" s="209" t="b">
        <f>IF(ABS(E565-SUM(E566:E578))&lt;0.001,TRUE,FALSE)</f>
        <v>1</v>
      </c>
    </row>
    <row r="566" spans="1:12" s="104" customFormat="1" ht="15.75" customHeight="1" x14ac:dyDescent="0.2">
      <c r="A566" s="6"/>
      <c r="B566" s="603" t="s">
        <v>53</v>
      </c>
      <c r="C566" s="604"/>
      <c r="D566" s="605"/>
      <c r="E566" s="328">
        <v>7094958331.8198833</v>
      </c>
      <c r="F566" s="174">
        <v>2.8290222899621131E-2</v>
      </c>
      <c r="G566" s="109"/>
      <c r="H566" s="106"/>
    </row>
    <row r="567" spans="1:12" s="104" customFormat="1" ht="15.75" customHeight="1" x14ac:dyDescent="0.2">
      <c r="A567" s="6"/>
      <c r="B567" s="169" t="s">
        <v>360</v>
      </c>
      <c r="C567" s="383"/>
      <c r="D567" s="384"/>
      <c r="E567" s="328">
        <v>215724483.89981198</v>
      </c>
      <c r="F567" s="174">
        <v>-0.36334884889829744</v>
      </c>
      <c r="G567" s="109"/>
      <c r="H567" s="106"/>
    </row>
    <row r="568" spans="1:12" s="104" customFormat="1" ht="12.75" x14ac:dyDescent="0.2">
      <c r="A568" s="6"/>
      <c r="B568" s="603" t="s">
        <v>428</v>
      </c>
      <c r="C568" s="604"/>
      <c r="D568" s="605"/>
      <c r="E568" s="328">
        <v>377905737.10000056</v>
      </c>
      <c r="F568" s="174">
        <v>2.7801889797120616E-2</v>
      </c>
      <c r="G568" s="109"/>
      <c r="H568" s="106"/>
    </row>
    <row r="569" spans="1:12" s="104" customFormat="1" ht="40.5" customHeight="1" x14ac:dyDescent="0.2">
      <c r="A569" s="6"/>
      <c r="B569" s="603" t="s">
        <v>54</v>
      </c>
      <c r="C569" s="604"/>
      <c r="D569" s="605"/>
      <c r="E569" s="328">
        <v>25575568.249999996</v>
      </c>
      <c r="F569" s="174">
        <v>2.202405224757964E-2</v>
      </c>
      <c r="G569" s="109"/>
      <c r="H569" s="106"/>
    </row>
    <row r="570" spans="1:12" s="104" customFormat="1" ht="15" customHeight="1" x14ac:dyDescent="0.2">
      <c r="A570" s="6"/>
      <c r="B570" s="603" t="s">
        <v>497</v>
      </c>
      <c r="C570" s="604"/>
      <c r="D570" s="605"/>
      <c r="E570" s="328">
        <v>60551646.479998492</v>
      </c>
      <c r="F570" s="174">
        <v>1.2300272595744177E-2</v>
      </c>
      <c r="G570" s="109"/>
      <c r="H570" s="106"/>
    </row>
    <row r="571" spans="1:12" s="104" customFormat="1" ht="15" customHeight="1" x14ac:dyDescent="0.2">
      <c r="A571" s="6"/>
      <c r="B571" s="603" t="s">
        <v>302</v>
      </c>
      <c r="C571" s="604"/>
      <c r="D571" s="605"/>
      <c r="E571" s="328">
        <v>6389.6100000000124</v>
      </c>
      <c r="F571" s="174">
        <v>0.81887820458078053</v>
      </c>
      <c r="G571" s="109"/>
      <c r="H571" s="106"/>
    </row>
    <row r="572" spans="1:12" s="104" customFormat="1" ht="12.75" x14ac:dyDescent="0.2">
      <c r="A572" s="6"/>
      <c r="B572" s="169" t="s">
        <v>184</v>
      </c>
      <c r="C572" s="170"/>
      <c r="D572" s="171"/>
      <c r="E572" s="328">
        <v>725469793.7399987</v>
      </c>
      <c r="F572" s="174">
        <v>0.15928375388167093</v>
      </c>
      <c r="G572" s="109"/>
      <c r="H572" s="106"/>
    </row>
    <row r="573" spans="1:12" s="104" customFormat="1" ht="12.75" x14ac:dyDescent="0.2">
      <c r="A573" s="6"/>
      <c r="B573" s="395" t="s">
        <v>373</v>
      </c>
      <c r="C573" s="170"/>
      <c r="D573" s="171"/>
      <c r="E573" s="328">
        <v>794165319.32000697</v>
      </c>
      <c r="F573" s="174">
        <v>2.7230882956177593E-2</v>
      </c>
      <c r="G573" s="109"/>
      <c r="H573" s="110"/>
    </row>
    <row r="574" spans="1:12" s="104" customFormat="1" ht="12.75" x14ac:dyDescent="0.2">
      <c r="A574" s="6"/>
      <c r="B574" s="169" t="s">
        <v>185</v>
      </c>
      <c r="C574" s="170"/>
      <c r="D574" s="171"/>
      <c r="E574" s="328">
        <v>747024.45954200835</v>
      </c>
      <c r="F574" s="174">
        <v>-0.1001016270064008</v>
      </c>
      <c r="G574" s="109"/>
      <c r="H574" s="110"/>
    </row>
    <row r="575" spans="1:12" s="104" customFormat="1" ht="24" customHeight="1" x14ac:dyDescent="0.2">
      <c r="A575" s="6"/>
      <c r="B575" s="603" t="s">
        <v>186</v>
      </c>
      <c r="C575" s="604"/>
      <c r="D575" s="605"/>
      <c r="E575" s="328">
        <v>142676933.95999587</v>
      </c>
      <c r="F575" s="174">
        <v>8.606520454161859E-2</v>
      </c>
      <c r="G575" s="109"/>
      <c r="H575" s="110"/>
    </row>
    <row r="576" spans="1:12" s="104" customFormat="1" ht="12.75" x14ac:dyDescent="0.2">
      <c r="A576" s="6"/>
      <c r="B576" s="603" t="s">
        <v>187</v>
      </c>
      <c r="C576" s="604"/>
      <c r="D576" s="605"/>
      <c r="E576" s="328"/>
      <c r="F576" s="174"/>
      <c r="G576" s="109"/>
      <c r="H576" s="110"/>
    </row>
    <row r="577" spans="1:11" s="104" customFormat="1" ht="12.75" x14ac:dyDescent="0.2">
      <c r="A577" s="6"/>
      <c r="B577" s="603" t="s">
        <v>188</v>
      </c>
      <c r="C577" s="604"/>
      <c r="D577" s="605"/>
      <c r="E577" s="328">
        <v>989052.84999999031</v>
      </c>
      <c r="F577" s="174">
        <v>-4.8168107819381523E-2</v>
      </c>
      <c r="G577" s="109"/>
      <c r="H577" s="106"/>
    </row>
    <row r="578" spans="1:11" s="104" customFormat="1" ht="12.75" x14ac:dyDescent="0.2">
      <c r="A578" s="6"/>
      <c r="B578" s="603" t="s">
        <v>378</v>
      </c>
      <c r="C578" s="604"/>
      <c r="D578" s="605"/>
      <c r="E578" s="328">
        <v>2763086</v>
      </c>
      <c r="F578" s="174">
        <v>-5.1791570850722057E-2</v>
      </c>
      <c r="G578" s="109"/>
      <c r="H578" s="106"/>
    </row>
    <row r="579" spans="1:11" s="104" customFormat="1" ht="21" customHeight="1" x14ac:dyDescent="0.2">
      <c r="A579" s="6"/>
      <c r="B579" s="595" t="s">
        <v>55</v>
      </c>
      <c r="C579" s="596"/>
      <c r="D579" s="635"/>
      <c r="E579" s="327">
        <v>259496069.26802799</v>
      </c>
      <c r="F579" s="177">
        <v>3.0166675428058287E-2</v>
      </c>
      <c r="G579" s="109"/>
      <c r="H579" s="106"/>
      <c r="K579" s="209" t="b">
        <f>IF(ABS(E579-SUM(E580,E583,E586))&lt;0.001,TRUE,FALSE)</f>
        <v>1</v>
      </c>
    </row>
    <row r="580" spans="1:11" s="104" customFormat="1" ht="18" customHeight="1" x14ac:dyDescent="0.2">
      <c r="A580" s="6"/>
      <c r="B580" s="606" t="s">
        <v>56</v>
      </c>
      <c r="C580" s="607"/>
      <c r="D580" s="608"/>
      <c r="E580" s="328">
        <v>146291464.91993919</v>
      </c>
      <c r="F580" s="174">
        <v>-1.3950366192799324E-2</v>
      </c>
      <c r="G580" s="108"/>
      <c r="H580" s="106"/>
      <c r="K580" s="209" t="b">
        <f>IF(ABS(E580-SUM(E581:E582))&lt;0.001,TRUE,FALSE)</f>
        <v>1</v>
      </c>
    </row>
    <row r="581" spans="1:11" s="104" customFormat="1" ht="15" customHeight="1" x14ac:dyDescent="0.2">
      <c r="A581" s="6"/>
      <c r="B581" s="603" t="s">
        <v>57</v>
      </c>
      <c r="C581" s="604"/>
      <c r="D581" s="605"/>
      <c r="E581" s="328">
        <v>6173025.4300005008</v>
      </c>
      <c r="F581" s="174">
        <v>3.9760608646146389E-2</v>
      </c>
      <c r="G581" s="109"/>
      <c r="H581" s="106"/>
    </row>
    <row r="582" spans="1:11" s="104" customFormat="1" ht="15" customHeight="1" x14ac:dyDescent="0.2">
      <c r="A582" s="6"/>
      <c r="B582" s="603" t="s">
        <v>58</v>
      </c>
      <c r="C582" s="604"/>
      <c r="D582" s="605"/>
      <c r="E582" s="328">
        <v>140118439.48993871</v>
      </c>
      <c r="F582" s="174">
        <v>-1.6189314074792627E-2</v>
      </c>
      <c r="G582" s="109"/>
      <c r="H582" s="111"/>
    </row>
    <row r="583" spans="1:11" s="104" customFormat="1" ht="18" customHeight="1" x14ac:dyDescent="0.2">
      <c r="A583" s="24"/>
      <c r="B583" s="606" t="s">
        <v>379</v>
      </c>
      <c r="C583" s="607"/>
      <c r="D583" s="608"/>
      <c r="E583" s="328">
        <v>113204604.3480888</v>
      </c>
      <c r="F583" s="174">
        <v>9.3383861856558115E-2</v>
      </c>
      <c r="G583" s="109"/>
      <c r="H583" s="112"/>
      <c r="K583" s="209" t="b">
        <f>IF(ABS(E583-SUM(E584:E585))&lt;0.001,TRUE,FALSE)</f>
        <v>1</v>
      </c>
    </row>
    <row r="584" spans="1:11" s="104" customFormat="1" ht="15" customHeight="1" x14ac:dyDescent="0.2">
      <c r="A584" s="24"/>
      <c r="B584" s="603" t="s">
        <v>372</v>
      </c>
      <c r="C584" s="604"/>
      <c r="D584" s="605"/>
      <c r="E584" s="328">
        <v>14886.34</v>
      </c>
      <c r="F584" s="174"/>
      <c r="G584" s="109"/>
      <c r="H584" s="107"/>
    </row>
    <row r="585" spans="1:11" s="104" customFormat="1" ht="15" customHeight="1" x14ac:dyDescent="0.2">
      <c r="A585" s="6"/>
      <c r="B585" s="603" t="s">
        <v>434</v>
      </c>
      <c r="C585" s="604"/>
      <c r="D585" s="605"/>
      <c r="E585" s="328">
        <v>113189718.0080888</v>
      </c>
      <c r="F585" s="174">
        <v>9.3305359917094766E-2</v>
      </c>
      <c r="G585" s="109"/>
      <c r="H585" s="106"/>
    </row>
    <row r="586" spans="1:11" s="104" customFormat="1" ht="15" customHeight="1" x14ac:dyDescent="0.2">
      <c r="A586" s="6"/>
      <c r="B586" s="606" t="s">
        <v>180</v>
      </c>
      <c r="C586" s="607"/>
      <c r="D586" s="608"/>
      <c r="E586" s="328"/>
      <c r="F586" s="174"/>
      <c r="G586" s="109"/>
      <c r="H586" s="111"/>
    </row>
    <row r="587" spans="1:11" s="104" customFormat="1" ht="18" customHeight="1" x14ac:dyDescent="0.2">
      <c r="A587" s="6"/>
      <c r="B587" s="595" t="s">
        <v>189</v>
      </c>
      <c r="C587" s="596"/>
      <c r="D587" s="635"/>
      <c r="E587" s="327">
        <v>874823978.19997752</v>
      </c>
      <c r="F587" s="177">
        <v>1.0431745806911641E-2</v>
      </c>
      <c r="G587" s="109"/>
      <c r="H587" s="111"/>
    </row>
    <row r="588" spans="1:11" s="104" customFormat="1" ht="26.25" customHeight="1" x14ac:dyDescent="0.2">
      <c r="A588" s="24"/>
      <c r="B588" s="595" t="s">
        <v>190</v>
      </c>
      <c r="C588" s="596"/>
      <c r="D588" s="635"/>
      <c r="E588" s="327">
        <v>1222911889.8399858</v>
      </c>
      <c r="F588" s="177">
        <v>0.1117582759633402</v>
      </c>
      <c r="G588" s="109"/>
      <c r="H588" s="107"/>
      <c r="K588" s="209" t="b">
        <f>IF(ABS(E588-SUM(E589:E591))&lt;0.001,TRUE,FALSE)</f>
        <v>1</v>
      </c>
    </row>
    <row r="589" spans="1:11" s="104" customFormat="1" ht="17.25" customHeight="1" x14ac:dyDescent="0.2">
      <c r="A589" s="6"/>
      <c r="B589" s="603" t="s">
        <v>191</v>
      </c>
      <c r="C589" s="604"/>
      <c r="D589" s="605"/>
      <c r="E589" s="328">
        <v>1048998770.5999883</v>
      </c>
      <c r="F589" s="174">
        <v>0.12187778688204687</v>
      </c>
      <c r="G589" s="109"/>
      <c r="H589" s="106"/>
    </row>
    <row r="590" spans="1:11" s="104" customFormat="1" ht="17.25" customHeight="1" x14ac:dyDescent="0.2">
      <c r="A590" s="6"/>
      <c r="B590" s="603" t="s">
        <v>392</v>
      </c>
      <c r="C590" s="604"/>
      <c r="D590" s="605"/>
      <c r="E590" s="328">
        <v>457194.29000000516</v>
      </c>
      <c r="F590" s="174">
        <v>6.7073253416516376E-2</v>
      </c>
      <c r="G590" s="109"/>
      <c r="H590" s="106"/>
    </row>
    <row r="591" spans="1:11" s="104" customFormat="1" ht="17.25" customHeight="1" x14ac:dyDescent="0.2">
      <c r="A591" s="6"/>
      <c r="B591" s="422" t="s">
        <v>393</v>
      </c>
      <c r="C591" s="383"/>
      <c r="D591" s="384"/>
      <c r="E591" s="328">
        <v>173455924.94999754</v>
      </c>
      <c r="F591" s="174">
        <v>5.4358715188796758E-2</v>
      </c>
      <c r="G591" s="109"/>
      <c r="H591" s="106"/>
    </row>
    <row r="592" spans="1:11" s="104" customFormat="1" ht="13.5" customHeight="1" x14ac:dyDescent="0.2">
      <c r="A592" s="6"/>
      <c r="B592" s="595" t="s">
        <v>82</v>
      </c>
      <c r="C592" s="647"/>
      <c r="D592" s="648"/>
      <c r="E592" s="327">
        <v>-90808906.5</v>
      </c>
      <c r="F592" s="177">
        <v>9.3438115811030897E-3</v>
      </c>
      <c r="G592" s="109"/>
      <c r="H592" s="106"/>
    </row>
    <row r="593" spans="1:12" s="104" customFormat="1" ht="32.25" customHeight="1" x14ac:dyDescent="0.2">
      <c r="A593" s="6"/>
      <c r="B593" s="624" t="s">
        <v>60</v>
      </c>
      <c r="C593" s="625"/>
      <c r="D593" s="626"/>
      <c r="E593" s="327">
        <v>512735130.37256616</v>
      </c>
      <c r="F593" s="177">
        <v>-0.24248002859218787</v>
      </c>
      <c r="G593" s="102"/>
      <c r="H593" s="106"/>
      <c r="K593" s="209" t="b">
        <f>IF(ABS(E593-SUM(E594:E596))&lt;0.001,TRUE,FALSE)</f>
        <v>1</v>
      </c>
    </row>
    <row r="594" spans="1:12" s="104" customFormat="1" ht="12.75" customHeight="1" x14ac:dyDescent="0.2">
      <c r="A594" s="24"/>
      <c r="B594" s="674" t="s">
        <v>390</v>
      </c>
      <c r="C594" s="604"/>
      <c r="D594" s="605"/>
      <c r="E594" s="328">
        <v>346778493.78726155</v>
      </c>
      <c r="F594" s="174">
        <v>-0.20190214334189172</v>
      </c>
      <c r="G594" s="105"/>
      <c r="H594" s="107"/>
    </row>
    <row r="595" spans="1:12" s="104" customFormat="1" ht="12.75" customHeight="1" x14ac:dyDescent="0.2">
      <c r="A595" s="24"/>
      <c r="B595" s="674" t="s">
        <v>391</v>
      </c>
      <c r="C595" s="604"/>
      <c r="D595" s="605"/>
      <c r="E595" s="328">
        <v>165956636.58530462</v>
      </c>
      <c r="F595" s="174">
        <v>-0.31523040812007108</v>
      </c>
      <c r="G595" s="105"/>
      <c r="H595" s="107"/>
    </row>
    <row r="596" spans="1:12" s="104" customFormat="1" ht="12.75" customHeight="1" x14ac:dyDescent="0.2">
      <c r="A596" s="24"/>
      <c r="B596" s="674" t="s">
        <v>462</v>
      </c>
      <c r="C596" s="604"/>
      <c r="D596" s="605"/>
      <c r="E596" s="328"/>
      <c r="F596" s="174"/>
      <c r="G596" s="105"/>
      <c r="H596" s="107"/>
    </row>
    <row r="597" spans="1:12" s="104" customFormat="1" ht="17.25" hidden="1" customHeight="1" x14ac:dyDescent="0.2">
      <c r="A597" s="24"/>
      <c r="B597" s="624"/>
      <c r="C597" s="625"/>
      <c r="D597" s="626"/>
      <c r="E597" s="327"/>
      <c r="F597" s="177"/>
      <c r="G597" s="105"/>
      <c r="H597" s="107"/>
      <c r="L597" s="359"/>
    </row>
    <row r="598" spans="1:12" s="359" customFormat="1" ht="29.25" customHeight="1" x14ac:dyDescent="0.2">
      <c r="A598" s="6"/>
      <c r="B598" s="624" t="s">
        <v>481</v>
      </c>
      <c r="C598" s="625"/>
      <c r="D598" s="626"/>
      <c r="E598" s="328"/>
      <c r="F598" s="328"/>
      <c r="G598" s="109"/>
      <c r="H598" s="106"/>
    </row>
    <row r="599" spans="1:12" s="359" customFormat="1" ht="25.5" customHeight="1" x14ac:dyDescent="0.2">
      <c r="A599" s="356"/>
      <c r="B599" s="624" t="s">
        <v>482</v>
      </c>
      <c r="C599" s="636"/>
      <c r="D599" s="637"/>
      <c r="E599" s="328"/>
      <c r="F599" s="174"/>
      <c r="G599" s="357"/>
      <c r="H599" s="358"/>
    </row>
    <row r="600" spans="1:12" s="359" customFormat="1" ht="24.75" customHeight="1" x14ac:dyDescent="0.2">
      <c r="A600" s="356"/>
      <c r="B600" s="624" t="s">
        <v>342</v>
      </c>
      <c r="C600" s="636"/>
      <c r="D600" s="637"/>
      <c r="E600" s="327">
        <v>2993939816.7571511</v>
      </c>
      <c r="F600" s="177">
        <v>-1.1553676045622741E-2</v>
      </c>
      <c r="G600" s="357"/>
      <c r="H600" s="358"/>
      <c r="K600" s="209" t="b">
        <f>IF(ABS(E600-SUM(E601,E610))&lt;0.001,TRUE,FALSE)</f>
        <v>1</v>
      </c>
    </row>
    <row r="601" spans="1:12" s="359" customFormat="1" ht="21" customHeight="1" x14ac:dyDescent="0.2">
      <c r="A601" s="356"/>
      <c r="B601" s="595" t="s">
        <v>61</v>
      </c>
      <c r="C601" s="596"/>
      <c r="D601" s="635"/>
      <c r="E601" s="327">
        <v>842798210.44340217</v>
      </c>
      <c r="F601" s="177">
        <v>-4.9386360801844109E-3</v>
      </c>
      <c r="G601" s="357"/>
      <c r="H601" s="358"/>
      <c r="K601" s="209" t="b">
        <f>IF(ABS(E601-SUM(E602:E609))&lt;0.001,TRUE,FALSE)</f>
        <v>0</v>
      </c>
      <c r="L601" s="104"/>
    </row>
    <row r="602" spans="1:12" s="104" customFormat="1" ht="18.75" customHeight="1" x14ac:dyDescent="0.2">
      <c r="A602" s="6"/>
      <c r="B602" s="603" t="s">
        <v>471</v>
      </c>
      <c r="C602" s="604"/>
      <c r="D602" s="605"/>
      <c r="E602" s="328">
        <v>84865.279999999999</v>
      </c>
      <c r="F602" s="174">
        <v>-0.95690370003709169</v>
      </c>
      <c r="G602" s="105"/>
      <c r="H602" s="106"/>
    </row>
    <row r="603" spans="1:12" s="104" customFormat="1" ht="18.75" customHeight="1" x14ac:dyDescent="0.2">
      <c r="A603" s="6"/>
      <c r="B603" s="603" t="s">
        <v>473</v>
      </c>
      <c r="C603" s="604"/>
      <c r="D603" s="605"/>
      <c r="E603" s="328">
        <v>835122191.08120286</v>
      </c>
      <c r="F603" s="174">
        <v>-2.9029726166217573E-3</v>
      </c>
      <c r="G603" s="105"/>
      <c r="H603" s="106"/>
    </row>
    <row r="604" spans="1:12" s="104" customFormat="1" ht="18.75" customHeight="1" x14ac:dyDescent="0.2">
      <c r="A604" s="6"/>
      <c r="B604" s="603" t="s">
        <v>430</v>
      </c>
      <c r="C604" s="604"/>
      <c r="D604" s="605"/>
      <c r="E604" s="328"/>
      <c r="F604" s="174"/>
      <c r="G604" s="105"/>
      <c r="H604" s="106"/>
    </row>
    <row r="605" spans="1:12" s="104" customFormat="1" ht="15" customHeight="1" x14ac:dyDescent="0.2">
      <c r="A605" s="6"/>
      <c r="B605" s="603" t="s">
        <v>469</v>
      </c>
      <c r="C605" s="604"/>
      <c r="D605" s="605"/>
      <c r="E605" s="328">
        <v>33.959999999999994</v>
      </c>
      <c r="F605" s="174">
        <v>-0.9761094070968287</v>
      </c>
      <c r="G605" s="108"/>
      <c r="H605" s="106"/>
    </row>
    <row r="606" spans="1:12" s="104" customFormat="1" ht="12.75" customHeight="1" x14ac:dyDescent="0.2">
      <c r="A606" s="6"/>
      <c r="B606" s="603" t="s">
        <v>399</v>
      </c>
      <c r="C606" s="604"/>
      <c r="D606" s="605"/>
      <c r="E606" s="328">
        <v>0</v>
      </c>
      <c r="F606" s="174">
        <v>-1</v>
      </c>
      <c r="G606" s="109"/>
      <c r="H606" s="106"/>
    </row>
    <row r="607" spans="1:12" s="104" customFormat="1" ht="12.75" customHeight="1" x14ac:dyDescent="0.2">
      <c r="A607" s="6"/>
      <c r="B607" s="603" t="s">
        <v>400</v>
      </c>
      <c r="C607" s="604"/>
      <c r="D607" s="605"/>
      <c r="E607" s="328">
        <v>0</v>
      </c>
      <c r="F607" s="174"/>
      <c r="G607" s="109"/>
      <c r="H607" s="106"/>
    </row>
    <row r="608" spans="1:12" s="104" customFormat="1" ht="12.75" customHeight="1" x14ac:dyDescent="0.2">
      <c r="A608" s="6"/>
      <c r="B608" s="674" t="s">
        <v>443</v>
      </c>
      <c r="C608" s="604"/>
      <c r="D608" s="605"/>
      <c r="E608" s="328">
        <v>7238561.9421989908</v>
      </c>
      <c r="F608" s="174">
        <v>-5.4197656858420262E-2</v>
      </c>
      <c r="G608" s="109"/>
      <c r="H608" s="106"/>
    </row>
    <row r="609" spans="1:12" s="104" customFormat="1" ht="12.75" customHeight="1" x14ac:dyDescent="0.2">
      <c r="A609" s="6"/>
      <c r="B609" s="674" t="s">
        <v>401</v>
      </c>
      <c r="C609" s="604"/>
      <c r="D609" s="605"/>
      <c r="E609" s="328">
        <v>352175.91000000102</v>
      </c>
      <c r="F609" s="174">
        <v>-3.9689600558529992E-2</v>
      </c>
      <c r="G609" s="102"/>
      <c r="H609" s="106"/>
    </row>
    <row r="610" spans="1:12" s="104" customFormat="1" ht="11.25" customHeight="1" x14ac:dyDescent="0.2">
      <c r="A610" s="6"/>
      <c r="B610" s="595" t="s">
        <v>62</v>
      </c>
      <c r="C610" s="596"/>
      <c r="D610" s="635"/>
      <c r="E610" s="327">
        <v>2151141606.3137488</v>
      </c>
      <c r="F610" s="177">
        <v>-1.4121472652967926E-2</v>
      </c>
      <c r="G610" s="102"/>
      <c r="H610" s="106"/>
      <c r="K610" s="209" t="b">
        <f>IF(ABS(E610-SUM(E611:E619))&lt;0.001,TRUE,FALSE)</f>
        <v>1</v>
      </c>
    </row>
    <row r="611" spans="1:12" s="104" customFormat="1" ht="15" customHeight="1" x14ac:dyDescent="0.2">
      <c r="A611" s="6"/>
      <c r="B611" s="603" t="s">
        <v>470</v>
      </c>
      <c r="C611" s="604"/>
      <c r="D611" s="605"/>
      <c r="E611" s="328">
        <v>954433256.29098499</v>
      </c>
      <c r="F611" s="174">
        <v>-0.46099176895086513</v>
      </c>
      <c r="G611" s="108"/>
      <c r="H611" s="113"/>
    </row>
    <row r="612" spans="1:12" s="104" customFormat="1" ht="15" customHeight="1" x14ac:dyDescent="0.2">
      <c r="A612" s="6"/>
      <c r="B612" s="603" t="s">
        <v>474</v>
      </c>
      <c r="C612" s="604"/>
      <c r="D612" s="605"/>
      <c r="E612" s="328">
        <v>975245879.75933993</v>
      </c>
      <c r="F612" s="174"/>
      <c r="G612" s="108"/>
      <c r="H612" s="113"/>
    </row>
    <row r="613" spans="1:12" s="104" customFormat="1" ht="15" customHeight="1" x14ac:dyDescent="0.2">
      <c r="A613" s="6"/>
      <c r="B613" s="603" t="s">
        <v>402</v>
      </c>
      <c r="C613" s="604"/>
      <c r="D613" s="605"/>
      <c r="E613" s="328">
        <v>13691781.730000002</v>
      </c>
      <c r="F613" s="174">
        <v>-0.92570887166130267</v>
      </c>
      <c r="G613" s="108"/>
      <c r="H613" s="113"/>
    </row>
    <row r="614" spans="1:12" s="104" customFormat="1" ht="12.75" customHeight="1" x14ac:dyDescent="0.2">
      <c r="A614" s="6"/>
      <c r="B614" s="603" t="s">
        <v>469</v>
      </c>
      <c r="C614" s="604"/>
      <c r="D614" s="605"/>
      <c r="E614" s="328">
        <v>6885753.2900000028</v>
      </c>
      <c r="F614" s="174">
        <v>-0.57225970285747851</v>
      </c>
      <c r="G614" s="109"/>
      <c r="H614" s="113"/>
    </row>
    <row r="615" spans="1:12" s="104" customFormat="1" ht="12.75" customHeight="1" x14ac:dyDescent="0.2">
      <c r="A615" s="6"/>
      <c r="B615" s="603" t="s">
        <v>472</v>
      </c>
      <c r="C615" s="604"/>
      <c r="D615" s="605"/>
      <c r="E615" s="328">
        <v>98093294.339999795</v>
      </c>
      <c r="F615" s="174"/>
      <c r="G615" s="109"/>
      <c r="H615" s="113"/>
    </row>
    <row r="616" spans="1:12" s="104" customFormat="1" ht="12.75" customHeight="1" x14ac:dyDescent="0.2">
      <c r="A616" s="6"/>
      <c r="B616" s="603" t="s">
        <v>399</v>
      </c>
      <c r="C616" s="604"/>
      <c r="D616" s="605"/>
      <c r="E616" s="328">
        <v>67069758.513258018</v>
      </c>
      <c r="F616" s="174">
        <v>-0.56282419668613648</v>
      </c>
      <c r="G616" s="109"/>
      <c r="H616" s="113"/>
    </row>
    <row r="617" spans="1:12" s="104" customFormat="1" ht="12.75" customHeight="1" x14ac:dyDescent="0.2">
      <c r="A617" s="6"/>
      <c r="B617" s="603" t="s">
        <v>400</v>
      </c>
      <c r="C617" s="604"/>
      <c r="D617" s="605"/>
      <c r="E617" s="328">
        <v>-17424</v>
      </c>
      <c r="F617" s="174">
        <v>-0.92790466732869914</v>
      </c>
      <c r="G617" s="109"/>
      <c r="H617" s="113"/>
      <c r="L617" s="457"/>
    </row>
    <row r="618" spans="1:12" s="457" customFormat="1" ht="12.75" customHeight="1" x14ac:dyDescent="0.2">
      <c r="A618" s="6"/>
      <c r="B618" s="542" t="s">
        <v>425</v>
      </c>
      <c r="C618" s="545"/>
      <c r="D618" s="546"/>
      <c r="E618" s="453">
        <v>26714700.861161977</v>
      </c>
      <c r="F618" s="454">
        <v>-0.11323270595386492</v>
      </c>
      <c r="G618" s="109"/>
      <c r="H618" s="113"/>
      <c r="K618" s="104"/>
    </row>
    <row r="619" spans="1:12" s="457" customFormat="1" ht="12.75" customHeight="1" x14ac:dyDescent="0.2">
      <c r="A619" s="452"/>
      <c r="B619" s="674" t="s">
        <v>403</v>
      </c>
      <c r="C619" s="604"/>
      <c r="D619" s="605"/>
      <c r="E619" s="453">
        <v>9024605.529025089</v>
      </c>
      <c r="F619" s="454">
        <v>-0.67223231268947159</v>
      </c>
      <c r="G619" s="455"/>
      <c r="H619" s="456"/>
    </row>
    <row r="620" spans="1:12" s="457" customFormat="1" ht="21" customHeight="1" x14ac:dyDescent="0.2">
      <c r="A620" s="452"/>
      <c r="B620" s="624" t="s">
        <v>343</v>
      </c>
      <c r="C620" s="625"/>
      <c r="D620" s="625"/>
      <c r="E620" s="458"/>
      <c r="F620" s="459"/>
      <c r="G620" s="455"/>
      <c r="H620" s="456"/>
    </row>
    <row r="621" spans="1:12" s="457" customFormat="1" ht="18.75" customHeight="1" x14ac:dyDescent="0.2">
      <c r="A621" s="452"/>
      <c r="B621" s="624" t="s">
        <v>344</v>
      </c>
      <c r="C621" s="625"/>
      <c r="D621" s="625"/>
      <c r="E621" s="458">
        <v>223155011.00963494</v>
      </c>
      <c r="F621" s="459">
        <v>-1.5033363654100573E-2</v>
      </c>
      <c r="G621" s="460"/>
      <c r="H621" s="461"/>
      <c r="K621" s="209" t="b">
        <f>IF(ABS(E621-SUM(E622:E624))&lt;0.001,TRUE,FALSE)</f>
        <v>1</v>
      </c>
    </row>
    <row r="622" spans="1:12" s="457" customFormat="1" ht="15" customHeight="1" x14ac:dyDescent="0.2">
      <c r="A622" s="452"/>
      <c r="B622" s="595" t="s">
        <v>63</v>
      </c>
      <c r="C622" s="596"/>
      <c r="D622" s="596"/>
      <c r="E622" s="453">
        <v>69807426.279634416</v>
      </c>
      <c r="F622" s="454">
        <v>2.7587519883946365E-2</v>
      </c>
      <c r="G622" s="460"/>
      <c r="H622" s="461"/>
    </row>
    <row r="623" spans="1:12" s="457" customFormat="1" ht="12.75" customHeight="1" x14ac:dyDescent="0.2">
      <c r="A623" s="452"/>
      <c r="B623" s="595" t="s">
        <v>64</v>
      </c>
      <c r="C623" s="596"/>
      <c r="D623" s="596"/>
      <c r="E623" s="453">
        <v>153347584.73000053</v>
      </c>
      <c r="F623" s="454">
        <v>3.9757479114245875E-2</v>
      </c>
      <c r="G623" s="462"/>
      <c r="H623" s="461"/>
      <c r="L623" s="466"/>
    </row>
    <row r="624" spans="1:12" s="457" customFormat="1" ht="12.75" customHeight="1" x14ac:dyDescent="0.2">
      <c r="A624" s="452"/>
      <c r="B624" s="595" t="s">
        <v>478</v>
      </c>
      <c r="C624" s="596"/>
      <c r="D624" s="596"/>
      <c r="E624" s="453"/>
      <c r="F624" s="581"/>
      <c r="G624" s="462"/>
      <c r="H624" s="461"/>
      <c r="L624" s="466"/>
    </row>
    <row r="625" spans="1:12" s="457" customFormat="1" ht="12.75" customHeight="1" x14ac:dyDescent="0.2">
      <c r="A625" s="452"/>
      <c r="B625" s="595" t="s">
        <v>479</v>
      </c>
      <c r="C625" s="596"/>
      <c r="D625" s="596"/>
      <c r="E625" s="453"/>
      <c r="F625" s="581"/>
      <c r="G625" s="462"/>
      <c r="H625" s="461"/>
      <c r="L625" s="466"/>
    </row>
    <row r="626" spans="1:12" s="466" customFormat="1" ht="12.75" customHeight="1" x14ac:dyDescent="0.2">
      <c r="A626" s="452"/>
      <c r="B626" s="641" t="s">
        <v>290</v>
      </c>
      <c r="C626" s="642"/>
      <c r="D626" s="643"/>
      <c r="E626" s="326">
        <v>15437786356.436583</v>
      </c>
      <c r="F626" s="243">
        <v>9.6526818902202827E-3</v>
      </c>
      <c r="G626" s="462"/>
      <c r="H626" s="461"/>
      <c r="J626" s="457"/>
      <c r="K626" s="209" t="b">
        <f>IF(ABS(E626-SUM(E564,E593,E597:E600,E620:E621))&lt;0.001,TRUE,FALSE)</f>
        <v>1</v>
      </c>
      <c r="L626" s="5"/>
    </row>
    <row r="627" spans="1:12" ht="15.75" x14ac:dyDescent="0.25">
      <c r="A627" s="463"/>
      <c r="B627" s="7" t="s">
        <v>288</v>
      </c>
      <c r="C627" s="8"/>
      <c r="D627" s="8"/>
      <c r="E627" s="8"/>
      <c r="F627" s="115"/>
      <c r="G627" s="580"/>
      <c r="H627" s="465"/>
      <c r="I627" s="8"/>
    </row>
    <row r="628" spans="1:12" ht="12" customHeight="1" x14ac:dyDescent="0.2">
      <c r="B628" s="9"/>
      <c r="C628" s="10" t="str">
        <f>$C$3</f>
        <v>PERIODE DU 1.1 AU 30.11.2024</v>
      </c>
      <c r="D628" s="11"/>
      <c r="F628" s="116"/>
      <c r="G628" s="115"/>
      <c r="H628" s="115"/>
    </row>
    <row r="629" spans="1:12" ht="19.5" customHeight="1" x14ac:dyDescent="0.2">
      <c r="B629" s="12" t="str">
        <f>B561</f>
        <v xml:space="preserve">             I - ASSURANCE MALADIE : DÉPENSES en milliers d'euros</v>
      </c>
      <c r="C629" s="13"/>
      <c r="D629" s="13"/>
      <c r="E629" s="13"/>
      <c r="F629" s="14"/>
      <c r="G629" s="116"/>
      <c r="H629" s="116"/>
      <c r="I629" s="15"/>
    </row>
    <row r="630" spans="1:12" ht="12.75" x14ac:dyDescent="0.2">
      <c r="B630" s="597"/>
      <c r="C630" s="598"/>
      <c r="D630" s="87"/>
      <c r="E630" s="88" t="s">
        <v>6</v>
      </c>
      <c r="F630" s="339" t="str">
        <f>$H$5</f>
        <v>PCAP</v>
      </c>
      <c r="G630" s="15"/>
      <c r="H630" s="15"/>
      <c r="I630" s="20"/>
    </row>
    <row r="631" spans="1:12" s="121" customFormat="1" ht="15.75" customHeight="1" x14ac:dyDescent="0.2">
      <c r="A631" s="6"/>
      <c r="B631" s="126" t="s">
        <v>475</v>
      </c>
      <c r="C631" s="126"/>
      <c r="D631" s="126"/>
      <c r="E631" s="326">
        <v>904221626.38562727</v>
      </c>
      <c r="F631" s="243">
        <v>0.1411915552740195</v>
      </c>
      <c r="G631" s="175"/>
      <c r="H631" s="122"/>
      <c r="I631" s="120"/>
      <c r="J631" s="104"/>
      <c r="K631" s="209"/>
      <c r="L631" s="5"/>
    </row>
    <row r="632" spans="1:12" ht="12" customHeight="1" x14ac:dyDescent="0.2">
      <c r="A632" s="114"/>
      <c r="B632" s="123"/>
      <c r="C632" s="124"/>
      <c r="D632" s="124"/>
      <c r="E632" s="329"/>
      <c r="F632" s="244"/>
      <c r="G632" s="204"/>
      <c r="H632" s="119"/>
      <c r="I632" s="111"/>
      <c r="L632" s="121"/>
    </row>
    <row r="633" spans="1:12" s="121" customFormat="1" ht="17.25" customHeight="1" x14ac:dyDescent="0.2">
      <c r="A633" s="6"/>
      <c r="B633" s="126" t="s">
        <v>30</v>
      </c>
      <c r="C633" s="127"/>
      <c r="D633" s="128"/>
      <c r="E633" s="407">
        <v>90228014610.14743</v>
      </c>
      <c r="F633" s="408">
        <v>2.544644781398131E-2</v>
      </c>
      <c r="G633" s="205"/>
      <c r="H633" s="125"/>
      <c r="I633" s="120"/>
      <c r="J633" s="104"/>
      <c r="K633" s="209" t="b">
        <f>IF(ABS(E633-SUM(E558,E626,E631))&lt;0.001,TRUE,FALSE)</f>
        <v>1</v>
      </c>
      <c r="L633" s="5"/>
    </row>
    <row r="634" spans="1:12" ht="12.75" x14ac:dyDescent="0.2">
      <c r="A634" s="114"/>
      <c r="B634" s="218"/>
      <c r="C634" s="127"/>
      <c r="D634" s="127"/>
      <c r="E634" s="409"/>
      <c r="F634" s="410"/>
      <c r="G634" s="206"/>
      <c r="H634" s="129"/>
      <c r="I634" s="111"/>
      <c r="L634" s="121"/>
    </row>
    <row r="635" spans="1:12" s="121" customFormat="1" ht="17.25" customHeight="1" x14ac:dyDescent="0.2">
      <c r="A635" s="6"/>
      <c r="B635" s="126" t="s">
        <v>240</v>
      </c>
      <c r="C635" s="127"/>
      <c r="D635" s="128"/>
      <c r="E635" s="407">
        <v>55900255.560000032</v>
      </c>
      <c r="F635" s="408">
        <v>-7.5492411341581689E-2</v>
      </c>
      <c r="G635" s="206"/>
      <c r="H635" s="130"/>
      <c r="I635" s="120"/>
      <c r="J635" s="104"/>
    </row>
    <row r="636" spans="1:12" s="121" customFormat="1" ht="17.25" customHeight="1" x14ac:dyDescent="0.2">
      <c r="A636" s="114"/>
      <c r="B636" s="216"/>
      <c r="C636" s="573"/>
      <c r="D636" s="573"/>
      <c r="E636" s="402"/>
      <c r="F636" s="209"/>
      <c r="G636" s="206"/>
      <c r="H636" s="129"/>
      <c r="I636" s="120"/>
      <c r="J636" s="104"/>
    </row>
    <row r="637" spans="1:12" s="121" customFormat="1" ht="17.25" customHeight="1" x14ac:dyDescent="0.2">
      <c r="A637" s="114"/>
      <c r="B637" s="126" t="s">
        <v>437</v>
      </c>
      <c r="C637" s="127"/>
      <c r="D637" s="128"/>
      <c r="E637" s="407">
        <v>97711717.649999991</v>
      </c>
      <c r="F637" s="408">
        <v>7.2630208532203255E-2</v>
      </c>
      <c r="G637" s="206"/>
      <c r="H637" s="129"/>
      <c r="I637" s="120"/>
      <c r="J637" s="104"/>
      <c r="L637" s="5"/>
    </row>
    <row r="638" spans="1:12" ht="12.75" x14ac:dyDescent="0.2">
      <c r="A638" s="114"/>
      <c r="B638" s="216"/>
      <c r="C638" s="217"/>
      <c r="D638" s="196"/>
      <c r="E638" s="402"/>
      <c r="F638" s="209"/>
      <c r="G638" s="206"/>
      <c r="H638" s="129"/>
      <c r="I638" s="111"/>
      <c r="J638" s="104"/>
    </row>
    <row r="639" spans="1:12" ht="12.75" customHeight="1" x14ac:dyDescent="0.2">
      <c r="B639" s="126" t="s">
        <v>19</v>
      </c>
      <c r="C639" s="131"/>
      <c r="D639" s="132"/>
      <c r="E639" s="407">
        <v>7192085277.8099985</v>
      </c>
      <c r="F639" s="408">
        <v>6.2115647810280894E-2</v>
      </c>
      <c r="G639" s="173"/>
      <c r="H639" s="130"/>
      <c r="I639" s="111"/>
      <c r="J639" s="104"/>
    </row>
    <row r="640" spans="1:12" ht="12.75" customHeight="1" x14ac:dyDescent="0.2">
      <c r="B640" s="216"/>
      <c r="C640" s="217"/>
      <c r="D640" s="196"/>
      <c r="E640" s="402"/>
      <c r="F640" s="209"/>
      <c r="G640" s="173"/>
      <c r="H640" s="130"/>
      <c r="I640" s="111"/>
    </row>
    <row r="641" spans="2:12" ht="12.75" customHeight="1" x14ac:dyDescent="0.2">
      <c r="B641" s="126" t="s">
        <v>44</v>
      </c>
      <c r="C641" s="131"/>
      <c r="D641" s="132"/>
      <c r="E641" s="407">
        <v>99621350.009999663</v>
      </c>
      <c r="F641" s="408">
        <v>2.0971816407687971E-2</v>
      </c>
      <c r="G641" s="173"/>
      <c r="H641" s="130"/>
      <c r="I641" s="111"/>
      <c r="J641" s="104"/>
    </row>
    <row r="642" spans="2:12" ht="12.75" customHeight="1" x14ac:dyDescent="0.2">
      <c r="B642" s="216"/>
      <c r="C642" s="217"/>
      <c r="D642" s="196"/>
      <c r="E642" s="402"/>
      <c r="F642" s="209"/>
      <c r="G642" s="173"/>
      <c r="H642" s="130"/>
      <c r="I642" s="111"/>
    </row>
    <row r="643" spans="2:12" ht="12.75" customHeight="1" x14ac:dyDescent="0.2">
      <c r="B643" s="233" t="s">
        <v>42</v>
      </c>
      <c r="C643" s="131"/>
      <c r="D643" s="132"/>
      <c r="E643" s="411">
        <v>4211828757.5300007</v>
      </c>
      <c r="F643" s="412">
        <v>3.1399026499521199E-2</v>
      </c>
      <c r="G643" s="173"/>
      <c r="H643" s="130"/>
      <c r="I643" s="111"/>
      <c r="J643" s="104"/>
    </row>
    <row r="644" spans="2:12" ht="12.75" customHeight="1" x14ac:dyDescent="0.2">
      <c r="B644" s="149" t="s">
        <v>83</v>
      </c>
      <c r="C644" s="217"/>
      <c r="D644" s="230"/>
      <c r="E644" s="289">
        <v>457115.81000000011</v>
      </c>
      <c r="F644" s="179">
        <v>-0.10222950478131165</v>
      </c>
      <c r="G644" s="173"/>
      <c r="H644" s="130"/>
      <c r="I644" s="111"/>
      <c r="J644" s="104"/>
    </row>
    <row r="645" spans="2:12" ht="12.75" customHeight="1" x14ac:dyDescent="0.2">
      <c r="B645" s="162" t="s">
        <v>84</v>
      </c>
      <c r="C645" s="231"/>
      <c r="D645" s="232"/>
      <c r="E645" s="413">
        <v>7991838.0900000008</v>
      </c>
      <c r="F645" s="187">
        <v>-0.36533038157274078</v>
      </c>
      <c r="G645" s="173"/>
      <c r="H645" s="130"/>
      <c r="I645" s="111"/>
      <c r="J645" s="104"/>
    </row>
    <row r="646" spans="2:12" ht="16.5" hidden="1" customHeight="1" x14ac:dyDescent="0.2">
      <c r="B646" s="71"/>
      <c r="C646" s="217"/>
      <c r="D646" s="196"/>
      <c r="E646" s="414"/>
      <c r="F646" s="415"/>
      <c r="G646" s="173"/>
      <c r="H646" s="130"/>
      <c r="I646" s="111"/>
    </row>
    <row r="647" spans="2:12" ht="16.5" hidden="1" customHeight="1" x14ac:dyDescent="0.2">
      <c r="B647" s="71"/>
      <c r="C647" s="217"/>
      <c r="D647" s="196"/>
      <c r="E647" s="416"/>
      <c r="F647" s="205"/>
      <c r="G647" s="173"/>
      <c r="H647" s="130"/>
      <c r="I647" s="111"/>
    </row>
    <row r="648" spans="2:12" ht="16.5" hidden="1" customHeight="1" x14ac:dyDescent="0.2">
      <c r="B648" s="71"/>
      <c r="C648" s="217"/>
      <c r="D648" s="196"/>
      <c r="E648" s="416"/>
      <c r="F648" s="205"/>
      <c r="G648" s="173"/>
      <c r="H648" s="130"/>
      <c r="I648" s="111"/>
    </row>
    <row r="649" spans="2:12" ht="16.5" hidden="1" customHeight="1" x14ac:dyDescent="0.2">
      <c r="B649" s="71"/>
      <c r="C649" s="217"/>
      <c r="D649" s="196"/>
      <c r="E649" s="416"/>
      <c r="F649" s="205"/>
      <c r="G649" s="173"/>
      <c r="H649" s="130"/>
      <c r="I649" s="111"/>
    </row>
    <row r="650" spans="2:12" ht="16.5" hidden="1" customHeight="1" x14ac:dyDescent="0.2">
      <c r="B650" s="71"/>
      <c r="C650" s="217"/>
      <c r="D650" s="196"/>
      <c r="E650" s="416"/>
      <c r="F650" s="205"/>
      <c r="G650" s="173"/>
      <c r="H650" s="130"/>
      <c r="I650" s="111"/>
    </row>
    <row r="651" spans="2:12" ht="16.5" hidden="1" customHeight="1" x14ac:dyDescent="0.2">
      <c r="B651" s="71"/>
      <c r="C651" s="217"/>
      <c r="D651" s="196"/>
      <c r="E651" s="416"/>
      <c r="F651" s="205"/>
      <c r="G651" s="173"/>
      <c r="H651" s="130"/>
      <c r="I651" s="111"/>
    </row>
    <row r="652" spans="2:12" ht="16.5" hidden="1" customHeight="1" x14ac:dyDescent="0.2">
      <c r="B652" s="71"/>
      <c r="C652" s="217"/>
      <c r="D652" s="196"/>
      <c r="E652" s="416"/>
      <c r="F652" s="205"/>
      <c r="G652" s="173"/>
      <c r="H652" s="130"/>
      <c r="I652" s="111"/>
    </row>
    <row r="653" spans="2:12" ht="16.5" customHeight="1" x14ac:dyDescent="0.2">
      <c r="B653" s="71"/>
      <c r="C653" s="217"/>
      <c r="D653" s="196"/>
      <c r="E653" s="416"/>
      <c r="F653" s="205"/>
      <c r="G653" s="173"/>
      <c r="H653" s="130"/>
      <c r="I653" s="111"/>
    </row>
    <row r="654" spans="2:12" ht="16.5" customHeight="1" x14ac:dyDescent="0.2">
      <c r="B654" s="233" t="s">
        <v>384</v>
      </c>
      <c r="C654" s="131"/>
      <c r="D654" s="403"/>
      <c r="E654" s="407">
        <v>4467659533.333333</v>
      </c>
      <c r="F654" s="408">
        <v>7.6346333845843439E-2</v>
      </c>
      <c r="G654" s="173"/>
      <c r="H654" s="130"/>
      <c r="I654" s="111"/>
    </row>
    <row r="655" spans="2:12" ht="16.5" customHeight="1" thickBot="1" x14ac:dyDescent="0.25">
      <c r="B655" s="583"/>
      <c r="C655" s="217"/>
      <c r="D655" s="584"/>
      <c r="E655" s="402"/>
      <c r="F655" s="209"/>
      <c r="G655" s="173"/>
      <c r="H655" s="130"/>
      <c r="I655" s="111"/>
    </row>
    <row r="656" spans="2:12" ht="16.5" customHeight="1" thickBot="1" x14ac:dyDescent="0.25">
      <c r="B656" s="133" t="s">
        <v>289</v>
      </c>
      <c r="C656" s="134"/>
      <c r="D656" s="134"/>
      <c r="E656" s="417">
        <v>200904613968.00916</v>
      </c>
      <c r="F656" s="418">
        <v>3.6039714317959604E-2</v>
      </c>
      <c r="G656" s="173"/>
      <c r="H656" s="130"/>
      <c r="I656" s="111"/>
      <c r="K656" s="209" t="b">
        <f>IF(ABS(E656-SUM(E505,E508:E512,E633,E635,E637,E639,E641,E643:E645,E654))&lt;0.001,TRUE,FALSE)</f>
        <v>1</v>
      </c>
      <c r="L656" s="136"/>
    </row>
    <row r="657" spans="1:12" s="136" customFormat="1" ht="39" customHeight="1" x14ac:dyDescent="0.2">
      <c r="A657" s="6"/>
      <c r="B657" s="5"/>
      <c r="C657" s="3"/>
      <c r="D657" s="3"/>
      <c r="E657" s="3"/>
      <c r="F657" s="3"/>
      <c r="G657" s="173"/>
      <c r="H657" s="130"/>
      <c r="I657" s="85"/>
      <c r="J657" s="104"/>
      <c r="L657" s="5"/>
    </row>
    <row r="658" spans="1:12" ht="12" x14ac:dyDescent="0.2">
      <c r="G658" s="207"/>
      <c r="H658" s="135"/>
    </row>
  </sheetData>
  <dataConsolidate/>
  <mergeCells count="93">
    <mergeCell ref="B603:D603"/>
    <mergeCell ref="B612:D612"/>
    <mergeCell ref="B621:D621"/>
    <mergeCell ref="B622:D622"/>
    <mergeCell ref="B623:D623"/>
    <mergeCell ref="B604:D604"/>
    <mergeCell ref="B608:D608"/>
    <mergeCell ref="B626:D626"/>
    <mergeCell ref="B630:C630"/>
    <mergeCell ref="B613:D613"/>
    <mergeCell ref="B614:D614"/>
    <mergeCell ref="B616:D616"/>
    <mergeCell ref="B617:D617"/>
    <mergeCell ref="B619:D619"/>
    <mergeCell ref="B615:D615"/>
    <mergeCell ref="B624:D624"/>
    <mergeCell ref="B625:D625"/>
    <mergeCell ref="B564:D564"/>
    <mergeCell ref="B620:D620"/>
    <mergeCell ref="B605:D605"/>
    <mergeCell ref="B606:D606"/>
    <mergeCell ref="B607:D607"/>
    <mergeCell ref="B609:D609"/>
    <mergeCell ref="B610:D610"/>
    <mergeCell ref="B611:D611"/>
    <mergeCell ref="B586:D586"/>
    <mergeCell ref="B577:D577"/>
    <mergeCell ref="B551:C551"/>
    <mergeCell ref="B547:C547"/>
    <mergeCell ref="B558:C558"/>
    <mergeCell ref="B562:C562"/>
    <mergeCell ref="B563:D563"/>
    <mergeCell ref="B554:C554"/>
    <mergeCell ref="B555:C555"/>
    <mergeCell ref="B556:C556"/>
    <mergeCell ref="B538:C538"/>
    <mergeCell ref="B557:C557"/>
    <mergeCell ref="B520:C520"/>
    <mergeCell ref="B521:C521"/>
    <mergeCell ref="B548:C548"/>
    <mergeCell ref="B549:C549"/>
    <mergeCell ref="B550:C550"/>
    <mergeCell ref="B552:C552"/>
    <mergeCell ref="B524:C524"/>
    <mergeCell ref="B531:C531"/>
    <mergeCell ref="B537:C537"/>
    <mergeCell ref="B525:C525"/>
    <mergeCell ref="B522:C522"/>
    <mergeCell ref="B529:C529"/>
    <mergeCell ref="B534:C534"/>
    <mergeCell ref="B533:C533"/>
    <mergeCell ref="B530:C530"/>
    <mergeCell ref="B532:C532"/>
    <mergeCell ref="B580:D580"/>
    <mergeCell ref="B535:C535"/>
    <mergeCell ref="B541:C541"/>
    <mergeCell ref="B546:C546"/>
    <mergeCell ref="B542:C542"/>
    <mergeCell ref="B536:C536"/>
    <mergeCell ref="B553:C553"/>
    <mergeCell ref="B539:C539"/>
    <mergeCell ref="B545:C545"/>
    <mergeCell ref="B540:C540"/>
    <mergeCell ref="B592:D592"/>
    <mergeCell ref="B578:D578"/>
    <mergeCell ref="B579:D579"/>
    <mergeCell ref="B565:D565"/>
    <mergeCell ref="B569:D569"/>
    <mergeCell ref="B570:D570"/>
    <mergeCell ref="B581:D581"/>
    <mergeCell ref="B566:D566"/>
    <mergeCell ref="B568:D568"/>
    <mergeCell ref="B571:D571"/>
    <mergeCell ref="B600:D600"/>
    <mergeCell ref="B601:D601"/>
    <mergeCell ref="B596:D596"/>
    <mergeCell ref="B590:D590"/>
    <mergeCell ref="B594:D594"/>
    <mergeCell ref="B575:D575"/>
    <mergeCell ref="B576:D576"/>
    <mergeCell ref="B587:D587"/>
    <mergeCell ref="B584:D584"/>
    <mergeCell ref="B585:D585"/>
    <mergeCell ref="B582:D582"/>
    <mergeCell ref="B583:D583"/>
    <mergeCell ref="B588:D588"/>
    <mergeCell ref="B589:D589"/>
    <mergeCell ref="B602:D602"/>
    <mergeCell ref="B593:D593"/>
    <mergeCell ref="B595:D595"/>
    <mergeCell ref="B597:D597"/>
    <mergeCell ref="B598:D598"/>
    <mergeCell ref="B599:D599"/>
  </mergeCells>
  <phoneticPr fontId="22" type="noConversion"/>
  <printOptions headings="1"/>
  <pageMargins left="0.19685039370078741" right="0.19685039370078741" top="0.27559055118110237" bottom="0.19685039370078741" header="0.31496062992125984" footer="0.51181102362204722"/>
  <pageSetup paperSize="9" scale="45" orientation="portrait" r:id="rId1"/>
  <headerFooter alignWithMargins="0">
    <oddFooter xml:space="preserve">&amp;R&amp;8
</oddFooter>
  </headerFooter>
  <rowBreaks count="5" manualBreakCount="5">
    <brk id="156" max="8" man="1"/>
    <brk id="302" max="8" man="1"/>
    <brk id="420" max="8" man="1"/>
    <brk id="516" max="8" man="1"/>
    <brk id="626" max="8"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indexed="43"/>
  </sheetPr>
  <dimension ref="A1:H358"/>
  <sheetViews>
    <sheetView showRowColHeaders="0" showZeros="0" view="pageBreakPreview" topLeftCell="A168" zoomScale="115" zoomScaleNormal="100" zoomScaleSheetLayoutView="115" workbookViewId="0">
      <selection activeCell="C192" sqref="C192:G192"/>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CUMUL_Tousrisques_mnt!C3</f>
        <v>PERIODE DU 1.1 AU 30.11.2024</v>
      </c>
      <c r="D3" s="11"/>
    </row>
    <row r="4" spans="1:8" ht="14.25" customHeight="1" x14ac:dyDescent="0.2">
      <c r="B4" s="12" t="s">
        <v>172</v>
      </c>
      <c r="C4" s="13"/>
      <c r="D4" s="13"/>
      <c r="E4" s="13"/>
      <c r="F4" s="13"/>
      <c r="G4" s="351"/>
      <c r="H4" s="15"/>
    </row>
    <row r="5" spans="1:8" ht="12" customHeight="1" x14ac:dyDescent="0.2">
      <c r="B5" s="16" t="s">
        <v>4</v>
      </c>
      <c r="C5" s="17" t="s">
        <v>1</v>
      </c>
      <c r="D5" s="17" t="s">
        <v>2</v>
      </c>
      <c r="E5" s="18" t="s">
        <v>6</v>
      </c>
      <c r="F5" s="219" t="s">
        <v>3</v>
      </c>
      <c r="G5" s="19" t="str">
        <f>CUMUL_Maladie_mnt!$H$5</f>
        <v>PCAP</v>
      </c>
      <c r="H5" s="20"/>
    </row>
    <row r="6" spans="1:8" ht="9.75" customHeight="1" x14ac:dyDescent="0.2">
      <c r="B6" s="21"/>
      <c r="C6" s="45" t="s">
        <v>5</v>
      </c>
      <c r="D6" s="44" t="s">
        <v>5</v>
      </c>
      <c r="E6" s="44"/>
      <c r="F6" s="220" t="s">
        <v>87</v>
      </c>
      <c r="G6" s="22" t="str">
        <f>CUMUL_Maladie_mnt!$H$6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136028075</v>
      </c>
      <c r="D10" s="30">
        <v>50709094</v>
      </c>
      <c r="E10" s="30">
        <v>186737169</v>
      </c>
      <c r="F10" s="222">
        <v>2316849</v>
      </c>
      <c r="G10" s="179">
        <v>-8.5558321338097265E-4</v>
      </c>
      <c r="H10" s="20"/>
    </row>
    <row r="11" spans="1:8" ht="10.5" customHeight="1" x14ac:dyDescent="0.2">
      <c r="B11" s="16" t="s">
        <v>23</v>
      </c>
      <c r="C11" s="30">
        <v>2546734</v>
      </c>
      <c r="D11" s="30">
        <v>8182950</v>
      </c>
      <c r="E11" s="30">
        <v>10729684</v>
      </c>
      <c r="F11" s="222">
        <v>4896</v>
      </c>
      <c r="G11" s="179">
        <v>-9.9247240660354286E-2</v>
      </c>
      <c r="H11" s="20"/>
    </row>
    <row r="12" spans="1:8" ht="10.5" customHeight="1" x14ac:dyDescent="0.2">
      <c r="B12" s="33" t="s">
        <v>193</v>
      </c>
      <c r="C12" s="30">
        <v>581472.92000000027</v>
      </c>
      <c r="D12" s="30">
        <v>2241654.3799999994</v>
      </c>
      <c r="E12" s="30">
        <v>2823127.3000000003</v>
      </c>
      <c r="F12" s="222">
        <v>2169894.84</v>
      </c>
      <c r="G12" s="179">
        <v>-9.313205100599331E-2</v>
      </c>
      <c r="H12" s="20"/>
    </row>
    <row r="13" spans="1:8" ht="10.5" customHeight="1" x14ac:dyDescent="0.2">
      <c r="B13" s="33" t="s">
        <v>194</v>
      </c>
      <c r="C13" s="30">
        <v>7169626</v>
      </c>
      <c r="D13" s="30">
        <v>3136961.5</v>
      </c>
      <c r="E13" s="30">
        <v>10306587.5</v>
      </c>
      <c r="F13" s="222">
        <v>542199.5</v>
      </c>
      <c r="G13" s="179">
        <v>1.3327156971661536E-2</v>
      </c>
      <c r="H13" s="20"/>
    </row>
    <row r="14" spans="1:8" x14ac:dyDescent="0.2">
      <c r="B14" s="33" t="s">
        <v>322</v>
      </c>
      <c r="C14" s="30">
        <v>365830</v>
      </c>
      <c r="D14" s="30">
        <v>95068</v>
      </c>
      <c r="E14" s="30">
        <v>460898</v>
      </c>
      <c r="F14" s="222">
        <v>25768</v>
      </c>
      <c r="G14" s="179">
        <v>4.811241162411517E-2</v>
      </c>
      <c r="H14" s="20"/>
    </row>
    <row r="15" spans="1:8" x14ac:dyDescent="0.2">
      <c r="B15" s="33" t="s">
        <v>324</v>
      </c>
      <c r="C15" s="30">
        <v>51</v>
      </c>
      <c r="D15" s="30">
        <v>3</v>
      </c>
      <c r="E15" s="30">
        <v>54</v>
      </c>
      <c r="F15" s="222">
        <v>3</v>
      </c>
      <c r="G15" s="179">
        <v>0.125</v>
      </c>
      <c r="H15" s="20"/>
    </row>
    <row r="16" spans="1:8" x14ac:dyDescent="0.2">
      <c r="B16" s="33" t="s">
        <v>325</v>
      </c>
      <c r="C16" s="30">
        <v>142</v>
      </c>
      <c r="D16" s="30">
        <v>2890</v>
      </c>
      <c r="E16" s="30">
        <v>3032</v>
      </c>
      <c r="F16" s="222">
        <v>2755</v>
      </c>
      <c r="G16" s="179">
        <v>-4.3533123028391185E-2</v>
      </c>
      <c r="H16" s="20"/>
    </row>
    <row r="17" spans="1:8" x14ac:dyDescent="0.2">
      <c r="B17" s="33" t="s">
        <v>320</v>
      </c>
      <c r="C17" s="30">
        <v>1695540</v>
      </c>
      <c r="D17" s="30">
        <v>802594</v>
      </c>
      <c r="E17" s="30">
        <v>2498134</v>
      </c>
      <c r="F17" s="222">
        <v>56727</v>
      </c>
      <c r="G17" s="179">
        <v>-7.7777777777777724E-2</v>
      </c>
      <c r="H17" s="20"/>
    </row>
    <row r="18" spans="1:8" x14ac:dyDescent="0.2">
      <c r="B18" s="33" t="s">
        <v>321</v>
      </c>
      <c r="C18" s="30">
        <v>179994</v>
      </c>
      <c r="D18" s="30">
        <v>9978</v>
      </c>
      <c r="E18" s="30">
        <v>189972</v>
      </c>
      <c r="F18" s="222">
        <v>506</v>
      </c>
      <c r="G18" s="179">
        <v>0.27641904966673825</v>
      </c>
      <c r="H18" s="20"/>
    </row>
    <row r="19" spans="1:8" x14ac:dyDescent="0.2">
      <c r="B19" s="33" t="s">
        <v>323</v>
      </c>
      <c r="C19" s="30">
        <v>4928069</v>
      </c>
      <c r="D19" s="30">
        <v>2226428.5</v>
      </c>
      <c r="E19" s="30">
        <v>7154497.5</v>
      </c>
      <c r="F19" s="222">
        <v>456440.5</v>
      </c>
      <c r="G19" s="179">
        <v>4.134707522845571E-2</v>
      </c>
      <c r="H19" s="20"/>
    </row>
    <row r="20" spans="1:8" x14ac:dyDescent="0.2">
      <c r="B20" s="16" t="s">
        <v>195</v>
      </c>
      <c r="C20" s="30">
        <v>7751098.9200000009</v>
      </c>
      <c r="D20" s="30">
        <v>5378615.8800000008</v>
      </c>
      <c r="E20" s="30">
        <v>13129714.800000001</v>
      </c>
      <c r="F20" s="222">
        <v>2712094.34</v>
      </c>
      <c r="G20" s="179">
        <v>-1.1620965729863153E-2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52086929</v>
      </c>
      <c r="D23" s="30">
        <v>19967689</v>
      </c>
      <c r="E23" s="30">
        <v>72054618</v>
      </c>
      <c r="F23" s="222">
        <v>5340402</v>
      </c>
      <c r="G23" s="179">
        <v>2.3018776494441173E-3</v>
      </c>
      <c r="H23" s="20"/>
    </row>
    <row r="24" spans="1:8" ht="10.5" customHeight="1" x14ac:dyDescent="0.2">
      <c r="B24" s="16" t="s">
        <v>23</v>
      </c>
      <c r="C24" s="30">
        <v>20513</v>
      </c>
      <c r="D24" s="30">
        <v>36904</v>
      </c>
      <c r="E24" s="30">
        <v>57417</v>
      </c>
      <c r="F24" s="222">
        <v>108</v>
      </c>
      <c r="G24" s="179">
        <v>-7.9664032570888166E-2</v>
      </c>
      <c r="H24" s="34"/>
    </row>
    <row r="25" spans="1:8" ht="10.5" customHeight="1" x14ac:dyDescent="0.2">
      <c r="B25" s="33" t="s">
        <v>193</v>
      </c>
      <c r="C25" s="30">
        <v>2563437.8399999989</v>
      </c>
      <c r="D25" s="30">
        <v>19726077.050000001</v>
      </c>
      <c r="E25" s="30">
        <v>22289514.889999997</v>
      </c>
      <c r="F25" s="222">
        <v>19083004.199999999</v>
      </c>
      <c r="G25" s="179">
        <v>9.3393209890568762E-4</v>
      </c>
      <c r="H25" s="34"/>
    </row>
    <row r="26" spans="1:8" ht="10.5" customHeight="1" x14ac:dyDescent="0.2">
      <c r="B26" s="33" t="s">
        <v>194</v>
      </c>
      <c r="C26" s="30">
        <v>111266477</v>
      </c>
      <c r="D26" s="30">
        <v>58653058</v>
      </c>
      <c r="E26" s="30">
        <v>169919535</v>
      </c>
      <c r="F26" s="222">
        <v>27444505.5</v>
      </c>
      <c r="G26" s="179">
        <v>3.5792168191105089E-2</v>
      </c>
      <c r="H26" s="34"/>
    </row>
    <row r="27" spans="1:8" ht="10.5" customHeight="1" x14ac:dyDescent="0.2">
      <c r="B27" s="33" t="s">
        <v>322</v>
      </c>
      <c r="C27" s="30">
        <v>1927848.5</v>
      </c>
      <c r="D27" s="30">
        <v>5995544</v>
      </c>
      <c r="E27" s="30">
        <v>7923392.5</v>
      </c>
      <c r="F27" s="222">
        <v>5111871</v>
      </c>
      <c r="G27" s="179">
        <v>2.8074662575505061E-2</v>
      </c>
      <c r="H27" s="34"/>
    </row>
    <row r="28" spans="1:8" ht="10.5" customHeight="1" x14ac:dyDescent="0.2">
      <c r="B28" s="33" t="s">
        <v>324</v>
      </c>
      <c r="C28" s="30">
        <v>6445</v>
      </c>
      <c r="D28" s="30">
        <v>3692</v>
      </c>
      <c r="E28" s="30">
        <v>10137</v>
      </c>
      <c r="F28" s="222">
        <v>8535</v>
      </c>
      <c r="G28" s="179">
        <v>-0.12309688581314882</v>
      </c>
      <c r="H28" s="34"/>
    </row>
    <row r="29" spans="1:8" ht="10.5" customHeight="1" x14ac:dyDescent="0.2">
      <c r="B29" s="33" t="s">
        <v>325</v>
      </c>
      <c r="C29" s="30">
        <v>81583</v>
      </c>
      <c r="D29" s="30">
        <v>7562566</v>
      </c>
      <c r="E29" s="30">
        <v>7644149</v>
      </c>
      <c r="F29" s="222">
        <v>7545348</v>
      </c>
      <c r="G29" s="179">
        <v>2.131239959845721E-2</v>
      </c>
      <c r="H29" s="34"/>
    </row>
    <row r="30" spans="1:8" ht="10.5" customHeight="1" x14ac:dyDescent="0.2">
      <c r="B30" s="33" t="s">
        <v>320</v>
      </c>
      <c r="C30" s="30">
        <v>18137460</v>
      </c>
      <c r="D30" s="30">
        <v>6736624</v>
      </c>
      <c r="E30" s="30">
        <v>24874084</v>
      </c>
      <c r="F30" s="222">
        <v>760436</v>
      </c>
      <c r="G30" s="179">
        <v>3.0292715386222913E-2</v>
      </c>
      <c r="H30" s="34"/>
    </row>
    <row r="31" spans="1:8" ht="10.5" customHeight="1" x14ac:dyDescent="0.2">
      <c r="B31" s="33" t="s">
        <v>321</v>
      </c>
      <c r="C31" s="30">
        <v>44475664</v>
      </c>
      <c r="D31" s="30">
        <v>13595976</v>
      </c>
      <c r="E31" s="30">
        <v>58071640</v>
      </c>
      <c r="F31" s="222">
        <v>3710461</v>
      </c>
      <c r="G31" s="179">
        <v>4.6035718994466235E-2</v>
      </c>
      <c r="H31" s="34"/>
    </row>
    <row r="32" spans="1:8" ht="10.5" customHeight="1" x14ac:dyDescent="0.2">
      <c r="B32" s="33" t="s">
        <v>323</v>
      </c>
      <c r="C32" s="30">
        <v>46637476.5</v>
      </c>
      <c r="D32" s="30">
        <v>24758656</v>
      </c>
      <c r="E32" s="30">
        <v>71396132.5</v>
      </c>
      <c r="F32" s="222">
        <v>10307854.5</v>
      </c>
      <c r="G32" s="179">
        <v>3.1944326889003172E-2</v>
      </c>
      <c r="H32" s="34"/>
    </row>
    <row r="33" spans="1:8" ht="10.5" customHeight="1" x14ac:dyDescent="0.2">
      <c r="B33" s="269" t="s">
        <v>195</v>
      </c>
      <c r="C33" s="30">
        <v>113829914.84</v>
      </c>
      <c r="D33" s="30">
        <v>78379135.050000012</v>
      </c>
      <c r="E33" s="30">
        <v>192209049.89000002</v>
      </c>
      <c r="F33" s="222">
        <v>46527509.700000003</v>
      </c>
      <c r="G33" s="179">
        <v>3.1625882864290578E-2</v>
      </c>
      <c r="H33" s="34"/>
    </row>
    <row r="34" spans="1:8" ht="10.5" customHeight="1" x14ac:dyDescent="0.2">
      <c r="B34" s="16" t="s">
        <v>196</v>
      </c>
      <c r="C34" s="30">
        <v>47760</v>
      </c>
      <c r="D34" s="30">
        <v>3728</v>
      </c>
      <c r="E34" s="30">
        <v>51488</v>
      </c>
      <c r="F34" s="222">
        <v>242</v>
      </c>
      <c r="G34" s="179">
        <v>-0.23407167189801115</v>
      </c>
      <c r="H34" s="34"/>
    </row>
    <row r="35" spans="1:8" ht="10.5" customHeight="1" x14ac:dyDescent="0.2">
      <c r="B35" s="16" t="s">
        <v>197</v>
      </c>
      <c r="C35" s="30">
        <v>34084</v>
      </c>
      <c r="D35" s="30">
        <v>2426</v>
      </c>
      <c r="E35" s="30">
        <v>36510</v>
      </c>
      <c r="F35" s="222">
        <v>59</v>
      </c>
      <c r="G35" s="179">
        <v>-0.14273638733006178</v>
      </c>
      <c r="H35" s="34"/>
    </row>
    <row r="36" spans="1:8" ht="10.5" customHeight="1" x14ac:dyDescent="0.2">
      <c r="B36" s="16" t="s">
        <v>198</v>
      </c>
      <c r="C36" s="30">
        <v>226461.32</v>
      </c>
      <c r="D36" s="30">
        <v>3068510.25</v>
      </c>
      <c r="E36" s="30">
        <v>3294971.57</v>
      </c>
      <c r="F36" s="222"/>
      <c r="G36" s="179">
        <v>-6.1548011813067793E-2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188115004</v>
      </c>
      <c r="D39" s="30">
        <v>70676783</v>
      </c>
      <c r="E39" s="30">
        <v>258791787</v>
      </c>
      <c r="F39" s="222">
        <v>7657251</v>
      </c>
      <c r="G39" s="179">
        <v>2.1539014522398148E-5</v>
      </c>
      <c r="H39" s="34"/>
    </row>
    <row r="40" spans="1:8" ht="10.5" customHeight="1" x14ac:dyDescent="0.2">
      <c r="B40" s="16" t="s">
        <v>23</v>
      </c>
      <c r="C40" s="30">
        <v>2567247</v>
      </c>
      <c r="D40" s="30">
        <v>8219854</v>
      </c>
      <c r="E40" s="30">
        <v>10787101</v>
      </c>
      <c r="F40" s="222">
        <v>5004</v>
      </c>
      <c r="G40" s="179">
        <v>-9.9145210636617853E-2</v>
      </c>
      <c r="H40" s="34"/>
    </row>
    <row r="41" spans="1:8" s="28" customFormat="1" ht="10.5" customHeight="1" x14ac:dyDescent="0.2">
      <c r="A41" s="24"/>
      <c r="B41" s="33" t="s">
        <v>193</v>
      </c>
      <c r="C41" s="30">
        <v>3144910.7599999993</v>
      </c>
      <c r="D41" s="30">
        <v>21967731.429999996</v>
      </c>
      <c r="E41" s="30">
        <v>25112642.190000001</v>
      </c>
      <c r="F41" s="222">
        <v>21252899.039999999</v>
      </c>
      <c r="G41" s="179">
        <v>-1.0603179904517313E-2</v>
      </c>
      <c r="H41" s="27"/>
    </row>
    <row r="42" spans="1:8" ht="10.5" customHeight="1" x14ac:dyDescent="0.2">
      <c r="B42" s="33" t="s">
        <v>194</v>
      </c>
      <c r="C42" s="30">
        <v>118436103</v>
      </c>
      <c r="D42" s="30">
        <v>61790019.5</v>
      </c>
      <c r="E42" s="30">
        <v>180226122.5</v>
      </c>
      <c r="F42" s="222">
        <v>27986705</v>
      </c>
      <c r="G42" s="179">
        <v>3.4480643466061389E-2</v>
      </c>
      <c r="H42" s="34"/>
    </row>
    <row r="43" spans="1:8" ht="10.5" customHeight="1" x14ac:dyDescent="0.2">
      <c r="B43" s="33" t="s">
        <v>322</v>
      </c>
      <c r="C43" s="30">
        <v>2293678.5</v>
      </c>
      <c r="D43" s="30">
        <v>6090612</v>
      </c>
      <c r="E43" s="30">
        <v>8384290.5</v>
      </c>
      <c r="F43" s="222">
        <v>5137639</v>
      </c>
      <c r="G43" s="179">
        <v>2.9156248160695508E-2</v>
      </c>
      <c r="H43" s="34"/>
    </row>
    <row r="44" spans="1:8" ht="10.5" customHeight="1" x14ac:dyDescent="0.2">
      <c r="B44" s="33" t="s">
        <v>324</v>
      </c>
      <c r="C44" s="30">
        <v>6496</v>
      </c>
      <c r="D44" s="30">
        <v>3695</v>
      </c>
      <c r="E44" s="343">
        <v>10191</v>
      </c>
      <c r="F44" s="222">
        <v>8538</v>
      </c>
      <c r="G44" s="344">
        <v>-0.12207098552722262</v>
      </c>
      <c r="H44" s="34"/>
    </row>
    <row r="45" spans="1:8" ht="10.5" customHeight="1" x14ac:dyDescent="0.2">
      <c r="B45" s="33" t="s">
        <v>325</v>
      </c>
      <c r="C45" s="30">
        <v>81725</v>
      </c>
      <c r="D45" s="30">
        <v>7565456</v>
      </c>
      <c r="E45" s="343">
        <v>7647181</v>
      </c>
      <c r="F45" s="222">
        <v>7548103</v>
      </c>
      <c r="G45" s="344">
        <v>2.1284946914004843E-2</v>
      </c>
      <c r="H45" s="34"/>
    </row>
    <row r="46" spans="1:8" ht="10.5" customHeight="1" x14ac:dyDescent="0.2">
      <c r="B46" s="33" t="s">
        <v>320</v>
      </c>
      <c r="C46" s="30">
        <v>19833000</v>
      </c>
      <c r="D46" s="30">
        <v>7539218</v>
      </c>
      <c r="E46" s="343">
        <v>27372218</v>
      </c>
      <c r="F46" s="222">
        <v>817163</v>
      </c>
      <c r="G46" s="344">
        <v>1.9390422640327643E-2</v>
      </c>
      <c r="H46" s="34"/>
    </row>
    <row r="47" spans="1:8" ht="10.5" customHeight="1" x14ac:dyDescent="0.2">
      <c r="B47" s="33" t="s">
        <v>321</v>
      </c>
      <c r="C47" s="30">
        <v>44655658</v>
      </c>
      <c r="D47" s="30">
        <v>13605954</v>
      </c>
      <c r="E47" s="343">
        <v>58261612</v>
      </c>
      <c r="F47" s="222">
        <v>3710967</v>
      </c>
      <c r="G47" s="344">
        <v>4.6651699626135912E-2</v>
      </c>
      <c r="H47" s="34"/>
    </row>
    <row r="48" spans="1:8" ht="10.5" customHeight="1" x14ac:dyDescent="0.2">
      <c r="B48" s="33" t="s">
        <v>323</v>
      </c>
      <c r="C48" s="30">
        <v>51565545.5</v>
      </c>
      <c r="D48" s="30">
        <v>26985084.5</v>
      </c>
      <c r="E48" s="343">
        <v>78550630</v>
      </c>
      <c r="F48" s="222">
        <v>10764295</v>
      </c>
      <c r="G48" s="344">
        <v>3.2793707529115368E-2</v>
      </c>
      <c r="H48" s="34"/>
    </row>
    <row r="49" spans="1:8" ht="10.5" customHeight="1" x14ac:dyDescent="0.2">
      <c r="B49" s="269" t="s">
        <v>195</v>
      </c>
      <c r="C49" s="30">
        <v>121581013.75999999</v>
      </c>
      <c r="D49" s="30">
        <v>83757750.930000007</v>
      </c>
      <c r="E49" s="343">
        <v>205338764.68999997</v>
      </c>
      <c r="F49" s="222">
        <v>49239604.039999999</v>
      </c>
      <c r="G49" s="344">
        <v>2.8747661781374667E-2</v>
      </c>
      <c r="H49" s="34"/>
    </row>
    <row r="50" spans="1:8" ht="10.5" customHeight="1" x14ac:dyDescent="0.2">
      <c r="B50" s="16" t="s">
        <v>196</v>
      </c>
      <c r="C50" s="30">
        <v>47760</v>
      </c>
      <c r="D50" s="30">
        <v>3728</v>
      </c>
      <c r="E50" s="343">
        <v>51488</v>
      </c>
      <c r="F50" s="222">
        <v>242</v>
      </c>
      <c r="G50" s="344">
        <v>-0.23407167189801115</v>
      </c>
      <c r="H50" s="34"/>
    </row>
    <row r="51" spans="1:8" s="28" customFormat="1" ht="10.5" customHeight="1" x14ac:dyDescent="0.2">
      <c r="A51" s="24"/>
      <c r="B51" s="16" t="s">
        <v>197</v>
      </c>
      <c r="C51" s="30">
        <v>34084</v>
      </c>
      <c r="D51" s="30">
        <v>2426</v>
      </c>
      <c r="E51" s="343">
        <v>36510</v>
      </c>
      <c r="F51" s="222">
        <v>59</v>
      </c>
      <c r="G51" s="344">
        <v>-0.14273638733006178</v>
      </c>
      <c r="H51" s="27"/>
    </row>
    <row r="52" spans="1:8" ht="10.5" customHeight="1" x14ac:dyDescent="0.2">
      <c r="B52" s="16" t="s">
        <v>198</v>
      </c>
      <c r="C52" s="30">
        <v>226461.32</v>
      </c>
      <c r="D52" s="30">
        <v>3068510.25</v>
      </c>
      <c r="E52" s="343">
        <v>3294971.57</v>
      </c>
      <c r="F52" s="222"/>
      <c r="G52" s="344">
        <v>-6.1548011813067793E-2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3509353</v>
      </c>
      <c r="D55" s="30">
        <v>373807</v>
      </c>
      <c r="E55" s="30">
        <v>3883160</v>
      </c>
      <c r="F55" s="222">
        <v>231</v>
      </c>
      <c r="G55" s="179">
        <v>8.8926247425368921E-2</v>
      </c>
      <c r="H55" s="34"/>
    </row>
    <row r="56" spans="1:8" ht="10.5" customHeight="1" x14ac:dyDescent="0.2">
      <c r="B56" s="16" t="s">
        <v>23</v>
      </c>
      <c r="C56" s="30">
        <v>28822</v>
      </c>
      <c r="D56" s="30">
        <v>1484</v>
      </c>
      <c r="E56" s="30">
        <v>30306</v>
      </c>
      <c r="F56" s="222"/>
      <c r="G56" s="179">
        <v>-3.6436474628004589E-2</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9547932</v>
      </c>
      <c r="D59" s="30">
        <v>650749</v>
      </c>
      <c r="E59" s="30">
        <v>10198681</v>
      </c>
      <c r="F59" s="222">
        <v>246</v>
      </c>
      <c r="G59" s="179">
        <v>2.087897436041164E-2</v>
      </c>
      <c r="H59" s="36"/>
    </row>
    <row r="60" spans="1:8" s="28" customFormat="1" ht="10.5" customHeight="1" x14ac:dyDescent="0.2">
      <c r="A60" s="24"/>
      <c r="B60" s="16" t="s">
        <v>169</v>
      </c>
      <c r="C60" s="30">
        <v>2612</v>
      </c>
      <c r="D60" s="30">
        <v>740</v>
      </c>
      <c r="E60" s="30">
        <v>3352</v>
      </c>
      <c r="F60" s="222"/>
      <c r="G60" s="179">
        <v>0.47535211267605626</v>
      </c>
      <c r="H60" s="36"/>
    </row>
    <row r="61" spans="1:8" s="28" customFormat="1" ht="10.5" customHeight="1" x14ac:dyDescent="0.2">
      <c r="A61" s="24"/>
      <c r="B61" s="16" t="s">
        <v>199</v>
      </c>
      <c r="C61" s="30">
        <v>43406917.36999999</v>
      </c>
      <c r="D61" s="30">
        <v>1123313.8400000001</v>
      </c>
      <c r="E61" s="30">
        <v>44530231.209999993</v>
      </c>
      <c r="F61" s="222">
        <v>1126</v>
      </c>
      <c r="G61" s="179">
        <v>3.5661047286527969E-2</v>
      </c>
      <c r="H61" s="36"/>
    </row>
    <row r="62" spans="1:8" s="28" customFormat="1" ht="10.5" customHeight="1" x14ac:dyDescent="0.2">
      <c r="A62" s="24"/>
      <c r="B62" s="16" t="s">
        <v>200</v>
      </c>
      <c r="C62" s="30">
        <v>62070</v>
      </c>
      <c r="D62" s="30">
        <v>430185</v>
      </c>
      <c r="E62" s="30">
        <v>492255</v>
      </c>
      <c r="F62" s="222">
        <v>190</v>
      </c>
      <c r="G62" s="179">
        <v>9.0277854682776049E-2</v>
      </c>
      <c r="H62" s="36"/>
    </row>
    <row r="63" spans="1:8" s="28" customFormat="1" ht="10.5" customHeight="1" x14ac:dyDescent="0.2">
      <c r="A63" s="24"/>
      <c r="B63" s="16" t="s">
        <v>201</v>
      </c>
      <c r="C63" s="30">
        <v>4243915</v>
      </c>
      <c r="D63" s="30">
        <v>1152801</v>
      </c>
      <c r="E63" s="30">
        <v>5396716</v>
      </c>
      <c r="F63" s="222">
        <v>87645</v>
      </c>
      <c r="G63" s="179">
        <v>2.7174252333104443E-2</v>
      </c>
      <c r="H63" s="36"/>
    </row>
    <row r="64" spans="1:8" s="28" customFormat="1" ht="10.5" customHeight="1" x14ac:dyDescent="0.2">
      <c r="A64" s="24"/>
      <c r="B64" s="16" t="s">
        <v>202</v>
      </c>
      <c r="C64" s="30">
        <v>48614784</v>
      </c>
      <c r="D64" s="30">
        <v>2941060</v>
      </c>
      <c r="E64" s="30">
        <v>51555844</v>
      </c>
      <c r="F64" s="222">
        <v>39608</v>
      </c>
      <c r="G64" s="179">
        <v>3.4924719918986824E-2</v>
      </c>
      <c r="H64" s="36"/>
    </row>
    <row r="65" spans="1:8" s="28" customFormat="1" ht="10.5" customHeight="1" x14ac:dyDescent="0.2">
      <c r="A65" s="24"/>
      <c r="B65" s="16" t="s">
        <v>203</v>
      </c>
      <c r="C65" s="30">
        <v>12582079</v>
      </c>
      <c r="D65" s="30">
        <v>954878</v>
      </c>
      <c r="E65" s="30">
        <v>13536957</v>
      </c>
      <c r="F65" s="222">
        <v>59</v>
      </c>
      <c r="G65" s="179">
        <v>-5.5138799466236676E-3</v>
      </c>
      <c r="H65" s="36"/>
    </row>
    <row r="66" spans="1:8" s="28" customFormat="1" ht="10.5" customHeight="1" x14ac:dyDescent="0.2">
      <c r="A66" s="24"/>
      <c r="B66" s="16" t="s">
        <v>204</v>
      </c>
      <c r="C66" s="30">
        <v>15114197.02</v>
      </c>
      <c r="D66" s="30">
        <v>201594983.52000001</v>
      </c>
      <c r="E66" s="30">
        <v>216709180.54000002</v>
      </c>
      <c r="F66" s="222"/>
      <c r="G66" s="179">
        <v>4.2395913847671052E-2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10995147</v>
      </c>
      <c r="D69" s="30">
        <v>4484385</v>
      </c>
      <c r="E69" s="30">
        <v>15479532</v>
      </c>
      <c r="F69" s="222"/>
      <c r="G69" s="179">
        <v>0.10276569602541397</v>
      </c>
      <c r="H69" s="36"/>
    </row>
    <row r="70" spans="1:8" s="28" customFormat="1" ht="10.5" customHeight="1" x14ac:dyDescent="0.2">
      <c r="A70" s="24"/>
      <c r="B70" s="16" t="s">
        <v>23</v>
      </c>
      <c r="C70" s="30">
        <v>24523</v>
      </c>
      <c r="D70" s="30">
        <v>98331</v>
      </c>
      <c r="E70" s="30">
        <v>122854</v>
      </c>
      <c r="F70" s="222"/>
      <c r="G70" s="179">
        <v>5.5936602891375697E-2</v>
      </c>
      <c r="H70" s="36"/>
    </row>
    <row r="71" spans="1:8" s="28" customFormat="1" ht="10.5" customHeight="1" x14ac:dyDescent="0.2">
      <c r="A71" s="24"/>
      <c r="B71" s="33" t="s">
        <v>193</v>
      </c>
      <c r="C71" s="30">
        <v>4543853.83</v>
      </c>
      <c r="D71" s="30">
        <v>2607783.46</v>
      </c>
      <c r="E71" s="30">
        <v>7151637.29</v>
      </c>
      <c r="F71" s="222"/>
      <c r="G71" s="179">
        <v>4.8893681432788716E-2</v>
      </c>
      <c r="H71" s="36"/>
    </row>
    <row r="72" spans="1:8" ht="10.5" customHeight="1" x14ac:dyDescent="0.2">
      <c r="B72" s="33" t="s">
        <v>194</v>
      </c>
      <c r="C72" s="30">
        <v>8183627</v>
      </c>
      <c r="D72" s="30">
        <v>2186131</v>
      </c>
      <c r="E72" s="30">
        <v>10369758</v>
      </c>
      <c r="F72" s="222"/>
      <c r="G72" s="179">
        <v>6.7045680808010211E-2</v>
      </c>
      <c r="H72" s="34"/>
    </row>
    <row r="73" spans="1:8" ht="10.5" customHeight="1" x14ac:dyDescent="0.2">
      <c r="B73" s="33" t="s">
        <v>322</v>
      </c>
      <c r="C73" s="30">
        <v>121836</v>
      </c>
      <c r="D73" s="30">
        <v>86185.5</v>
      </c>
      <c r="E73" s="30">
        <v>208021.5</v>
      </c>
      <c r="F73" s="222"/>
      <c r="G73" s="179">
        <v>0.4010021517977107</v>
      </c>
      <c r="H73" s="34"/>
    </row>
    <row r="74" spans="1:8" ht="10.5" customHeight="1" x14ac:dyDescent="0.2">
      <c r="B74" s="33" t="s">
        <v>324</v>
      </c>
      <c r="C74" s="30">
        <v>133</v>
      </c>
      <c r="D74" s="30">
        <v>108</v>
      </c>
      <c r="E74" s="30">
        <v>241</v>
      </c>
      <c r="F74" s="222"/>
      <c r="G74" s="179">
        <v>0.10550458715596323</v>
      </c>
      <c r="H74" s="34"/>
    </row>
    <row r="75" spans="1:8" ht="10.5" customHeight="1" x14ac:dyDescent="0.2">
      <c r="B75" s="33" t="s">
        <v>325</v>
      </c>
      <c r="C75" s="30">
        <v>1067</v>
      </c>
      <c r="D75" s="30">
        <v>36346</v>
      </c>
      <c r="E75" s="30">
        <v>37413</v>
      </c>
      <c r="F75" s="222"/>
      <c r="G75" s="179">
        <v>-0.30100515656527915</v>
      </c>
      <c r="H75" s="34"/>
    </row>
    <row r="76" spans="1:8" ht="10.5" customHeight="1" x14ac:dyDescent="0.2">
      <c r="B76" s="33" t="s">
        <v>320</v>
      </c>
      <c r="C76" s="30">
        <v>524424.5</v>
      </c>
      <c r="D76" s="30">
        <v>145864.5</v>
      </c>
      <c r="E76" s="30">
        <v>670289</v>
      </c>
      <c r="F76" s="222"/>
      <c r="G76" s="179">
        <v>3.8701284412484105E-2</v>
      </c>
      <c r="H76" s="34"/>
    </row>
    <row r="77" spans="1:8" ht="10.5" customHeight="1" x14ac:dyDescent="0.2">
      <c r="B77" s="33" t="s">
        <v>321</v>
      </c>
      <c r="C77" s="30">
        <v>2238480</v>
      </c>
      <c r="D77" s="30">
        <v>248454</v>
      </c>
      <c r="E77" s="30">
        <v>2486934</v>
      </c>
      <c r="F77" s="222"/>
      <c r="G77" s="179">
        <v>0.11715151595464524</v>
      </c>
      <c r="H77" s="34"/>
    </row>
    <row r="78" spans="1:8" ht="10.5" customHeight="1" x14ac:dyDescent="0.2">
      <c r="B78" s="33" t="s">
        <v>323</v>
      </c>
      <c r="C78" s="30">
        <v>5297686.5</v>
      </c>
      <c r="D78" s="30">
        <v>1669173</v>
      </c>
      <c r="E78" s="30">
        <v>6966859.5</v>
      </c>
      <c r="F78" s="222"/>
      <c r="G78" s="179">
        <v>4.851216103737821E-2</v>
      </c>
      <c r="H78" s="34"/>
    </row>
    <row r="79" spans="1:8" ht="10.5" customHeight="1" x14ac:dyDescent="0.2">
      <c r="B79" s="16" t="s">
        <v>195</v>
      </c>
      <c r="C79" s="30">
        <v>12727480.83</v>
      </c>
      <c r="D79" s="30">
        <v>4793914.46</v>
      </c>
      <c r="E79" s="30">
        <v>17521395.289999999</v>
      </c>
      <c r="F79" s="222"/>
      <c r="G79" s="179">
        <v>5.9561299959341785E-2</v>
      </c>
      <c r="H79" s="34"/>
    </row>
    <row r="80" spans="1:8" ht="10.5" customHeight="1" x14ac:dyDescent="0.2">
      <c r="B80" s="16" t="s">
        <v>196</v>
      </c>
      <c r="C80" s="30">
        <v>9985</v>
      </c>
      <c r="D80" s="30">
        <v>987</v>
      </c>
      <c r="E80" s="30">
        <v>10972</v>
      </c>
      <c r="F80" s="222"/>
      <c r="G80" s="179">
        <v>-9.747470593073948E-2</v>
      </c>
      <c r="H80" s="34"/>
    </row>
    <row r="81" spans="1:8" ht="10.5" customHeight="1" x14ac:dyDescent="0.2">
      <c r="B81" s="16" t="s">
        <v>197</v>
      </c>
      <c r="C81" s="30">
        <v>4190</v>
      </c>
      <c r="D81" s="30">
        <v>410</v>
      </c>
      <c r="E81" s="30">
        <v>4600</v>
      </c>
      <c r="F81" s="222"/>
      <c r="G81" s="179">
        <v>-4.0667361835244997E-2</v>
      </c>
      <c r="H81" s="34"/>
    </row>
    <row r="82" spans="1:8" s="28" customFormat="1" ht="10.5" customHeight="1" x14ac:dyDescent="0.2">
      <c r="A82" s="24"/>
      <c r="B82" s="16" t="s">
        <v>198</v>
      </c>
      <c r="C82" s="30">
        <v>5880</v>
      </c>
      <c r="D82" s="30">
        <v>110515</v>
      </c>
      <c r="E82" s="30">
        <v>116395</v>
      </c>
      <c r="F82" s="222"/>
      <c r="G82" s="179">
        <v>-0.23939750375743318</v>
      </c>
      <c r="H82" s="36"/>
    </row>
    <row r="83" spans="1:8" s="28" customFormat="1" ht="10.5" customHeight="1" x14ac:dyDescent="0.2">
      <c r="A83" s="24"/>
      <c r="B83" s="16" t="s">
        <v>200</v>
      </c>
      <c r="C83" s="46">
        <v>9609</v>
      </c>
      <c r="D83" s="46">
        <v>124919</v>
      </c>
      <c r="E83" s="46">
        <v>134528</v>
      </c>
      <c r="F83" s="222"/>
      <c r="G83" s="190">
        <v>-0.12829817013114919</v>
      </c>
      <c r="H83" s="47"/>
    </row>
    <row r="84" spans="1:8" s="28" customFormat="1" ht="10.5" customHeight="1" x14ac:dyDescent="0.2">
      <c r="A84" s="24"/>
      <c r="B84" s="16" t="s">
        <v>201</v>
      </c>
      <c r="C84" s="46">
        <v>748826</v>
      </c>
      <c r="D84" s="46">
        <v>325783</v>
      </c>
      <c r="E84" s="345">
        <v>1074609</v>
      </c>
      <c r="F84" s="222"/>
      <c r="G84" s="346">
        <v>-2.9969940693801322E-2</v>
      </c>
      <c r="H84" s="47"/>
    </row>
    <row r="85" spans="1:8" s="28" customFormat="1" ht="10.5" customHeight="1" x14ac:dyDescent="0.2">
      <c r="A85" s="24"/>
      <c r="B85" s="16" t="s">
        <v>202</v>
      </c>
      <c r="C85" s="46">
        <v>8718762</v>
      </c>
      <c r="D85" s="46">
        <v>651585</v>
      </c>
      <c r="E85" s="345">
        <v>9370347</v>
      </c>
      <c r="F85" s="222"/>
      <c r="G85" s="346">
        <v>3.135409466533412E-2</v>
      </c>
      <c r="H85" s="47"/>
    </row>
    <row r="86" spans="1:8" s="28" customFormat="1" ht="10.5" customHeight="1" x14ac:dyDescent="0.2">
      <c r="A86" s="24"/>
      <c r="B86" s="16" t="s">
        <v>203</v>
      </c>
      <c r="C86" s="46">
        <v>2653515.5</v>
      </c>
      <c r="D86" s="46">
        <v>269792</v>
      </c>
      <c r="E86" s="345">
        <v>2923307.5</v>
      </c>
      <c r="F86" s="222"/>
      <c r="G86" s="346">
        <v>1.896636161309484E-2</v>
      </c>
      <c r="H86" s="47"/>
    </row>
    <row r="87" spans="1:8" s="28" customFormat="1" ht="10.5" customHeight="1" x14ac:dyDescent="0.2">
      <c r="A87" s="24"/>
      <c r="B87" s="16" t="s">
        <v>204</v>
      </c>
      <c r="C87" s="46">
        <v>1764787.6</v>
      </c>
      <c r="D87" s="46">
        <v>22685595.25</v>
      </c>
      <c r="E87" s="345">
        <v>24450382.850000001</v>
      </c>
      <c r="F87" s="222"/>
      <c r="G87" s="346">
        <v>8.9452217565539449E-2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212167436</v>
      </c>
      <c r="D90" s="46">
        <v>76185724</v>
      </c>
      <c r="E90" s="345">
        <v>288353160</v>
      </c>
      <c r="F90" s="222">
        <v>7657728</v>
      </c>
      <c r="G90" s="346">
        <v>6.8922389013608143E-3</v>
      </c>
      <c r="H90" s="47"/>
    </row>
    <row r="91" spans="1:8" ht="10.5" customHeight="1" x14ac:dyDescent="0.2">
      <c r="B91" s="16" t="s">
        <v>23</v>
      </c>
      <c r="C91" s="348">
        <v>2623204</v>
      </c>
      <c r="D91" s="46">
        <v>8320409</v>
      </c>
      <c r="E91" s="345">
        <v>10943613</v>
      </c>
      <c r="F91" s="222">
        <v>5004</v>
      </c>
      <c r="G91" s="346">
        <v>-9.7386708499785368E-2</v>
      </c>
      <c r="H91" s="47"/>
    </row>
    <row r="92" spans="1:8" ht="10.5" customHeight="1" x14ac:dyDescent="0.2">
      <c r="B92" s="33" t="s">
        <v>193</v>
      </c>
      <c r="C92" s="348">
        <v>52015420.959999986</v>
      </c>
      <c r="D92" s="46">
        <v>25723501.729999997</v>
      </c>
      <c r="E92" s="46">
        <v>77738922.689999983</v>
      </c>
      <c r="F92" s="222">
        <v>21254330.039999999</v>
      </c>
      <c r="G92" s="190">
        <v>2.2761437994365696E-2</v>
      </c>
      <c r="H92" s="47"/>
    </row>
    <row r="93" spans="1:8" ht="10.5" customHeight="1" x14ac:dyDescent="0.2">
      <c r="B93" s="33" t="s">
        <v>194</v>
      </c>
      <c r="C93" s="348">
        <v>126619730</v>
      </c>
      <c r="D93" s="46">
        <v>63976150.5</v>
      </c>
      <c r="E93" s="46">
        <v>190595880.5</v>
      </c>
      <c r="F93" s="222">
        <v>27986705</v>
      </c>
      <c r="G93" s="190">
        <v>3.6201195331972746E-2</v>
      </c>
      <c r="H93" s="47"/>
    </row>
    <row r="94" spans="1:8" ht="10.5" customHeight="1" x14ac:dyDescent="0.2">
      <c r="B94" s="33" t="s">
        <v>322</v>
      </c>
      <c r="C94" s="348">
        <v>2415514.5</v>
      </c>
      <c r="D94" s="46">
        <v>6176797.5</v>
      </c>
      <c r="E94" s="46">
        <v>8592312</v>
      </c>
      <c r="F94" s="222">
        <v>5137639</v>
      </c>
      <c r="G94" s="190">
        <v>3.5812095656763132E-2</v>
      </c>
      <c r="H94" s="47"/>
    </row>
    <row r="95" spans="1:8" ht="10.5" customHeight="1" x14ac:dyDescent="0.2">
      <c r="B95" s="33" t="s">
        <v>324</v>
      </c>
      <c r="C95" s="348">
        <v>6629</v>
      </c>
      <c r="D95" s="46">
        <v>3803</v>
      </c>
      <c r="E95" s="46">
        <v>10432</v>
      </c>
      <c r="F95" s="222">
        <v>8538</v>
      </c>
      <c r="G95" s="190">
        <v>-0.11787586673431427</v>
      </c>
      <c r="H95" s="47"/>
    </row>
    <row r="96" spans="1:8" ht="10.5" customHeight="1" x14ac:dyDescent="0.2">
      <c r="B96" s="33" t="s">
        <v>325</v>
      </c>
      <c r="C96" s="348">
        <v>82792</v>
      </c>
      <c r="D96" s="46">
        <v>7601802</v>
      </c>
      <c r="E96" s="46">
        <v>7684594</v>
      </c>
      <c r="F96" s="222">
        <v>7548103</v>
      </c>
      <c r="G96" s="190">
        <v>1.8997517346912796E-2</v>
      </c>
      <c r="H96" s="47"/>
    </row>
    <row r="97" spans="2:8" ht="10.5" customHeight="1" x14ac:dyDescent="0.2">
      <c r="B97" s="33" t="s">
        <v>320</v>
      </c>
      <c r="C97" s="348">
        <v>20357424.5</v>
      </c>
      <c r="D97" s="46">
        <v>7685082.5</v>
      </c>
      <c r="E97" s="46">
        <v>28042507</v>
      </c>
      <c r="F97" s="222">
        <v>817163</v>
      </c>
      <c r="G97" s="190">
        <v>1.9843622562197405E-2</v>
      </c>
      <c r="H97" s="47"/>
    </row>
    <row r="98" spans="2:8" ht="10.5" customHeight="1" x14ac:dyDescent="0.2">
      <c r="B98" s="33" t="s">
        <v>321</v>
      </c>
      <c r="C98" s="348">
        <v>46894138</v>
      </c>
      <c r="D98" s="46">
        <v>13854408</v>
      </c>
      <c r="E98" s="46">
        <v>60748546</v>
      </c>
      <c r="F98" s="222">
        <v>3710967</v>
      </c>
      <c r="G98" s="190">
        <v>4.9362702027667682E-2</v>
      </c>
      <c r="H98" s="47"/>
    </row>
    <row r="99" spans="2:8" ht="10.5" customHeight="1" x14ac:dyDescent="0.2">
      <c r="B99" s="33" t="s">
        <v>323</v>
      </c>
      <c r="C99" s="348">
        <v>56863232</v>
      </c>
      <c r="D99" s="46">
        <v>28654257.5</v>
      </c>
      <c r="E99" s="46">
        <v>85517489.5</v>
      </c>
      <c r="F99" s="222">
        <v>10764295</v>
      </c>
      <c r="G99" s="190">
        <v>3.4056589486719302E-2</v>
      </c>
      <c r="H99" s="47"/>
    </row>
    <row r="100" spans="2:8" ht="10.5" customHeight="1" x14ac:dyDescent="0.2">
      <c r="B100" s="16" t="s">
        <v>195</v>
      </c>
      <c r="C100" s="348">
        <v>178635150.96000001</v>
      </c>
      <c r="D100" s="46">
        <v>89699652.230000019</v>
      </c>
      <c r="E100" s="46">
        <v>268334803.18999997</v>
      </c>
      <c r="F100" s="222">
        <v>49241035.039999999</v>
      </c>
      <c r="G100" s="190">
        <v>3.2271376940429253E-2</v>
      </c>
      <c r="H100" s="47"/>
    </row>
    <row r="101" spans="2:8" ht="10.5" customHeight="1" x14ac:dyDescent="0.2">
      <c r="B101" s="16" t="s">
        <v>196</v>
      </c>
      <c r="C101" s="348">
        <v>57745</v>
      </c>
      <c r="D101" s="46">
        <v>4715</v>
      </c>
      <c r="E101" s="46">
        <v>62460</v>
      </c>
      <c r="F101" s="222">
        <v>242</v>
      </c>
      <c r="G101" s="190">
        <v>-0.21315192743764177</v>
      </c>
      <c r="H101" s="47"/>
    </row>
    <row r="102" spans="2:8" ht="10.5" customHeight="1" x14ac:dyDescent="0.2">
      <c r="B102" s="16" t="s">
        <v>197</v>
      </c>
      <c r="C102" s="348">
        <v>38274</v>
      </c>
      <c r="D102" s="46">
        <v>2836</v>
      </c>
      <c r="E102" s="46">
        <v>41110</v>
      </c>
      <c r="F102" s="222">
        <v>59</v>
      </c>
      <c r="G102" s="190">
        <v>-0.13240756373459395</v>
      </c>
      <c r="H102" s="47"/>
    </row>
    <row r="103" spans="2:8" ht="10.5" customHeight="1" x14ac:dyDescent="0.2">
      <c r="B103" s="16" t="s">
        <v>198</v>
      </c>
      <c r="C103" s="348">
        <v>232341.32</v>
      </c>
      <c r="D103" s="46">
        <v>3179025.25</v>
      </c>
      <c r="E103" s="46">
        <v>3411366.57</v>
      </c>
      <c r="F103" s="222"/>
      <c r="G103" s="190">
        <v>-6.8975838632789221E-2</v>
      </c>
      <c r="H103" s="47"/>
    </row>
    <row r="104" spans="2:8" ht="10.5" customHeight="1" x14ac:dyDescent="0.2">
      <c r="B104" s="16" t="s">
        <v>200</v>
      </c>
      <c r="C104" s="348">
        <v>71679</v>
      </c>
      <c r="D104" s="46">
        <v>555104</v>
      </c>
      <c r="E104" s="46">
        <v>626783</v>
      </c>
      <c r="F104" s="222">
        <v>190</v>
      </c>
      <c r="G104" s="190">
        <v>3.459756397495628E-2</v>
      </c>
      <c r="H104" s="47"/>
    </row>
    <row r="105" spans="2:8" ht="10.5" customHeight="1" x14ac:dyDescent="0.2">
      <c r="B105" s="16" t="s">
        <v>201</v>
      </c>
      <c r="C105" s="348">
        <v>4992741</v>
      </c>
      <c r="D105" s="46">
        <v>1478584</v>
      </c>
      <c r="E105" s="46">
        <v>6471325</v>
      </c>
      <c r="F105" s="222">
        <v>87645</v>
      </c>
      <c r="G105" s="190">
        <v>1.7223394680146331E-2</v>
      </c>
      <c r="H105" s="47"/>
    </row>
    <row r="106" spans="2:8" ht="10.5" customHeight="1" x14ac:dyDescent="0.2">
      <c r="B106" s="16" t="s">
        <v>202</v>
      </c>
      <c r="C106" s="348">
        <v>57333546</v>
      </c>
      <c r="D106" s="46">
        <v>3592645</v>
      </c>
      <c r="E106" s="46">
        <v>60926191</v>
      </c>
      <c r="F106" s="222">
        <v>39608</v>
      </c>
      <c r="G106" s="190">
        <v>3.4373955725042205E-2</v>
      </c>
      <c r="H106" s="47"/>
    </row>
    <row r="107" spans="2:8" ht="10.5" customHeight="1" x14ac:dyDescent="0.2">
      <c r="B107" s="16" t="s">
        <v>203</v>
      </c>
      <c r="C107" s="348">
        <v>15235594.5</v>
      </c>
      <c r="D107" s="46">
        <v>1224670</v>
      </c>
      <c r="E107" s="46">
        <v>16460264.5</v>
      </c>
      <c r="F107" s="222">
        <v>59</v>
      </c>
      <c r="G107" s="190">
        <v>-1.2525099498468251E-3</v>
      </c>
      <c r="H107" s="47"/>
    </row>
    <row r="108" spans="2:8" ht="10.5" customHeight="1" x14ac:dyDescent="0.2">
      <c r="B108" s="16" t="s">
        <v>204</v>
      </c>
      <c r="C108" s="348">
        <v>16878984.620000001</v>
      </c>
      <c r="D108" s="46">
        <v>224280578.77000001</v>
      </c>
      <c r="E108" s="46">
        <v>241159563.39000002</v>
      </c>
      <c r="F108" s="222"/>
      <c r="G108" s="190">
        <v>4.6980810171433962E-2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PERIODE DU 1.1 AU 30.11.2024</v>
      </c>
      <c r="D112" s="262"/>
      <c r="F112" s="350"/>
      <c r="G112" s="350"/>
    </row>
    <row r="113" spans="1:8" ht="14.25" customHeight="1" x14ac:dyDescent="0.2">
      <c r="B113" s="12" t="s">
        <v>172</v>
      </c>
      <c r="C113" s="13"/>
      <c r="D113" s="13"/>
      <c r="E113" s="13"/>
      <c r="F113" s="353"/>
      <c r="G113" s="351"/>
      <c r="H113" s="15"/>
    </row>
    <row r="114" spans="1:8" ht="12" customHeight="1" x14ac:dyDescent="0.2">
      <c r="B114" s="16" t="s">
        <v>4</v>
      </c>
      <c r="C114" s="17" t="s">
        <v>1</v>
      </c>
      <c r="D114" s="17" t="s">
        <v>2</v>
      </c>
      <c r="E114" s="18" t="s">
        <v>6</v>
      </c>
      <c r="F114" s="219" t="s">
        <v>3</v>
      </c>
      <c r="G114" s="19" t="str">
        <f>CUMUL_Maladie_mnt!$H$5</f>
        <v>PCAP</v>
      </c>
      <c r="H114" s="20"/>
    </row>
    <row r="115" spans="1:8" ht="9.75" customHeight="1" x14ac:dyDescent="0.2">
      <c r="B115" s="21"/>
      <c r="C115" s="45" t="s">
        <v>5</v>
      </c>
      <c r="D115" s="44" t="s">
        <v>5</v>
      </c>
      <c r="E115" s="44"/>
      <c r="F115" s="220" t="s">
        <v>87</v>
      </c>
      <c r="G115" s="22" t="str">
        <f>CUMUL_Maladie_mnt!$H$6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204063298.4100236</v>
      </c>
      <c r="D119" s="238">
        <v>700418799.53995049</v>
      </c>
      <c r="E119" s="238">
        <v>904482097.94997418</v>
      </c>
      <c r="F119" s="222">
        <v>2512150.850000001</v>
      </c>
      <c r="G119" s="239">
        <v>-3.6169932366421076E-3</v>
      </c>
      <c r="H119" s="20"/>
    </row>
    <row r="120" spans="1:8" ht="10.5" customHeight="1" x14ac:dyDescent="0.2">
      <c r="A120" s="2"/>
      <c r="B120" s="37" t="s">
        <v>206</v>
      </c>
      <c r="C120" s="238">
        <v>2388579.1400000015</v>
      </c>
      <c r="D120" s="238">
        <v>23672533.580000006</v>
      </c>
      <c r="E120" s="238">
        <v>26061112.720000006</v>
      </c>
      <c r="F120" s="222"/>
      <c r="G120" s="239"/>
      <c r="H120" s="20"/>
    </row>
    <row r="121" spans="1:8" ht="10.5" customHeight="1" x14ac:dyDescent="0.2">
      <c r="A121" s="2"/>
      <c r="B121" s="37" t="s">
        <v>226</v>
      </c>
      <c r="C121" s="238">
        <v>15523059.480000008</v>
      </c>
      <c r="D121" s="238">
        <v>113238161.42999983</v>
      </c>
      <c r="E121" s="238">
        <v>128761220.90999983</v>
      </c>
      <c r="F121" s="222">
        <v>14</v>
      </c>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221993939.0300236</v>
      </c>
      <c r="D126" s="238">
        <v>837359703.54995036</v>
      </c>
      <c r="E126" s="238">
        <v>1059353642.5799741</v>
      </c>
      <c r="F126" s="222">
        <v>2512164.850000001</v>
      </c>
      <c r="G126" s="239">
        <v>-0.20355950136456769</v>
      </c>
      <c r="H126" s="27"/>
    </row>
    <row r="127" spans="1:8" ht="7.5" customHeight="1" x14ac:dyDescent="0.2">
      <c r="A127" s="2"/>
      <c r="B127" s="35"/>
      <c r="C127" s="238"/>
      <c r="D127" s="238"/>
      <c r="E127" s="238"/>
      <c r="F127" s="222"/>
      <c r="G127" s="239"/>
      <c r="H127" s="20"/>
    </row>
    <row r="128" spans="1:8" s="28" customFormat="1" ht="15.75" customHeight="1" x14ac:dyDescent="0.2">
      <c r="A128" s="54"/>
      <c r="B128" s="31"/>
      <c r="C128" s="238"/>
      <c r="D128" s="238"/>
      <c r="E128" s="238"/>
      <c r="F128" s="222"/>
      <c r="G128" s="239"/>
      <c r="H128" s="27"/>
    </row>
    <row r="129" spans="1:8" ht="10.5" customHeight="1" x14ac:dyDescent="0.2">
      <c r="A129" s="2"/>
      <c r="B129" s="37" t="s">
        <v>132</v>
      </c>
      <c r="C129" s="238">
        <v>216575856.14018092</v>
      </c>
      <c r="D129" s="238">
        <v>482735347.68982488</v>
      </c>
      <c r="E129" s="238">
        <v>699311203.83000588</v>
      </c>
      <c r="F129" s="222">
        <v>16114057.010000005</v>
      </c>
      <c r="G129" s="239">
        <v>0.19039540936085242</v>
      </c>
      <c r="H129" s="20"/>
    </row>
    <row r="130" spans="1:8" ht="10.5" customHeight="1" x14ac:dyDescent="0.2">
      <c r="A130" s="2"/>
      <c r="B130" s="37" t="s">
        <v>207</v>
      </c>
      <c r="C130" s="238">
        <v>5060918.4200008484</v>
      </c>
      <c r="D130" s="238">
        <v>28902232.339996278</v>
      </c>
      <c r="E130" s="238">
        <v>33963150.759997129</v>
      </c>
      <c r="F130" s="222">
        <v>18601331.31999778</v>
      </c>
      <c r="G130" s="239">
        <v>-0.51341481930856037</v>
      </c>
      <c r="H130" s="20"/>
    </row>
    <row r="131" spans="1:8" ht="10.5" customHeight="1" x14ac:dyDescent="0.2">
      <c r="A131" s="2"/>
      <c r="B131" s="37" t="s">
        <v>208</v>
      </c>
      <c r="C131" s="238">
        <v>1137808259.4995859</v>
      </c>
      <c r="D131" s="238">
        <v>403840208.73992628</v>
      </c>
      <c r="E131" s="238">
        <v>1541648468.2395122</v>
      </c>
      <c r="F131" s="222">
        <v>20676782.610000227</v>
      </c>
      <c r="G131" s="239">
        <v>9.133840399035309E-3</v>
      </c>
      <c r="H131" s="20"/>
    </row>
    <row r="132" spans="1:8" ht="10.5" hidden="1" customHeight="1" x14ac:dyDescent="0.2">
      <c r="A132" s="2"/>
      <c r="B132" s="37" t="s">
        <v>209</v>
      </c>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228</v>
      </c>
      <c r="C135" s="238">
        <v>1359445292.0597677</v>
      </c>
      <c r="D135" s="238">
        <v>915484845.76974738</v>
      </c>
      <c r="E135" s="238">
        <v>2274930137.829515</v>
      </c>
      <c r="F135" s="222">
        <v>55392170.939998008</v>
      </c>
      <c r="G135" s="239">
        <v>4.1176065078555979E-2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266941925.47001046</v>
      </c>
      <c r="D138" s="238">
        <v>126077963.84000096</v>
      </c>
      <c r="E138" s="238">
        <v>393019889.31001145</v>
      </c>
      <c r="F138" s="222">
        <v>967105.38000000082</v>
      </c>
      <c r="G138" s="239">
        <v>3.6948417369578213E-2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266941925.47001046</v>
      </c>
      <c r="D141" s="238">
        <v>126079529.84000096</v>
      </c>
      <c r="E141" s="238">
        <v>393021455.31001145</v>
      </c>
      <c r="F141" s="222">
        <v>967105.38000000082</v>
      </c>
      <c r="G141" s="239">
        <v>3.6946270251765112E-2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84754057.92000331</v>
      </c>
      <c r="D144" s="238">
        <v>14313046.35000021</v>
      </c>
      <c r="E144" s="238">
        <v>99067104.270003527</v>
      </c>
      <c r="F144" s="222">
        <v>20734.25</v>
      </c>
      <c r="G144" s="239">
        <v>0.14293552546770827</v>
      </c>
      <c r="H144" s="20"/>
    </row>
    <row r="145" spans="1:8" ht="10.5" hidden="1" customHeight="1" x14ac:dyDescent="0.2">
      <c r="A145" s="2"/>
      <c r="B145" s="37"/>
      <c r="C145" s="53"/>
      <c r="D145" s="53"/>
      <c r="E145" s="53"/>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84754057.92000331</v>
      </c>
      <c r="D147" s="55">
        <v>14313046.35000021</v>
      </c>
      <c r="E147" s="55">
        <v>99067104.270003527</v>
      </c>
      <c r="F147" s="222">
        <v>20734.25</v>
      </c>
      <c r="G147" s="182">
        <v>0.14293552546770827</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8451789.2700001951</v>
      </c>
      <c r="D150" s="55">
        <v>681256.37000000174</v>
      </c>
      <c r="E150" s="55">
        <v>9133045.640000198</v>
      </c>
      <c r="F150" s="222">
        <v>185.70999999999998</v>
      </c>
      <c r="G150" s="182"/>
      <c r="H150" s="56"/>
    </row>
    <row r="151" spans="1:8" s="57" customFormat="1" ht="10.5" hidden="1" customHeight="1" x14ac:dyDescent="0.2">
      <c r="A151" s="6"/>
      <c r="B151" s="37"/>
      <c r="C151" s="55"/>
      <c r="D151" s="55"/>
      <c r="E151" s="55"/>
      <c r="F151" s="222"/>
      <c r="G151" s="182"/>
      <c r="H151" s="56"/>
    </row>
    <row r="152" spans="1:8" s="60" customFormat="1" ht="10.5" hidden="1" customHeight="1" x14ac:dyDescent="0.2">
      <c r="A152" s="24"/>
      <c r="B152" s="35" t="s">
        <v>231</v>
      </c>
      <c r="C152" s="55">
        <v>8451789.2700001951</v>
      </c>
      <c r="D152" s="55">
        <v>681717.37000000174</v>
      </c>
      <c r="E152" s="55">
        <v>9133506.640000198</v>
      </c>
      <c r="F152" s="222">
        <v>185.70999999999998</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11140.68</v>
      </c>
      <c r="D155" s="55">
        <v>81168.450000000012</v>
      </c>
      <c r="E155" s="55">
        <v>92309.13</v>
      </c>
      <c r="F155" s="222"/>
      <c r="G155" s="182">
        <v>-0.13857830953148609</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11140.68</v>
      </c>
      <c r="D157" s="55">
        <v>81168.450000000012</v>
      </c>
      <c r="E157" s="55">
        <v>92309.13</v>
      </c>
      <c r="F157" s="222"/>
      <c r="G157" s="182">
        <v>-0.13857830953148609</v>
      </c>
      <c r="H157" s="56"/>
    </row>
    <row r="158" spans="1:8" s="57" customFormat="1" x14ac:dyDescent="0.2">
      <c r="A158" s="6"/>
      <c r="B158" s="35"/>
      <c r="C158" s="55"/>
      <c r="D158" s="55"/>
      <c r="E158" s="55"/>
      <c r="F158" s="222"/>
      <c r="G158" s="182"/>
      <c r="H158" s="56"/>
    </row>
    <row r="159" spans="1:8" s="63" customFormat="1" ht="12" x14ac:dyDescent="0.2">
      <c r="A159" s="61"/>
      <c r="B159" s="31" t="s">
        <v>244</v>
      </c>
      <c r="C159" s="191"/>
      <c r="D159" s="191"/>
      <c r="E159" s="191"/>
      <c r="F159" s="222"/>
      <c r="G159" s="182"/>
      <c r="H159" s="62"/>
    </row>
    <row r="160" spans="1:8" s="60" customFormat="1" ht="13.5" customHeight="1" x14ac:dyDescent="0.2">
      <c r="A160" s="24"/>
      <c r="B160" s="37" t="s">
        <v>213</v>
      </c>
      <c r="C160" s="55">
        <v>96.1</v>
      </c>
      <c r="D160" s="55">
        <v>-1.5</v>
      </c>
      <c r="E160" s="55">
        <v>94.6</v>
      </c>
      <c r="F160" s="222"/>
      <c r="G160" s="182">
        <v>-2.9743589743589816E-2</v>
      </c>
      <c r="H160" s="59"/>
    </row>
    <row r="161" spans="1:8" s="60" customFormat="1" ht="15" customHeight="1" x14ac:dyDescent="0.2">
      <c r="A161" s="24"/>
      <c r="B161" s="37" t="s">
        <v>205</v>
      </c>
      <c r="C161" s="55">
        <v>3869557.1699999855</v>
      </c>
      <c r="D161" s="55">
        <v>11438191.590000009</v>
      </c>
      <c r="E161" s="55">
        <v>15307748.759999996</v>
      </c>
      <c r="F161" s="222"/>
      <c r="G161" s="182">
        <v>-3.8761089446130215E-2</v>
      </c>
      <c r="H161" s="59"/>
    </row>
    <row r="162" spans="1:8" s="57" customFormat="1" ht="10.5" customHeight="1" x14ac:dyDescent="0.2">
      <c r="A162" s="6"/>
      <c r="B162" s="37" t="s">
        <v>206</v>
      </c>
      <c r="C162" s="55">
        <v>20641.48</v>
      </c>
      <c r="D162" s="55">
        <v>146707.69</v>
      </c>
      <c r="E162" s="55">
        <v>167349.17000000001</v>
      </c>
      <c r="F162" s="222"/>
      <c r="G162" s="182"/>
      <c r="H162" s="56"/>
    </row>
    <row r="163" spans="1:8" s="57" customFormat="1" ht="10.5" customHeight="1" x14ac:dyDescent="0.2">
      <c r="A163" s="6"/>
      <c r="B163" s="37" t="s">
        <v>127</v>
      </c>
      <c r="C163" s="55">
        <v>334463.60000000003</v>
      </c>
      <c r="D163" s="55">
        <v>2011314.0000000002</v>
      </c>
      <c r="E163" s="55">
        <v>2345777.6</v>
      </c>
      <c r="F163" s="222"/>
      <c r="G163" s="182"/>
      <c r="H163" s="56"/>
    </row>
    <row r="164" spans="1:8" s="57" customFormat="1" ht="10.5" customHeight="1" x14ac:dyDescent="0.2">
      <c r="A164" s="6"/>
      <c r="B164" s="37" t="s">
        <v>207</v>
      </c>
      <c r="C164" s="55">
        <v>494289.64999999595</v>
      </c>
      <c r="D164" s="55">
        <v>878574.55000000051</v>
      </c>
      <c r="E164" s="55">
        <v>1372864.1999999965</v>
      </c>
      <c r="F164" s="222"/>
      <c r="G164" s="182">
        <v>0.27911799993761144</v>
      </c>
      <c r="H164" s="56"/>
    </row>
    <row r="165" spans="1:8" s="57" customFormat="1" ht="10.5" customHeight="1" x14ac:dyDescent="0.2">
      <c r="A165" s="6"/>
      <c r="B165" s="37" t="s">
        <v>208</v>
      </c>
      <c r="C165" s="55">
        <v>46515.59</v>
      </c>
      <c r="D165" s="55">
        <v>262263.70999999973</v>
      </c>
      <c r="E165" s="55">
        <v>308779.29999999976</v>
      </c>
      <c r="F165" s="222"/>
      <c r="G165" s="182">
        <v>-0.33928963996189498</v>
      </c>
      <c r="H165" s="56"/>
    </row>
    <row r="166" spans="1:8" s="57" customFormat="1" ht="10.5" customHeight="1" x14ac:dyDescent="0.2">
      <c r="A166" s="6"/>
      <c r="B166" s="37" t="s">
        <v>209</v>
      </c>
      <c r="C166" s="55">
        <v>2356105.5900000036</v>
      </c>
      <c r="D166" s="55">
        <v>1192380.3200000005</v>
      </c>
      <c r="E166" s="55">
        <v>3548485.9100000043</v>
      </c>
      <c r="F166" s="222"/>
      <c r="G166" s="182">
        <v>0.165592951527475</v>
      </c>
      <c r="H166" s="56"/>
    </row>
    <row r="167" spans="1:8" s="57" customFormat="1" ht="10.5" customHeight="1" x14ac:dyDescent="0.2">
      <c r="A167" s="6"/>
      <c r="B167" s="37" t="s">
        <v>210</v>
      </c>
      <c r="C167" s="55">
        <v>470108.35000000073</v>
      </c>
      <c r="D167" s="55">
        <v>192262.80000000005</v>
      </c>
      <c r="E167" s="55">
        <v>662371.15000000084</v>
      </c>
      <c r="F167" s="222"/>
      <c r="G167" s="182">
        <v>4.0494253155236137E-2</v>
      </c>
      <c r="H167" s="56"/>
    </row>
    <row r="168" spans="1:8" s="57" customFormat="1" ht="10.5" customHeight="1" x14ac:dyDescent="0.2">
      <c r="A168" s="6"/>
      <c r="B168" s="37" t="s">
        <v>211</v>
      </c>
      <c r="C168" s="55">
        <v>24628930.660000067</v>
      </c>
      <c r="D168" s="55">
        <v>2829996.970000016</v>
      </c>
      <c r="E168" s="55">
        <v>27458927.630000085</v>
      </c>
      <c r="F168" s="222"/>
      <c r="G168" s="182">
        <v>-1.5444067812583229E-2</v>
      </c>
      <c r="H168" s="56"/>
    </row>
    <row r="169" spans="1:8" s="57" customFormat="1" ht="10.5" customHeight="1" x14ac:dyDescent="0.2">
      <c r="A169" s="6"/>
      <c r="B169" s="37" t="s">
        <v>212</v>
      </c>
      <c r="C169" s="55">
        <v>28147.91</v>
      </c>
      <c r="D169" s="55">
        <v>2541.98</v>
      </c>
      <c r="E169" s="55">
        <v>30689.89</v>
      </c>
      <c r="F169" s="222"/>
      <c r="G169" s="182"/>
      <c r="H169" s="56"/>
    </row>
    <row r="170" spans="1:8" s="57" customFormat="1" ht="10.5" customHeight="1" x14ac:dyDescent="0.2">
      <c r="A170" s="6"/>
      <c r="B170" s="35" t="s">
        <v>234</v>
      </c>
      <c r="C170" s="55">
        <v>32257293.100000054</v>
      </c>
      <c r="D170" s="55">
        <v>18960785.110000025</v>
      </c>
      <c r="E170" s="55">
        <v>51218078.210000083</v>
      </c>
      <c r="F170" s="222"/>
      <c r="G170" s="182">
        <v>-7.4003734568095503E-2</v>
      </c>
      <c r="H170" s="56"/>
    </row>
    <row r="171" spans="1:8" s="57" customFormat="1" ht="9" x14ac:dyDescent="0.15">
      <c r="A171" s="6"/>
      <c r="B171" s="264"/>
      <c r="C171" s="55"/>
      <c r="D171" s="55"/>
      <c r="E171" s="55"/>
      <c r="F171" s="222"/>
      <c r="G171" s="182"/>
      <c r="H171" s="56"/>
    </row>
    <row r="172" spans="1:8" s="57" customFormat="1" x14ac:dyDescent="0.2">
      <c r="A172" s="6"/>
      <c r="B172" s="35" t="s">
        <v>233</v>
      </c>
      <c r="C172" s="55">
        <v>1974990026.5298052</v>
      </c>
      <c r="D172" s="55">
        <v>1913052238.4396992</v>
      </c>
      <c r="E172" s="55">
        <v>3888042264.9695039</v>
      </c>
      <c r="F172" s="222">
        <v>58892361.129998013</v>
      </c>
      <c r="G172" s="182">
        <v>-3.6948876650336304E-2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3924044.5299998429</v>
      </c>
      <c r="D176" s="55">
        <v>2639526.1699999385</v>
      </c>
      <c r="E176" s="55">
        <v>6563570.6999997813</v>
      </c>
      <c r="F176" s="222">
        <v>520171.25999999879</v>
      </c>
      <c r="G176" s="182">
        <v>2.0407378958848588E-2</v>
      </c>
      <c r="H176" s="59"/>
    </row>
    <row r="177" spans="1:8" s="60" customFormat="1" ht="10.5" customHeight="1" x14ac:dyDescent="0.2">
      <c r="A177" s="24"/>
      <c r="B177" s="37" t="s">
        <v>214</v>
      </c>
      <c r="C177" s="55">
        <v>9473265707.4700012</v>
      </c>
      <c r="D177" s="55">
        <v>6306218563.1599998</v>
      </c>
      <c r="E177" s="55">
        <v>15779484270.630001</v>
      </c>
      <c r="F177" s="222">
        <v>990324250.67999995</v>
      </c>
      <c r="G177" s="182">
        <v>-4.2935108625898888E-3</v>
      </c>
      <c r="H177" s="59"/>
    </row>
    <row r="178" spans="1:8" s="60" customFormat="1" ht="10.5" customHeight="1" x14ac:dyDescent="0.2">
      <c r="A178" s="24"/>
      <c r="B178" s="37" t="s">
        <v>215</v>
      </c>
      <c r="C178" s="55">
        <v>2115728.7400000012</v>
      </c>
      <c r="D178" s="55">
        <v>556720.05000000005</v>
      </c>
      <c r="E178" s="55">
        <v>2672448.790000001</v>
      </c>
      <c r="F178" s="222">
        <v>81204.899999999994</v>
      </c>
      <c r="G178" s="182">
        <v>-0.47172822791430979</v>
      </c>
      <c r="H178" s="59"/>
    </row>
    <row r="179" spans="1:8" s="60" customFormat="1" ht="10.5" customHeight="1" x14ac:dyDescent="0.2">
      <c r="A179" s="24"/>
      <c r="B179" s="37" t="s">
        <v>216</v>
      </c>
      <c r="C179" s="55">
        <v>2944670.15</v>
      </c>
      <c r="D179" s="55">
        <v>1849262.58</v>
      </c>
      <c r="E179" s="55">
        <v>4793932.7300000004</v>
      </c>
      <c r="F179" s="222">
        <v>187598.54000000004</v>
      </c>
      <c r="G179" s="182">
        <v>-5.6775316243581786E-2</v>
      </c>
      <c r="H179" s="59"/>
    </row>
    <row r="180" spans="1:8" s="60" customFormat="1" ht="10.5" customHeight="1" x14ac:dyDescent="0.2">
      <c r="A180" s="24"/>
      <c r="B180" s="37" t="s">
        <v>217</v>
      </c>
      <c r="C180" s="55">
        <v>17028981.530001823</v>
      </c>
      <c r="D180" s="55">
        <v>11754718.949999837</v>
      </c>
      <c r="E180" s="55">
        <v>28783700.480001658</v>
      </c>
      <c r="F180" s="222">
        <v>1441637.0300000026</v>
      </c>
      <c r="G180" s="182">
        <v>-5.7349944265171149E-2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9499279132.4200039</v>
      </c>
      <c r="D186" s="166">
        <v>6323018790.9099989</v>
      </c>
      <c r="E186" s="166">
        <v>15822297923.330004</v>
      </c>
      <c r="F186" s="342">
        <v>992554862.40999985</v>
      </c>
      <c r="G186" s="194">
        <v>-4.5509945707881139E-3</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v>153154147.89120325</v>
      </c>
      <c r="E189" s="55">
        <v>153154147.89120325</v>
      </c>
      <c r="F189" s="222"/>
      <c r="G189" s="185">
        <v>-5.8024422394413744E-3</v>
      </c>
      <c r="H189" s="69"/>
    </row>
    <row r="190" spans="1:8" ht="10.5" hidden="1" customHeight="1" x14ac:dyDescent="0.2">
      <c r="A190" s="2"/>
      <c r="B190" s="82" t="s">
        <v>81</v>
      </c>
      <c r="C190" s="55"/>
      <c r="D190" s="55">
        <v>112575004.48841552</v>
      </c>
      <c r="E190" s="55">
        <v>112575004.48841552</v>
      </c>
      <c r="F190" s="222"/>
      <c r="G190" s="185">
        <v>4.6484395412379698E-2</v>
      </c>
      <c r="H190" s="69"/>
    </row>
    <row r="191" spans="1:8" ht="10.5" hidden="1" customHeight="1" x14ac:dyDescent="0.2">
      <c r="A191" s="2"/>
      <c r="B191" s="82"/>
      <c r="C191" s="55"/>
      <c r="D191" s="55"/>
      <c r="E191" s="55"/>
      <c r="F191" s="222"/>
      <c r="G191" s="185"/>
      <c r="H191" s="69"/>
    </row>
    <row r="192" spans="1:8" s="28" customFormat="1" ht="27.75" customHeight="1" x14ac:dyDescent="0.2">
      <c r="A192" s="54"/>
      <c r="B192" s="391" t="s">
        <v>165</v>
      </c>
      <c r="C192" s="392"/>
      <c r="D192" s="377">
        <v>288135415.54749024</v>
      </c>
      <c r="E192" s="377">
        <v>288135415.54749024</v>
      </c>
      <c r="F192" s="393"/>
      <c r="G192" s="394">
        <v>2.290916267777332E-2</v>
      </c>
      <c r="H192" s="70"/>
    </row>
    <row r="193" spans="1:8" ht="10.5" customHeight="1" x14ac:dyDescent="0.2">
      <c r="A193" s="2"/>
      <c r="B193" s="84"/>
      <c r="C193" s="72"/>
      <c r="D193" s="72"/>
      <c r="E193" s="72"/>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tabColor indexed="26"/>
  </sheetPr>
  <dimension ref="A1:J257"/>
  <sheetViews>
    <sheetView showRowColHeaders="0" showZeros="0" view="pageBreakPreview" topLeftCell="A172" zoomScale="115" zoomScaleNormal="100" workbookViewId="0">
      <selection activeCell="C186" sqref="C186:E186"/>
    </sheetView>
  </sheetViews>
  <sheetFormatPr baseColWidth="10" defaultRowHeight="11.25" x14ac:dyDescent="0.2"/>
  <cols>
    <col min="1" max="1" width="4" style="6" customWidth="1"/>
    <col min="2" max="2" width="62.28515625" style="5" customWidth="1"/>
    <col min="3" max="3" width="13" style="3" customWidth="1"/>
    <col min="4" max="4" width="14.7109375" style="3" customWidth="1"/>
    <col min="5" max="5" width="9.140625" style="3" customWidth="1"/>
    <col min="6" max="6" width="2.5703125" style="3" customWidth="1"/>
    <col min="7" max="16384" width="11.42578125" style="5"/>
  </cols>
  <sheetData>
    <row r="1" spans="1:6" ht="9" customHeight="1" x14ac:dyDescent="0.2">
      <c r="A1" s="1"/>
      <c r="D1" s="4"/>
      <c r="E1" s="4"/>
      <c r="F1" s="4"/>
    </row>
    <row r="2" spans="1:6" ht="17.25" customHeight="1" x14ac:dyDescent="0.25">
      <c r="B2" s="7" t="s">
        <v>288</v>
      </c>
      <c r="C2" s="8"/>
      <c r="D2" s="8"/>
      <c r="E2" s="8"/>
      <c r="F2" s="8"/>
    </row>
    <row r="3" spans="1:6" ht="12" customHeight="1" x14ac:dyDescent="0.2">
      <c r="B3" s="9" t="str">
        <f>CUMUL_Maladie_nbre!C3</f>
        <v>PERIODE DU 1.1 AU 30.11.2024</v>
      </c>
    </row>
    <row r="4" spans="1:6" ht="14.25" customHeight="1" x14ac:dyDescent="0.2">
      <c r="B4" s="12" t="s">
        <v>174</v>
      </c>
      <c r="C4" s="13"/>
      <c r="D4" s="13"/>
      <c r="E4" s="14"/>
      <c r="F4" s="15"/>
    </row>
    <row r="5" spans="1:6" ht="12" customHeight="1" x14ac:dyDescent="0.2">
      <c r="B5" s="16" t="s">
        <v>4</v>
      </c>
      <c r="C5" s="18" t="s">
        <v>6</v>
      </c>
      <c r="D5" s="219" t="s">
        <v>3</v>
      </c>
      <c r="E5" s="19" t="str">
        <f>CUMUL_Maladie_mnt!$H$5</f>
        <v>PCAP</v>
      </c>
      <c r="F5" s="20"/>
    </row>
    <row r="6" spans="1:6" ht="9.75" customHeight="1" x14ac:dyDescent="0.2">
      <c r="B6" s="21"/>
      <c r="C6" s="17"/>
      <c r="D6" s="220" t="s">
        <v>87</v>
      </c>
      <c r="E6" s="22" t="str">
        <f>CUMUL_Maladie_mnt!$H$6</f>
        <v>en %</v>
      </c>
      <c r="F6" s="23"/>
    </row>
    <row r="7" spans="1:6" s="28" customFormat="1" ht="14.25" customHeight="1" x14ac:dyDescent="0.2">
      <c r="A7" s="24"/>
      <c r="B7" s="25" t="s">
        <v>170</v>
      </c>
      <c r="C7" s="192"/>
      <c r="D7" s="228"/>
      <c r="E7" s="193"/>
      <c r="F7" s="27"/>
    </row>
    <row r="8" spans="1:6" ht="6.75" customHeight="1" x14ac:dyDescent="0.2">
      <c r="B8" s="29"/>
      <c r="C8" s="30"/>
      <c r="D8" s="222"/>
      <c r="E8" s="179"/>
      <c r="F8" s="20"/>
    </row>
    <row r="9" spans="1:6" s="28" customFormat="1" ht="10.5" customHeight="1" x14ac:dyDescent="0.2">
      <c r="A9" s="24"/>
      <c r="B9" s="31" t="s">
        <v>88</v>
      </c>
      <c r="C9" s="30"/>
      <c r="D9" s="222"/>
      <c r="E9" s="179"/>
      <c r="F9" s="27"/>
    </row>
    <row r="10" spans="1:6" ht="10.5" customHeight="1" x14ac:dyDescent="0.2">
      <c r="B10" s="16" t="s">
        <v>22</v>
      </c>
      <c r="C10" s="30">
        <v>842688</v>
      </c>
      <c r="D10" s="222">
        <v>5638</v>
      </c>
      <c r="E10" s="179">
        <v>-9.3400351155024652E-2</v>
      </c>
      <c r="F10" s="20"/>
    </row>
    <row r="11" spans="1:6" ht="10.5" customHeight="1" x14ac:dyDescent="0.2">
      <c r="B11" s="16" t="s">
        <v>23</v>
      </c>
      <c r="C11" s="30">
        <v>8164</v>
      </c>
      <c r="D11" s="222"/>
      <c r="E11" s="179">
        <v>-0.18539213729794457</v>
      </c>
      <c r="F11" s="20"/>
    </row>
    <row r="12" spans="1:6" ht="10.5" customHeight="1" x14ac:dyDescent="0.2">
      <c r="B12" s="16" t="s">
        <v>218</v>
      </c>
      <c r="C12" s="30">
        <v>1635.3000000000004</v>
      </c>
      <c r="D12" s="222">
        <v>30</v>
      </c>
      <c r="E12" s="179">
        <v>-0.3554197871501773</v>
      </c>
      <c r="F12" s="20"/>
    </row>
    <row r="13" spans="1:6" ht="10.5" customHeight="1" x14ac:dyDescent="0.2">
      <c r="B13" s="33" t="s">
        <v>193</v>
      </c>
      <c r="C13" s="30">
        <v>61513</v>
      </c>
      <c r="D13" s="222">
        <v>807</v>
      </c>
      <c r="E13" s="179">
        <v>-0.11718189385458821</v>
      </c>
      <c r="F13" s="20"/>
    </row>
    <row r="14" spans="1:6" x14ac:dyDescent="0.2">
      <c r="B14" s="33" t="s">
        <v>194</v>
      </c>
      <c r="C14" s="30">
        <v>941</v>
      </c>
      <c r="D14" s="222">
        <v>31</v>
      </c>
      <c r="E14" s="179">
        <v>-2.0811654526534884E-2</v>
      </c>
      <c r="F14" s="20"/>
    </row>
    <row r="15" spans="1:6" x14ac:dyDescent="0.2">
      <c r="B15" s="33" t="s">
        <v>322</v>
      </c>
      <c r="C15" s="30">
        <v>17</v>
      </c>
      <c r="D15" s="222">
        <v>12</v>
      </c>
      <c r="E15" s="179">
        <v>-0.3928571428571429</v>
      </c>
      <c r="F15" s="20"/>
    </row>
    <row r="16" spans="1:6" x14ac:dyDescent="0.2">
      <c r="B16" s="33" t="s">
        <v>324</v>
      </c>
      <c r="C16" s="30"/>
      <c r="D16" s="222"/>
      <c r="E16" s="179"/>
      <c r="F16" s="20"/>
    </row>
    <row r="17" spans="1:6" x14ac:dyDescent="0.2">
      <c r="B17" s="33" t="s">
        <v>325</v>
      </c>
      <c r="C17" s="30">
        <v>39201</v>
      </c>
      <c r="D17" s="222">
        <v>340</v>
      </c>
      <c r="E17" s="179">
        <v>-0.15416648685970746</v>
      </c>
      <c r="F17" s="20"/>
    </row>
    <row r="18" spans="1:6" x14ac:dyDescent="0.2">
      <c r="B18" s="33" t="s">
        <v>320</v>
      </c>
      <c r="C18" s="30">
        <v>50</v>
      </c>
      <c r="D18" s="222">
        <v>0</v>
      </c>
      <c r="E18" s="179">
        <v>0.11111111111111116</v>
      </c>
      <c r="F18" s="20"/>
    </row>
    <row r="19" spans="1:6" x14ac:dyDescent="0.2">
      <c r="B19" s="33" t="s">
        <v>321</v>
      </c>
      <c r="C19" s="30">
        <v>21304</v>
      </c>
      <c r="D19" s="222">
        <v>424</v>
      </c>
      <c r="E19" s="179">
        <v>-4.4620835015023119E-2</v>
      </c>
      <c r="F19" s="20"/>
    </row>
    <row r="20" spans="1:6" x14ac:dyDescent="0.2">
      <c r="B20" s="33" t="s">
        <v>323</v>
      </c>
      <c r="C20" s="30">
        <v>63148.3</v>
      </c>
      <c r="D20" s="222">
        <v>837</v>
      </c>
      <c r="E20" s="179">
        <v>-0.12555147822474555</v>
      </c>
      <c r="F20" s="20"/>
    </row>
    <row r="21" spans="1:6" x14ac:dyDescent="0.2">
      <c r="B21" s="35"/>
      <c r="C21" s="30"/>
      <c r="D21" s="222"/>
      <c r="E21" s="179"/>
      <c r="F21" s="34"/>
    </row>
    <row r="22" spans="1:6" s="28" customFormat="1" ht="10.5" customHeight="1" x14ac:dyDescent="0.2">
      <c r="A22" s="24"/>
      <c r="B22" s="31" t="s">
        <v>102</v>
      </c>
      <c r="C22" s="30"/>
      <c r="D22" s="222"/>
      <c r="E22" s="179"/>
      <c r="F22" s="36"/>
    </row>
    <row r="23" spans="1:6" ht="10.5" customHeight="1" x14ac:dyDescent="0.2">
      <c r="B23" s="16" t="s">
        <v>22</v>
      </c>
      <c r="C23" s="30">
        <v>1859628</v>
      </c>
      <c r="D23" s="222">
        <v>309072</v>
      </c>
      <c r="E23" s="179">
        <v>-0.10277846932335966</v>
      </c>
      <c r="F23" s="20"/>
    </row>
    <row r="24" spans="1:6" ht="10.5" customHeight="1" x14ac:dyDescent="0.2">
      <c r="B24" s="16" t="s">
        <v>23</v>
      </c>
      <c r="C24" s="30">
        <v>58</v>
      </c>
      <c r="D24" s="222">
        <v>1</v>
      </c>
      <c r="E24" s="179"/>
      <c r="F24" s="34"/>
    </row>
    <row r="25" spans="1:6" ht="10.5" customHeight="1" x14ac:dyDescent="0.2">
      <c r="B25" s="33" t="s">
        <v>193</v>
      </c>
      <c r="C25" s="30">
        <v>38311.919999999998</v>
      </c>
      <c r="D25" s="222">
        <v>8940</v>
      </c>
      <c r="E25" s="179">
        <v>-3.8852400616147253E-2</v>
      </c>
      <c r="F25" s="34"/>
    </row>
    <row r="26" spans="1:6" ht="10.5" customHeight="1" x14ac:dyDescent="0.2">
      <c r="B26" s="33" t="s">
        <v>194</v>
      </c>
      <c r="C26" s="30">
        <v>1119268</v>
      </c>
      <c r="D26" s="222">
        <v>284654</v>
      </c>
      <c r="E26" s="179">
        <v>-5.3793620004387477E-2</v>
      </c>
      <c r="F26" s="34"/>
    </row>
    <row r="27" spans="1:6" ht="10.5" customHeight="1" x14ac:dyDescent="0.2">
      <c r="B27" s="33" t="s">
        <v>322</v>
      </c>
      <c r="C27" s="30">
        <v>7541</v>
      </c>
      <c r="D27" s="222">
        <v>4978</v>
      </c>
      <c r="E27" s="179">
        <v>-3.8383065544503991E-2</v>
      </c>
      <c r="F27" s="34"/>
    </row>
    <row r="28" spans="1:6" ht="10.5" customHeight="1" x14ac:dyDescent="0.2">
      <c r="B28" s="33" t="s">
        <v>324</v>
      </c>
      <c r="C28" s="30">
        <v>100266</v>
      </c>
      <c r="D28" s="222">
        <v>97808</v>
      </c>
      <c r="E28" s="179">
        <v>-8.7586790546996585E-2</v>
      </c>
      <c r="F28" s="34"/>
    </row>
    <row r="29" spans="1:6" ht="10.5" customHeight="1" x14ac:dyDescent="0.2">
      <c r="B29" s="33" t="s">
        <v>325</v>
      </c>
      <c r="C29" s="30">
        <v>107472</v>
      </c>
      <c r="D29" s="222">
        <v>99765</v>
      </c>
      <c r="E29" s="179">
        <v>-5.7932521629368572E-2</v>
      </c>
      <c r="F29" s="34"/>
    </row>
    <row r="30" spans="1:6" ht="10.5" customHeight="1" x14ac:dyDescent="0.2">
      <c r="B30" s="33" t="s">
        <v>320</v>
      </c>
      <c r="C30" s="30">
        <v>663687</v>
      </c>
      <c r="D30" s="222">
        <v>14361</v>
      </c>
      <c r="E30" s="179">
        <v>-5.1313278586590627E-2</v>
      </c>
      <c r="F30" s="34"/>
    </row>
    <row r="31" spans="1:6" ht="10.5" customHeight="1" x14ac:dyDescent="0.2">
      <c r="B31" s="33" t="s">
        <v>321</v>
      </c>
      <c r="C31" s="30">
        <v>30448</v>
      </c>
      <c r="D31" s="222">
        <v>4467</v>
      </c>
      <c r="E31" s="179">
        <v>2.5876010781671122E-2</v>
      </c>
      <c r="F31" s="34"/>
    </row>
    <row r="32" spans="1:6" ht="10.5" customHeight="1" x14ac:dyDescent="0.2">
      <c r="B32" s="33" t="s">
        <v>323</v>
      </c>
      <c r="C32" s="30">
        <v>209854</v>
      </c>
      <c r="D32" s="222">
        <v>63275</v>
      </c>
      <c r="E32" s="179">
        <v>-5.3951037207844998E-2</v>
      </c>
      <c r="F32" s="34"/>
    </row>
    <row r="33" spans="1:6" ht="10.5" customHeight="1" x14ac:dyDescent="0.2">
      <c r="B33" s="16" t="s">
        <v>195</v>
      </c>
      <c r="C33" s="30">
        <v>1157579.92</v>
      </c>
      <c r="D33" s="222">
        <v>293594</v>
      </c>
      <c r="E33" s="179">
        <v>-5.3306553504196441E-2</v>
      </c>
      <c r="F33" s="34"/>
    </row>
    <row r="34" spans="1:6" ht="10.5" customHeight="1" x14ac:dyDescent="0.2">
      <c r="B34" s="16" t="s">
        <v>196</v>
      </c>
      <c r="C34" s="30">
        <v>54</v>
      </c>
      <c r="D34" s="222"/>
      <c r="E34" s="179">
        <v>-0.4</v>
      </c>
      <c r="F34" s="34"/>
    </row>
    <row r="35" spans="1:6" ht="10.5" customHeight="1" x14ac:dyDescent="0.2">
      <c r="B35" s="16" t="s">
        <v>197</v>
      </c>
      <c r="C35" s="30">
        <v>23</v>
      </c>
      <c r="D35" s="222"/>
      <c r="E35" s="179">
        <v>0.4375</v>
      </c>
      <c r="F35" s="34"/>
    </row>
    <row r="36" spans="1:6" ht="10.5" customHeight="1" x14ac:dyDescent="0.2">
      <c r="B36" s="16" t="s">
        <v>198</v>
      </c>
      <c r="C36" s="30">
        <v>420</v>
      </c>
      <c r="D36" s="222"/>
      <c r="E36" s="179">
        <v>-0.29411764705882348</v>
      </c>
      <c r="F36" s="34"/>
    </row>
    <row r="37" spans="1:6" ht="17.25"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0">
        <v>2702316</v>
      </c>
      <c r="D39" s="222">
        <v>314710</v>
      </c>
      <c r="E39" s="179">
        <v>-9.9874889912449638E-2</v>
      </c>
      <c r="F39" s="34"/>
    </row>
    <row r="40" spans="1:6" ht="10.5" customHeight="1" x14ac:dyDescent="0.2">
      <c r="B40" s="16" t="s">
        <v>23</v>
      </c>
      <c r="C40" s="30">
        <v>8222</v>
      </c>
      <c r="D40" s="222">
        <v>1</v>
      </c>
      <c r="E40" s="179">
        <v>-0.23884465839659319</v>
      </c>
      <c r="F40" s="34"/>
    </row>
    <row r="41" spans="1:6" s="28" customFormat="1" ht="10.5" customHeight="1" x14ac:dyDescent="0.2">
      <c r="A41" s="24"/>
      <c r="B41" s="33" t="s">
        <v>193</v>
      </c>
      <c r="C41" s="30">
        <v>39947.22</v>
      </c>
      <c r="D41" s="222">
        <v>8970</v>
      </c>
      <c r="E41" s="179">
        <v>-5.7795252561465671E-2</v>
      </c>
      <c r="F41" s="27"/>
    </row>
    <row r="42" spans="1:6" ht="10.5" customHeight="1" x14ac:dyDescent="0.2">
      <c r="B42" s="33" t="s">
        <v>194</v>
      </c>
      <c r="C42" s="343">
        <v>1180781</v>
      </c>
      <c r="D42" s="222">
        <v>285461</v>
      </c>
      <c r="E42" s="344">
        <v>-5.7319760797427066E-2</v>
      </c>
      <c r="F42" s="34"/>
    </row>
    <row r="43" spans="1:6" ht="10.5" customHeight="1" x14ac:dyDescent="0.2">
      <c r="B43" s="33" t="s">
        <v>322</v>
      </c>
      <c r="C43" s="343">
        <v>8482</v>
      </c>
      <c r="D43" s="222">
        <v>5009</v>
      </c>
      <c r="E43" s="344">
        <v>-3.6464841531296144E-2</v>
      </c>
      <c r="F43" s="34"/>
    </row>
    <row r="44" spans="1:6" ht="10.5" customHeight="1" x14ac:dyDescent="0.2">
      <c r="B44" s="33" t="s">
        <v>324</v>
      </c>
      <c r="C44" s="343">
        <v>100283</v>
      </c>
      <c r="D44" s="222">
        <v>97820</v>
      </c>
      <c r="E44" s="344">
        <v>-8.7664552989019207E-2</v>
      </c>
      <c r="F44" s="34"/>
    </row>
    <row r="45" spans="1:6" ht="10.5" customHeight="1" x14ac:dyDescent="0.2">
      <c r="B45" s="33" t="s">
        <v>325</v>
      </c>
      <c r="C45" s="343">
        <v>107472</v>
      </c>
      <c r="D45" s="222">
        <v>99765</v>
      </c>
      <c r="E45" s="344">
        <v>-5.792426367461434E-2</v>
      </c>
      <c r="F45" s="34"/>
    </row>
    <row r="46" spans="1:6" ht="10.5" customHeight="1" x14ac:dyDescent="0.2">
      <c r="B46" s="33" t="s">
        <v>320</v>
      </c>
      <c r="C46" s="343">
        <v>702888</v>
      </c>
      <c r="D46" s="222">
        <v>14701</v>
      </c>
      <c r="E46" s="344">
        <v>-5.7703728629055484E-2</v>
      </c>
      <c r="F46" s="34"/>
    </row>
    <row r="47" spans="1:6" ht="10.5" customHeight="1" x14ac:dyDescent="0.2">
      <c r="B47" s="33" t="s">
        <v>321</v>
      </c>
      <c r="C47" s="343">
        <v>30498</v>
      </c>
      <c r="D47" s="222">
        <v>4467</v>
      </c>
      <c r="E47" s="344">
        <v>2.600504625735911E-2</v>
      </c>
      <c r="F47" s="34"/>
    </row>
    <row r="48" spans="1:6" ht="10.5" customHeight="1" x14ac:dyDescent="0.2">
      <c r="B48" s="33" t="s">
        <v>323</v>
      </c>
      <c r="C48" s="343">
        <v>231158</v>
      </c>
      <c r="D48" s="222">
        <v>63699</v>
      </c>
      <c r="E48" s="344">
        <v>-5.3098777038388834E-2</v>
      </c>
      <c r="F48" s="34"/>
    </row>
    <row r="49" spans="1:6" ht="10.5" customHeight="1" x14ac:dyDescent="0.2">
      <c r="B49" s="16" t="s">
        <v>196</v>
      </c>
      <c r="C49" s="343">
        <v>1220728.2200000002</v>
      </c>
      <c r="D49" s="222">
        <v>294431</v>
      </c>
      <c r="E49" s="344">
        <v>-5.7335328428068988E-2</v>
      </c>
      <c r="F49" s="34"/>
    </row>
    <row r="50" spans="1:6" s="28" customFormat="1" ht="10.5" customHeight="1" x14ac:dyDescent="0.2">
      <c r="A50" s="24"/>
      <c r="B50" s="16" t="s">
        <v>197</v>
      </c>
      <c r="C50" s="343">
        <v>54</v>
      </c>
      <c r="D50" s="222"/>
      <c r="E50" s="344">
        <v>-0.4</v>
      </c>
      <c r="F50" s="27"/>
    </row>
    <row r="51" spans="1:6" ht="10.5" customHeight="1" x14ac:dyDescent="0.2">
      <c r="B51" s="16" t="s">
        <v>198</v>
      </c>
      <c r="C51" s="343">
        <v>23</v>
      </c>
      <c r="D51" s="222"/>
      <c r="E51" s="344">
        <v>0.4375</v>
      </c>
      <c r="F51" s="34"/>
    </row>
    <row r="52" spans="1:6" ht="11.25" customHeight="1" x14ac:dyDescent="0.2">
      <c r="B52" s="16" t="s">
        <v>303</v>
      </c>
      <c r="C52" s="343">
        <v>420</v>
      </c>
      <c r="D52" s="222"/>
      <c r="E52" s="344">
        <v>-0.29411764705882348</v>
      </c>
      <c r="F52" s="34"/>
    </row>
    <row r="53" spans="1:6" ht="11.25" hidden="1" customHeight="1" x14ac:dyDescent="0.2">
      <c r="B53" s="16"/>
      <c r="C53" s="30"/>
      <c r="D53" s="222"/>
      <c r="E53" s="179"/>
      <c r="F53" s="34"/>
    </row>
    <row r="54" spans="1:6" ht="11.25" customHeight="1" x14ac:dyDescent="0.2">
      <c r="B54" s="31" t="s">
        <v>122</v>
      </c>
      <c r="C54" s="30"/>
      <c r="D54" s="222"/>
      <c r="E54" s="179"/>
      <c r="F54" s="34"/>
    </row>
    <row r="55" spans="1:6" ht="10.5" customHeight="1" x14ac:dyDescent="0.2">
      <c r="B55" s="16" t="s">
        <v>22</v>
      </c>
      <c r="C55" s="30">
        <v>1219567</v>
      </c>
      <c r="D55" s="222">
        <v>2451</v>
      </c>
      <c r="E55" s="179">
        <v>4.915126218135768E-2</v>
      </c>
      <c r="F55" s="34"/>
    </row>
    <row r="56" spans="1:6" ht="10.5" customHeight="1" x14ac:dyDescent="0.2">
      <c r="B56" s="16" t="s">
        <v>169</v>
      </c>
      <c r="C56" s="30">
        <v>48339</v>
      </c>
      <c r="D56" s="222"/>
      <c r="E56" s="179">
        <v>-0.18026420661703602</v>
      </c>
      <c r="F56" s="34"/>
    </row>
    <row r="57" spans="1:6" ht="6" customHeight="1" x14ac:dyDescent="0.2">
      <c r="B57" s="35"/>
      <c r="C57" s="30"/>
      <c r="D57" s="222"/>
      <c r="E57" s="179"/>
      <c r="F57" s="34"/>
    </row>
    <row r="58" spans="1:6" s="28" customFormat="1" ht="11.25" customHeight="1" x14ac:dyDescent="0.2">
      <c r="A58" s="24"/>
      <c r="B58" s="31" t="s">
        <v>121</v>
      </c>
      <c r="C58" s="30"/>
      <c r="D58" s="222"/>
      <c r="E58" s="179"/>
      <c r="F58" s="36"/>
    </row>
    <row r="59" spans="1:6" s="28" customFormat="1" ht="10.5" customHeight="1" x14ac:dyDescent="0.2">
      <c r="A59" s="24"/>
      <c r="B59" s="16" t="s">
        <v>22</v>
      </c>
      <c r="C59" s="30">
        <v>20931</v>
      </c>
      <c r="D59" s="222"/>
      <c r="E59" s="179">
        <v>-9.6522356281050214E-3</v>
      </c>
      <c r="F59" s="36"/>
    </row>
    <row r="60" spans="1:6" s="28" customFormat="1" ht="10.5" customHeight="1" x14ac:dyDescent="0.2">
      <c r="A60" s="24"/>
      <c r="B60" s="16" t="s">
        <v>23</v>
      </c>
      <c r="C60" s="30">
        <v>2</v>
      </c>
      <c r="D60" s="222"/>
      <c r="E60" s="179"/>
      <c r="F60" s="36"/>
    </row>
    <row r="61" spans="1:6" s="28" customFormat="1" ht="10.5" customHeight="1" x14ac:dyDescent="0.2">
      <c r="A61" s="24"/>
      <c r="B61" s="16" t="s">
        <v>199</v>
      </c>
      <c r="C61" s="30">
        <v>19658</v>
      </c>
      <c r="D61" s="222"/>
      <c r="E61" s="179">
        <v>2.7545398898183304E-3</v>
      </c>
      <c r="F61" s="36"/>
    </row>
    <row r="62" spans="1:6" s="28" customFormat="1" ht="10.5" customHeight="1" x14ac:dyDescent="0.2">
      <c r="A62" s="24"/>
      <c r="B62" s="16" t="s">
        <v>200</v>
      </c>
      <c r="C62" s="30">
        <v>1367</v>
      </c>
      <c r="D62" s="222"/>
      <c r="E62" s="179">
        <v>9.8874598070739506E-2</v>
      </c>
      <c r="F62" s="36"/>
    </row>
    <row r="63" spans="1:6" s="28" customFormat="1" ht="10.5" customHeight="1" x14ac:dyDescent="0.2">
      <c r="A63" s="24"/>
      <c r="B63" s="16" t="s">
        <v>201</v>
      </c>
      <c r="C63" s="30">
        <v>4817</v>
      </c>
      <c r="D63" s="222">
        <v>9</v>
      </c>
      <c r="E63" s="179">
        <v>2.9933718195424452E-2</v>
      </c>
      <c r="F63" s="36"/>
    </row>
    <row r="64" spans="1:6" s="28" customFormat="1" ht="10.5" customHeight="1" x14ac:dyDescent="0.2">
      <c r="A64" s="24"/>
      <c r="B64" s="16" t="s">
        <v>202</v>
      </c>
      <c r="C64" s="30">
        <v>171200</v>
      </c>
      <c r="D64" s="222"/>
      <c r="E64" s="179">
        <v>4.7171657858680716E-2</v>
      </c>
      <c r="F64" s="36"/>
    </row>
    <row r="65" spans="1:6" s="28" customFormat="1" ht="10.5" customHeight="1" x14ac:dyDescent="0.2">
      <c r="A65" s="24"/>
      <c r="B65" s="16" t="s">
        <v>203</v>
      </c>
      <c r="C65" s="30">
        <v>10588</v>
      </c>
      <c r="D65" s="222"/>
      <c r="E65" s="179">
        <v>-7.236726826704043E-2</v>
      </c>
      <c r="F65" s="36"/>
    </row>
    <row r="66" spans="1:6" s="28" customFormat="1" ht="10.5" customHeight="1" x14ac:dyDescent="0.2">
      <c r="A66" s="24"/>
      <c r="B66" s="16" t="s">
        <v>204</v>
      </c>
      <c r="C66" s="30">
        <v>9945.01</v>
      </c>
      <c r="D66" s="222"/>
      <c r="E66" s="179">
        <v>-3.6196152541551507E-2</v>
      </c>
      <c r="F66" s="36"/>
    </row>
    <row r="67" spans="1:6" s="28" customFormat="1" ht="6.75" customHeight="1" x14ac:dyDescent="0.2">
      <c r="A67" s="24"/>
      <c r="B67" s="35"/>
      <c r="C67" s="30"/>
      <c r="D67" s="222"/>
      <c r="E67" s="179"/>
      <c r="F67" s="36"/>
    </row>
    <row r="68" spans="1:6" s="28" customFormat="1" ht="10.5" customHeight="1" x14ac:dyDescent="0.2">
      <c r="A68" s="24"/>
      <c r="B68" s="31" t="s">
        <v>243</v>
      </c>
      <c r="C68" s="30"/>
      <c r="D68" s="222"/>
      <c r="E68" s="179"/>
      <c r="F68" s="36"/>
    </row>
    <row r="69" spans="1:6" s="28" customFormat="1" ht="10.5" customHeight="1" x14ac:dyDescent="0.2">
      <c r="A69" s="24"/>
      <c r="B69" s="16" t="s">
        <v>22</v>
      </c>
      <c r="C69" s="30">
        <v>198939</v>
      </c>
      <c r="D69" s="222"/>
      <c r="E69" s="179">
        <v>-3.5531444528477563E-2</v>
      </c>
      <c r="F69" s="36"/>
    </row>
    <row r="70" spans="1:6" s="28" customFormat="1" ht="10.5" customHeight="1" x14ac:dyDescent="0.2">
      <c r="A70" s="24"/>
      <c r="B70" s="16" t="s">
        <v>23</v>
      </c>
      <c r="C70" s="30">
        <v>10356</v>
      </c>
      <c r="D70" s="222"/>
      <c r="E70" s="179">
        <v>-3.548477228276059E-2</v>
      </c>
      <c r="F70" s="36"/>
    </row>
    <row r="71" spans="1:6" s="28" customFormat="1" ht="10.5" customHeight="1" x14ac:dyDescent="0.2">
      <c r="A71" s="24"/>
      <c r="B71" s="33" t="s">
        <v>193</v>
      </c>
      <c r="C71" s="30">
        <v>22723.5</v>
      </c>
      <c r="D71" s="222"/>
      <c r="E71" s="179">
        <v>0.14813280314475263</v>
      </c>
      <c r="F71" s="36"/>
    </row>
    <row r="72" spans="1:6" s="28" customFormat="1" ht="10.5" customHeight="1" x14ac:dyDescent="0.2">
      <c r="A72" s="24"/>
      <c r="B72" s="33" t="s">
        <v>194</v>
      </c>
      <c r="C72" s="30">
        <v>39147</v>
      </c>
      <c r="D72" s="222"/>
      <c r="E72" s="179">
        <v>-1.2959834598219921E-2</v>
      </c>
      <c r="F72" s="36"/>
    </row>
    <row r="73" spans="1:6" s="28" customFormat="1" ht="10.5" customHeight="1" x14ac:dyDescent="0.2">
      <c r="A73" s="24"/>
      <c r="B73" s="33" t="s">
        <v>322</v>
      </c>
      <c r="C73" s="30">
        <v>260</v>
      </c>
      <c r="D73" s="222"/>
      <c r="E73" s="179">
        <v>0.2560386473429952</v>
      </c>
      <c r="F73" s="36"/>
    </row>
    <row r="74" spans="1:6" s="28" customFormat="1" ht="10.5" customHeight="1" x14ac:dyDescent="0.2">
      <c r="A74" s="24"/>
      <c r="B74" s="33" t="s">
        <v>324</v>
      </c>
      <c r="C74" s="30">
        <v>2539</v>
      </c>
      <c r="D74" s="222"/>
      <c r="E74" s="179">
        <v>0.17274826789838338</v>
      </c>
      <c r="F74" s="36"/>
    </row>
    <row r="75" spans="1:6" s="28" customFormat="1" ht="10.5" customHeight="1" x14ac:dyDescent="0.2">
      <c r="A75" s="24"/>
      <c r="B75" s="33" t="s">
        <v>325</v>
      </c>
      <c r="C75" s="30">
        <v>1115</v>
      </c>
      <c r="D75" s="222"/>
      <c r="E75" s="179">
        <v>-0.46109231512808124</v>
      </c>
      <c r="F75" s="36"/>
    </row>
    <row r="76" spans="1:6" s="28" customFormat="1" ht="10.5" customHeight="1" x14ac:dyDescent="0.2">
      <c r="A76" s="24"/>
      <c r="B76" s="33" t="s">
        <v>320</v>
      </c>
      <c r="C76" s="30">
        <v>7008</v>
      </c>
      <c r="D76" s="222"/>
      <c r="E76" s="179">
        <v>-3.6171090634025571E-2</v>
      </c>
      <c r="F76" s="36"/>
    </row>
    <row r="77" spans="1:6" s="28" customFormat="1" ht="10.5" customHeight="1" x14ac:dyDescent="0.2">
      <c r="A77" s="24"/>
      <c r="B77" s="33" t="s">
        <v>321</v>
      </c>
      <c r="C77" s="30">
        <v>4867</v>
      </c>
      <c r="D77" s="222"/>
      <c r="E77" s="179">
        <v>0.15195266272189345</v>
      </c>
      <c r="F77" s="36"/>
    </row>
    <row r="78" spans="1:6" s="28" customFormat="1" ht="10.5" customHeight="1" x14ac:dyDescent="0.2">
      <c r="A78" s="24"/>
      <c r="B78" s="33" t="s">
        <v>323</v>
      </c>
      <c r="C78" s="30">
        <v>23358</v>
      </c>
      <c r="D78" s="222"/>
      <c r="E78" s="179">
        <v>-1.5427415275670153E-2</v>
      </c>
      <c r="F78" s="36"/>
    </row>
    <row r="79" spans="1:6" s="28" customFormat="1" ht="10.5" customHeight="1" x14ac:dyDescent="0.2">
      <c r="A79" s="24"/>
      <c r="B79" s="16" t="s">
        <v>195</v>
      </c>
      <c r="C79" s="30">
        <v>61870.5</v>
      </c>
      <c r="D79" s="222"/>
      <c r="E79" s="179">
        <v>4.0667623169343026E-2</v>
      </c>
      <c r="F79" s="36"/>
    </row>
    <row r="80" spans="1:6" s="28" customFormat="1" ht="10.5" customHeight="1" x14ac:dyDescent="0.2">
      <c r="A80" s="24"/>
      <c r="B80" s="16" t="s">
        <v>196</v>
      </c>
      <c r="C80" s="30">
        <v>43</v>
      </c>
      <c r="D80" s="222"/>
      <c r="E80" s="179">
        <v>-0.42666666666666664</v>
      </c>
      <c r="F80" s="36"/>
    </row>
    <row r="81" spans="1:6" s="28" customFormat="1" ht="10.5" customHeight="1" x14ac:dyDescent="0.2">
      <c r="A81" s="24"/>
      <c r="B81" s="16" t="s">
        <v>197</v>
      </c>
      <c r="C81" s="30">
        <v>3</v>
      </c>
      <c r="D81" s="222"/>
      <c r="E81" s="179">
        <v>-0.25</v>
      </c>
      <c r="F81" s="36"/>
    </row>
    <row r="82" spans="1:6" s="28" customFormat="1" ht="10.5" customHeight="1" x14ac:dyDescent="0.2">
      <c r="A82" s="24"/>
      <c r="B82" s="16" t="s">
        <v>198</v>
      </c>
      <c r="C82" s="343"/>
      <c r="D82" s="222"/>
      <c r="E82" s="344"/>
      <c r="F82" s="36"/>
    </row>
    <row r="83" spans="1:6" ht="10.5" customHeight="1" x14ac:dyDescent="0.2">
      <c r="B83" s="16" t="s">
        <v>200</v>
      </c>
      <c r="C83" s="343">
        <v>498</v>
      </c>
      <c r="D83" s="222"/>
      <c r="E83" s="344">
        <v>-2.352941176470591E-2</v>
      </c>
      <c r="F83" s="34"/>
    </row>
    <row r="84" spans="1:6" ht="10.5" customHeight="1" x14ac:dyDescent="0.2">
      <c r="B84" s="16" t="s">
        <v>201</v>
      </c>
      <c r="C84" s="343">
        <v>1350</v>
      </c>
      <c r="D84" s="222"/>
      <c r="E84" s="344">
        <v>3.6070606293169716E-2</v>
      </c>
      <c r="F84" s="20"/>
    </row>
    <row r="85" spans="1:6" ht="10.5" customHeight="1" x14ac:dyDescent="0.2">
      <c r="B85" s="16" t="s">
        <v>202</v>
      </c>
      <c r="C85" s="343">
        <v>35673</v>
      </c>
      <c r="D85" s="222"/>
      <c r="E85" s="344">
        <v>0.10388043074637943</v>
      </c>
      <c r="F85" s="34"/>
    </row>
    <row r="86" spans="1:6" ht="10.5" customHeight="1" x14ac:dyDescent="0.2">
      <c r="B86" s="16" t="s">
        <v>203</v>
      </c>
      <c r="C86" s="343">
        <v>4248</v>
      </c>
      <c r="D86" s="222"/>
      <c r="E86" s="344">
        <v>0.19560934421615528</v>
      </c>
      <c r="F86" s="34"/>
    </row>
    <row r="87" spans="1:6" ht="10.5" customHeight="1" x14ac:dyDescent="0.2">
      <c r="B87" s="16" t="s">
        <v>204</v>
      </c>
      <c r="C87" s="343">
        <v>1275</v>
      </c>
      <c r="D87" s="222"/>
      <c r="E87" s="344">
        <v>0.67763157894736836</v>
      </c>
      <c r="F87" s="34"/>
    </row>
    <row r="88" spans="1:6" s="28" customFormat="1" ht="14.25" customHeight="1" x14ac:dyDescent="0.2">
      <c r="A88" s="24"/>
      <c r="B88" s="16" t="s">
        <v>303</v>
      </c>
      <c r="C88" s="345"/>
      <c r="D88" s="222"/>
      <c r="E88" s="346"/>
      <c r="F88" s="47"/>
    </row>
    <row r="89" spans="1:6" s="28" customFormat="1" ht="12" customHeight="1" x14ac:dyDescent="0.2">
      <c r="A89" s="24"/>
      <c r="B89" s="31" t="s">
        <v>278</v>
      </c>
      <c r="C89" s="345"/>
      <c r="D89" s="222"/>
      <c r="E89" s="346"/>
      <c r="F89" s="47"/>
    </row>
    <row r="90" spans="1:6" ht="10.5" customHeight="1" x14ac:dyDescent="0.2">
      <c r="B90" s="16" t="s">
        <v>22</v>
      </c>
      <c r="C90" s="345">
        <v>4141753</v>
      </c>
      <c r="D90" s="222">
        <v>317161</v>
      </c>
      <c r="E90" s="346">
        <v>-5.6975981963533151E-2</v>
      </c>
      <c r="F90" s="47"/>
    </row>
    <row r="91" spans="1:6" s="28" customFormat="1" ht="10.5" customHeight="1" x14ac:dyDescent="0.2">
      <c r="A91" s="24"/>
      <c r="B91" s="16" t="s">
        <v>169</v>
      </c>
      <c r="C91" s="345">
        <v>66919</v>
      </c>
      <c r="D91" s="222">
        <v>1</v>
      </c>
      <c r="E91" s="346">
        <v>-0.16879067918716151</v>
      </c>
      <c r="F91" s="47"/>
    </row>
    <row r="92" spans="1:6" ht="10.5" customHeight="1" x14ac:dyDescent="0.2">
      <c r="B92" s="33" t="s">
        <v>193</v>
      </c>
      <c r="C92" s="345">
        <v>396360.72</v>
      </c>
      <c r="D92" s="222">
        <v>9311</v>
      </c>
      <c r="E92" s="346">
        <v>6.5782907762190757E-2</v>
      </c>
      <c r="F92" s="47"/>
    </row>
    <row r="93" spans="1:6" ht="10.5" customHeight="1" x14ac:dyDescent="0.2">
      <c r="B93" s="33" t="s">
        <v>194</v>
      </c>
      <c r="C93" s="46">
        <v>1219928</v>
      </c>
      <c r="D93" s="222">
        <v>285461</v>
      </c>
      <c r="E93" s="190">
        <v>-5.5958280179486897E-2</v>
      </c>
      <c r="F93" s="47"/>
    </row>
    <row r="94" spans="1:6" ht="10.5" customHeight="1" x14ac:dyDescent="0.2">
      <c r="B94" s="33" t="s">
        <v>322</v>
      </c>
      <c r="C94" s="46">
        <v>8742</v>
      </c>
      <c r="D94" s="222">
        <v>5009</v>
      </c>
      <c r="E94" s="190">
        <v>-2.9744728079911242E-2</v>
      </c>
      <c r="F94" s="47"/>
    </row>
    <row r="95" spans="1:6" ht="10.5" customHeight="1" x14ac:dyDescent="0.2">
      <c r="B95" s="33" t="s">
        <v>324</v>
      </c>
      <c r="C95" s="46">
        <v>102822</v>
      </c>
      <c r="D95" s="222">
        <v>97820</v>
      </c>
      <c r="E95" s="190">
        <v>-8.2634452731879637E-2</v>
      </c>
      <c r="F95" s="47"/>
    </row>
    <row r="96" spans="1:6" ht="10.5" customHeight="1" x14ac:dyDescent="0.2">
      <c r="B96" s="33" t="s">
        <v>325</v>
      </c>
      <c r="C96" s="46">
        <v>108587</v>
      </c>
      <c r="D96" s="222">
        <v>99765</v>
      </c>
      <c r="E96" s="190">
        <v>-6.510602760247608E-2</v>
      </c>
      <c r="F96" s="47"/>
    </row>
    <row r="97" spans="2:6" ht="10.5" customHeight="1" x14ac:dyDescent="0.2">
      <c r="B97" s="33" t="s">
        <v>320</v>
      </c>
      <c r="C97" s="46">
        <v>709896</v>
      </c>
      <c r="D97" s="222">
        <v>14701</v>
      </c>
      <c r="E97" s="190">
        <v>-5.7495864323249268E-2</v>
      </c>
      <c r="F97" s="47"/>
    </row>
    <row r="98" spans="2:6" ht="10.5" customHeight="1" x14ac:dyDescent="0.2">
      <c r="B98" s="33" t="s">
        <v>321</v>
      </c>
      <c r="C98" s="46">
        <v>35365</v>
      </c>
      <c r="D98" s="222">
        <v>4467</v>
      </c>
      <c r="E98" s="190">
        <v>4.1678939617084021E-2</v>
      </c>
      <c r="F98" s="47"/>
    </row>
    <row r="99" spans="2:6" ht="10.5" customHeight="1" x14ac:dyDescent="0.2">
      <c r="B99" s="33" t="s">
        <v>323</v>
      </c>
      <c r="C99" s="46">
        <v>254516</v>
      </c>
      <c r="D99" s="222">
        <v>63699</v>
      </c>
      <c r="E99" s="190">
        <v>-4.9762082103608662E-2</v>
      </c>
      <c r="F99" s="47"/>
    </row>
    <row r="100" spans="2:6" ht="10.5" customHeight="1" x14ac:dyDescent="0.2">
      <c r="B100" s="16" t="s">
        <v>195</v>
      </c>
      <c r="C100" s="46">
        <v>1616288.7200000002</v>
      </c>
      <c r="D100" s="222">
        <v>294772</v>
      </c>
      <c r="E100" s="190">
        <v>-2.8751908347864341E-2</v>
      </c>
      <c r="F100" s="47"/>
    </row>
    <row r="101" spans="2:6" ht="10.5" customHeight="1" x14ac:dyDescent="0.2">
      <c r="B101" s="16" t="s">
        <v>196</v>
      </c>
      <c r="C101" s="46">
        <v>97</v>
      </c>
      <c r="D101" s="222"/>
      <c r="E101" s="190">
        <v>-0.41212121212121211</v>
      </c>
      <c r="F101" s="47"/>
    </row>
    <row r="102" spans="2:6" ht="10.5" customHeight="1" x14ac:dyDescent="0.2">
      <c r="B102" s="16" t="s">
        <v>197</v>
      </c>
      <c r="C102" s="46">
        <v>26</v>
      </c>
      <c r="D102" s="222"/>
      <c r="E102" s="190">
        <v>0.30000000000000004</v>
      </c>
      <c r="F102" s="47"/>
    </row>
    <row r="103" spans="2:6" ht="10.5" customHeight="1" x14ac:dyDescent="0.2">
      <c r="B103" s="16" t="s">
        <v>198</v>
      </c>
      <c r="C103" s="46">
        <v>420</v>
      </c>
      <c r="D103" s="222"/>
      <c r="E103" s="190">
        <v>-0.29411764705882348</v>
      </c>
      <c r="F103" s="47"/>
    </row>
    <row r="104" spans="2:6" ht="10.5" customHeight="1" x14ac:dyDescent="0.2">
      <c r="B104" s="16" t="s">
        <v>200</v>
      </c>
      <c r="C104" s="46">
        <v>1865</v>
      </c>
      <c r="D104" s="222"/>
      <c r="E104" s="190">
        <v>6.3283922462941788E-2</v>
      </c>
      <c r="F104" s="47"/>
    </row>
    <row r="105" spans="2:6" ht="10.5" customHeight="1" x14ac:dyDescent="0.2">
      <c r="B105" s="16" t="s">
        <v>201</v>
      </c>
      <c r="C105" s="46">
        <v>6167</v>
      </c>
      <c r="D105" s="222">
        <v>9</v>
      </c>
      <c r="E105" s="190">
        <v>3.1270903010033546E-2</v>
      </c>
      <c r="F105" s="47"/>
    </row>
    <row r="106" spans="2:6" ht="10.5" customHeight="1" x14ac:dyDescent="0.2">
      <c r="B106" s="16" t="s">
        <v>202</v>
      </c>
      <c r="C106" s="46">
        <v>206873</v>
      </c>
      <c r="D106" s="222"/>
      <c r="E106" s="190">
        <v>5.6531020816735111E-2</v>
      </c>
      <c r="F106" s="47"/>
    </row>
    <row r="107" spans="2:6" ht="10.5" customHeight="1" x14ac:dyDescent="0.2">
      <c r="B107" s="16" t="s">
        <v>203</v>
      </c>
      <c r="C107" s="46">
        <v>14836</v>
      </c>
      <c r="D107" s="222"/>
      <c r="E107" s="190">
        <v>-8.7525890291976216E-3</v>
      </c>
      <c r="F107" s="47"/>
    </row>
    <row r="108" spans="2:6" ht="10.5" customHeight="1" x14ac:dyDescent="0.2">
      <c r="B108" s="16" t="s">
        <v>204</v>
      </c>
      <c r="C108" s="46">
        <v>11220.01</v>
      </c>
      <c r="D108" s="222"/>
      <c r="E108" s="190">
        <v>1.2773389899354726E-2</v>
      </c>
      <c r="F108" s="47"/>
    </row>
    <row r="109" spans="2:6" ht="10.5" customHeight="1" x14ac:dyDescent="0.2">
      <c r="B109" s="21" t="s">
        <v>303</v>
      </c>
      <c r="C109" s="399"/>
      <c r="D109" s="342"/>
      <c r="E109" s="347"/>
      <c r="F109" s="47"/>
    </row>
    <row r="110" spans="2:6" ht="13.5" customHeight="1" x14ac:dyDescent="0.2">
      <c r="B110" s="43"/>
      <c r="D110" s="350"/>
      <c r="E110" s="350"/>
      <c r="F110" s="51"/>
    </row>
    <row r="111" spans="2:6" ht="15" customHeight="1" x14ac:dyDescent="0.25">
      <c r="B111" s="7" t="s">
        <v>288</v>
      </c>
      <c r="C111" s="8"/>
      <c r="D111" s="349"/>
      <c r="E111" s="349"/>
      <c r="F111" s="8"/>
    </row>
    <row r="112" spans="2:6" ht="9.75" customHeight="1" x14ac:dyDescent="0.2">
      <c r="B112" s="9" t="str">
        <f>B3</f>
        <v>PERIODE DU 1.1 AU 30.11.2024</v>
      </c>
      <c r="D112" s="350"/>
      <c r="E112" s="350"/>
    </row>
    <row r="113" spans="1:6" ht="14.25" customHeight="1" x14ac:dyDescent="0.2">
      <c r="B113" s="12" t="s">
        <v>174</v>
      </c>
      <c r="C113" s="13"/>
      <c r="D113" s="353"/>
      <c r="E113" s="351"/>
      <c r="F113" s="15"/>
    </row>
    <row r="114" spans="1:6" ht="12" customHeight="1" x14ac:dyDescent="0.2">
      <c r="B114" s="16" t="s">
        <v>4</v>
      </c>
      <c r="C114" s="18" t="s">
        <v>6</v>
      </c>
      <c r="D114" s="219" t="s">
        <v>3</v>
      </c>
      <c r="E114" s="19" t="str">
        <f>CUMUL_Maladie_mnt!$H$5</f>
        <v>PCAP</v>
      </c>
      <c r="F114" s="20"/>
    </row>
    <row r="115" spans="1:6" ht="9.75" customHeight="1" x14ac:dyDescent="0.2">
      <c r="B115" s="21"/>
      <c r="C115" s="45"/>
      <c r="D115" s="220" t="s">
        <v>87</v>
      </c>
      <c r="E115" s="22" t="str">
        <f>CUMUL_Maladie_mnt!$H$6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4187329.6499998826</v>
      </c>
      <c r="D119" s="222">
        <v>110556.23000000005</v>
      </c>
      <c r="E119" s="239">
        <v>4.1648166371266448E-4</v>
      </c>
      <c r="F119" s="20"/>
    </row>
    <row r="120" spans="1:6" ht="10.5" customHeight="1" x14ac:dyDescent="0.2">
      <c r="A120" s="2"/>
      <c r="B120" s="37" t="s">
        <v>206</v>
      </c>
      <c r="C120" s="238">
        <v>3973.1</v>
      </c>
      <c r="D120" s="222"/>
      <c r="E120" s="239"/>
      <c r="F120" s="20"/>
    </row>
    <row r="121" spans="1:6" ht="10.5" customHeight="1" x14ac:dyDescent="0.2">
      <c r="A121" s="2"/>
      <c r="B121" s="37" t="s">
        <v>226</v>
      </c>
      <c r="C121" s="238">
        <v>6400.6</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4197769.3499998832</v>
      </c>
      <c r="D126" s="222">
        <v>110556.23000000005</v>
      </c>
      <c r="E126" s="239">
        <v>-4.6738418292791017E-3</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5719968.9800000954</v>
      </c>
      <c r="D129" s="222">
        <v>47128.32</v>
      </c>
      <c r="E129" s="239">
        <v>0.10868825490939882</v>
      </c>
      <c r="F129" s="20"/>
    </row>
    <row r="130" spans="1:6" ht="10.5" customHeight="1" x14ac:dyDescent="0.2">
      <c r="A130" s="2"/>
      <c r="B130" s="37" t="s">
        <v>208</v>
      </c>
      <c r="C130" s="238">
        <v>129649.00000000003</v>
      </c>
      <c r="D130" s="222">
        <v>102225.59999999963</v>
      </c>
      <c r="E130" s="239">
        <v>-0.46997258062999769</v>
      </c>
      <c r="F130" s="20"/>
    </row>
    <row r="131" spans="1:6" ht="10.5" customHeight="1" x14ac:dyDescent="0.2">
      <c r="A131" s="2"/>
      <c r="B131" s="37" t="s">
        <v>209</v>
      </c>
      <c r="C131" s="238">
        <v>3892596.9799999245</v>
      </c>
      <c r="D131" s="222">
        <v>124036.61000000006</v>
      </c>
      <c r="E131" s="239">
        <v>-6.7364459212969408E-2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9742230.9600000195</v>
      </c>
      <c r="D135" s="222">
        <v>273390.52999999968</v>
      </c>
      <c r="E135" s="239">
        <v>1.7190196577884009E-2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41011.499999999978</v>
      </c>
      <c r="D138" s="222">
        <v>3662</v>
      </c>
      <c r="E138" s="239">
        <v>-3.4757803913077145E-2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41011.499999999978</v>
      </c>
      <c r="D141" s="222">
        <v>3662</v>
      </c>
      <c r="E141" s="239">
        <v>-3.4757803913077145E-2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89933.549999999886</v>
      </c>
      <c r="D144" s="222">
        <v>15</v>
      </c>
      <c r="E144" s="239">
        <v>8.3034766897799095E-2</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89933.549999999886</v>
      </c>
      <c r="D147" s="222">
        <v>15</v>
      </c>
      <c r="E147" s="182">
        <v>8.3034766897799095E-2</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27702.000000000051</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27704.000000000051</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3284.1500000000005</v>
      </c>
      <c r="D155" s="222"/>
      <c r="E155" s="182">
        <v>-3.1264702757666241E-3</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3284.1500000000005</v>
      </c>
      <c r="D157" s="222"/>
      <c r="E157" s="182">
        <v>-3.1264702757666241E-3</v>
      </c>
      <c r="F157" s="56"/>
    </row>
    <row r="158" spans="1:6" s="57" customFormat="1" x14ac:dyDescent="0.2">
      <c r="A158" s="6"/>
      <c r="B158" s="35"/>
      <c r="C158" s="55"/>
      <c r="D158" s="222"/>
      <c r="E158" s="182"/>
      <c r="F158" s="56"/>
    </row>
    <row r="159" spans="1:6" s="60" customFormat="1" ht="12" x14ac:dyDescent="0.2">
      <c r="A159" s="24"/>
      <c r="B159" s="31" t="s">
        <v>244</v>
      </c>
      <c r="C159" s="55"/>
      <c r="D159" s="222"/>
      <c r="E159" s="182"/>
      <c r="F159" s="59"/>
    </row>
    <row r="160" spans="1:6" s="60" customFormat="1" ht="15" customHeight="1" x14ac:dyDescent="0.2">
      <c r="A160" s="24"/>
      <c r="B160" s="37" t="s">
        <v>213</v>
      </c>
      <c r="C160" s="55">
        <v>89.6</v>
      </c>
      <c r="D160" s="222"/>
      <c r="E160" s="182">
        <v>-2.6086956521739202E-2</v>
      </c>
      <c r="F160" s="59"/>
    </row>
    <row r="161" spans="1:6" s="57" customFormat="1" ht="10.5" customHeight="1" x14ac:dyDescent="0.2">
      <c r="A161" s="6"/>
      <c r="B161" s="37" t="s">
        <v>205</v>
      </c>
      <c r="C161" s="55">
        <v>53103.750000000022</v>
      </c>
      <c r="D161" s="222"/>
      <c r="E161" s="182">
        <v>3.6819527848937161E-2</v>
      </c>
      <c r="F161" s="56"/>
    </row>
    <row r="162" spans="1:6" s="57" customFormat="1" ht="10.5" customHeight="1" x14ac:dyDescent="0.2">
      <c r="A162" s="6"/>
      <c r="B162" s="37" t="s">
        <v>206</v>
      </c>
      <c r="C162" s="55">
        <v>70.7</v>
      </c>
      <c r="D162" s="222"/>
      <c r="E162" s="182">
        <v>-0.43440000000000001</v>
      </c>
      <c r="F162" s="56"/>
    </row>
    <row r="163" spans="1:6" s="57" customFormat="1" ht="10.5" customHeight="1" x14ac:dyDescent="0.2">
      <c r="A163" s="6"/>
      <c r="B163" s="37" t="s">
        <v>226</v>
      </c>
      <c r="C163" s="55">
        <v>212</v>
      </c>
      <c r="D163" s="222"/>
      <c r="E163" s="182"/>
      <c r="F163" s="56"/>
    </row>
    <row r="164" spans="1:6" s="57" customFormat="1" ht="10.5" customHeight="1" x14ac:dyDescent="0.2">
      <c r="A164" s="6"/>
      <c r="B164" s="37" t="s">
        <v>207</v>
      </c>
      <c r="C164" s="55">
        <v>18957.230000000003</v>
      </c>
      <c r="D164" s="222"/>
      <c r="E164" s="182">
        <v>-0.12124388118371265</v>
      </c>
      <c r="F164" s="56"/>
    </row>
    <row r="165" spans="1:6" s="57" customFormat="1" ht="10.5" customHeight="1" x14ac:dyDescent="0.2">
      <c r="A165" s="6"/>
      <c r="B165" s="37" t="s">
        <v>208</v>
      </c>
      <c r="C165" s="55">
        <v>106.30000000000001</v>
      </c>
      <c r="D165" s="222"/>
      <c r="E165" s="182">
        <v>-0.38767281105990781</v>
      </c>
      <c r="F165" s="56"/>
    </row>
    <row r="166" spans="1:6" s="57" customFormat="1" ht="10.5" customHeight="1" x14ac:dyDescent="0.2">
      <c r="A166" s="6"/>
      <c r="B166" s="37" t="s">
        <v>209</v>
      </c>
      <c r="C166" s="55">
        <v>5272.2600000000011</v>
      </c>
      <c r="D166" s="222"/>
      <c r="E166" s="182">
        <v>-0.17583206061525025</v>
      </c>
      <c r="F166" s="56"/>
    </row>
    <row r="167" spans="1:6" s="57" customFormat="1" ht="10.5" customHeight="1" x14ac:dyDescent="0.2">
      <c r="A167" s="6"/>
      <c r="B167" s="37" t="s">
        <v>210</v>
      </c>
      <c r="C167" s="55">
        <v>130.5</v>
      </c>
      <c r="D167" s="222"/>
      <c r="E167" s="182">
        <v>-0.24171993027309713</v>
      </c>
      <c r="F167" s="56"/>
    </row>
    <row r="168" spans="1:6" s="57" customFormat="1" ht="10.5" customHeight="1" x14ac:dyDescent="0.2">
      <c r="A168" s="6"/>
      <c r="B168" s="37" t="s">
        <v>211</v>
      </c>
      <c r="C168" s="55">
        <v>69179.349999999977</v>
      </c>
      <c r="D168" s="222"/>
      <c r="E168" s="182">
        <v>-3.469170333584326E-2</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147151.69</v>
      </c>
      <c r="D170" s="222"/>
      <c r="E170" s="182">
        <v>-2.8721269967833196E-2</v>
      </c>
      <c r="F170" s="56"/>
    </row>
    <row r="171" spans="1:6" s="60" customFormat="1" ht="10.5" customHeight="1" x14ac:dyDescent="0.15">
      <c r="A171" s="24"/>
      <c r="B171" s="264"/>
      <c r="C171" s="55"/>
      <c r="D171" s="222"/>
      <c r="E171" s="182"/>
      <c r="F171" s="59"/>
    </row>
    <row r="172" spans="1:6" s="57" customFormat="1" ht="11.25" customHeight="1" x14ac:dyDescent="0.2">
      <c r="A172" s="6"/>
      <c r="B172" s="35" t="s">
        <v>233</v>
      </c>
      <c r="C172" s="55">
        <v>14252276.199999902</v>
      </c>
      <c r="D172" s="222">
        <v>387623.75999999972</v>
      </c>
      <c r="E172" s="182">
        <v>1.2386178410218163E-2</v>
      </c>
      <c r="F172" s="56"/>
    </row>
    <row r="173" spans="1:6" s="57" customFormat="1" ht="11.25" hidden="1" customHeight="1" x14ac:dyDescent="0.2">
      <c r="A173" s="6"/>
      <c r="B173" s="35"/>
      <c r="C173" s="55"/>
      <c r="D173" s="222"/>
      <c r="E173" s="182"/>
      <c r="F173" s="56"/>
    </row>
    <row r="174" spans="1:6" s="57" customFormat="1" ht="11.2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252255.99999999939</v>
      </c>
      <c r="D176" s="222">
        <v>13168.7</v>
      </c>
      <c r="E176" s="182">
        <v>1.815460688361159E-2</v>
      </c>
      <c r="F176" s="59"/>
    </row>
    <row r="177" spans="1:10" s="60" customFormat="1" ht="10.5" customHeight="1" x14ac:dyDescent="0.2">
      <c r="A177" s="24"/>
      <c r="B177" s="37" t="s">
        <v>214</v>
      </c>
      <c r="C177" s="55">
        <v>369251474</v>
      </c>
      <c r="D177" s="222">
        <v>45982671</v>
      </c>
      <c r="E177" s="182">
        <v>-9.2071881979753911E-3</v>
      </c>
      <c r="F177" s="59"/>
    </row>
    <row r="178" spans="1:10" s="60" customFormat="1" ht="10.5" customHeight="1" x14ac:dyDescent="0.2">
      <c r="A178" s="24"/>
      <c r="B178" s="37" t="s">
        <v>215</v>
      </c>
      <c r="C178" s="55">
        <v>94178.5</v>
      </c>
      <c r="D178" s="222">
        <v>6049.5</v>
      </c>
      <c r="E178" s="182">
        <v>-0.21799633487029646</v>
      </c>
      <c r="F178" s="59"/>
    </row>
    <row r="179" spans="1:10" s="60" customFormat="1" ht="10.5" customHeight="1" x14ac:dyDescent="0.2">
      <c r="A179" s="24"/>
      <c r="B179" s="37" t="s">
        <v>216</v>
      </c>
      <c r="C179" s="55">
        <v>172828</v>
      </c>
      <c r="D179" s="222">
        <v>17000.5</v>
      </c>
      <c r="E179" s="182">
        <v>-6.2359688693086945E-2</v>
      </c>
      <c r="F179" s="59"/>
    </row>
    <row r="180" spans="1:10" s="60" customFormat="1" ht="10.5" customHeight="1" x14ac:dyDescent="0.2">
      <c r="A180" s="24"/>
      <c r="B180" s="37" t="s">
        <v>217</v>
      </c>
      <c r="C180" s="55">
        <v>1004032.3800000064</v>
      </c>
      <c r="D180" s="222">
        <v>53900.87999999999</v>
      </c>
      <c r="E180" s="182">
        <v>-1.7761527233738139E-2</v>
      </c>
      <c r="F180" s="59"/>
    </row>
    <row r="181" spans="1:10" s="60" customFormat="1" ht="10.5" hidden="1" customHeight="1" x14ac:dyDescent="0.2">
      <c r="A181" s="24"/>
      <c r="B181" s="37"/>
      <c r="C181" s="55"/>
      <c r="D181" s="222"/>
      <c r="E181" s="182"/>
    </row>
    <row r="182" spans="1:10" s="60" customFormat="1" ht="10.5" hidden="1" customHeight="1" x14ac:dyDescent="0.2">
      <c r="A182" s="24"/>
      <c r="B182" s="37"/>
      <c r="C182" s="55"/>
      <c r="D182" s="222"/>
      <c r="E182" s="182"/>
    </row>
    <row r="183" spans="1:10" s="60" customFormat="1" ht="10.5" hidden="1" customHeight="1" x14ac:dyDescent="0.2">
      <c r="A183" s="24"/>
      <c r="B183" s="37"/>
      <c r="C183" s="55"/>
      <c r="D183" s="222"/>
      <c r="E183" s="182"/>
    </row>
    <row r="184" spans="1:10" s="60" customFormat="1" ht="10.5" hidden="1" customHeight="1" x14ac:dyDescent="0.2">
      <c r="A184" s="24"/>
      <c r="B184" s="37"/>
      <c r="C184" s="55"/>
      <c r="D184" s="222"/>
      <c r="E184" s="182"/>
    </row>
    <row r="185" spans="1:10" s="60" customFormat="1" ht="10.5" hidden="1" customHeight="1" x14ac:dyDescent="0.2">
      <c r="A185" s="24"/>
      <c r="B185" s="37"/>
      <c r="C185" s="55"/>
      <c r="D185" s="222"/>
      <c r="E185" s="182"/>
    </row>
    <row r="186" spans="1:10" x14ac:dyDescent="0.2">
      <c r="B186" s="41" t="s">
        <v>235</v>
      </c>
      <c r="C186" s="166">
        <v>370774768.87999994</v>
      </c>
      <c r="D186" s="342">
        <v>46072790.580000006</v>
      </c>
      <c r="E186" s="194">
        <v>-9.3058026049827047E-3</v>
      </c>
      <c r="F186" s="59"/>
      <c r="G186" s="160"/>
      <c r="H186" s="160"/>
      <c r="I186" s="160"/>
      <c r="J186" s="160"/>
    </row>
    <row r="187" spans="1:10" ht="12" hidden="1" x14ac:dyDescent="0.2">
      <c r="B187" s="367" t="s">
        <v>164</v>
      </c>
      <c r="C187" s="370"/>
      <c r="D187" s="372"/>
      <c r="E187" s="372"/>
      <c r="G187" s="160"/>
      <c r="H187" s="160"/>
      <c r="I187" s="160"/>
      <c r="J187" s="160"/>
    </row>
    <row r="188" spans="1:10" hidden="1" x14ac:dyDescent="0.2">
      <c r="B188" s="16"/>
      <c r="C188" s="371"/>
      <c r="D188" s="373"/>
      <c r="E188" s="373"/>
      <c r="G188" s="160"/>
      <c r="H188" s="160"/>
      <c r="I188" s="160"/>
      <c r="J188" s="160"/>
    </row>
    <row r="189" spans="1:10" hidden="1" x14ac:dyDescent="0.2">
      <c r="B189" s="37" t="s">
        <v>347</v>
      </c>
      <c r="C189" s="371">
        <v>0</v>
      </c>
      <c r="D189" s="373"/>
      <c r="E189" s="373"/>
      <c r="G189" s="160"/>
      <c r="H189" s="160"/>
      <c r="I189" s="160"/>
      <c r="J189" s="160"/>
    </row>
    <row r="190" spans="1:10" hidden="1" x14ac:dyDescent="0.2">
      <c r="B190" s="37" t="s">
        <v>348</v>
      </c>
      <c r="C190" s="371">
        <v>0</v>
      </c>
      <c r="D190" s="373"/>
      <c r="E190" s="373"/>
      <c r="G190" s="160"/>
      <c r="H190" s="160"/>
      <c r="I190" s="160"/>
      <c r="J190" s="160"/>
    </row>
    <row r="191" spans="1:10" hidden="1" x14ac:dyDescent="0.2">
      <c r="B191" s="16"/>
      <c r="C191" s="371"/>
      <c r="D191" s="373"/>
      <c r="E191" s="373"/>
      <c r="G191" s="160"/>
      <c r="H191" s="160"/>
      <c r="I191" s="160"/>
      <c r="J191" s="160"/>
    </row>
    <row r="192" spans="1:10" s="28" customFormat="1" ht="3" hidden="1" customHeight="1" x14ac:dyDescent="0.2">
      <c r="A192" s="54"/>
      <c r="B192" s="367" t="s">
        <v>165</v>
      </c>
      <c r="C192" s="354"/>
      <c r="D192" s="354"/>
      <c r="E192" s="377"/>
      <c r="F192" s="374"/>
      <c r="G192" s="368"/>
      <c r="H192" s="70"/>
      <c r="I192" s="375"/>
      <c r="J192" s="375"/>
    </row>
    <row r="193" spans="1:10" ht="10.5" hidden="1" customHeight="1" x14ac:dyDescent="0.2">
      <c r="A193" s="2"/>
      <c r="B193" s="84"/>
      <c r="C193" s="72"/>
      <c r="D193" s="72"/>
      <c r="E193" s="72"/>
      <c r="F193" s="376"/>
      <c r="G193" s="369"/>
      <c r="H193" s="69"/>
      <c r="I193" s="160"/>
      <c r="J193" s="160"/>
    </row>
    <row r="194" spans="1:10" x14ac:dyDescent="0.2">
      <c r="D194" s="350"/>
      <c r="E194" s="350"/>
      <c r="F194" s="20"/>
      <c r="G194" s="160"/>
      <c r="H194" s="160"/>
      <c r="I194" s="160"/>
      <c r="J194" s="160"/>
    </row>
    <row r="195" spans="1:10" x14ac:dyDescent="0.2">
      <c r="D195" s="350"/>
      <c r="E195" s="350"/>
      <c r="G195" s="160"/>
      <c r="H195" s="160"/>
      <c r="I195" s="160"/>
      <c r="J195" s="160"/>
    </row>
    <row r="196" spans="1:10" x14ac:dyDescent="0.2">
      <c r="D196" s="350"/>
      <c r="E196" s="350"/>
      <c r="G196" s="160"/>
      <c r="H196" s="160"/>
      <c r="I196" s="160"/>
      <c r="J196" s="160"/>
    </row>
    <row r="197" spans="1:10" x14ac:dyDescent="0.2">
      <c r="D197" s="350"/>
      <c r="E197" s="350"/>
      <c r="G197" s="160"/>
      <c r="H197" s="160"/>
      <c r="I197" s="160"/>
      <c r="J197" s="160"/>
    </row>
    <row r="198" spans="1:10" x14ac:dyDescent="0.2">
      <c r="D198" s="350"/>
      <c r="E198" s="350"/>
      <c r="G198" s="160"/>
      <c r="H198" s="160"/>
      <c r="I198" s="160"/>
      <c r="J198" s="160"/>
    </row>
    <row r="199" spans="1:10" x14ac:dyDescent="0.2">
      <c r="D199" s="350"/>
      <c r="E199" s="350"/>
    </row>
    <row r="200" spans="1:10" x14ac:dyDescent="0.2">
      <c r="D200" s="350"/>
      <c r="E200" s="350"/>
    </row>
    <row r="201" spans="1:10" x14ac:dyDescent="0.2">
      <c r="D201" s="350"/>
      <c r="E201" s="350"/>
    </row>
    <row r="202" spans="1:10" x14ac:dyDescent="0.2">
      <c r="D202" s="350"/>
      <c r="E202" s="350"/>
    </row>
    <row r="203" spans="1:10" x14ac:dyDescent="0.2">
      <c r="D203" s="350"/>
      <c r="E203" s="350"/>
    </row>
    <row r="204" spans="1:10" x14ac:dyDescent="0.2">
      <c r="D204" s="350"/>
      <c r="E204" s="350"/>
    </row>
    <row r="205" spans="1:10" x14ac:dyDescent="0.2">
      <c r="D205" s="350"/>
      <c r="E205" s="350"/>
    </row>
    <row r="206" spans="1:10" x14ac:dyDescent="0.2">
      <c r="D206" s="350"/>
      <c r="E206" s="350"/>
    </row>
    <row r="207" spans="1:10" x14ac:dyDescent="0.2">
      <c r="D207" s="350"/>
      <c r="E207" s="350"/>
    </row>
    <row r="208" spans="1:10" x14ac:dyDescent="0.2">
      <c r="D208" s="350"/>
      <c r="E208" s="350"/>
    </row>
    <row r="209" spans="4:5" x14ac:dyDescent="0.2">
      <c r="D209" s="350"/>
      <c r="E209" s="350"/>
    </row>
    <row r="210" spans="4:5" x14ac:dyDescent="0.2">
      <c r="D210" s="350"/>
      <c r="E210" s="350"/>
    </row>
    <row r="211" spans="4:5" x14ac:dyDescent="0.2">
      <c r="D211" s="350"/>
      <c r="E211" s="350"/>
    </row>
    <row r="212" spans="4:5" x14ac:dyDescent="0.2">
      <c r="D212" s="350"/>
      <c r="E212" s="350"/>
    </row>
    <row r="213" spans="4:5" x14ac:dyDescent="0.2">
      <c r="D213" s="350"/>
      <c r="E213" s="350"/>
    </row>
    <row r="214" spans="4:5" x14ac:dyDescent="0.2">
      <c r="D214" s="350"/>
      <c r="E214" s="350"/>
    </row>
    <row r="215" spans="4:5" x14ac:dyDescent="0.2">
      <c r="D215" s="350"/>
      <c r="E215" s="350"/>
    </row>
    <row r="216" spans="4:5" x14ac:dyDescent="0.2">
      <c r="D216" s="350"/>
      <c r="E216" s="350"/>
    </row>
    <row r="217" spans="4:5" x14ac:dyDescent="0.2">
      <c r="D217" s="350"/>
      <c r="E217" s="350"/>
    </row>
    <row r="218" spans="4:5" x14ac:dyDescent="0.2">
      <c r="D218" s="350"/>
      <c r="E218" s="350"/>
    </row>
    <row r="219" spans="4:5" x14ac:dyDescent="0.2">
      <c r="D219" s="350"/>
      <c r="E219" s="350"/>
    </row>
    <row r="220" spans="4:5" x14ac:dyDescent="0.2">
      <c r="D220" s="350"/>
      <c r="E220" s="350"/>
    </row>
    <row r="221" spans="4:5" x14ac:dyDescent="0.2">
      <c r="D221" s="350"/>
      <c r="E221" s="350"/>
    </row>
    <row r="222" spans="4:5" x14ac:dyDescent="0.2">
      <c r="D222" s="350"/>
      <c r="E222" s="350"/>
    </row>
    <row r="223" spans="4:5" x14ac:dyDescent="0.2">
      <c r="D223" s="350"/>
      <c r="E223" s="350"/>
    </row>
    <row r="224" spans="4:5" x14ac:dyDescent="0.2">
      <c r="D224" s="350"/>
      <c r="E224" s="350"/>
    </row>
    <row r="225" spans="4:5" x14ac:dyDescent="0.2">
      <c r="D225" s="350"/>
      <c r="E225" s="350"/>
    </row>
    <row r="226" spans="4:5" x14ac:dyDescent="0.2">
      <c r="D226" s="350"/>
      <c r="E226" s="350"/>
    </row>
    <row r="227" spans="4:5" x14ac:dyDescent="0.2">
      <c r="D227" s="350"/>
      <c r="E227" s="350"/>
    </row>
    <row r="228" spans="4:5" x14ac:dyDescent="0.2">
      <c r="D228" s="350"/>
      <c r="E228" s="350"/>
    </row>
    <row r="229" spans="4:5" x14ac:dyDescent="0.2">
      <c r="D229" s="350"/>
      <c r="E229" s="350"/>
    </row>
    <row r="230" spans="4:5" x14ac:dyDescent="0.2">
      <c r="D230" s="350"/>
      <c r="E230" s="350"/>
    </row>
    <row r="231" spans="4:5" x14ac:dyDescent="0.2">
      <c r="D231" s="350"/>
      <c r="E231" s="350"/>
    </row>
    <row r="232" spans="4:5" x14ac:dyDescent="0.2">
      <c r="D232" s="350"/>
      <c r="E232" s="350"/>
    </row>
    <row r="233" spans="4:5" x14ac:dyDescent="0.2">
      <c r="D233" s="350"/>
      <c r="E233" s="350"/>
    </row>
    <row r="234" spans="4:5" x14ac:dyDescent="0.2">
      <c r="D234" s="350"/>
      <c r="E234" s="350"/>
    </row>
    <row r="235" spans="4:5" x14ac:dyDescent="0.2">
      <c r="D235" s="350"/>
      <c r="E235" s="350"/>
    </row>
    <row r="236" spans="4:5" x14ac:dyDescent="0.2">
      <c r="D236" s="350"/>
      <c r="E236" s="350"/>
    </row>
    <row r="237" spans="4:5" x14ac:dyDescent="0.2">
      <c r="D237" s="350"/>
      <c r="E237" s="350"/>
    </row>
    <row r="238" spans="4:5" x14ac:dyDescent="0.2">
      <c r="D238" s="350"/>
      <c r="E238" s="350"/>
    </row>
    <row r="239" spans="4:5" x14ac:dyDescent="0.2">
      <c r="D239" s="350"/>
      <c r="E239" s="350"/>
    </row>
    <row r="240" spans="4:5" x14ac:dyDescent="0.2">
      <c r="D240" s="350"/>
      <c r="E240" s="350"/>
    </row>
    <row r="241" spans="4:5" x14ac:dyDescent="0.2">
      <c r="D241" s="350"/>
      <c r="E241" s="350"/>
    </row>
    <row r="242" spans="4:5" x14ac:dyDescent="0.2">
      <c r="D242" s="350"/>
      <c r="E242" s="350"/>
    </row>
    <row r="243" spans="4:5" x14ac:dyDescent="0.2">
      <c r="D243" s="350"/>
      <c r="E243" s="350"/>
    </row>
    <row r="244" spans="4:5" x14ac:dyDescent="0.2">
      <c r="D244" s="350"/>
      <c r="E244" s="350"/>
    </row>
    <row r="245" spans="4:5" x14ac:dyDescent="0.2">
      <c r="D245" s="350"/>
    </row>
    <row r="246" spans="4:5" x14ac:dyDescent="0.2">
      <c r="D246" s="350"/>
    </row>
    <row r="247" spans="4:5" x14ac:dyDescent="0.2">
      <c r="D247" s="350"/>
    </row>
    <row r="248" spans="4:5" x14ac:dyDescent="0.2">
      <c r="D248" s="350"/>
    </row>
    <row r="249" spans="4:5" x14ac:dyDescent="0.2">
      <c r="D249" s="350"/>
    </row>
    <row r="250" spans="4:5" x14ac:dyDescent="0.2">
      <c r="D250" s="350"/>
    </row>
    <row r="251" spans="4:5" x14ac:dyDescent="0.2">
      <c r="D251" s="350"/>
    </row>
    <row r="252" spans="4:5" x14ac:dyDescent="0.2">
      <c r="D252" s="350"/>
    </row>
    <row r="253" spans="4:5" x14ac:dyDescent="0.2">
      <c r="D253" s="350"/>
    </row>
    <row r="254" spans="4:5" x14ac:dyDescent="0.2">
      <c r="D254" s="350"/>
    </row>
    <row r="255" spans="4:5" x14ac:dyDescent="0.2">
      <c r="D255" s="350"/>
    </row>
    <row r="256" spans="4:5" x14ac:dyDescent="0.2">
      <c r="D256" s="350"/>
    </row>
    <row r="257" spans="4:4" x14ac:dyDescent="0.2">
      <c r="D257"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tabColor indexed="26"/>
  </sheetPr>
  <dimension ref="A1:F364"/>
  <sheetViews>
    <sheetView showRowColHeaders="0" showZeros="0" topLeftCell="A163" zoomScaleNormal="100" zoomScaleSheetLayoutView="115" workbookViewId="0">
      <selection activeCell="C192" sqref="C192:E192"/>
    </sheetView>
  </sheetViews>
  <sheetFormatPr baseColWidth="10" defaultRowHeight="11.25" x14ac:dyDescent="0.2"/>
  <cols>
    <col min="1" max="1" width="4" style="6" customWidth="1"/>
    <col min="2" max="2" width="56.140625" style="5" customWidth="1"/>
    <col min="3" max="3" width="13" style="3" customWidth="1"/>
    <col min="4" max="4" width="13.7109375" style="3" customWidth="1"/>
    <col min="5" max="5" width="9" style="3" customWidth="1"/>
    <col min="6" max="6" width="2.5703125" style="3" customWidth="1"/>
    <col min="7" max="16384" width="11.42578125" style="5"/>
  </cols>
  <sheetData>
    <row r="1" spans="1:6" ht="9" customHeight="1" x14ac:dyDescent="0.2">
      <c r="A1" s="1"/>
      <c r="B1" s="2"/>
      <c r="D1" s="4"/>
      <c r="E1" s="4"/>
      <c r="F1" s="4"/>
    </row>
    <row r="2" spans="1:6" ht="16.5" customHeight="1" x14ac:dyDescent="0.25">
      <c r="B2" s="7" t="s">
        <v>288</v>
      </c>
      <c r="C2" s="8"/>
      <c r="D2" s="8"/>
      <c r="E2" s="8"/>
      <c r="F2" s="8"/>
    </row>
    <row r="3" spans="1:6" ht="12" customHeight="1" x14ac:dyDescent="0.2">
      <c r="B3" s="9" t="str">
        <f>CUMUL_Maternité_nbre!B3</f>
        <v>PERIODE DU 1.1 AU 30.11.2024</v>
      </c>
    </row>
    <row r="4" spans="1:6" ht="14.25" customHeight="1" x14ac:dyDescent="0.2">
      <c r="B4" s="12" t="s">
        <v>175</v>
      </c>
      <c r="C4" s="13"/>
      <c r="D4" s="13"/>
      <c r="E4" s="351"/>
      <c r="F4" s="15"/>
    </row>
    <row r="5" spans="1:6" ht="12" customHeight="1" x14ac:dyDescent="0.2">
      <c r="B5" s="16" t="s">
        <v>4</v>
      </c>
      <c r="C5" s="18" t="s">
        <v>6</v>
      </c>
      <c r="D5" s="219" t="s">
        <v>3</v>
      </c>
      <c r="E5" s="19" t="str">
        <f>CUMUL_Maladie_mnt!$H$5</f>
        <v>PCAP</v>
      </c>
      <c r="F5" s="20"/>
    </row>
    <row r="6" spans="1:6" ht="9.75" customHeight="1" x14ac:dyDescent="0.2">
      <c r="B6" s="21"/>
      <c r="C6" s="17"/>
      <c r="D6" s="220" t="s">
        <v>87</v>
      </c>
      <c r="E6" s="22" t="str">
        <f>CUMUL_Maladie_mnt!$H$6</f>
        <v>en %</v>
      </c>
      <c r="F6" s="23"/>
    </row>
    <row r="7" spans="1:6" s="28" customFormat="1" ht="16.5" customHeight="1" x14ac:dyDescent="0.2">
      <c r="A7" s="24"/>
      <c r="B7" s="25" t="s">
        <v>171</v>
      </c>
      <c r="C7" s="192"/>
      <c r="D7" s="228"/>
      <c r="E7" s="193"/>
      <c r="F7" s="27"/>
    </row>
    <row r="8" spans="1:6" ht="6.75" customHeight="1" x14ac:dyDescent="0.2">
      <c r="B8" s="29"/>
      <c r="C8" s="30"/>
      <c r="D8" s="222"/>
      <c r="E8" s="179"/>
      <c r="F8" s="20"/>
    </row>
    <row r="9" spans="1:6" s="28" customFormat="1" ht="12" customHeight="1" x14ac:dyDescent="0.2">
      <c r="A9" s="24"/>
      <c r="B9" s="31" t="s">
        <v>88</v>
      </c>
      <c r="C9" s="30"/>
      <c r="D9" s="222"/>
      <c r="E9" s="179"/>
      <c r="F9" s="27"/>
    </row>
    <row r="10" spans="1:6" ht="10.5" customHeight="1" x14ac:dyDescent="0.2">
      <c r="B10" s="16" t="s">
        <v>22</v>
      </c>
      <c r="C10" s="30">
        <v>2156718</v>
      </c>
      <c r="D10" s="222">
        <v>51645</v>
      </c>
      <c r="E10" s="179">
        <v>-3.0363438707989299E-2</v>
      </c>
      <c r="F10" s="20"/>
    </row>
    <row r="11" spans="1:6" ht="10.5" customHeight="1" x14ac:dyDescent="0.2">
      <c r="B11" s="16" t="s">
        <v>23</v>
      </c>
      <c r="C11" s="30">
        <v>12245</v>
      </c>
      <c r="D11" s="222">
        <v>2</v>
      </c>
      <c r="E11" s="179">
        <v>-0.15522593997930323</v>
      </c>
      <c r="F11" s="20"/>
    </row>
    <row r="12" spans="1:6" ht="10.5" customHeight="1" x14ac:dyDescent="0.2">
      <c r="B12" s="16" t="s">
        <v>218</v>
      </c>
      <c r="C12" s="30">
        <v>21351.040000000008</v>
      </c>
      <c r="D12" s="222">
        <v>1553.9700000000005</v>
      </c>
      <c r="E12" s="179">
        <v>8.1678869547070487E-3</v>
      </c>
      <c r="F12" s="20"/>
    </row>
    <row r="13" spans="1:6" ht="10.5" customHeight="1" x14ac:dyDescent="0.2">
      <c r="B13" s="33" t="s">
        <v>193</v>
      </c>
      <c r="C13" s="30">
        <v>70847</v>
      </c>
      <c r="D13" s="222">
        <v>4827</v>
      </c>
      <c r="E13" s="179">
        <v>8.7260784825278881E-2</v>
      </c>
      <c r="F13" s="20"/>
    </row>
    <row r="14" spans="1:6" x14ac:dyDescent="0.2">
      <c r="B14" s="33" t="s">
        <v>194</v>
      </c>
      <c r="C14" s="30">
        <v>10553</v>
      </c>
      <c r="D14" s="222">
        <v>1072</v>
      </c>
      <c r="E14" s="179">
        <v>3.3392087739913867E-2</v>
      </c>
      <c r="F14" s="20"/>
    </row>
    <row r="15" spans="1:6" x14ac:dyDescent="0.2">
      <c r="B15" s="33" t="s">
        <v>322</v>
      </c>
      <c r="C15" s="30"/>
      <c r="D15" s="222"/>
      <c r="E15" s="179"/>
      <c r="F15" s="20"/>
    </row>
    <row r="16" spans="1:6" x14ac:dyDescent="0.2">
      <c r="B16" s="33" t="s">
        <v>324</v>
      </c>
      <c r="C16" s="30">
        <v>10</v>
      </c>
      <c r="D16" s="222">
        <v>7</v>
      </c>
      <c r="E16" s="179">
        <v>0.4285714285714286</v>
      </c>
      <c r="F16" s="20"/>
    </row>
    <row r="17" spans="1:6" x14ac:dyDescent="0.2">
      <c r="B17" s="33" t="s">
        <v>325</v>
      </c>
      <c r="C17" s="30">
        <v>11104</v>
      </c>
      <c r="D17" s="222">
        <v>238</v>
      </c>
      <c r="E17" s="179">
        <v>3.9603033423836642E-2</v>
      </c>
      <c r="F17" s="20"/>
    </row>
    <row r="18" spans="1:6" x14ac:dyDescent="0.2">
      <c r="B18" s="33" t="s">
        <v>320</v>
      </c>
      <c r="C18" s="30">
        <v>3404</v>
      </c>
      <c r="D18" s="222">
        <v>3</v>
      </c>
      <c r="E18" s="179">
        <v>0.25655223329641941</v>
      </c>
      <c r="F18" s="20"/>
    </row>
    <row r="19" spans="1:6" x14ac:dyDescent="0.2">
      <c r="B19" s="33" t="s">
        <v>321</v>
      </c>
      <c r="C19" s="30">
        <v>45776</v>
      </c>
      <c r="D19" s="222">
        <v>3507</v>
      </c>
      <c r="E19" s="179">
        <v>0.10165575664227955</v>
      </c>
      <c r="F19" s="20"/>
    </row>
    <row r="20" spans="1:6" x14ac:dyDescent="0.2">
      <c r="B20" s="33" t="s">
        <v>323</v>
      </c>
      <c r="C20" s="30">
        <v>92198.040000000008</v>
      </c>
      <c r="D20" s="222">
        <v>6380.97</v>
      </c>
      <c r="E20" s="179">
        <v>6.7860131903219711E-2</v>
      </c>
      <c r="F20" s="20"/>
    </row>
    <row r="21" spans="1:6" x14ac:dyDescent="0.2">
      <c r="B21" s="35"/>
      <c r="C21" s="30"/>
      <c r="D21" s="222"/>
      <c r="E21" s="179"/>
      <c r="F21" s="34"/>
    </row>
    <row r="22" spans="1:6" s="28" customFormat="1" ht="11.25" customHeight="1" x14ac:dyDescent="0.2">
      <c r="A22" s="24"/>
      <c r="B22" s="31" t="s">
        <v>102</v>
      </c>
      <c r="C22" s="30"/>
      <c r="D22" s="222"/>
      <c r="E22" s="179"/>
      <c r="F22" s="36"/>
    </row>
    <row r="23" spans="1:6" ht="10.5" customHeight="1" x14ac:dyDescent="0.2">
      <c r="B23" s="16" t="s">
        <v>22</v>
      </c>
      <c r="C23" s="30">
        <v>507799</v>
      </c>
      <c r="D23" s="222">
        <v>54324</v>
      </c>
      <c r="E23" s="179">
        <v>2.6605261615036513E-2</v>
      </c>
      <c r="F23" s="20"/>
    </row>
    <row r="24" spans="1:6" ht="10.5" customHeight="1" x14ac:dyDescent="0.2">
      <c r="B24" s="16" t="s">
        <v>23</v>
      </c>
      <c r="C24" s="30">
        <v>123</v>
      </c>
      <c r="D24" s="222"/>
      <c r="E24" s="179">
        <v>-0.32786885245901642</v>
      </c>
      <c r="F24" s="34"/>
    </row>
    <row r="25" spans="1:6" ht="10.5" customHeight="1" x14ac:dyDescent="0.2">
      <c r="B25" s="33" t="s">
        <v>193</v>
      </c>
      <c r="C25" s="30">
        <v>47934.200000000004</v>
      </c>
      <c r="D25" s="222">
        <v>5358</v>
      </c>
      <c r="E25" s="179">
        <v>-0.17853231857060348</v>
      </c>
      <c r="F25" s="34"/>
    </row>
    <row r="26" spans="1:6" ht="10.5" customHeight="1" x14ac:dyDescent="0.2">
      <c r="B26" s="33" t="s">
        <v>194</v>
      </c>
      <c r="C26" s="30">
        <v>1195359.5</v>
      </c>
      <c r="D26" s="222">
        <v>249910.5</v>
      </c>
      <c r="E26" s="179">
        <v>3.2520219864983435E-2</v>
      </c>
      <c r="F26" s="34"/>
    </row>
    <row r="27" spans="1:6" ht="10.5" customHeight="1" x14ac:dyDescent="0.2">
      <c r="B27" s="33" t="s">
        <v>322</v>
      </c>
      <c r="C27" s="30">
        <v>83769</v>
      </c>
      <c r="D27" s="222">
        <v>79101</v>
      </c>
      <c r="E27" s="179">
        <v>1.1745665577651332E-2</v>
      </c>
      <c r="F27" s="34"/>
    </row>
    <row r="28" spans="1:6" ht="10.5" customHeight="1" x14ac:dyDescent="0.2">
      <c r="B28" s="33" t="s">
        <v>324</v>
      </c>
      <c r="C28" s="30">
        <v>4</v>
      </c>
      <c r="D28" s="222">
        <v>1</v>
      </c>
      <c r="E28" s="179">
        <v>-0.6</v>
      </c>
      <c r="F28" s="34"/>
    </row>
    <row r="29" spans="1:6" ht="10.5" customHeight="1" x14ac:dyDescent="0.2">
      <c r="B29" s="33" t="s">
        <v>325</v>
      </c>
      <c r="C29" s="30">
        <v>115886.5</v>
      </c>
      <c r="D29" s="222">
        <v>115532.5</v>
      </c>
      <c r="E29" s="179">
        <v>2.1881751245535819E-2</v>
      </c>
      <c r="F29" s="34"/>
    </row>
    <row r="30" spans="1:6" ht="10.5" customHeight="1" x14ac:dyDescent="0.2">
      <c r="B30" s="33" t="s">
        <v>320</v>
      </c>
      <c r="C30" s="30">
        <v>109303</v>
      </c>
      <c r="D30" s="222">
        <v>1486</v>
      </c>
      <c r="E30" s="179">
        <v>7.6052287099688254E-3</v>
      </c>
      <c r="F30" s="34"/>
    </row>
    <row r="31" spans="1:6" ht="10.5" customHeight="1" x14ac:dyDescent="0.2">
      <c r="B31" s="33" t="s">
        <v>321</v>
      </c>
      <c r="C31" s="30">
        <v>763051</v>
      </c>
      <c r="D31" s="222">
        <v>41201</v>
      </c>
      <c r="E31" s="179">
        <v>3.5778811526646859E-2</v>
      </c>
      <c r="F31" s="34"/>
    </row>
    <row r="32" spans="1:6" ht="10.5" customHeight="1" x14ac:dyDescent="0.2">
      <c r="B32" s="33" t="s">
        <v>323</v>
      </c>
      <c r="C32" s="30">
        <v>123346</v>
      </c>
      <c r="D32" s="222">
        <v>12589</v>
      </c>
      <c r="E32" s="179">
        <v>6.0329413382848474E-2</v>
      </c>
      <c r="F32" s="34"/>
    </row>
    <row r="33" spans="1:6" ht="10.5" customHeight="1" x14ac:dyDescent="0.2">
      <c r="B33" s="16" t="s">
        <v>195</v>
      </c>
      <c r="C33" s="30">
        <v>1243293.7</v>
      </c>
      <c r="D33" s="222">
        <v>255268.5</v>
      </c>
      <c r="E33" s="179">
        <v>2.239301206911759E-2</v>
      </c>
      <c r="F33" s="34"/>
    </row>
    <row r="34" spans="1:6" ht="10.5" customHeight="1" x14ac:dyDescent="0.2">
      <c r="B34" s="16" t="s">
        <v>196</v>
      </c>
      <c r="C34" s="30"/>
      <c r="D34" s="222"/>
      <c r="E34" s="179"/>
      <c r="F34" s="34"/>
    </row>
    <row r="35" spans="1:6" ht="10.5" customHeight="1" x14ac:dyDescent="0.2">
      <c r="B35" s="16" t="s">
        <v>197</v>
      </c>
      <c r="C35" s="30">
        <v>2</v>
      </c>
      <c r="D35" s="222"/>
      <c r="E35" s="179"/>
      <c r="F35" s="34"/>
    </row>
    <row r="36" spans="1:6" ht="10.5" customHeight="1" x14ac:dyDescent="0.2">
      <c r="B36" s="16" t="s">
        <v>198</v>
      </c>
      <c r="C36" s="30">
        <v>90</v>
      </c>
      <c r="D36" s="222"/>
      <c r="E36" s="179"/>
      <c r="F36" s="34"/>
    </row>
    <row r="37" spans="1:6" ht="9"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43">
        <v>2664517</v>
      </c>
      <c r="D39" s="222">
        <v>105969</v>
      </c>
      <c r="E39" s="344">
        <v>-1.9999315898051151E-2</v>
      </c>
      <c r="F39" s="34"/>
    </row>
    <row r="40" spans="1:6" ht="10.5" customHeight="1" x14ac:dyDescent="0.2">
      <c r="B40" s="16" t="s">
        <v>23</v>
      </c>
      <c r="C40" s="343">
        <v>12368</v>
      </c>
      <c r="D40" s="222">
        <v>2</v>
      </c>
      <c r="E40" s="344">
        <v>-0.15737838942635241</v>
      </c>
      <c r="F40" s="34"/>
    </row>
    <row r="41" spans="1:6" s="28" customFormat="1" ht="10.5" customHeight="1" x14ac:dyDescent="0.2">
      <c r="A41" s="24"/>
      <c r="B41" s="33" t="s">
        <v>193</v>
      </c>
      <c r="C41" s="343">
        <v>69285.24000000002</v>
      </c>
      <c r="D41" s="222">
        <v>6911.97</v>
      </c>
      <c r="E41" s="344">
        <v>-0.12881585757115921</v>
      </c>
      <c r="F41" s="27"/>
    </row>
    <row r="42" spans="1:6" ht="10.5" customHeight="1" x14ac:dyDescent="0.2">
      <c r="B42" s="33" t="s">
        <v>194</v>
      </c>
      <c r="C42" s="343">
        <v>1266206.5</v>
      </c>
      <c r="D42" s="222">
        <v>254737.5</v>
      </c>
      <c r="E42" s="344">
        <v>3.543708394545142E-2</v>
      </c>
      <c r="F42" s="34"/>
    </row>
    <row r="43" spans="1:6" ht="10.5" customHeight="1" x14ac:dyDescent="0.2">
      <c r="B43" s="33" t="s">
        <v>322</v>
      </c>
      <c r="C43" s="343">
        <v>94322</v>
      </c>
      <c r="D43" s="222">
        <v>80173</v>
      </c>
      <c r="E43" s="344">
        <v>1.4122365160173622E-2</v>
      </c>
      <c r="F43" s="34"/>
    </row>
    <row r="44" spans="1:6" ht="10.5" customHeight="1" x14ac:dyDescent="0.2">
      <c r="B44" s="33" t="s">
        <v>324</v>
      </c>
      <c r="C44" s="343">
        <v>4</v>
      </c>
      <c r="D44" s="222">
        <v>1</v>
      </c>
      <c r="E44" s="344">
        <v>-0.6</v>
      </c>
      <c r="F44" s="34"/>
    </row>
    <row r="45" spans="1:6" ht="10.5" customHeight="1" x14ac:dyDescent="0.2">
      <c r="B45" s="33" t="s">
        <v>325</v>
      </c>
      <c r="C45" s="343">
        <v>115896.5</v>
      </c>
      <c r="D45" s="222">
        <v>115539.5</v>
      </c>
      <c r="E45" s="344">
        <v>2.1906852890346773E-2</v>
      </c>
      <c r="F45" s="34"/>
    </row>
    <row r="46" spans="1:6" ht="10.5" customHeight="1" x14ac:dyDescent="0.2">
      <c r="B46" s="33" t="s">
        <v>320</v>
      </c>
      <c r="C46" s="343">
        <v>120407</v>
      </c>
      <c r="D46" s="222">
        <v>1724</v>
      </c>
      <c r="E46" s="344">
        <v>1.0473401085943967E-2</v>
      </c>
      <c r="F46" s="34"/>
    </row>
    <row r="47" spans="1:6" ht="10.5" customHeight="1" x14ac:dyDescent="0.2">
      <c r="B47" s="33" t="s">
        <v>321</v>
      </c>
      <c r="C47" s="30">
        <v>766455</v>
      </c>
      <c r="D47" s="222">
        <v>41204</v>
      </c>
      <c r="E47" s="179">
        <v>3.6587674904855483E-2</v>
      </c>
      <c r="F47" s="34"/>
    </row>
    <row r="48" spans="1:6" ht="10.5" customHeight="1" x14ac:dyDescent="0.2">
      <c r="B48" s="33" t="s">
        <v>323</v>
      </c>
      <c r="C48" s="30">
        <v>169122</v>
      </c>
      <c r="D48" s="222">
        <v>16096</v>
      </c>
      <c r="E48" s="179">
        <v>7.1205979224727711E-2</v>
      </c>
      <c r="F48" s="34"/>
    </row>
    <row r="49" spans="1:6" ht="10.5" customHeight="1" x14ac:dyDescent="0.2">
      <c r="B49" s="16" t="s">
        <v>195</v>
      </c>
      <c r="C49" s="30">
        <v>1335491.74</v>
      </c>
      <c r="D49" s="222">
        <v>261649.47</v>
      </c>
      <c r="E49" s="179">
        <v>2.5407127538078722E-2</v>
      </c>
      <c r="F49" s="34"/>
    </row>
    <row r="50" spans="1:6" ht="10.5" customHeight="1" x14ac:dyDescent="0.2">
      <c r="B50" s="16" t="s">
        <v>196</v>
      </c>
      <c r="C50" s="30"/>
      <c r="D50" s="222"/>
      <c r="E50" s="179"/>
      <c r="F50" s="34"/>
    </row>
    <row r="51" spans="1:6" s="28" customFormat="1" ht="10.5" customHeight="1" x14ac:dyDescent="0.2">
      <c r="A51" s="24"/>
      <c r="B51" s="16" t="s">
        <v>197</v>
      </c>
      <c r="C51" s="30">
        <v>2</v>
      </c>
      <c r="D51" s="222"/>
      <c r="E51" s="179"/>
      <c r="F51" s="27"/>
    </row>
    <row r="52" spans="1:6" ht="10.5" customHeight="1" x14ac:dyDescent="0.2">
      <c r="B52" s="16" t="s">
        <v>198</v>
      </c>
      <c r="C52" s="30">
        <v>90</v>
      </c>
      <c r="D52" s="222"/>
      <c r="E52" s="179"/>
      <c r="F52" s="34"/>
    </row>
    <row r="53" spans="1:6" ht="9" customHeight="1" x14ac:dyDescent="0.2">
      <c r="B53" s="16" t="s">
        <v>303</v>
      </c>
      <c r="C53" s="30"/>
      <c r="D53" s="222"/>
      <c r="E53" s="179"/>
      <c r="F53" s="34"/>
    </row>
    <row r="54" spans="1:6" ht="10.5" customHeight="1" x14ac:dyDescent="0.2">
      <c r="B54" s="31" t="s">
        <v>122</v>
      </c>
      <c r="C54" s="30"/>
      <c r="D54" s="222"/>
      <c r="E54" s="179"/>
      <c r="F54" s="34"/>
    </row>
    <row r="55" spans="1:6" ht="10.5" customHeight="1" x14ac:dyDescent="0.2">
      <c r="B55" s="16" t="s">
        <v>22</v>
      </c>
      <c r="C55" s="30">
        <v>2</v>
      </c>
      <c r="D55" s="222"/>
      <c r="E55" s="179"/>
      <c r="F55" s="34"/>
    </row>
    <row r="56" spans="1:6" ht="10.5" customHeight="1" x14ac:dyDescent="0.2">
      <c r="B56" s="16" t="s">
        <v>23</v>
      </c>
      <c r="C56" s="30">
        <v>0</v>
      </c>
      <c r="D56" s="222"/>
      <c r="E56" s="179"/>
      <c r="F56" s="34"/>
    </row>
    <row r="57" spans="1:6" s="28" customFormat="1" ht="6.75" customHeight="1" x14ac:dyDescent="0.2">
      <c r="A57" s="24"/>
      <c r="B57" s="35"/>
      <c r="C57" s="30"/>
      <c r="D57" s="222"/>
      <c r="E57" s="179"/>
      <c r="F57" s="36"/>
    </row>
    <row r="58" spans="1:6" s="28" customFormat="1" ht="13.5" customHeight="1" x14ac:dyDescent="0.2">
      <c r="A58" s="24"/>
      <c r="B58" s="31" t="s">
        <v>121</v>
      </c>
      <c r="C58" s="30"/>
      <c r="D58" s="222"/>
      <c r="E58" s="179"/>
      <c r="F58" s="36"/>
    </row>
    <row r="59" spans="1:6" s="28" customFormat="1" ht="10.5" customHeight="1" x14ac:dyDescent="0.2">
      <c r="A59" s="24"/>
      <c r="B59" s="16" t="s">
        <v>22</v>
      </c>
      <c r="C59" s="30">
        <v>559</v>
      </c>
      <c r="D59" s="222"/>
      <c r="E59" s="179">
        <v>-9.838709677419355E-2</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1066</v>
      </c>
      <c r="D61" s="222"/>
      <c r="E61" s="179">
        <v>0.13525026624068159</v>
      </c>
      <c r="F61" s="36"/>
    </row>
    <row r="62" spans="1:6" s="28" customFormat="1" ht="10.5" customHeight="1" x14ac:dyDescent="0.2">
      <c r="A62" s="24"/>
      <c r="B62" s="16" t="s">
        <v>200</v>
      </c>
      <c r="C62" s="30">
        <v>19</v>
      </c>
      <c r="D62" s="222"/>
      <c r="E62" s="179">
        <v>0</v>
      </c>
      <c r="F62" s="36"/>
    </row>
    <row r="63" spans="1:6" s="28" customFormat="1" ht="10.5" customHeight="1" x14ac:dyDescent="0.2">
      <c r="A63" s="24"/>
      <c r="B63" s="16" t="s">
        <v>201</v>
      </c>
      <c r="C63" s="30">
        <v>211</v>
      </c>
      <c r="D63" s="222">
        <v>2</v>
      </c>
      <c r="E63" s="179">
        <v>0.19209039548022599</v>
      </c>
      <c r="F63" s="36"/>
    </row>
    <row r="64" spans="1:6" s="28" customFormat="1" ht="10.5" customHeight="1" x14ac:dyDescent="0.2">
      <c r="A64" s="24"/>
      <c r="B64" s="16" t="s">
        <v>202</v>
      </c>
      <c r="C64" s="30">
        <v>1361</v>
      </c>
      <c r="D64" s="222"/>
      <c r="E64" s="179">
        <v>-8.2884097035040405E-2</v>
      </c>
      <c r="F64" s="36"/>
    </row>
    <row r="65" spans="1:6" s="28" customFormat="1" ht="10.5" customHeight="1" x14ac:dyDescent="0.2">
      <c r="A65" s="24"/>
      <c r="B65" s="16" t="s">
        <v>203</v>
      </c>
      <c r="C65" s="30">
        <v>1174</v>
      </c>
      <c r="D65" s="222"/>
      <c r="E65" s="179">
        <v>-0.11927981995498871</v>
      </c>
      <c r="F65" s="36"/>
    </row>
    <row r="66" spans="1:6" s="28" customFormat="1" ht="10.5" customHeight="1" x14ac:dyDescent="0.2">
      <c r="A66" s="24"/>
      <c r="B66" s="16" t="s">
        <v>204</v>
      </c>
      <c r="C66" s="30">
        <v>545</v>
      </c>
      <c r="D66" s="222"/>
      <c r="E66" s="179"/>
      <c r="F66" s="36"/>
    </row>
    <row r="67" spans="1:6" s="28" customFormat="1" ht="6.75" customHeight="1" x14ac:dyDescent="0.2">
      <c r="A67" s="24"/>
      <c r="B67" s="35"/>
      <c r="C67" s="30"/>
      <c r="D67" s="222"/>
      <c r="E67" s="179"/>
      <c r="F67" s="36"/>
    </row>
    <row r="68" spans="1:6" s="28" customFormat="1" ht="12" customHeight="1" x14ac:dyDescent="0.2">
      <c r="A68" s="24"/>
      <c r="B68" s="31" t="s">
        <v>243</v>
      </c>
      <c r="C68" s="30"/>
      <c r="D68" s="222"/>
      <c r="E68" s="179"/>
      <c r="F68" s="36"/>
    </row>
    <row r="69" spans="1:6" s="28" customFormat="1" ht="10.5" customHeight="1" x14ac:dyDescent="0.2">
      <c r="A69" s="24"/>
      <c r="B69" s="16" t="s">
        <v>22</v>
      </c>
      <c r="C69" s="30">
        <v>101695</v>
      </c>
      <c r="D69" s="222"/>
      <c r="E69" s="179">
        <v>0.15854769987924078</v>
      </c>
      <c r="F69" s="36"/>
    </row>
    <row r="70" spans="1:6" s="28" customFormat="1" ht="10.5" customHeight="1" x14ac:dyDescent="0.2">
      <c r="A70" s="24"/>
      <c r="B70" s="16" t="s">
        <v>23</v>
      </c>
      <c r="C70" s="30">
        <v>81</v>
      </c>
      <c r="D70" s="222"/>
      <c r="E70" s="179">
        <v>-5.8139534883720922E-2</v>
      </c>
      <c r="F70" s="36"/>
    </row>
    <row r="71" spans="1:6" s="28" customFormat="1" ht="10.5" customHeight="1" x14ac:dyDescent="0.2">
      <c r="A71" s="24"/>
      <c r="B71" s="33" t="s">
        <v>193</v>
      </c>
      <c r="C71" s="30">
        <v>2297.8599999999988</v>
      </c>
      <c r="D71" s="222"/>
      <c r="E71" s="179">
        <v>-0.24792988106225911</v>
      </c>
      <c r="F71" s="36"/>
    </row>
    <row r="72" spans="1:6" ht="10.5" customHeight="1" x14ac:dyDescent="0.2">
      <c r="B72" s="33" t="s">
        <v>194</v>
      </c>
      <c r="C72" s="30">
        <v>17071</v>
      </c>
      <c r="D72" s="222"/>
      <c r="E72" s="179">
        <v>-0.10986547085201792</v>
      </c>
      <c r="F72" s="34"/>
    </row>
    <row r="73" spans="1:6" ht="10.5" customHeight="1" x14ac:dyDescent="0.2">
      <c r="B73" s="33" t="s">
        <v>322</v>
      </c>
      <c r="C73" s="343">
        <v>1305</v>
      </c>
      <c r="D73" s="222"/>
      <c r="E73" s="344">
        <v>0.26699029126213603</v>
      </c>
      <c r="F73" s="34"/>
    </row>
    <row r="74" spans="1:6" ht="10.5" customHeight="1" x14ac:dyDescent="0.2">
      <c r="B74" s="33" t="s">
        <v>324</v>
      </c>
      <c r="C74" s="343"/>
      <c r="D74" s="222"/>
      <c r="E74" s="344"/>
      <c r="F74" s="34"/>
    </row>
    <row r="75" spans="1:6" ht="10.5" customHeight="1" x14ac:dyDescent="0.2">
      <c r="B75" s="33" t="s">
        <v>325</v>
      </c>
      <c r="C75" s="343">
        <v>123</v>
      </c>
      <c r="D75" s="222"/>
      <c r="E75" s="344">
        <v>-0.53231939163498099</v>
      </c>
      <c r="F75" s="34"/>
    </row>
    <row r="76" spans="1:6" ht="10.5" customHeight="1" x14ac:dyDescent="0.2">
      <c r="B76" s="33" t="s">
        <v>320</v>
      </c>
      <c r="C76" s="343">
        <v>1990</v>
      </c>
      <c r="D76" s="222"/>
      <c r="E76" s="344">
        <v>-4.7846889952153138E-2</v>
      </c>
      <c r="F76" s="34"/>
    </row>
    <row r="77" spans="1:6" ht="10.5" customHeight="1" x14ac:dyDescent="0.2">
      <c r="B77" s="33" t="s">
        <v>321</v>
      </c>
      <c r="C77" s="343">
        <v>7932</v>
      </c>
      <c r="D77" s="222"/>
      <c r="E77" s="344">
        <v>-0.10936447338872668</v>
      </c>
      <c r="F77" s="34"/>
    </row>
    <row r="78" spans="1:6" ht="10.5" customHeight="1" x14ac:dyDescent="0.2">
      <c r="B78" s="33" t="s">
        <v>323</v>
      </c>
      <c r="C78" s="343">
        <v>5721</v>
      </c>
      <c r="D78" s="222"/>
      <c r="E78" s="344">
        <v>-0.16954565248947595</v>
      </c>
      <c r="F78" s="34"/>
    </row>
    <row r="79" spans="1:6" ht="10.5" customHeight="1" x14ac:dyDescent="0.2">
      <c r="B79" s="16" t="s">
        <v>195</v>
      </c>
      <c r="C79" s="343">
        <v>19368.86</v>
      </c>
      <c r="D79" s="222"/>
      <c r="E79" s="344">
        <v>-0.1288387100836671</v>
      </c>
      <c r="F79" s="34"/>
    </row>
    <row r="80" spans="1:6" ht="10.5" customHeight="1" x14ac:dyDescent="0.2">
      <c r="B80" s="16" t="s">
        <v>196</v>
      </c>
      <c r="C80" s="343">
        <v>1</v>
      </c>
      <c r="D80" s="222"/>
      <c r="E80" s="344"/>
      <c r="F80" s="34"/>
    </row>
    <row r="81" spans="1:6" ht="10.5" customHeight="1" x14ac:dyDescent="0.2">
      <c r="B81" s="16" t="s">
        <v>197</v>
      </c>
      <c r="C81" s="343"/>
      <c r="D81" s="222"/>
      <c r="E81" s="344"/>
      <c r="F81" s="34"/>
    </row>
    <row r="82" spans="1:6" s="28" customFormat="1" ht="10.5" customHeight="1" x14ac:dyDescent="0.2">
      <c r="A82" s="24"/>
      <c r="B82" s="16" t="s">
        <v>198</v>
      </c>
      <c r="C82" s="343"/>
      <c r="D82" s="222"/>
      <c r="E82" s="344"/>
      <c r="F82" s="36"/>
    </row>
    <row r="83" spans="1:6" s="28" customFormat="1" ht="10.5" customHeight="1" x14ac:dyDescent="0.2">
      <c r="A83" s="24"/>
      <c r="B83" s="16" t="s">
        <v>200</v>
      </c>
      <c r="C83" s="345">
        <v>13</v>
      </c>
      <c r="D83" s="222"/>
      <c r="E83" s="346"/>
      <c r="F83" s="47"/>
    </row>
    <row r="84" spans="1:6" s="28" customFormat="1" ht="10.5" customHeight="1" x14ac:dyDescent="0.2">
      <c r="A84" s="24"/>
      <c r="B84" s="16" t="s">
        <v>201</v>
      </c>
      <c r="C84" s="345">
        <v>96</v>
      </c>
      <c r="D84" s="222"/>
      <c r="E84" s="346">
        <v>-0.54502369668246442</v>
      </c>
      <c r="F84" s="47"/>
    </row>
    <row r="85" spans="1:6" s="28" customFormat="1" ht="10.5" customHeight="1" x14ac:dyDescent="0.2">
      <c r="A85" s="24"/>
      <c r="B85" s="16" t="s">
        <v>202</v>
      </c>
      <c r="C85" s="46">
        <v>488</v>
      </c>
      <c r="D85" s="222"/>
      <c r="E85" s="190">
        <v>-0.61084529505582141</v>
      </c>
      <c r="F85" s="47"/>
    </row>
    <row r="86" spans="1:6" s="28" customFormat="1" ht="10.5" customHeight="1" x14ac:dyDescent="0.2">
      <c r="A86" s="24"/>
      <c r="B86" s="16" t="s">
        <v>203</v>
      </c>
      <c r="C86" s="46">
        <v>410</v>
      </c>
      <c r="D86" s="222"/>
      <c r="E86" s="190">
        <v>7.8947368421052655E-2</v>
      </c>
      <c r="F86" s="47"/>
    </row>
    <row r="87" spans="1:6" s="28" customFormat="1" ht="10.5" customHeight="1" x14ac:dyDescent="0.2">
      <c r="A87" s="24"/>
      <c r="B87" s="16" t="s">
        <v>204</v>
      </c>
      <c r="C87" s="46"/>
      <c r="D87" s="222"/>
      <c r="E87" s="190"/>
      <c r="F87" s="47"/>
    </row>
    <row r="88" spans="1:6" ht="12.75" customHeight="1" x14ac:dyDescent="0.2">
      <c r="B88" s="16" t="s">
        <v>303</v>
      </c>
      <c r="C88" s="46"/>
      <c r="D88" s="222"/>
      <c r="E88" s="190"/>
      <c r="F88" s="47"/>
    </row>
    <row r="89" spans="1:6" s="28" customFormat="1" ht="11.25" customHeight="1" x14ac:dyDescent="0.2">
      <c r="A89" s="24"/>
      <c r="B89" s="31" t="s">
        <v>278</v>
      </c>
      <c r="C89" s="46"/>
      <c r="D89" s="222"/>
      <c r="E89" s="190"/>
      <c r="F89" s="47"/>
    </row>
    <row r="90" spans="1:6" ht="10.5" customHeight="1" x14ac:dyDescent="0.2">
      <c r="B90" s="16" t="s">
        <v>22</v>
      </c>
      <c r="C90" s="46">
        <v>2766773</v>
      </c>
      <c r="D90" s="222">
        <v>105969</v>
      </c>
      <c r="E90" s="190">
        <v>-1.4441206078123048E-2</v>
      </c>
      <c r="F90" s="47"/>
    </row>
    <row r="91" spans="1:6" ht="10.5" customHeight="1" x14ac:dyDescent="0.2">
      <c r="B91" s="16" t="s">
        <v>23</v>
      </c>
      <c r="C91" s="46">
        <v>12449</v>
      </c>
      <c r="D91" s="222">
        <v>2</v>
      </c>
      <c r="E91" s="190">
        <v>-0.15691453338751182</v>
      </c>
      <c r="F91" s="47"/>
    </row>
    <row r="92" spans="1:6" ht="10.5" customHeight="1" x14ac:dyDescent="0.2">
      <c r="B92" s="33" t="s">
        <v>193</v>
      </c>
      <c r="C92" s="46">
        <v>72663.10000000002</v>
      </c>
      <c r="D92" s="222">
        <v>6911.97</v>
      </c>
      <c r="E92" s="190">
        <v>-0.13020344422826136</v>
      </c>
      <c r="F92" s="47"/>
    </row>
    <row r="93" spans="1:6" ht="10.5" customHeight="1" x14ac:dyDescent="0.2">
      <c r="B93" s="33" t="s">
        <v>194</v>
      </c>
      <c r="C93" s="46">
        <v>1283277.5</v>
      </c>
      <c r="D93" s="222">
        <v>254737.5</v>
      </c>
      <c r="E93" s="190">
        <v>3.3193524090626036E-2</v>
      </c>
      <c r="F93" s="47"/>
    </row>
    <row r="94" spans="1:6" ht="10.5" customHeight="1" x14ac:dyDescent="0.2">
      <c r="B94" s="33" t="s">
        <v>322</v>
      </c>
      <c r="C94" s="46">
        <v>95627</v>
      </c>
      <c r="D94" s="222">
        <v>80173</v>
      </c>
      <c r="E94" s="190">
        <v>1.6892017631076728E-2</v>
      </c>
      <c r="F94" s="47"/>
    </row>
    <row r="95" spans="1:6" ht="10.5" customHeight="1" x14ac:dyDescent="0.2">
      <c r="B95" s="33" t="s">
        <v>324</v>
      </c>
      <c r="C95" s="46">
        <v>4</v>
      </c>
      <c r="D95" s="222">
        <v>1</v>
      </c>
      <c r="E95" s="190">
        <v>-0.6</v>
      </c>
      <c r="F95" s="47"/>
    </row>
    <row r="96" spans="1:6" ht="10.5" customHeight="1" x14ac:dyDescent="0.2">
      <c r="B96" s="33" t="s">
        <v>325</v>
      </c>
      <c r="C96" s="46">
        <v>116019.5</v>
      </c>
      <c r="D96" s="222">
        <v>115539.5</v>
      </c>
      <c r="E96" s="190">
        <v>2.0624587640202252E-2</v>
      </c>
      <c r="F96" s="47"/>
    </row>
    <row r="97" spans="2:6" ht="10.5" customHeight="1" x14ac:dyDescent="0.2">
      <c r="B97" s="33" t="s">
        <v>320</v>
      </c>
      <c r="C97" s="46">
        <v>122397</v>
      </c>
      <c r="D97" s="222">
        <v>1724</v>
      </c>
      <c r="E97" s="190">
        <v>9.4681193246954898E-3</v>
      </c>
      <c r="F97" s="47"/>
    </row>
    <row r="98" spans="2:6" ht="10.5" customHeight="1" x14ac:dyDescent="0.2">
      <c r="B98" s="33" t="s">
        <v>321</v>
      </c>
      <c r="C98" s="46">
        <v>774387</v>
      </c>
      <c r="D98" s="222">
        <v>41204</v>
      </c>
      <c r="E98" s="190">
        <v>3.4850623005500347E-2</v>
      </c>
      <c r="F98" s="47"/>
    </row>
    <row r="99" spans="2:6" ht="10.5" customHeight="1" x14ac:dyDescent="0.2">
      <c r="B99" s="33" t="s">
        <v>323</v>
      </c>
      <c r="C99" s="46">
        <v>174843</v>
      </c>
      <c r="D99" s="222">
        <v>16096</v>
      </c>
      <c r="E99" s="190">
        <v>6.1140141652859414E-2</v>
      </c>
      <c r="F99" s="47"/>
    </row>
    <row r="100" spans="2:6" ht="10.5" customHeight="1" x14ac:dyDescent="0.2">
      <c r="B100" s="16" t="s">
        <v>195</v>
      </c>
      <c r="C100" s="46">
        <v>1355940.6</v>
      </c>
      <c r="D100" s="222">
        <v>261649.47</v>
      </c>
      <c r="E100" s="190">
        <v>2.2896041508586151E-2</v>
      </c>
      <c r="F100" s="47"/>
    </row>
    <row r="101" spans="2:6" ht="10.5" customHeight="1" x14ac:dyDescent="0.2">
      <c r="B101" s="16" t="s">
        <v>196</v>
      </c>
      <c r="C101" s="46">
        <v>1</v>
      </c>
      <c r="D101" s="222"/>
      <c r="E101" s="190"/>
      <c r="F101" s="47"/>
    </row>
    <row r="102" spans="2:6" ht="10.5" customHeight="1" x14ac:dyDescent="0.2">
      <c r="B102" s="16" t="s">
        <v>197</v>
      </c>
      <c r="C102" s="46">
        <v>2</v>
      </c>
      <c r="D102" s="222"/>
      <c r="E102" s="190">
        <v>-0.33333333333333337</v>
      </c>
      <c r="F102" s="47"/>
    </row>
    <row r="103" spans="2:6" ht="10.5" customHeight="1" x14ac:dyDescent="0.2">
      <c r="B103" s="16" t="s">
        <v>198</v>
      </c>
      <c r="C103" s="46">
        <v>90</v>
      </c>
      <c r="D103" s="222"/>
      <c r="E103" s="190"/>
      <c r="F103" s="47"/>
    </row>
    <row r="104" spans="2:6" ht="10.5" customHeight="1" x14ac:dyDescent="0.2">
      <c r="B104" s="16" t="s">
        <v>200</v>
      </c>
      <c r="C104" s="46">
        <v>32</v>
      </c>
      <c r="D104" s="222"/>
      <c r="E104" s="190">
        <v>-0.4838709677419355</v>
      </c>
      <c r="F104" s="47"/>
    </row>
    <row r="105" spans="2:6" ht="10.5" customHeight="1" x14ac:dyDescent="0.2">
      <c r="B105" s="16" t="s">
        <v>201</v>
      </c>
      <c r="C105" s="46">
        <v>307</v>
      </c>
      <c r="D105" s="222">
        <v>2</v>
      </c>
      <c r="E105" s="190">
        <v>-0.20876288659793818</v>
      </c>
      <c r="F105" s="47"/>
    </row>
    <row r="106" spans="2:6" ht="10.5" customHeight="1" x14ac:dyDescent="0.2">
      <c r="B106" s="16" t="s">
        <v>202</v>
      </c>
      <c r="C106" s="46">
        <v>1849</v>
      </c>
      <c r="D106" s="222"/>
      <c r="E106" s="190">
        <v>-0.32468955441928415</v>
      </c>
      <c r="F106" s="47"/>
    </row>
    <row r="107" spans="2:6" ht="10.5" customHeight="1" x14ac:dyDescent="0.2">
      <c r="B107" s="16" t="s">
        <v>203</v>
      </c>
      <c r="C107" s="46">
        <v>1584</v>
      </c>
      <c r="D107" s="222"/>
      <c r="E107" s="190">
        <v>-7.5306479859894915E-2</v>
      </c>
      <c r="F107" s="47"/>
    </row>
    <row r="108" spans="2:6" ht="10.5" customHeight="1" x14ac:dyDescent="0.2">
      <c r="B108" s="16" t="s">
        <v>204</v>
      </c>
      <c r="C108" s="46">
        <v>545</v>
      </c>
      <c r="D108" s="222"/>
      <c r="E108" s="190">
        <v>0.8793103448275863</v>
      </c>
      <c r="F108" s="47"/>
    </row>
    <row r="109" spans="2:6" ht="10.5" customHeight="1" x14ac:dyDescent="0.2">
      <c r="B109" s="21" t="s">
        <v>303</v>
      </c>
      <c r="C109" s="399"/>
      <c r="D109" s="342"/>
      <c r="E109" s="347"/>
      <c r="F109" s="47"/>
    </row>
    <row r="110" spans="2:6" ht="9.75" customHeight="1" x14ac:dyDescent="0.2">
      <c r="B110" s="43"/>
      <c r="C110" s="49"/>
      <c r="D110" s="350"/>
      <c r="E110" s="350"/>
      <c r="F110" s="47"/>
    </row>
    <row r="111" spans="2:6" ht="15" customHeight="1" x14ac:dyDescent="0.25">
      <c r="B111" s="7" t="s">
        <v>288</v>
      </c>
      <c r="C111" s="8"/>
      <c r="D111" s="349"/>
      <c r="E111" s="349"/>
      <c r="F111" s="8"/>
    </row>
    <row r="112" spans="2:6" ht="9.75" customHeight="1" x14ac:dyDescent="0.2">
      <c r="B112" s="9" t="str">
        <f>B3</f>
        <v>PERIODE DU 1.1 AU 30.11.2024</v>
      </c>
      <c r="D112" s="350"/>
      <c r="E112" s="350"/>
    </row>
    <row r="113" spans="1:6" ht="14.25" customHeight="1" x14ac:dyDescent="0.2">
      <c r="B113" s="12" t="s">
        <v>175</v>
      </c>
      <c r="C113" s="13"/>
      <c r="D113" s="353"/>
      <c r="E113" s="351"/>
      <c r="F113" s="15"/>
    </row>
    <row r="114" spans="1:6" ht="12" customHeight="1" x14ac:dyDescent="0.2">
      <c r="B114" s="16" t="s">
        <v>4</v>
      </c>
      <c r="C114" s="18" t="s">
        <v>6</v>
      </c>
      <c r="D114" s="219" t="s">
        <v>3</v>
      </c>
      <c r="E114" s="19" t="str">
        <f>CUMUL_Maladie_mnt!$H$5</f>
        <v>PCAP</v>
      </c>
      <c r="F114" s="20"/>
    </row>
    <row r="115" spans="1:6" ht="9.75" customHeight="1" x14ac:dyDescent="0.2">
      <c r="B115" s="21"/>
      <c r="C115" s="45"/>
      <c r="D115" s="220" t="s">
        <v>87</v>
      </c>
      <c r="E115" s="22" t="str">
        <f>CUMUL_Maladie_mnt!$H$6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2871484.499999993</v>
      </c>
      <c r="D119" s="222">
        <v>4801.8500000000004</v>
      </c>
      <c r="E119" s="239">
        <v>-1.7047204612470446E-2</v>
      </c>
      <c r="F119" s="20"/>
    </row>
    <row r="120" spans="1:6" ht="10.5" customHeight="1" x14ac:dyDescent="0.2">
      <c r="A120" s="2"/>
      <c r="B120" s="37" t="s">
        <v>206</v>
      </c>
      <c r="C120" s="238">
        <v>10911</v>
      </c>
      <c r="D120" s="222"/>
      <c r="E120" s="239"/>
      <c r="F120" s="20"/>
    </row>
    <row r="121" spans="1:6" ht="10.5" customHeight="1" x14ac:dyDescent="0.2">
      <c r="A121" s="2"/>
      <c r="B121" s="37" t="s">
        <v>226</v>
      </c>
      <c r="C121" s="238">
        <v>44082.200000000004</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2926612.6999999927</v>
      </c>
      <c r="D126" s="222">
        <v>4801.8500000000004</v>
      </c>
      <c r="E126" s="239">
        <v>-8.9341315646594865E-2</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4861687.4500002172</v>
      </c>
      <c r="D129" s="222">
        <v>34814.410000000003</v>
      </c>
      <c r="E129" s="239">
        <v>0.29211339225396848</v>
      </c>
      <c r="F129" s="20"/>
    </row>
    <row r="130" spans="1:6" ht="10.5" customHeight="1" x14ac:dyDescent="0.2">
      <c r="A130" s="2"/>
      <c r="B130" s="37" t="s">
        <v>208</v>
      </c>
      <c r="C130" s="238">
        <v>185545.59999999704</v>
      </c>
      <c r="D130" s="222">
        <v>89512.299999999348</v>
      </c>
      <c r="E130" s="239">
        <v>-0.26843313270985891</v>
      </c>
      <c r="F130" s="20"/>
    </row>
    <row r="131" spans="1:6" ht="10.5" customHeight="1" x14ac:dyDescent="0.2">
      <c r="A131" s="2"/>
      <c r="B131" s="37" t="s">
        <v>209</v>
      </c>
      <c r="C131" s="238">
        <v>64385866.469998576</v>
      </c>
      <c r="D131" s="222">
        <v>177459.18999999986</v>
      </c>
      <c r="E131" s="239">
        <v>1.1856543853256962E-3</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69433218.519998774</v>
      </c>
      <c r="D135" s="222">
        <v>301785.89999999921</v>
      </c>
      <c r="E135" s="239">
        <v>1.6207451634101089E-2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258793.69999999998</v>
      </c>
      <c r="D138" s="222">
        <v>835</v>
      </c>
      <c r="E138" s="239">
        <v>-3.1739911825574452E-2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258793.69999999998</v>
      </c>
      <c r="D141" s="222">
        <v>835</v>
      </c>
      <c r="E141" s="239">
        <v>-3.1739911825574452E-2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39275.350000000042</v>
      </c>
      <c r="D144" s="222">
        <v>298</v>
      </c>
      <c r="E144" s="239">
        <v>0.22622234780070438</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39275.350000000042</v>
      </c>
      <c r="D147" s="222">
        <v>298</v>
      </c>
      <c r="E147" s="182">
        <v>0.22622234780070438</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862.05000000000007</v>
      </c>
      <c r="D150" s="222"/>
      <c r="E150" s="182">
        <v>0.5171594508975712</v>
      </c>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862.05000000000007</v>
      </c>
      <c r="D152" s="222"/>
      <c r="E152" s="182">
        <v>0.5171594508975712</v>
      </c>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196</v>
      </c>
      <c r="D155" s="222"/>
      <c r="E155" s="182">
        <v>0.15976331360946738</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196</v>
      </c>
      <c r="D157" s="222"/>
      <c r="E157" s="182">
        <v>0.15976331360946738</v>
      </c>
      <c r="F157" s="56"/>
    </row>
    <row r="158" spans="1:6" s="57" customFormat="1" ht="6.75" customHeight="1" x14ac:dyDescent="0.2">
      <c r="A158" s="6"/>
      <c r="B158" s="35"/>
      <c r="C158" s="55"/>
      <c r="D158" s="222"/>
      <c r="E158" s="182"/>
      <c r="F158" s="56"/>
    </row>
    <row r="159" spans="1:6" s="60" customFormat="1" ht="14.25" customHeight="1" x14ac:dyDescent="0.2">
      <c r="A159" s="24"/>
      <c r="B159" s="31" t="s">
        <v>244</v>
      </c>
      <c r="C159" s="55"/>
      <c r="D159" s="222"/>
      <c r="E159" s="182"/>
      <c r="F159" s="59"/>
    </row>
    <row r="160" spans="1:6" s="60" customFormat="1" ht="15" customHeight="1" x14ac:dyDescent="0.2">
      <c r="A160" s="24"/>
      <c r="B160" s="37" t="s">
        <v>213</v>
      </c>
      <c r="C160" s="55"/>
      <c r="D160" s="222"/>
      <c r="E160" s="182"/>
      <c r="F160" s="59"/>
    </row>
    <row r="161" spans="1:6" s="57" customFormat="1" ht="10.5" customHeight="1" x14ac:dyDescent="0.2">
      <c r="A161" s="6"/>
      <c r="B161" s="37" t="s">
        <v>205</v>
      </c>
      <c r="C161" s="55">
        <v>52034.15</v>
      </c>
      <c r="D161" s="222"/>
      <c r="E161" s="182">
        <v>-0.10099389007948223</v>
      </c>
      <c r="F161" s="56"/>
    </row>
    <row r="162" spans="1:6" s="57" customFormat="1" ht="10.5" customHeight="1" x14ac:dyDescent="0.2">
      <c r="A162" s="6"/>
      <c r="B162" s="37" t="s">
        <v>206</v>
      </c>
      <c r="C162" s="55">
        <v>198</v>
      </c>
      <c r="D162" s="222"/>
      <c r="E162" s="182"/>
      <c r="F162" s="56"/>
    </row>
    <row r="163" spans="1:6" s="57" customFormat="1" ht="10.5" customHeight="1" x14ac:dyDescent="0.2">
      <c r="A163" s="6"/>
      <c r="B163" s="37" t="s">
        <v>226</v>
      </c>
      <c r="C163" s="55">
        <v>964.2</v>
      </c>
      <c r="D163" s="222"/>
      <c r="E163" s="182"/>
      <c r="F163" s="56"/>
    </row>
    <row r="164" spans="1:6" s="57" customFormat="1" ht="10.5" customHeight="1" x14ac:dyDescent="0.2">
      <c r="A164" s="6"/>
      <c r="B164" s="37" t="s">
        <v>207</v>
      </c>
      <c r="C164" s="55">
        <v>14724.579999999984</v>
      </c>
      <c r="D164" s="222"/>
      <c r="E164" s="182">
        <v>-0.29342930492574282</v>
      </c>
      <c r="F164" s="56"/>
    </row>
    <row r="165" spans="1:6" s="57" customFormat="1" ht="10.5" customHeight="1" x14ac:dyDescent="0.2">
      <c r="A165" s="6"/>
      <c r="B165" s="37" t="s">
        <v>208</v>
      </c>
      <c r="C165" s="55">
        <v>3390.1099999999997</v>
      </c>
      <c r="D165" s="222"/>
      <c r="E165" s="182">
        <v>0.32379632160568406</v>
      </c>
      <c r="F165" s="56"/>
    </row>
    <row r="166" spans="1:6" s="57" customFormat="1" ht="10.5" customHeight="1" x14ac:dyDescent="0.2">
      <c r="A166" s="6"/>
      <c r="B166" s="37" t="s">
        <v>209</v>
      </c>
      <c r="C166" s="55">
        <v>142073.67000000004</v>
      </c>
      <c r="D166" s="222"/>
      <c r="E166" s="182">
        <v>0.10855619104095715</v>
      </c>
      <c r="F166" s="56"/>
    </row>
    <row r="167" spans="1:6" s="57" customFormat="1" ht="10.5" customHeight="1" x14ac:dyDescent="0.2">
      <c r="A167" s="6"/>
      <c r="B167" s="37" t="s">
        <v>210</v>
      </c>
      <c r="C167" s="55">
        <v>1552.6999999999998</v>
      </c>
      <c r="D167" s="222"/>
      <c r="E167" s="182"/>
      <c r="F167" s="56"/>
    </row>
    <row r="168" spans="1:6" s="57" customFormat="1" ht="10.5" customHeight="1" x14ac:dyDescent="0.2">
      <c r="A168" s="6"/>
      <c r="B168" s="37" t="s">
        <v>211</v>
      </c>
      <c r="C168" s="55">
        <v>4562.1499999999996</v>
      </c>
      <c r="D168" s="222"/>
      <c r="E168" s="182"/>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219562.56000000003</v>
      </c>
      <c r="D170" s="222"/>
      <c r="E170" s="182">
        <v>-5.7062715893121951E-2</v>
      </c>
      <c r="F170" s="56"/>
    </row>
    <row r="171" spans="1:6" s="60" customFormat="1" ht="10.5" customHeight="1" x14ac:dyDescent="0.15">
      <c r="A171" s="24"/>
      <c r="B171" s="264"/>
      <c r="C171" s="55"/>
      <c r="D171" s="222"/>
      <c r="E171" s="182"/>
      <c r="F171" s="59"/>
    </row>
    <row r="172" spans="1:6" s="57" customFormat="1" ht="12.75" customHeight="1" x14ac:dyDescent="0.2">
      <c r="A172" s="6"/>
      <c r="B172" s="35" t="s">
        <v>233</v>
      </c>
      <c r="C172" s="55">
        <v>72886192.879998773</v>
      </c>
      <c r="D172" s="222">
        <v>307720.74999999924</v>
      </c>
      <c r="E172" s="182">
        <v>1.1217355211738722E-2</v>
      </c>
      <c r="F172" s="56"/>
    </row>
    <row r="173" spans="1:6" s="57" customFormat="1" ht="12.75" hidden="1" customHeight="1" x14ac:dyDescent="0.2">
      <c r="A173" s="6"/>
      <c r="B173" s="35"/>
      <c r="C173" s="55"/>
      <c r="D173" s="222"/>
      <c r="E173" s="182"/>
      <c r="F173" s="56"/>
    </row>
    <row r="174" spans="1:6" s="57" customFormat="1" ht="12.7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3606.6</v>
      </c>
      <c r="D176" s="222">
        <v>1176</v>
      </c>
      <c r="E176" s="182">
        <v>3.0309955720611459E-2</v>
      </c>
      <c r="F176" s="59"/>
    </row>
    <row r="177" spans="1:6" s="60" customFormat="1" ht="10.5" customHeight="1" x14ac:dyDescent="0.2">
      <c r="A177" s="24"/>
      <c r="B177" s="37" t="s">
        <v>214</v>
      </c>
      <c r="C177" s="55">
        <v>7190024</v>
      </c>
      <c r="D177" s="222">
        <v>2457005</v>
      </c>
      <c r="E177" s="182">
        <v>-2.8828567202745181E-2</v>
      </c>
      <c r="F177" s="59"/>
    </row>
    <row r="178" spans="1:6" s="60" customFormat="1" ht="10.5" customHeight="1" x14ac:dyDescent="0.2">
      <c r="A178" s="24"/>
      <c r="B178" s="37" t="s">
        <v>215</v>
      </c>
      <c r="C178" s="55">
        <v>540</v>
      </c>
      <c r="D178" s="222">
        <v>124</v>
      </c>
      <c r="E178" s="182">
        <v>-0.55882352941176472</v>
      </c>
      <c r="F178" s="59"/>
    </row>
    <row r="179" spans="1:6" s="60" customFormat="1" ht="10.5" customHeight="1" x14ac:dyDescent="0.2">
      <c r="A179" s="24"/>
      <c r="B179" s="37" t="s">
        <v>216</v>
      </c>
      <c r="C179" s="55">
        <v>1789.5</v>
      </c>
      <c r="D179" s="222">
        <v>346.5</v>
      </c>
      <c r="E179" s="182">
        <v>-0.20618373774564169</v>
      </c>
      <c r="F179" s="59"/>
    </row>
    <row r="180" spans="1:6" s="60" customFormat="1" ht="10.5" customHeight="1" x14ac:dyDescent="0.2">
      <c r="A180" s="24"/>
      <c r="B180" s="37" t="s">
        <v>217</v>
      </c>
      <c r="C180" s="55">
        <v>13085.019999999999</v>
      </c>
      <c r="D180" s="222">
        <v>3375.3999999999996</v>
      </c>
      <c r="E180" s="182">
        <v>-8.9642745329948426E-2</v>
      </c>
      <c r="F180" s="59"/>
    </row>
    <row r="181" spans="1:6" s="60" customFormat="1" ht="10.5" hidden="1" customHeight="1" x14ac:dyDescent="0.2">
      <c r="A181" s="24"/>
      <c r="B181" s="37"/>
      <c r="C181" s="55"/>
      <c r="D181" s="222"/>
      <c r="E181" s="182"/>
      <c r="F181" s="59"/>
    </row>
    <row r="182" spans="1:6" s="60" customFormat="1" ht="10.5" hidden="1" customHeight="1" x14ac:dyDescent="0.2">
      <c r="A182" s="24"/>
      <c r="B182" s="37"/>
      <c r="C182" s="55"/>
      <c r="D182" s="222"/>
      <c r="E182" s="182"/>
      <c r="F182" s="59"/>
    </row>
    <row r="183" spans="1:6" s="60" customFormat="1" ht="10.5" hidden="1" customHeight="1" x14ac:dyDescent="0.2">
      <c r="A183" s="24"/>
      <c r="B183" s="37"/>
      <c r="C183" s="55"/>
      <c r="D183" s="222"/>
      <c r="E183" s="182"/>
      <c r="F183" s="59"/>
    </row>
    <row r="184" spans="1:6" s="60" customFormat="1" ht="10.5" hidden="1" customHeight="1" x14ac:dyDescent="0.2">
      <c r="A184" s="24"/>
      <c r="B184" s="37"/>
      <c r="C184" s="55"/>
      <c r="D184" s="222"/>
      <c r="E184" s="182"/>
      <c r="F184" s="59"/>
    </row>
    <row r="185" spans="1:6" s="60" customFormat="1" ht="10.5" hidden="1" customHeight="1" x14ac:dyDescent="0.2">
      <c r="A185" s="24"/>
      <c r="B185" s="37"/>
      <c r="C185" s="55"/>
      <c r="D185" s="222"/>
      <c r="E185" s="182"/>
      <c r="F185" s="59"/>
    </row>
    <row r="186" spans="1:6" ht="11.25" customHeight="1" x14ac:dyDescent="0.2">
      <c r="A186" s="2"/>
      <c r="B186" s="41" t="s">
        <v>235</v>
      </c>
      <c r="C186" s="166">
        <v>7209045.1199999992</v>
      </c>
      <c r="D186" s="342">
        <v>2462026.9</v>
      </c>
      <c r="E186" s="194">
        <v>-2.9059633641939753E-2</v>
      </c>
      <c r="F186" s="69"/>
    </row>
    <row r="187" spans="1:6" s="28" customFormat="1" ht="16.5" customHeight="1" x14ac:dyDescent="0.2">
      <c r="A187" s="54"/>
      <c r="B187" s="81" t="s">
        <v>164</v>
      </c>
      <c r="C187" s="55"/>
      <c r="D187" s="222"/>
      <c r="E187" s="185"/>
      <c r="F187" s="70"/>
    </row>
    <row r="188" spans="1:6" s="28" customFormat="1" ht="8.25" customHeight="1" x14ac:dyDescent="0.2">
      <c r="A188" s="54"/>
      <c r="B188" s="81"/>
      <c r="C188" s="55"/>
      <c r="D188" s="222"/>
      <c r="E188" s="185"/>
      <c r="F188" s="70"/>
    </row>
    <row r="189" spans="1:6" ht="10.5" customHeight="1" x14ac:dyDescent="0.2">
      <c r="A189" s="2"/>
      <c r="B189" s="82" t="s">
        <v>78</v>
      </c>
      <c r="C189" s="55">
        <v>18247337.421997119</v>
      </c>
      <c r="D189" s="222"/>
      <c r="E189" s="185">
        <v>1.5970572332869803E-2</v>
      </c>
      <c r="F189" s="69"/>
    </row>
    <row r="190" spans="1:6" ht="10.5" customHeight="1" x14ac:dyDescent="0.2">
      <c r="A190" s="2"/>
      <c r="B190" s="82" t="s">
        <v>76</v>
      </c>
      <c r="C190" s="55">
        <v>58516481.580093011</v>
      </c>
      <c r="D190" s="222"/>
      <c r="E190" s="185">
        <v>6.5650437166885567E-2</v>
      </c>
      <c r="F190" s="69"/>
    </row>
    <row r="191" spans="1:6" ht="10.5" customHeight="1" x14ac:dyDescent="0.2">
      <c r="A191" s="2"/>
      <c r="B191" s="82" t="s">
        <v>77</v>
      </c>
      <c r="C191" s="55"/>
      <c r="D191" s="222"/>
      <c r="E191" s="185"/>
      <c r="F191" s="69"/>
    </row>
    <row r="192" spans="1:6" s="28" customFormat="1" ht="16.5" customHeight="1" x14ac:dyDescent="0.2">
      <c r="A192" s="54"/>
      <c r="B192" s="161" t="s">
        <v>165</v>
      </c>
      <c r="C192" s="400">
        <v>76763956.002090126</v>
      </c>
      <c r="D192" s="227"/>
      <c r="E192" s="355">
        <v>5.340459288505417E-2</v>
      </c>
      <c r="F192" s="70"/>
    </row>
    <row r="193" spans="1:6" ht="10.5" customHeight="1" x14ac:dyDescent="0.2">
      <c r="A193" s="2"/>
      <c r="B193" s="84"/>
      <c r="C193" s="166"/>
      <c r="D193" s="342"/>
      <c r="E193" s="352"/>
      <c r="F193" s="69"/>
    </row>
    <row r="194" spans="1:6" x14ac:dyDescent="0.2">
      <c r="D194" s="350"/>
    </row>
    <row r="195" spans="1:6" x14ac:dyDescent="0.2">
      <c r="D195" s="350"/>
    </row>
    <row r="196" spans="1:6" x14ac:dyDescent="0.2">
      <c r="D196" s="350"/>
    </row>
    <row r="197" spans="1:6" x14ac:dyDescent="0.2">
      <c r="D197" s="350"/>
    </row>
    <row r="198" spans="1:6" x14ac:dyDescent="0.2">
      <c r="D198" s="350"/>
    </row>
    <row r="199" spans="1:6" x14ac:dyDescent="0.2">
      <c r="D199" s="350"/>
    </row>
    <row r="200" spans="1:6" x14ac:dyDescent="0.2">
      <c r="D200" s="350"/>
    </row>
    <row r="201" spans="1:6" x14ac:dyDescent="0.2">
      <c r="D201" s="350"/>
    </row>
    <row r="202" spans="1:6" x14ac:dyDescent="0.2">
      <c r="D202" s="350"/>
    </row>
    <row r="203" spans="1:6" x14ac:dyDescent="0.2">
      <c r="D203" s="350"/>
    </row>
    <row r="204" spans="1:6" x14ac:dyDescent="0.2">
      <c r="D204" s="350"/>
    </row>
    <row r="205" spans="1:6" x14ac:dyDescent="0.2">
      <c r="D205" s="350"/>
    </row>
    <row r="206" spans="1:6" x14ac:dyDescent="0.2">
      <c r="D206" s="350"/>
    </row>
    <row r="207" spans="1:6" x14ac:dyDescent="0.2">
      <c r="D207" s="350"/>
    </row>
    <row r="208" spans="1:6" x14ac:dyDescent="0.2">
      <c r="D208" s="350"/>
    </row>
    <row r="209" spans="4:4" x14ac:dyDescent="0.2">
      <c r="D209" s="350"/>
    </row>
    <row r="210" spans="4:4" x14ac:dyDescent="0.2">
      <c r="D210" s="350"/>
    </row>
    <row r="211" spans="4:4" x14ac:dyDescent="0.2">
      <c r="D211" s="350"/>
    </row>
    <row r="212" spans="4:4" x14ac:dyDescent="0.2">
      <c r="D212" s="350"/>
    </row>
    <row r="213" spans="4:4" x14ac:dyDescent="0.2">
      <c r="D213" s="350"/>
    </row>
    <row r="214" spans="4:4" x14ac:dyDescent="0.2">
      <c r="D214" s="350"/>
    </row>
    <row r="215" spans="4:4" x14ac:dyDescent="0.2">
      <c r="D215" s="350"/>
    </row>
    <row r="216" spans="4:4" x14ac:dyDescent="0.2">
      <c r="D216" s="350"/>
    </row>
    <row r="217" spans="4:4" x14ac:dyDescent="0.2">
      <c r="D217" s="350"/>
    </row>
    <row r="218" spans="4:4" x14ac:dyDescent="0.2">
      <c r="D218" s="350"/>
    </row>
    <row r="219" spans="4:4" x14ac:dyDescent="0.2">
      <c r="D219" s="350"/>
    </row>
    <row r="220" spans="4:4" x14ac:dyDescent="0.2">
      <c r="D220" s="350"/>
    </row>
    <row r="221" spans="4:4" x14ac:dyDescent="0.2">
      <c r="D221" s="350"/>
    </row>
    <row r="222" spans="4:4" x14ac:dyDescent="0.2">
      <c r="D222" s="350"/>
    </row>
    <row r="223" spans="4:4" x14ac:dyDescent="0.2">
      <c r="D223" s="350"/>
    </row>
    <row r="224" spans="4:4" x14ac:dyDescent="0.2">
      <c r="D224" s="350"/>
    </row>
    <row r="225" spans="4:4" x14ac:dyDescent="0.2">
      <c r="D225" s="350"/>
    </row>
    <row r="226" spans="4:4" x14ac:dyDescent="0.2">
      <c r="D226" s="350"/>
    </row>
    <row r="227" spans="4:4" x14ac:dyDescent="0.2">
      <c r="D227" s="350"/>
    </row>
    <row r="228" spans="4:4" x14ac:dyDescent="0.2">
      <c r="D228" s="350"/>
    </row>
    <row r="229" spans="4:4" x14ac:dyDescent="0.2">
      <c r="D229" s="350"/>
    </row>
    <row r="230" spans="4:4" x14ac:dyDescent="0.2">
      <c r="D230" s="350"/>
    </row>
    <row r="231" spans="4:4" x14ac:dyDescent="0.2">
      <c r="D231" s="350"/>
    </row>
    <row r="232" spans="4:4" x14ac:dyDescent="0.2">
      <c r="D232" s="350"/>
    </row>
    <row r="233" spans="4:4" x14ac:dyDescent="0.2">
      <c r="D233" s="350"/>
    </row>
    <row r="234" spans="4:4" x14ac:dyDescent="0.2">
      <c r="D234" s="350"/>
    </row>
    <row r="235" spans="4:4" x14ac:dyDescent="0.2">
      <c r="D235" s="350"/>
    </row>
    <row r="236" spans="4:4" x14ac:dyDescent="0.2">
      <c r="D236" s="350"/>
    </row>
    <row r="237" spans="4:4" x14ac:dyDescent="0.2">
      <c r="D237" s="350"/>
    </row>
    <row r="238" spans="4:4" x14ac:dyDescent="0.2">
      <c r="D238" s="350"/>
    </row>
    <row r="239" spans="4:4" x14ac:dyDescent="0.2">
      <c r="D239" s="350"/>
    </row>
    <row r="240" spans="4:4" x14ac:dyDescent="0.2">
      <c r="D240" s="350"/>
    </row>
    <row r="241" spans="4:4" x14ac:dyDescent="0.2">
      <c r="D241" s="350"/>
    </row>
    <row r="242" spans="4:4" x14ac:dyDescent="0.2">
      <c r="D242" s="350"/>
    </row>
    <row r="243" spans="4:4" x14ac:dyDescent="0.2">
      <c r="D243" s="350"/>
    </row>
    <row r="244" spans="4:4" x14ac:dyDescent="0.2">
      <c r="D244" s="350"/>
    </row>
    <row r="245" spans="4:4" x14ac:dyDescent="0.2">
      <c r="D245" s="350"/>
    </row>
    <row r="246" spans="4:4" x14ac:dyDescent="0.2">
      <c r="D246" s="350"/>
    </row>
    <row r="247" spans="4:4" x14ac:dyDescent="0.2">
      <c r="D247" s="350"/>
    </row>
    <row r="248" spans="4:4" x14ac:dyDescent="0.2">
      <c r="D248" s="350"/>
    </row>
    <row r="249" spans="4:4" x14ac:dyDescent="0.2">
      <c r="D249" s="350"/>
    </row>
    <row r="250" spans="4:4" x14ac:dyDescent="0.2">
      <c r="D250" s="350"/>
    </row>
    <row r="251" spans="4:4" x14ac:dyDescent="0.2">
      <c r="D251" s="350"/>
    </row>
    <row r="252" spans="4:4" x14ac:dyDescent="0.2">
      <c r="D252" s="350"/>
    </row>
    <row r="253" spans="4:4" x14ac:dyDescent="0.2">
      <c r="D253" s="350"/>
    </row>
    <row r="254" spans="4:4" x14ac:dyDescent="0.2">
      <c r="D254" s="350"/>
    </row>
    <row r="255" spans="4:4" x14ac:dyDescent="0.2">
      <c r="D255" s="350"/>
    </row>
    <row r="256" spans="4:4" x14ac:dyDescent="0.2">
      <c r="D256" s="350"/>
    </row>
    <row r="257" spans="4:4" x14ac:dyDescent="0.2">
      <c r="D257" s="350"/>
    </row>
    <row r="258" spans="4:4" x14ac:dyDescent="0.2">
      <c r="D258" s="350"/>
    </row>
    <row r="259" spans="4:4" x14ac:dyDescent="0.2">
      <c r="D259" s="350"/>
    </row>
    <row r="260" spans="4:4" x14ac:dyDescent="0.2">
      <c r="D260" s="350"/>
    </row>
    <row r="261" spans="4:4" x14ac:dyDescent="0.2">
      <c r="D261" s="350"/>
    </row>
    <row r="262" spans="4:4" x14ac:dyDescent="0.2">
      <c r="D262" s="350"/>
    </row>
    <row r="263" spans="4:4" x14ac:dyDescent="0.2">
      <c r="D263" s="350"/>
    </row>
    <row r="264" spans="4:4" x14ac:dyDescent="0.2">
      <c r="D264" s="350"/>
    </row>
    <row r="265" spans="4:4" x14ac:dyDescent="0.2">
      <c r="D265" s="350"/>
    </row>
    <row r="266" spans="4:4" x14ac:dyDescent="0.2">
      <c r="D266" s="350"/>
    </row>
    <row r="267" spans="4:4" x14ac:dyDescent="0.2">
      <c r="D267" s="350"/>
    </row>
    <row r="268" spans="4:4" x14ac:dyDescent="0.2">
      <c r="D268" s="350"/>
    </row>
    <row r="269" spans="4:4" x14ac:dyDescent="0.2">
      <c r="D269" s="350"/>
    </row>
    <row r="270" spans="4:4" x14ac:dyDescent="0.2">
      <c r="D270" s="350"/>
    </row>
    <row r="271" spans="4:4" x14ac:dyDescent="0.2">
      <c r="D271" s="350"/>
    </row>
    <row r="272" spans="4:4" x14ac:dyDescent="0.2">
      <c r="D272" s="350"/>
    </row>
    <row r="273" spans="4:4" x14ac:dyDescent="0.2">
      <c r="D273" s="350"/>
    </row>
    <row r="274" spans="4:4" x14ac:dyDescent="0.2">
      <c r="D274" s="350"/>
    </row>
    <row r="275" spans="4:4" x14ac:dyDescent="0.2">
      <c r="D275" s="350"/>
    </row>
    <row r="276" spans="4:4" x14ac:dyDescent="0.2">
      <c r="D276" s="350"/>
    </row>
    <row r="277" spans="4:4" x14ac:dyDescent="0.2">
      <c r="D277" s="350"/>
    </row>
    <row r="278" spans="4:4" x14ac:dyDescent="0.2">
      <c r="D278" s="350"/>
    </row>
    <row r="279" spans="4:4" x14ac:dyDescent="0.2">
      <c r="D279" s="350"/>
    </row>
    <row r="280" spans="4:4" x14ac:dyDescent="0.2">
      <c r="D280" s="350"/>
    </row>
    <row r="281" spans="4:4" x14ac:dyDescent="0.2">
      <c r="D281" s="350"/>
    </row>
    <row r="282" spans="4:4" x14ac:dyDescent="0.2">
      <c r="D282" s="350"/>
    </row>
    <row r="283" spans="4:4" x14ac:dyDescent="0.2">
      <c r="D283" s="350"/>
    </row>
    <row r="284" spans="4:4" x14ac:dyDescent="0.2">
      <c r="D284" s="350"/>
    </row>
    <row r="285" spans="4:4" x14ac:dyDescent="0.2">
      <c r="D285" s="350"/>
    </row>
    <row r="286" spans="4:4" x14ac:dyDescent="0.2">
      <c r="D286" s="350"/>
    </row>
    <row r="287" spans="4:4" x14ac:dyDescent="0.2">
      <c r="D287" s="350"/>
    </row>
    <row r="288" spans="4:4" x14ac:dyDescent="0.2">
      <c r="D288" s="350"/>
    </row>
    <row r="289" spans="4:4" x14ac:dyDescent="0.2">
      <c r="D289" s="350"/>
    </row>
    <row r="290" spans="4:4" x14ac:dyDescent="0.2">
      <c r="D290" s="350"/>
    </row>
    <row r="291" spans="4:4" x14ac:dyDescent="0.2">
      <c r="D291" s="350"/>
    </row>
    <row r="292" spans="4:4" x14ac:dyDescent="0.2">
      <c r="D292" s="350"/>
    </row>
    <row r="293" spans="4:4" x14ac:dyDescent="0.2">
      <c r="D293" s="350"/>
    </row>
    <row r="294" spans="4:4" x14ac:dyDescent="0.2">
      <c r="D294" s="350"/>
    </row>
    <row r="295" spans="4:4" x14ac:dyDescent="0.2">
      <c r="D295" s="350"/>
    </row>
    <row r="296" spans="4:4" x14ac:dyDescent="0.2">
      <c r="D296" s="350"/>
    </row>
    <row r="297" spans="4:4" x14ac:dyDescent="0.2">
      <c r="D297" s="350"/>
    </row>
    <row r="298" spans="4:4" x14ac:dyDescent="0.2">
      <c r="D298" s="350"/>
    </row>
    <row r="299" spans="4:4" x14ac:dyDescent="0.2">
      <c r="D299" s="350"/>
    </row>
    <row r="300" spans="4:4" x14ac:dyDescent="0.2">
      <c r="D300" s="350"/>
    </row>
    <row r="301" spans="4:4" x14ac:dyDescent="0.2">
      <c r="D301" s="350"/>
    </row>
    <row r="302" spans="4:4" x14ac:dyDescent="0.2">
      <c r="D302" s="350"/>
    </row>
    <row r="303" spans="4:4" x14ac:dyDescent="0.2">
      <c r="D303" s="350"/>
    </row>
    <row r="304" spans="4:4" x14ac:dyDescent="0.2">
      <c r="D304" s="350"/>
    </row>
    <row r="305" spans="4:4" x14ac:dyDescent="0.2">
      <c r="D305" s="350"/>
    </row>
    <row r="306" spans="4:4" x14ac:dyDescent="0.2">
      <c r="D306" s="350"/>
    </row>
    <row r="307" spans="4:4" x14ac:dyDescent="0.2">
      <c r="D307" s="350"/>
    </row>
    <row r="308" spans="4:4" x14ac:dyDescent="0.2">
      <c r="D308" s="350"/>
    </row>
    <row r="309" spans="4:4" x14ac:dyDescent="0.2">
      <c r="D309" s="350"/>
    </row>
    <row r="310" spans="4:4" x14ac:dyDescent="0.2">
      <c r="D310" s="350"/>
    </row>
    <row r="311" spans="4:4" x14ac:dyDescent="0.2">
      <c r="D311" s="350"/>
    </row>
    <row r="312" spans="4:4" x14ac:dyDescent="0.2">
      <c r="D312" s="350"/>
    </row>
    <row r="313" spans="4:4" x14ac:dyDescent="0.2">
      <c r="D313" s="350"/>
    </row>
    <row r="314" spans="4:4" x14ac:dyDescent="0.2">
      <c r="D314" s="350"/>
    </row>
    <row r="315" spans="4:4" x14ac:dyDescent="0.2">
      <c r="D315" s="350"/>
    </row>
    <row r="316" spans="4:4" x14ac:dyDescent="0.2">
      <c r="D316" s="350"/>
    </row>
    <row r="317" spans="4:4" x14ac:dyDescent="0.2">
      <c r="D317" s="350"/>
    </row>
    <row r="318" spans="4:4" x14ac:dyDescent="0.2">
      <c r="D318" s="350"/>
    </row>
    <row r="319" spans="4:4" x14ac:dyDescent="0.2">
      <c r="D319" s="350"/>
    </row>
    <row r="320" spans="4:4" x14ac:dyDescent="0.2">
      <c r="D320" s="350"/>
    </row>
    <row r="321" spans="4:4" x14ac:dyDescent="0.2">
      <c r="D321" s="350"/>
    </row>
    <row r="322" spans="4:4" x14ac:dyDescent="0.2">
      <c r="D322" s="350"/>
    </row>
    <row r="323" spans="4:4" x14ac:dyDescent="0.2">
      <c r="D323" s="350"/>
    </row>
    <row r="324" spans="4:4" x14ac:dyDescent="0.2">
      <c r="D324" s="350"/>
    </row>
    <row r="325" spans="4:4" x14ac:dyDescent="0.2">
      <c r="D325" s="350"/>
    </row>
    <row r="326" spans="4:4" x14ac:dyDescent="0.2">
      <c r="D326" s="350"/>
    </row>
    <row r="327" spans="4:4" x14ac:dyDescent="0.2">
      <c r="D327" s="350"/>
    </row>
    <row r="328" spans="4:4" x14ac:dyDescent="0.2">
      <c r="D328" s="350"/>
    </row>
    <row r="329" spans="4:4" x14ac:dyDescent="0.2">
      <c r="D329" s="350"/>
    </row>
    <row r="330" spans="4:4" x14ac:dyDescent="0.2">
      <c r="D330" s="350"/>
    </row>
    <row r="331" spans="4:4" x14ac:dyDescent="0.2">
      <c r="D331" s="350"/>
    </row>
    <row r="332" spans="4:4" x14ac:dyDescent="0.2">
      <c r="D332" s="350"/>
    </row>
    <row r="333" spans="4:4" x14ac:dyDescent="0.2">
      <c r="D333" s="350"/>
    </row>
    <row r="334" spans="4:4" x14ac:dyDescent="0.2">
      <c r="D334" s="350"/>
    </row>
    <row r="335" spans="4:4" x14ac:dyDescent="0.2">
      <c r="D335" s="350"/>
    </row>
    <row r="336" spans="4:4" x14ac:dyDescent="0.2">
      <c r="D336" s="350"/>
    </row>
    <row r="337" spans="4:4" x14ac:dyDescent="0.2">
      <c r="D337" s="350"/>
    </row>
    <row r="338" spans="4:4" x14ac:dyDescent="0.2">
      <c r="D338" s="350"/>
    </row>
    <row r="339" spans="4:4" x14ac:dyDescent="0.2">
      <c r="D339" s="350"/>
    </row>
    <row r="340" spans="4:4" x14ac:dyDescent="0.2">
      <c r="D340" s="350"/>
    </row>
    <row r="341" spans="4:4" x14ac:dyDescent="0.2">
      <c r="D341" s="350"/>
    </row>
    <row r="342" spans="4:4" x14ac:dyDescent="0.2">
      <c r="D342" s="350"/>
    </row>
    <row r="343" spans="4:4" x14ac:dyDescent="0.2">
      <c r="D343" s="350"/>
    </row>
    <row r="344" spans="4:4" x14ac:dyDescent="0.2">
      <c r="D344" s="350"/>
    </row>
    <row r="345" spans="4:4" x14ac:dyDescent="0.2">
      <c r="D345" s="350"/>
    </row>
    <row r="346" spans="4:4" x14ac:dyDescent="0.2">
      <c r="D346" s="350"/>
    </row>
    <row r="347" spans="4:4" x14ac:dyDescent="0.2">
      <c r="D347" s="350"/>
    </row>
    <row r="348" spans="4:4" x14ac:dyDescent="0.2">
      <c r="D348" s="350"/>
    </row>
    <row r="349" spans="4:4" x14ac:dyDescent="0.2">
      <c r="D349" s="350"/>
    </row>
    <row r="350" spans="4:4" x14ac:dyDescent="0.2">
      <c r="D350" s="350"/>
    </row>
    <row r="351" spans="4:4" x14ac:dyDescent="0.2">
      <c r="D351" s="350"/>
    </row>
    <row r="352" spans="4:4" x14ac:dyDescent="0.2">
      <c r="D352" s="350"/>
    </row>
    <row r="353" spans="4:4" x14ac:dyDescent="0.2">
      <c r="D353" s="350"/>
    </row>
    <row r="354" spans="4:4" x14ac:dyDescent="0.2">
      <c r="D354" s="350"/>
    </row>
    <row r="355" spans="4:4" x14ac:dyDescent="0.2">
      <c r="D355" s="350"/>
    </row>
    <row r="356" spans="4:4" x14ac:dyDescent="0.2">
      <c r="D356" s="350"/>
    </row>
    <row r="357" spans="4:4" x14ac:dyDescent="0.2">
      <c r="D357" s="350"/>
    </row>
    <row r="358" spans="4:4" x14ac:dyDescent="0.2">
      <c r="D358" s="350"/>
    </row>
    <row r="359" spans="4:4" x14ac:dyDescent="0.2">
      <c r="D359" s="350"/>
    </row>
    <row r="360" spans="4:4" x14ac:dyDescent="0.2">
      <c r="D360" s="350"/>
    </row>
    <row r="361" spans="4:4" x14ac:dyDescent="0.2">
      <c r="D361" s="350"/>
    </row>
    <row r="362" spans="4:4" x14ac:dyDescent="0.2">
      <c r="D362" s="350"/>
    </row>
    <row r="363" spans="4:4" x14ac:dyDescent="0.2">
      <c r="D363" s="350"/>
    </row>
    <row r="364" spans="4:4" x14ac:dyDescent="0.2">
      <c r="D364" s="350"/>
    </row>
  </sheetData>
  <dataConsolidate/>
  <phoneticPr fontId="22" type="noConversion"/>
  <pageMargins left="0.19685039370078741" right="0.19685039370078741" top="0.27559055118110237" bottom="0.19685039370078741" header="0.31496062992125984" footer="0.51181102362204722"/>
  <pageSetup paperSize="9" scale="70" orientation="portrait" r:id="rId1"/>
  <headerFooter alignWithMargins="0">
    <oddFooter xml:space="preserve">&amp;R&amp;8
</oddFooter>
  </headerFooter>
  <rowBreaks count="1" manualBreakCount="1">
    <brk id="109"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view="pageBreakPreview" zoomScaleNormal="100" zoomScaleSheetLayoutView="100" workbookViewId="0">
      <selection activeCell="A71" sqref="A71"/>
    </sheetView>
  </sheetViews>
  <sheetFormatPr baseColWidth="10" defaultRowHeight="12.75" x14ac:dyDescent="0.2"/>
  <cols>
    <col min="1" max="1" width="72.140625" style="781" bestFit="1" customWidth="1"/>
    <col min="2" max="2" width="17.5703125" style="782" customWidth="1"/>
    <col min="3" max="3" width="17.140625" style="782" customWidth="1"/>
    <col min="4" max="4" width="17.85546875" style="782" customWidth="1"/>
    <col min="5" max="5" width="15.7109375" style="782" customWidth="1"/>
    <col min="6" max="6" width="3.28515625" style="781" customWidth="1"/>
    <col min="7" max="7" width="69.28515625" style="781" bestFit="1" customWidth="1"/>
    <col min="8" max="11" width="15.7109375" style="781" customWidth="1"/>
    <col min="12" max="16384" width="11.42578125" style="781"/>
  </cols>
  <sheetData>
    <row r="1" spans="1:11" ht="42.75" customHeight="1" x14ac:dyDescent="0.2">
      <c r="A1" s="851" t="s">
        <v>661</v>
      </c>
      <c r="B1" s="850"/>
      <c r="C1" s="850"/>
      <c r="D1" s="850"/>
      <c r="E1" s="849"/>
      <c r="G1" s="851" t="str">
        <f>A1</f>
        <v xml:space="preserve">RÉSULTATS  DE SYNTHESE           </v>
      </c>
      <c r="H1" s="850"/>
      <c r="I1" s="850"/>
      <c r="J1" s="850"/>
      <c r="K1" s="849"/>
    </row>
    <row r="2" spans="1:11" ht="42.75" customHeight="1" x14ac:dyDescent="0.2">
      <c r="A2" s="848" t="s">
        <v>660</v>
      </c>
      <c r="B2" s="847"/>
      <c r="C2" s="847"/>
      <c r="D2" s="847"/>
      <c r="E2" s="846"/>
      <c r="G2" s="848" t="s">
        <v>662</v>
      </c>
      <c r="H2" s="898"/>
      <c r="I2" s="898"/>
      <c r="J2" s="898"/>
      <c r="K2" s="897"/>
    </row>
    <row r="3" spans="1:11" ht="42.75" customHeight="1" thickBot="1" x14ac:dyDescent="0.25">
      <c r="A3" s="845" t="s">
        <v>500</v>
      </c>
      <c r="B3" s="844"/>
      <c r="C3" s="844"/>
      <c r="D3" s="844"/>
      <c r="E3" s="843"/>
      <c r="G3" s="845" t="str">
        <f>A3</f>
        <v>PERIODE DU 1.1 AU 30.11.2024</v>
      </c>
      <c r="H3" s="896"/>
      <c r="I3" s="896"/>
      <c r="J3" s="896"/>
      <c r="K3" s="895"/>
    </row>
    <row r="4" spans="1:11" ht="30.75" customHeight="1" x14ac:dyDescent="0.2">
      <c r="A4" s="842" t="s">
        <v>659</v>
      </c>
      <c r="B4" s="841" t="s">
        <v>658</v>
      </c>
      <c r="C4" s="840" t="s">
        <v>657</v>
      </c>
      <c r="D4" s="839" t="s">
        <v>656</v>
      </c>
      <c r="E4" s="838" t="s">
        <v>6</v>
      </c>
      <c r="G4" s="842" t="str">
        <f>A4</f>
        <v xml:space="preserve">  PRESTATIONS</v>
      </c>
      <c r="H4" s="894" t="str">
        <f>B4</f>
        <v>maladie</v>
      </c>
      <c r="I4" s="893" t="str">
        <f>C4</f>
        <v>maternité</v>
      </c>
      <c r="J4" s="893" t="str">
        <f>D4</f>
        <v>AT</v>
      </c>
      <c r="K4" s="893" t="str">
        <f>E4</f>
        <v>TOTAL</v>
      </c>
    </row>
    <row r="5" spans="1:11" ht="13.5" thickBot="1" x14ac:dyDescent="0.25">
      <c r="A5" s="837"/>
      <c r="B5" s="836"/>
      <c r="C5" s="791"/>
      <c r="D5" s="790"/>
      <c r="E5" s="789"/>
      <c r="G5" s="837"/>
      <c r="H5" s="892"/>
      <c r="I5" s="891"/>
      <c r="J5" s="890"/>
      <c r="K5" s="889"/>
    </row>
    <row r="6" spans="1:11" x14ac:dyDescent="0.2">
      <c r="A6" s="798"/>
      <c r="B6" s="808"/>
      <c r="C6" s="807"/>
      <c r="D6" s="806"/>
      <c r="E6" s="805"/>
      <c r="G6" s="798"/>
      <c r="H6" s="871"/>
      <c r="I6" s="870"/>
      <c r="J6" s="869"/>
      <c r="K6" s="868"/>
    </row>
    <row r="7" spans="1:11" ht="24.75" customHeight="1" x14ac:dyDescent="0.2">
      <c r="A7" s="833" t="s">
        <v>88</v>
      </c>
      <c r="B7" s="797">
        <v>6384070964.4175081</v>
      </c>
      <c r="C7" s="796">
        <v>37646176.138360053</v>
      </c>
      <c r="D7" s="795">
        <v>61753047.079999954</v>
      </c>
      <c r="E7" s="794">
        <v>6483470187.6358681</v>
      </c>
      <c r="G7" s="833" t="str">
        <f>A7</f>
        <v>Omnipraticiens libéraux</v>
      </c>
      <c r="H7" s="863">
        <v>4.918124999144724E-2</v>
      </c>
      <c r="I7" s="862">
        <v>-5.3795911224282511E-2</v>
      </c>
      <c r="J7" s="861">
        <v>9.436508446147851E-3</v>
      </c>
      <c r="K7" s="860">
        <v>4.8125841566002636E-2</v>
      </c>
    </row>
    <row r="8" spans="1:11" ht="14.25" customHeight="1" x14ac:dyDescent="0.2">
      <c r="A8" s="833" t="s">
        <v>102</v>
      </c>
      <c r="B8" s="797">
        <v>12378648222.331148</v>
      </c>
      <c r="C8" s="835">
        <v>184705656.05959451</v>
      </c>
      <c r="D8" s="795">
        <v>106057010.65999998</v>
      </c>
      <c r="E8" s="794">
        <v>12669410889.050743</v>
      </c>
      <c r="G8" s="833" t="str">
        <f>A8</f>
        <v>Spécialistes libéraux</v>
      </c>
      <c r="H8" s="863">
        <v>4.7080083668001871E-2</v>
      </c>
      <c r="I8" s="888">
        <v>-6.0087568835961447E-2</v>
      </c>
      <c r="J8" s="861">
        <v>4.6098606526804309E-2</v>
      </c>
      <c r="K8" s="860">
        <v>4.5334251732713993E-2</v>
      </c>
    </row>
    <row r="9" spans="1:11" s="783" customFormat="1" x14ac:dyDescent="0.2">
      <c r="A9" s="834" t="s">
        <v>113</v>
      </c>
      <c r="B9" s="813">
        <v>18762719186.748653</v>
      </c>
      <c r="C9" s="812">
        <v>222351832.19795457</v>
      </c>
      <c r="D9" s="811">
        <v>167810057.73999989</v>
      </c>
      <c r="E9" s="810">
        <v>19152881076.686611</v>
      </c>
      <c r="G9" s="834" t="str">
        <f>A9</f>
        <v>TOTAL Médecins libéraux</v>
      </c>
      <c r="H9" s="875">
        <v>4.7794066506074984E-2</v>
      </c>
      <c r="I9" s="874">
        <v>-5.9028224828071796E-2</v>
      </c>
      <c r="J9" s="873">
        <v>3.2301586118217429E-2</v>
      </c>
      <c r="K9" s="872">
        <v>4.6277570556410241E-2</v>
      </c>
    </row>
    <row r="10" spans="1:11" ht="21" customHeight="1" x14ac:dyDescent="0.2">
      <c r="A10" s="833" t="s">
        <v>121</v>
      </c>
      <c r="B10" s="797">
        <v>3125320108.5985575</v>
      </c>
      <c r="C10" s="796">
        <v>9975956.6899999492</v>
      </c>
      <c r="D10" s="795">
        <v>199409.65999999989</v>
      </c>
      <c r="E10" s="794">
        <v>3135495474.9485574</v>
      </c>
      <c r="G10" s="833" t="str">
        <f>A10</f>
        <v>Dentistes libéraux</v>
      </c>
      <c r="H10" s="863">
        <v>-6.072522931539015E-2</v>
      </c>
      <c r="I10" s="862">
        <v>0.10748608916054847</v>
      </c>
      <c r="J10" s="861">
        <v>-4.5512489012437651E-2</v>
      </c>
      <c r="K10" s="860">
        <v>-6.027015918642642E-2</v>
      </c>
    </row>
    <row r="11" spans="1:11" x14ac:dyDescent="0.2">
      <c r="A11" s="833" t="s">
        <v>122</v>
      </c>
      <c r="B11" s="797">
        <v>163926330.49077389</v>
      </c>
      <c r="C11" s="796">
        <v>260595391.07000154</v>
      </c>
      <c r="D11" s="795">
        <v>9332.8799999999974</v>
      </c>
      <c r="E11" s="794">
        <v>424531054.44077539</v>
      </c>
      <c r="G11" s="833" t="str">
        <f>A11</f>
        <v>Sages-femmes libérales</v>
      </c>
      <c r="H11" s="863">
        <v>0.14423685717878021</v>
      </c>
      <c r="I11" s="862">
        <v>9.4986573246226502E-2</v>
      </c>
      <c r="J11" s="861">
        <v>0.30375345569653822</v>
      </c>
      <c r="K11" s="860">
        <v>0.11349685503858997</v>
      </c>
    </row>
    <row r="12" spans="1:11" x14ac:dyDescent="0.2">
      <c r="A12" s="833" t="s">
        <v>243</v>
      </c>
      <c r="B12" s="797">
        <v>1485305439.9695687</v>
      </c>
      <c r="C12" s="796">
        <v>23538183.309999995</v>
      </c>
      <c r="D12" s="795">
        <v>3951120.8</v>
      </c>
      <c r="E12" s="794">
        <v>1512794744.0795686</v>
      </c>
      <c r="G12" s="833" t="str">
        <f>A12</f>
        <v>Centres de santé (honoraires)</v>
      </c>
      <c r="H12" s="863">
        <v>5.9816779720451851E-2</v>
      </c>
      <c r="I12" s="862">
        <v>0.26837357468269363</v>
      </c>
      <c r="J12" s="861">
        <v>0.18696170690509617</v>
      </c>
      <c r="K12" s="860">
        <v>6.2833292611188751E-2</v>
      </c>
    </row>
    <row r="13" spans="1:11" s="783" customFormat="1" ht="22.5" customHeight="1" x14ac:dyDescent="0.2">
      <c r="A13" s="834" t="s">
        <v>655</v>
      </c>
      <c r="B13" s="813">
        <v>23537271065.807556</v>
      </c>
      <c r="C13" s="812">
        <v>516461363.26795602</v>
      </c>
      <c r="D13" s="811">
        <v>171969921.07999995</v>
      </c>
      <c r="E13" s="810">
        <v>24225702350.155514</v>
      </c>
      <c r="G13" s="834" t="str">
        <f>A13</f>
        <v xml:space="preserve">TOTAL HONORAIRES SECTEUR PRIVÉ (médicaux et dentaires) </v>
      </c>
      <c r="H13" s="875">
        <v>3.328866787676521E-2</v>
      </c>
      <c r="I13" s="874">
        <v>2.9104114943292458E-2</v>
      </c>
      <c r="J13" s="873">
        <v>3.5314844125073908E-2</v>
      </c>
      <c r="K13" s="872">
        <v>3.3213456205586578E-2</v>
      </c>
    </row>
    <row r="14" spans="1:11" ht="18.75" customHeight="1" x14ac:dyDescent="0.2">
      <c r="A14" s="833" t="s">
        <v>124</v>
      </c>
      <c r="B14" s="797">
        <v>7325507034.5241556</v>
      </c>
      <c r="C14" s="796">
        <v>21261915.330001801</v>
      </c>
      <c r="D14" s="795">
        <v>15860231.870000018</v>
      </c>
      <c r="E14" s="794">
        <v>7362629181.7241573</v>
      </c>
      <c r="G14" s="833" t="str">
        <f>A14</f>
        <v>Infirmiers libéraux</v>
      </c>
      <c r="H14" s="863">
        <v>4.9573359302913511E-2</v>
      </c>
      <c r="I14" s="862">
        <v>3.0851478040203606E-3</v>
      </c>
      <c r="J14" s="861">
        <v>-1.8468421268995505E-2</v>
      </c>
      <c r="K14" s="860">
        <v>4.9276239110821685E-2</v>
      </c>
    </row>
    <row r="15" spans="1:11" x14ac:dyDescent="0.2">
      <c r="A15" s="833" t="s">
        <v>132</v>
      </c>
      <c r="B15" s="797">
        <v>3889659825.9933596</v>
      </c>
      <c r="C15" s="796">
        <v>21497461.150000755</v>
      </c>
      <c r="D15" s="795">
        <v>149241764.58999854</v>
      </c>
      <c r="E15" s="794">
        <v>4060399051.7333589</v>
      </c>
      <c r="G15" s="833" t="str">
        <f>A15</f>
        <v>Masseurs kinésithérapeutes libéraux</v>
      </c>
      <c r="H15" s="863">
        <v>5.0845625911534631E-2</v>
      </c>
      <c r="I15" s="862">
        <v>3.8025319815327974E-2</v>
      </c>
      <c r="J15" s="861">
        <v>3.1664317384607399E-2</v>
      </c>
      <c r="K15" s="860">
        <v>5.005937463647725E-2</v>
      </c>
    </row>
    <row r="16" spans="1:11" x14ac:dyDescent="0.2">
      <c r="A16" s="833" t="s">
        <v>136</v>
      </c>
      <c r="B16" s="797">
        <v>752301270.77029228</v>
      </c>
      <c r="C16" s="796">
        <v>106498.36000000007</v>
      </c>
      <c r="D16" s="795">
        <v>671263.27000000316</v>
      </c>
      <c r="E16" s="794">
        <v>753079032.40029228</v>
      </c>
      <c r="G16" s="833" t="str">
        <f>A16</f>
        <v>Orthophonistes libéraux</v>
      </c>
      <c r="H16" s="863">
        <v>7.2606954475177954E-2</v>
      </c>
      <c r="I16" s="862">
        <v>-2.2801762197071085E-3</v>
      </c>
      <c r="J16" s="861">
        <v>1.4716213387799826E-4</v>
      </c>
      <c r="K16" s="860">
        <v>7.2526308357677483E-2</v>
      </c>
    </row>
    <row r="17" spans="1:11" x14ac:dyDescent="0.2">
      <c r="A17" s="833" t="s">
        <v>141</v>
      </c>
      <c r="B17" s="797">
        <v>173895806.19000891</v>
      </c>
      <c r="C17" s="796">
        <v>258258.66000000149</v>
      </c>
      <c r="D17" s="795">
        <v>100465.19999999968</v>
      </c>
      <c r="E17" s="794">
        <v>174254530.05000889</v>
      </c>
      <c r="G17" s="833" t="str">
        <f>A17</f>
        <v>Orthoptistes libéraux</v>
      </c>
      <c r="H17" s="863">
        <v>0.14684131124818012</v>
      </c>
      <c r="I17" s="862">
        <v>0.10357181635762625</v>
      </c>
      <c r="J17" s="861">
        <v>0.22304220811117226</v>
      </c>
      <c r="K17" s="860">
        <v>0.14681586454241446</v>
      </c>
    </row>
    <row r="18" spans="1:11" x14ac:dyDescent="0.2">
      <c r="A18" s="833" t="s">
        <v>139</v>
      </c>
      <c r="B18" s="797">
        <v>66326483.93000821</v>
      </c>
      <c r="C18" s="796">
        <v>24468.13999999997</v>
      </c>
      <c r="D18" s="795">
        <v>1546.0199999999998</v>
      </c>
      <c r="E18" s="794">
        <v>66352498.090008214</v>
      </c>
      <c r="G18" s="833" t="str">
        <f>A18</f>
        <v>Pédicures libéraux</v>
      </c>
      <c r="H18" s="863">
        <v>0.26285540268285645</v>
      </c>
      <c r="I18" s="862">
        <v>2.5606802333026701</v>
      </c>
      <c r="J18" s="861">
        <v>0.1901616628175522</v>
      </c>
      <c r="K18" s="860">
        <v>0.26315420158397207</v>
      </c>
    </row>
    <row r="19" spans="1:11" x14ac:dyDescent="0.2">
      <c r="A19" s="833" t="s">
        <v>466</v>
      </c>
      <c r="B19" s="797">
        <v>30249263.459999993</v>
      </c>
      <c r="C19" s="796">
        <v>128570</v>
      </c>
      <c r="D19" s="795">
        <v>294720</v>
      </c>
      <c r="E19" s="794">
        <v>30672553.459999993</v>
      </c>
      <c r="G19" s="833" t="s">
        <v>466</v>
      </c>
      <c r="H19" s="863">
        <v>0.87329488223008034</v>
      </c>
      <c r="I19" s="862">
        <v>0.71678461743891031</v>
      </c>
      <c r="J19" s="861">
        <v>0.76383984678915562</v>
      </c>
      <c r="K19" s="860">
        <v>0.8714638499740297</v>
      </c>
    </row>
    <row r="20" spans="1:11" x14ac:dyDescent="0.2">
      <c r="A20" s="833" t="s">
        <v>654</v>
      </c>
      <c r="B20" s="797">
        <v>323847.16999999975</v>
      </c>
      <c r="C20" s="796">
        <v>8702.9500000000244</v>
      </c>
      <c r="D20" s="795">
        <v>1415.76</v>
      </c>
      <c r="E20" s="794">
        <v>333965.87999999977</v>
      </c>
      <c r="G20" s="833" t="str">
        <f>A20</f>
        <v>Sages-femmes libérales (actes infirmiers prescrits)</v>
      </c>
      <c r="H20" s="863">
        <v>-0.15960105600806407</v>
      </c>
      <c r="I20" s="862">
        <v>2.1245262206786242E-2</v>
      </c>
      <c r="J20" s="861">
        <v>1.2482016102139015</v>
      </c>
      <c r="K20" s="860">
        <v>-0.15344723115502668</v>
      </c>
    </row>
    <row r="21" spans="1:11" x14ac:dyDescent="0.2">
      <c r="A21" s="833" t="s">
        <v>244</v>
      </c>
      <c r="B21" s="797">
        <v>178026305.15321845</v>
      </c>
      <c r="C21" s="796">
        <v>535017.55000000133</v>
      </c>
      <c r="D21" s="795">
        <v>634051.66000000038</v>
      </c>
      <c r="E21" s="794">
        <v>179195374.36321846</v>
      </c>
      <c r="G21" s="833" t="str">
        <f>A21</f>
        <v>Centres de santé (prescriptions)</v>
      </c>
      <c r="H21" s="863">
        <v>3.0515350993041812E-2</v>
      </c>
      <c r="I21" s="862">
        <v>1.4658358329426857E-3</v>
      </c>
      <c r="J21" s="861">
        <v>-5.4127796077736545E-2</v>
      </c>
      <c r="K21" s="860">
        <v>3.0099974570179766E-2</v>
      </c>
    </row>
    <row r="22" spans="1:11" s="783" customFormat="1" ht="20.25" customHeight="1" x14ac:dyDescent="0.2">
      <c r="A22" s="834" t="s">
        <v>287</v>
      </c>
      <c r="B22" s="813">
        <v>12416289837.191042</v>
      </c>
      <c r="C22" s="812">
        <v>43820892.140002556</v>
      </c>
      <c r="D22" s="811">
        <v>166805458.36999857</v>
      </c>
      <c r="E22" s="810">
        <v>12626916187.701044</v>
      </c>
      <c r="G22" s="834" t="str">
        <f>A22</f>
        <v xml:space="preserve"> TOTAL AUXILIAIRES MÉDICAUX</v>
      </c>
      <c r="H22" s="875">
        <v>5.4391994901968221E-2</v>
      </c>
      <c r="I22" s="874">
        <v>2.2138869108722981E-2</v>
      </c>
      <c r="J22" s="873">
        <v>2.7048239224106485E-2</v>
      </c>
      <c r="K22" s="872">
        <v>5.3905918312653567E-2</v>
      </c>
    </row>
    <row r="23" spans="1:11" ht="24.75" customHeight="1" x14ac:dyDescent="0.2">
      <c r="A23" s="833" t="s">
        <v>145</v>
      </c>
      <c r="B23" s="797">
        <v>2803885830.5921335</v>
      </c>
      <c r="C23" s="796">
        <v>97175718.130000681</v>
      </c>
      <c r="D23" s="795">
        <v>1862476.9499999997</v>
      </c>
      <c r="E23" s="794">
        <v>2902924025.6721339</v>
      </c>
      <c r="G23" s="833" t="str">
        <f>A23</f>
        <v>Laboratoires</v>
      </c>
      <c r="H23" s="863">
        <v>-8.3193386599616725E-2</v>
      </c>
      <c r="I23" s="862">
        <v>-4.7419674659350708E-2</v>
      </c>
      <c r="J23" s="861">
        <v>-8.3824584882054909E-2</v>
      </c>
      <c r="K23" s="860">
        <v>-8.2039785615125038E-2</v>
      </c>
    </row>
    <row r="24" spans="1:11" ht="23.25" customHeight="1" x14ac:dyDescent="0.2">
      <c r="A24" s="833" t="s">
        <v>162</v>
      </c>
      <c r="B24" s="797">
        <v>5007713650.3045626</v>
      </c>
      <c r="C24" s="796">
        <v>7821909.9199999915</v>
      </c>
      <c r="D24" s="795">
        <v>53542451.510000102</v>
      </c>
      <c r="E24" s="794">
        <v>5069078011.7345629</v>
      </c>
      <c r="G24" s="833" t="str">
        <f>A24</f>
        <v>Frais de déplacement des malades</v>
      </c>
      <c r="H24" s="863">
        <v>5.5214098857202965E-2</v>
      </c>
      <c r="I24" s="862">
        <v>-1.7743709563202703E-3</v>
      </c>
      <c r="J24" s="861">
        <v>3.8958105389147235E-2</v>
      </c>
      <c r="K24" s="860">
        <v>5.4946817934820258E-2</v>
      </c>
    </row>
    <row r="25" spans="1:11" ht="24.75" customHeight="1" x14ac:dyDescent="0.2">
      <c r="A25" s="833" t="s">
        <v>653</v>
      </c>
      <c r="B25" s="797">
        <v>10238185752.600027</v>
      </c>
      <c r="C25" s="796"/>
      <c r="D25" s="795">
        <v>4408041277.4300127</v>
      </c>
      <c r="E25" s="794">
        <v>14646227030.030041</v>
      </c>
      <c r="G25" s="833" t="str">
        <f>A25</f>
        <v xml:space="preserve">Prestations en espèces </v>
      </c>
      <c r="H25" s="863">
        <v>5.2733015905299219E-2</v>
      </c>
      <c r="I25" s="862"/>
      <c r="J25" s="861">
        <v>0.10222608109110176</v>
      </c>
      <c r="K25" s="860">
        <v>6.7154867037515276E-2</v>
      </c>
    </row>
    <row r="26" spans="1:11" ht="22.5" customHeight="1" x14ac:dyDescent="0.2">
      <c r="A26" s="833" t="s">
        <v>158</v>
      </c>
      <c r="B26" s="797">
        <v>680076047.68065953</v>
      </c>
      <c r="C26" s="796">
        <v>581297.14620000008</v>
      </c>
      <c r="D26" s="795">
        <v>6313733.1869020052</v>
      </c>
      <c r="E26" s="794">
        <v>686971078.01376152</v>
      </c>
      <c r="G26" s="833" t="str">
        <f>A26</f>
        <v>Autres prestations diverses</v>
      </c>
      <c r="H26" s="863">
        <v>0.25642055826546994</v>
      </c>
      <c r="I26" s="862">
        <v>2.4428275522342324</v>
      </c>
      <c r="J26" s="861">
        <v>0.18586680519120979</v>
      </c>
      <c r="K26" s="860">
        <v>0.25640870803556881</v>
      </c>
    </row>
    <row r="27" spans="1:11" s="783" customFormat="1" ht="18" customHeight="1" x14ac:dyDescent="0.2">
      <c r="A27" s="834" t="s">
        <v>652</v>
      </c>
      <c r="B27" s="813">
        <v>54683422184.175987</v>
      </c>
      <c r="C27" s="812">
        <v>665861180.60415936</v>
      </c>
      <c r="D27" s="811">
        <v>4808535318.5269156</v>
      </c>
      <c r="E27" s="810">
        <v>60157818683.30706</v>
      </c>
      <c r="G27" s="834" t="str">
        <f>A27</f>
        <v>TOTAL SOINS  EXÉCUTÉS EN VILLE HORS PRODUITS DE SANTÉ</v>
      </c>
      <c r="H27" s="875">
        <v>3.9107153213800316E-2</v>
      </c>
      <c r="I27" s="874">
        <v>1.6978074314374147E-2</v>
      </c>
      <c r="J27" s="873">
        <v>9.6181013470270305E-2</v>
      </c>
      <c r="K27" s="872">
        <v>4.3197425036980874E-2</v>
      </c>
    </row>
    <row r="28" spans="1:11" ht="17.25" customHeight="1" x14ac:dyDescent="0.2">
      <c r="A28" s="833" t="s">
        <v>152</v>
      </c>
      <c r="B28" s="797">
        <v>25681268608.743622</v>
      </c>
      <c r="C28" s="796">
        <v>76723894.61999917</v>
      </c>
      <c r="D28" s="795">
        <v>22213908.910000809</v>
      </c>
      <c r="E28" s="794">
        <v>25780206412.273621</v>
      </c>
      <c r="G28" s="833" t="str">
        <f>A28</f>
        <v>Médicaments</v>
      </c>
      <c r="H28" s="863">
        <v>4.2995614327427489E-2</v>
      </c>
      <c r="I28" s="862">
        <v>0.14805321183703146</v>
      </c>
      <c r="J28" s="861">
        <v>-6.5268729826240879E-2</v>
      </c>
      <c r="K28" s="860">
        <v>4.3175601095924332E-2</v>
      </c>
    </row>
    <row r="29" spans="1:11" x14ac:dyDescent="0.2">
      <c r="A29" s="833" t="s">
        <v>154</v>
      </c>
      <c r="B29" s="797">
        <v>7273234439.6492996</v>
      </c>
      <c r="C29" s="796">
        <v>71110277.959997863</v>
      </c>
      <c r="D29" s="795">
        <v>28217133.920000017</v>
      </c>
      <c r="E29" s="794">
        <v>7372561851.5292978</v>
      </c>
      <c r="G29" s="833" t="str">
        <f>A29</f>
        <v>LPP</v>
      </c>
      <c r="H29" s="863">
        <v>6.2381389082698524E-2</v>
      </c>
      <c r="I29" s="862">
        <v>-8.6569053545384467E-3</v>
      </c>
      <c r="J29" s="861">
        <v>1.4061769367047505E-2</v>
      </c>
      <c r="K29" s="860">
        <v>6.1454170362782001E-2</v>
      </c>
    </row>
    <row r="30" spans="1:11" x14ac:dyDescent="0.2">
      <c r="A30" s="833" t="s">
        <v>153</v>
      </c>
      <c r="B30" s="797">
        <v>391797.2099999999</v>
      </c>
      <c r="C30" s="796">
        <v>365.6</v>
      </c>
      <c r="D30" s="795">
        <v>2025</v>
      </c>
      <c r="E30" s="794">
        <v>394187.80999999988</v>
      </c>
      <c r="G30" s="833" t="str">
        <f>A30</f>
        <v>Produits d'origine humaine</v>
      </c>
      <c r="H30" s="863">
        <v>-8.9099110047213159E-2</v>
      </c>
      <c r="I30" s="862">
        <v>-9.5049504950495023E-2</v>
      </c>
      <c r="J30" s="861"/>
      <c r="K30" s="860">
        <v>-8.4401129533675845E-2</v>
      </c>
    </row>
    <row r="31" spans="1:11" s="783" customFormat="1" x14ac:dyDescent="0.2">
      <c r="A31" s="832" t="s">
        <v>651</v>
      </c>
      <c r="B31" s="813">
        <v>32954894845.602921</v>
      </c>
      <c r="C31" s="812">
        <v>147834538.179997</v>
      </c>
      <c r="D31" s="811">
        <v>50433067.830000825</v>
      </c>
      <c r="E31" s="810">
        <v>33153162451.612919</v>
      </c>
      <c r="G31" s="832" t="str">
        <f>A31</f>
        <v>TOTAL PRODUITS DE SANTÉ</v>
      </c>
      <c r="H31" s="875">
        <v>4.721120742423035E-2</v>
      </c>
      <c r="I31" s="874">
        <v>6.6925816076956135E-2</v>
      </c>
      <c r="J31" s="873">
        <v>-2.2442089859753045E-2</v>
      </c>
      <c r="K31" s="872">
        <v>4.7183986573150927E-2</v>
      </c>
    </row>
    <row r="32" spans="1:11" s="783" customFormat="1" ht="24.75" hidden="1" customHeight="1" x14ac:dyDescent="0.2">
      <c r="A32" s="831" t="s">
        <v>650</v>
      </c>
      <c r="B32" s="830">
        <v>492.83</v>
      </c>
      <c r="C32" s="829"/>
      <c r="D32" s="828"/>
      <c r="E32" s="827">
        <v>492.83</v>
      </c>
      <c r="G32" s="831" t="str">
        <f>A32</f>
        <v>Ticket modérateur des ALD 31-32</v>
      </c>
      <c r="H32" s="887">
        <v>0.13933327168485277</v>
      </c>
      <c r="I32" s="886"/>
      <c r="J32" s="885"/>
      <c r="K32" s="884">
        <v>0.13933327168485277</v>
      </c>
    </row>
    <row r="33" spans="1:11" s="783" customFormat="1" ht="22.5" customHeight="1" thickBot="1" x14ac:dyDescent="0.25">
      <c r="A33" s="826" t="s">
        <v>649</v>
      </c>
      <c r="B33" s="787">
        <v>87638317522.608841</v>
      </c>
      <c r="C33" s="786">
        <v>813695718.78415596</v>
      </c>
      <c r="D33" s="785">
        <v>4858968386.3569145</v>
      </c>
      <c r="E33" s="784">
        <v>93310981627.749908</v>
      </c>
      <c r="G33" s="826" t="str">
        <f>A33</f>
        <v>TOTAL SOINS EXÉCUTÉS EN VILLE</v>
      </c>
      <c r="H33" s="855">
        <v>4.2139787254680705E-2</v>
      </c>
      <c r="I33" s="854">
        <v>2.570209637356391E-2</v>
      </c>
      <c r="J33" s="853">
        <v>9.4802110437678833E-2</v>
      </c>
      <c r="K33" s="852">
        <v>4.4610359945205902E-2</v>
      </c>
    </row>
    <row r="34" spans="1:11" s="821" customFormat="1" ht="24.95" customHeight="1" x14ac:dyDescent="0.2">
      <c r="A34" s="819" t="s">
        <v>648</v>
      </c>
      <c r="B34" s="825">
        <v>43025659840.77906</v>
      </c>
      <c r="C34" s="824">
        <v>1498023666.0339744</v>
      </c>
      <c r="D34" s="823">
        <v>206381017.82563257</v>
      </c>
      <c r="E34" s="822">
        <v>44730064524.638664</v>
      </c>
      <c r="G34" s="819" t="str">
        <f>A34</f>
        <v>ODMCO Secteur public</v>
      </c>
      <c r="H34" s="883">
        <v>7.0835337683095467E-2</v>
      </c>
      <c r="I34" s="882">
        <v>7.067430291134924E-2</v>
      </c>
      <c r="J34" s="881">
        <v>7.0773527155391314E-2</v>
      </c>
      <c r="K34" s="880">
        <v>7.0829658592456823E-2</v>
      </c>
    </row>
    <row r="35" spans="1:11" ht="24.95" customHeight="1" x14ac:dyDescent="0.2">
      <c r="A35" s="814" t="s">
        <v>647</v>
      </c>
      <c r="B35" s="813">
        <v>8076937189.3707104</v>
      </c>
      <c r="C35" s="812">
        <v>281149300.36475772</v>
      </c>
      <c r="D35" s="811">
        <v>38748374.751647517</v>
      </c>
      <c r="E35" s="810">
        <v>8396834864.4871159</v>
      </c>
      <c r="G35" s="814" t="str">
        <f>A35</f>
        <v>MIGAC Secteur public</v>
      </c>
      <c r="H35" s="875">
        <v>-0.1052203846181925</v>
      </c>
      <c r="I35" s="874">
        <v>-0.10522038375880161</v>
      </c>
      <c r="J35" s="873">
        <v>-0.10522038317308835</v>
      </c>
      <c r="K35" s="872">
        <v>-0.10522038458274896</v>
      </c>
    </row>
    <row r="36" spans="1:11" ht="24.95" customHeight="1" x14ac:dyDescent="0.2">
      <c r="A36" s="814" t="s">
        <v>646</v>
      </c>
      <c r="B36" s="813"/>
      <c r="C36" s="812"/>
      <c r="D36" s="811"/>
      <c r="E36" s="810"/>
      <c r="G36" s="814"/>
      <c r="H36" s="875"/>
      <c r="I36" s="874"/>
      <c r="J36" s="873"/>
      <c r="K36" s="872"/>
    </row>
    <row r="37" spans="1:11" ht="24.95" customHeight="1" x14ac:dyDescent="0.2">
      <c r="A37" s="814" t="s">
        <v>645</v>
      </c>
      <c r="B37" s="813">
        <v>16583031484.663246</v>
      </c>
      <c r="C37" s="812">
        <v>537241313.52280593</v>
      </c>
      <c r="D37" s="811">
        <v>74043320.452787817</v>
      </c>
      <c r="E37" s="810">
        <v>17194316118.63884</v>
      </c>
      <c r="G37" s="814" t="str">
        <f>A37</f>
        <v>DAF secteur public</v>
      </c>
      <c r="H37" s="875">
        <v>-8.0217677479749172E-3</v>
      </c>
      <c r="I37" s="874">
        <v>-1.3215667526433217E-2</v>
      </c>
      <c r="J37" s="873">
        <v>-1.321528963826879E-2</v>
      </c>
      <c r="K37" s="872">
        <v>-8.2073544814441624E-3</v>
      </c>
    </row>
    <row r="38" spans="1:11" ht="24.95" customHeight="1" x14ac:dyDescent="0.2">
      <c r="A38" s="798" t="s">
        <v>644</v>
      </c>
      <c r="B38" s="797">
        <v>2868600095.8955898</v>
      </c>
      <c r="C38" s="796">
        <v>168707171.46000823</v>
      </c>
      <c r="D38" s="795">
        <v>13531203.98000001</v>
      </c>
      <c r="E38" s="794">
        <v>3050838471.335598</v>
      </c>
      <c r="G38" s="798" t="str">
        <f>A38</f>
        <v>Honoraires du secteur public</v>
      </c>
      <c r="H38" s="863">
        <v>3.7283940655218784E-2</v>
      </c>
      <c r="I38" s="862">
        <v>3.1245632265166856E-2</v>
      </c>
      <c r="J38" s="861">
        <v>8.8256472045231682E-3</v>
      </c>
      <c r="K38" s="860">
        <v>3.6818504327023494E-2</v>
      </c>
    </row>
    <row r="39" spans="1:11" ht="24.95" customHeight="1" x14ac:dyDescent="0.2">
      <c r="A39" s="798" t="s">
        <v>643</v>
      </c>
      <c r="B39" s="797">
        <v>497068584.1449579</v>
      </c>
      <c r="C39" s="796">
        <v>15274529.799999986</v>
      </c>
      <c r="D39" s="795">
        <v>1609534.2800000014</v>
      </c>
      <c r="E39" s="794">
        <v>513952648.22495794</v>
      </c>
      <c r="G39" s="798" t="str">
        <f>A39</f>
        <v>Autres versements du secteur public</v>
      </c>
      <c r="H39" s="863">
        <v>9.1035755880437996E-2</v>
      </c>
      <c r="I39" s="862">
        <v>6.232947465701999E-2</v>
      </c>
      <c r="J39" s="861">
        <v>-6.9016778817725832E-2</v>
      </c>
      <c r="K39" s="860">
        <v>8.9574116430731543E-2</v>
      </c>
    </row>
    <row r="40" spans="1:11" s="783" customFormat="1" ht="36.75" customHeight="1" thickBot="1" x14ac:dyDescent="0.25">
      <c r="A40" s="820" t="s">
        <v>642</v>
      </c>
      <c r="B40" s="813">
        <v>71051297194.853561</v>
      </c>
      <c r="C40" s="812">
        <v>2500395981.1815462</v>
      </c>
      <c r="D40" s="811">
        <v>334313451.29006797</v>
      </c>
      <c r="E40" s="810">
        <v>73886006627.32518</v>
      </c>
      <c r="G40" s="820" t="str">
        <f>A40</f>
        <v>TOTAL VERSEMENTS AUX ÉTABLISSEMENTS DE SANTÉ PUBLICS ET HONORAIRES DU SECTEUR PUBLIC</v>
      </c>
      <c r="H40" s="875">
        <v>2.7577283034673883E-2</v>
      </c>
      <c r="I40" s="874">
        <v>2.6535709205736779E-2</v>
      </c>
      <c r="J40" s="873">
        <v>2.4804559279667959E-2</v>
      </c>
      <c r="K40" s="872">
        <v>2.7529421581629965E-2</v>
      </c>
    </row>
    <row r="41" spans="1:11" s="783" customFormat="1" ht="24.95" customHeight="1" x14ac:dyDescent="0.2">
      <c r="A41" s="819" t="s">
        <v>641</v>
      </c>
      <c r="B41" s="818">
        <v>11331570677.307234</v>
      </c>
      <c r="C41" s="817">
        <v>311351656.95999515</v>
      </c>
      <c r="D41" s="816">
        <v>65034064.030000053</v>
      </c>
      <c r="E41" s="815">
        <v>11707956398.29723</v>
      </c>
      <c r="G41" s="819" t="str">
        <f>A41</f>
        <v>ODMCO Secteur privé</v>
      </c>
      <c r="H41" s="879">
        <v>3.3220522886006298E-2</v>
      </c>
      <c r="I41" s="878">
        <v>-5.5089619189123029E-2</v>
      </c>
      <c r="J41" s="877">
        <v>6.436966403921196E-2</v>
      </c>
      <c r="K41" s="876">
        <v>3.0826115480034666E-2</v>
      </c>
    </row>
    <row r="42" spans="1:11" s="783" customFormat="1" ht="24.95" customHeight="1" x14ac:dyDescent="0.2">
      <c r="A42" s="814" t="s">
        <v>640</v>
      </c>
      <c r="B42" s="813">
        <v>512433363.73460615</v>
      </c>
      <c r="C42" s="812"/>
      <c r="D42" s="811">
        <v>301766.63796000008</v>
      </c>
      <c r="E42" s="810">
        <v>512735130.37256616</v>
      </c>
      <c r="G42" s="814" t="str">
        <f>A42</f>
        <v>MIGAC Secteur privé</v>
      </c>
      <c r="H42" s="875">
        <v>-0.24238444002702386</v>
      </c>
      <c r="I42" s="874"/>
      <c r="J42" s="873">
        <v>-0.37614228315836395</v>
      </c>
      <c r="K42" s="872">
        <v>-0.24248002859218787</v>
      </c>
    </row>
    <row r="43" spans="1:11" s="783" customFormat="1" ht="24.95" customHeight="1" x14ac:dyDescent="0.2">
      <c r="A43" s="814" t="s">
        <v>639</v>
      </c>
      <c r="B43" s="813"/>
      <c r="C43" s="812"/>
      <c r="D43" s="811"/>
      <c r="E43" s="810"/>
      <c r="G43" s="814"/>
      <c r="H43" s="875"/>
      <c r="I43" s="874"/>
      <c r="J43" s="873"/>
      <c r="K43" s="872"/>
    </row>
    <row r="44" spans="1:11" s="783" customFormat="1" ht="24.95" customHeight="1" x14ac:dyDescent="0.2">
      <c r="A44" s="814" t="s">
        <v>638</v>
      </c>
      <c r="B44" s="813">
        <v>2976935095.377151</v>
      </c>
      <c r="C44" s="812">
        <v>110540.20999999996</v>
      </c>
      <c r="D44" s="811">
        <v>16894181.16999995</v>
      </c>
      <c r="E44" s="810">
        <v>2993939816.7571511</v>
      </c>
      <c r="G44" s="814" t="str">
        <f>A44</f>
        <v>OQN-PSYCHIATRIE-SOINS DE SUITE OU RÉADAPTATION FONCTIONNELLE</v>
      </c>
      <c r="H44" s="875">
        <v>-8.3927215322825433E-3</v>
      </c>
      <c r="I44" s="874">
        <v>-0.61275506173609351</v>
      </c>
      <c r="J44" s="873">
        <v>-0.36292975625503532</v>
      </c>
      <c r="K44" s="872">
        <v>-1.1553676045622741E-2</v>
      </c>
    </row>
    <row r="45" spans="1:11" x14ac:dyDescent="0.2">
      <c r="A45" s="798" t="s">
        <v>637</v>
      </c>
      <c r="B45" s="797">
        <v>842797210.84340227</v>
      </c>
      <c r="C45" s="796">
        <v>455.92</v>
      </c>
      <c r="D45" s="795">
        <v>543.68000000000006</v>
      </c>
      <c r="E45" s="794">
        <v>842798210.44340217</v>
      </c>
      <c r="G45" s="798" t="str">
        <f>A45</f>
        <v xml:space="preserve">OQN Psychiatrie </v>
      </c>
      <c r="H45" s="863">
        <v>-4.9875421729514979E-3</v>
      </c>
      <c r="I45" s="862">
        <v>0.64153524879383594</v>
      </c>
      <c r="J45" s="861">
        <v>-1.013291837088939</v>
      </c>
      <c r="K45" s="860">
        <v>-4.9386360801844109E-3</v>
      </c>
    </row>
    <row r="46" spans="1:11" x14ac:dyDescent="0.2">
      <c r="A46" s="798" t="s">
        <v>636</v>
      </c>
      <c r="B46" s="797">
        <v>2134137884.5337489</v>
      </c>
      <c r="C46" s="796">
        <v>110084.28999999996</v>
      </c>
      <c r="D46" s="795">
        <v>16893637.48999995</v>
      </c>
      <c r="E46" s="794">
        <v>2151141606.3137488</v>
      </c>
      <c r="G46" s="798" t="str">
        <f>A46</f>
        <v>OQN SSR</v>
      </c>
      <c r="H46" s="863">
        <v>-9.7310577990492586E-3</v>
      </c>
      <c r="I46" s="862">
        <v>-0.61397664965338328</v>
      </c>
      <c r="J46" s="861">
        <v>-0.36393135639210605</v>
      </c>
      <c r="K46" s="860">
        <v>-1.4121472652967926E-2</v>
      </c>
    </row>
    <row r="47" spans="1:11" s="783" customFormat="1" ht="24.95" customHeight="1" x14ac:dyDescent="0.2">
      <c r="A47" s="814" t="s">
        <v>635</v>
      </c>
      <c r="B47" s="813">
        <v>218111292.99963495</v>
      </c>
      <c r="C47" s="812">
        <v>4513497.1899999976</v>
      </c>
      <c r="D47" s="811">
        <v>530220.81999999995</v>
      </c>
      <c r="E47" s="810">
        <v>223155011.00963494</v>
      </c>
      <c r="G47" s="814" t="str">
        <f>A47</f>
        <v>Dépenses non régulées du secteur privé</v>
      </c>
      <c r="H47" s="875">
        <v>-1.6950840456147698E-2</v>
      </c>
      <c r="I47" s="874">
        <v>0.15955480446192993</v>
      </c>
      <c r="J47" s="873">
        <v>-0.3343842585623058</v>
      </c>
      <c r="K47" s="872">
        <v>-1.503447443092798E-2</v>
      </c>
    </row>
    <row r="48" spans="1:11" s="783" customFormat="1" ht="21" customHeight="1" thickBot="1" x14ac:dyDescent="0.25">
      <c r="A48" s="814" t="s">
        <v>290</v>
      </c>
      <c r="B48" s="813">
        <v>15039050429.418627</v>
      </c>
      <c r="C48" s="812">
        <v>315975694.35999519</v>
      </c>
      <c r="D48" s="811">
        <v>82760232.657960013</v>
      </c>
      <c r="E48" s="810">
        <v>15437786356.436583</v>
      </c>
      <c r="G48" s="814" t="str">
        <f>A48</f>
        <v>TOTAL VERSEMENTS AUX ÉTABLISSEMENTS SANITAIRES PRIVÉS</v>
      </c>
      <c r="H48" s="875">
        <v>1.1530910497254299E-2</v>
      </c>
      <c r="I48" s="874">
        <v>-5.3062828250172833E-2</v>
      </c>
      <c r="J48" s="873">
        <v>-6.9062317681952146E-2</v>
      </c>
      <c r="K48" s="872">
        <v>9.6526818902202827E-3</v>
      </c>
    </row>
    <row r="49" spans="1:11" ht="18" hidden="1" customHeight="1" x14ac:dyDescent="0.2">
      <c r="A49" s="809"/>
      <c r="B49" s="808"/>
      <c r="C49" s="807"/>
      <c r="D49" s="806"/>
      <c r="E49" s="805"/>
      <c r="G49" s="809"/>
      <c r="H49" s="871"/>
      <c r="I49" s="870"/>
      <c r="J49" s="869"/>
      <c r="K49" s="868"/>
    </row>
    <row r="50" spans="1:11" ht="13.5" hidden="1" thickBot="1" x14ac:dyDescent="0.25">
      <c r="A50" s="798"/>
      <c r="B50" s="797"/>
      <c r="C50" s="796"/>
      <c r="D50" s="795"/>
      <c r="E50" s="794"/>
      <c r="G50" s="798"/>
      <c r="H50" s="863"/>
      <c r="I50" s="862"/>
      <c r="J50" s="861"/>
      <c r="K50" s="860"/>
    </row>
    <row r="51" spans="1:11" ht="13.5" hidden="1" thickBot="1" x14ac:dyDescent="0.25">
      <c r="A51" s="798"/>
      <c r="B51" s="797"/>
      <c r="C51" s="796"/>
      <c r="D51" s="795"/>
      <c r="E51" s="794"/>
      <c r="G51" s="798"/>
      <c r="H51" s="863"/>
      <c r="I51" s="862"/>
      <c r="J51" s="861"/>
      <c r="K51" s="860"/>
    </row>
    <row r="52" spans="1:11" ht="10.5" hidden="1" customHeight="1" thickBot="1" x14ac:dyDescent="0.25">
      <c r="A52" s="798"/>
      <c r="B52" s="797"/>
      <c r="C52" s="796"/>
      <c r="D52" s="795"/>
      <c r="E52" s="794"/>
      <c r="G52" s="798"/>
      <c r="H52" s="863"/>
      <c r="I52" s="862"/>
      <c r="J52" s="861"/>
      <c r="K52" s="860"/>
    </row>
    <row r="53" spans="1:11" s="799" customFormat="1" ht="40.5" customHeight="1" thickBot="1" x14ac:dyDescent="0.25">
      <c r="A53" s="804" t="s">
        <v>475</v>
      </c>
      <c r="B53" s="803">
        <v>904221626.38562727</v>
      </c>
      <c r="C53" s="802"/>
      <c r="D53" s="801"/>
      <c r="E53" s="800">
        <v>904221626.38562727</v>
      </c>
      <c r="G53" s="804" t="s">
        <v>475</v>
      </c>
      <c r="H53" s="867">
        <v>0.1411915552740195</v>
      </c>
      <c r="I53" s="866"/>
      <c r="J53" s="865"/>
      <c r="K53" s="864">
        <v>0.1411915552740195</v>
      </c>
    </row>
    <row r="54" spans="1:11" ht="21.75" customHeight="1" x14ac:dyDescent="0.2">
      <c r="A54" s="798" t="s">
        <v>634</v>
      </c>
      <c r="B54" s="797"/>
      <c r="C54" s="796">
        <v>1081418356.3800025</v>
      </c>
      <c r="D54" s="795"/>
      <c r="E54" s="794">
        <v>1081418356.3800025</v>
      </c>
      <c r="G54" s="798" t="str">
        <f>A54</f>
        <v>Prestations en espèces maternité</v>
      </c>
      <c r="H54" s="863"/>
      <c r="I54" s="862">
        <v>-1.9217924925094776E-2</v>
      </c>
      <c r="J54" s="861"/>
      <c r="K54" s="860">
        <v>-1.9217924925094776E-2</v>
      </c>
    </row>
    <row r="55" spans="1:11" ht="21.75" customHeight="1" x14ac:dyDescent="0.2">
      <c r="A55" s="798" t="s">
        <v>298</v>
      </c>
      <c r="B55" s="797">
        <v>368228.83000000066</v>
      </c>
      <c r="C55" s="796"/>
      <c r="D55" s="795"/>
      <c r="E55" s="794">
        <v>368228.83000000066</v>
      </c>
      <c r="G55" s="798" t="str">
        <f>A55</f>
        <v>Allocation accompagnement fin de vie</v>
      </c>
      <c r="H55" s="863">
        <v>-0.10637609224349809</v>
      </c>
      <c r="I55" s="862"/>
      <c r="J55" s="861"/>
      <c r="K55" s="860">
        <v>-0.10637609224349809</v>
      </c>
    </row>
    <row r="56" spans="1:11" ht="21.75" customHeight="1" x14ac:dyDescent="0.2">
      <c r="A56" s="798" t="s">
        <v>421</v>
      </c>
      <c r="B56" s="797">
        <v>77327666.016419947</v>
      </c>
      <c r="C56" s="796"/>
      <c r="D56" s="795"/>
      <c r="E56" s="794">
        <v>77327666.016419947</v>
      </c>
      <c r="G56" s="798" t="s">
        <v>421</v>
      </c>
      <c r="H56" s="863">
        <v>4.9119371020655667E-2</v>
      </c>
      <c r="I56" s="862"/>
      <c r="J56" s="861"/>
      <c r="K56" s="860">
        <v>4.9119371020655667E-2</v>
      </c>
    </row>
    <row r="57" spans="1:11" ht="21.75" customHeight="1" x14ac:dyDescent="0.2">
      <c r="A57" s="798" t="s">
        <v>495</v>
      </c>
      <c r="B57" s="797">
        <v>73164580.762052</v>
      </c>
      <c r="C57" s="796"/>
      <c r="D57" s="795"/>
      <c r="E57" s="794">
        <v>73164580.762052</v>
      </c>
      <c r="G57" s="798" t="s">
        <v>495</v>
      </c>
      <c r="H57" s="863">
        <v>-0.53084873413172939</v>
      </c>
      <c r="I57" s="862"/>
      <c r="J57" s="861"/>
      <c r="K57" s="860">
        <v>-0.53085360151543026</v>
      </c>
    </row>
    <row r="58" spans="1:11" ht="21.75" customHeight="1" x14ac:dyDescent="0.2">
      <c r="A58" s="798" t="s">
        <v>389</v>
      </c>
      <c r="B58" s="797">
        <v>81067.829999999973</v>
      </c>
      <c r="C58" s="796">
        <v>1233.5599999999997</v>
      </c>
      <c r="D58" s="795">
        <v>750.94</v>
      </c>
      <c r="E58" s="794">
        <v>83052.329999999973</v>
      </c>
      <c r="G58" s="798" t="s">
        <v>389</v>
      </c>
      <c r="H58" s="863">
        <v>0.3472938561955079</v>
      </c>
      <c r="I58" s="862">
        <v>0.63915169554586959</v>
      </c>
      <c r="J58" s="861">
        <v>0.89995951826738185</v>
      </c>
      <c r="K58" s="860">
        <v>0.35443811068278475</v>
      </c>
    </row>
    <row r="59" spans="1:11" ht="21.75" hidden="1" customHeight="1" x14ac:dyDescent="0.2">
      <c r="A59" s="798"/>
      <c r="B59" s="797"/>
      <c r="C59" s="796"/>
      <c r="D59" s="795"/>
      <c r="E59" s="794"/>
      <c r="G59" s="798"/>
      <c r="H59" s="863"/>
      <c r="I59" s="862"/>
      <c r="J59" s="861"/>
      <c r="K59" s="860"/>
    </row>
    <row r="60" spans="1:11" ht="21.75" customHeight="1" x14ac:dyDescent="0.2">
      <c r="A60" s="798" t="s">
        <v>384</v>
      </c>
      <c r="B60" s="797">
        <v>4467659533.333333</v>
      </c>
      <c r="C60" s="796"/>
      <c r="D60" s="795"/>
      <c r="E60" s="794">
        <v>4467659533.333333</v>
      </c>
      <c r="G60" s="798" t="s">
        <v>384</v>
      </c>
      <c r="H60" s="863">
        <v>7.6346333845843439E-2</v>
      </c>
      <c r="I60" s="862"/>
      <c r="J60" s="861"/>
      <c r="K60" s="860">
        <v>7.6346333845843439E-2</v>
      </c>
    </row>
    <row r="61" spans="1:11" ht="20.25" customHeight="1" thickBot="1" x14ac:dyDescent="0.25">
      <c r="A61" s="793" t="s">
        <v>633</v>
      </c>
      <c r="B61" s="792">
        <v>24985.960000000003</v>
      </c>
      <c r="C61" s="791"/>
      <c r="D61" s="790">
        <v>4220252725.4700007</v>
      </c>
      <c r="E61" s="789">
        <v>4220277711.4300008</v>
      </c>
      <c r="G61" s="793" t="str">
        <f>A61</f>
        <v>Incapacité permanente AT, charges d'expertise, préjudice amiante</v>
      </c>
      <c r="H61" s="859">
        <v>-0.2015140131542994</v>
      </c>
      <c r="I61" s="858"/>
      <c r="J61" s="857">
        <v>3.0164753901909647E-2</v>
      </c>
      <c r="K61" s="856">
        <v>3.016298428244979E-2</v>
      </c>
    </row>
    <row r="62" spans="1:11" ht="22.5" customHeight="1" thickBot="1" x14ac:dyDescent="0.25">
      <c r="A62" s="793" t="s">
        <v>632</v>
      </c>
      <c r="B62" s="792"/>
      <c r="C62" s="791"/>
      <c r="D62" s="790"/>
      <c r="E62" s="789">
        <v>7192085277.8099985</v>
      </c>
      <c r="G62" s="793" t="str">
        <f>A62</f>
        <v>Assurance Invalidité</v>
      </c>
      <c r="H62" s="859"/>
      <c r="I62" s="858"/>
      <c r="J62" s="857"/>
      <c r="K62" s="856">
        <v>6.2115647810280894E-2</v>
      </c>
    </row>
    <row r="63" spans="1:11" ht="19.5" customHeight="1" thickBot="1" x14ac:dyDescent="0.25">
      <c r="A63" s="793" t="s">
        <v>631</v>
      </c>
      <c r="B63" s="792"/>
      <c r="C63" s="791"/>
      <c r="D63" s="790"/>
      <c r="E63" s="789">
        <v>99621350.009999663</v>
      </c>
      <c r="G63" s="793" t="str">
        <f>A63</f>
        <v>Assurance Décès</v>
      </c>
      <c r="H63" s="859"/>
      <c r="I63" s="858"/>
      <c r="J63" s="857"/>
      <c r="K63" s="856">
        <v>2.0971816407687971E-2</v>
      </c>
    </row>
    <row r="64" spans="1:11" ht="19.5" customHeight="1" thickBot="1" x14ac:dyDescent="0.25">
      <c r="A64" s="793" t="s">
        <v>240</v>
      </c>
      <c r="B64" s="792">
        <v>54955986.530000031</v>
      </c>
      <c r="C64" s="791">
        <v>844276.48999999964</v>
      </c>
      <c r="D64" s="790">
        <v>99992.54</v>
      </c>
      <c r="E64" s="789">
        <v>55900255.560000032</v>
      </c>
      <c r="G64" s="793" t="s">
        <v>240</v>
      </c>
      <c r="H64" s="859">
        <v>-7.9546121522038993E-2</v>
      </c>
      <c r="I64" s="858">
        <v>0.29263712650600104</v>
      </c>
      <c r="J64" s="857">
        <v>-6.0583541398287588E-2</v>
      </c>
      <c r="K64" s="856">
        <v>-7.5492411341581689E-2</v>
      </c>
    </row>
    <row r="65" spans="1:11" ht="19.5" customHeight="1" thickBot="1" x14ac:dyDescent="0.25">
      <c r="A65" s="793" t="s">
        <v>433</v>
      </c>
      <c r="B65" s="792">
        <v>97711717.649999991</v>
      </c>
      <c r="C65" s="791"/>
      <c r="D65" s="790"/>
      <c r="E65" s="789">
        <v>97711717.649999991</v>
      </c>
      <c r="G65" s="793" t="str">
        <f>A65</f>
        <v>Fonds pour l'innovation du système de santé (FISS-ART. 51)</v>
      </c>
      <c r="H65" s="859">
        <v>7.2630208532203255E-2</v>
      </c>
      <c r="I65" s="858"/>
      <c r="J65" s="857"/>
      <c r="K65" s="856">
        <v>7.2630208532203255E-2</v>
      </c>
    </row>
    <row r="66" spans="1:11" s="783" customFormat="1" ht="23.25" customHeight="1" thickBot="1" x14ac:dyDescent="0.25">
      <c r="A66" s="788" t="s">
        <v>630</v>
      </c>
      <c r="B66" s="787">
        <v>179404180540.17847</v>
      </c>
      <c r="C66" s="786">
        <v>4712331260.7557011</v>
      </c>
      <c r="D66" s="785">
        <v>9496395539.2549438</v>
      </c>
      <c r="E66" s="784">
        <v>200904613968.00912</v>
      </c>
      <c r="G66" s="788" t="str">
        <f>A66</f>
        <v>TOTAL STATISTIQUE MENSUELLE DES DÉPENSES</v>
      </c>
      <c r="H66" s="855">
        <v>3.4442693744040742E-2</v>
      </c>
      <c r="I66" s="854">
        <v>9.9267675974945568E-3</v>
      </c>
      <c r="J66" s="853">
        <v>6.1035312827861121E-2</v>
      </c>
      <c r="K66" s="852">
        <v>3.6039714317959159E-2</v>
      </c>
    </row>
  </sheetData>
  <mergeCells count="2">
    <mergeCell ref="G1:K1"/>
    <mergeCell ref="A1:E1"/>
  </mergeCells>
  <pageMargins left="0.78740157480314965" right="0.39370078740157483" top="0.55118110236220474" bottom="0.39370078740157483" header="0.51181102362204722" footer="0.51181102362204722"/>
  <pageSetup paperSize="9" scale="60" fitToWidth="2" orientation="portrait" r:id="rId1"/>
  <headerFooter alignWithMargins="0"/>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tabColor indexed="26"/>
  </sheetPr>
  <dimension ref="A1:H358"/>
  <sheetViews>
    <sheetView showRowColHeaders="0" showZeros="0" view="pageBreakPreview" topLeftCell="A147" zoomScale="115" zoomScaleNormal="100" workbookViewId="0">
      <selection activeCell="B198" sqref="B198"/>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CUMUL_AT_nbre!B3</f>
        <v>PERIODE DU 1.1 AU 30.11.2024</v>
      </c>
      <c r="D3" s="11"/>
    </row>
    <row r="4" spans="1:8" ht="14.25" customHeight="1" x14ac:dyDescent="0.2">
      <c r="B4" s="12" t="s">
        <v>176</v>
      </c>
      <c r="C4" s="13"/>
      <c r="D4" s="13"/>
      <c r="E4" s="13"/>
      <c r="F4" s="13"/>
      <c r="G4" s="351"/>
      <c r="H4" s="15"/>
    </row>
    <row r="5" spans="1:8" ht="12" customHeight="1" x14ac:dyDescent="0.2">
      <c r="B5" s="16" t="s">
        <v>4</v>
      </c>
      <c r="C5" s="17" t="s">
        <v>1</v>
      </c>
      <c r="D5" s="17" t="s">
        <v>2</v>
      </c>
      <c r="E5" s="18" t="s">
        <v>6</v>
      </c>
      <c r="F5" s="219" t="s">
        <v>3</v>
      </c>
      <c r="G5" s="19" t="str">
        <f>CUMUL_Maladie_mnt!$H$5</f>
        <v>PCAP</v>
      </c>
      <c r="H5" s="20"/>
    </row>
    <row r="6" spans="1:8" ht="9.75" customHeight="1" x14ac:dyDescent="0.2">
      <c r="B6" s="21"/>
      <c r="C6" s="45" t="s">
        <v>5</v>
      </c>
      <c r="D6" s="44" t="s">
        <v>5</v>
      </c>
      <c r="E6" s="44"/>
      <c r="F6" s="220" t="s">
        <v>87</v>
      </c>
      <c r="G6" s="22" t="str">
        <f>CUMUL_Maladie_mnt!$H$6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136028075</v>
      </c>
      <c r="D10" s="30">
        <v>53708500</v>
      </c>
      <c r="E10" s="30">
        <v>189736575</v>
      </c>
      <c r="F10" s="222">
        <v>2374132</v>
      </c>
      <c r="G10" s="179">
        <v>-1.6535470802172547E-3</v>
      </c>
      <c r="H10" s="20"/>
    </row>
    <row r="11" spans="1:8" ht="10.5" customHeight="1" x14ac:dyDescent="0.2">
      <c r="B11" s="16" t="s">
        <v>23</v>
      </c>
      <c r="C11" s="30">
        <v>2546734</v>
      </c>
      <c r="D11" s="30">
        <v>8203359</v>
      </c>
      <c r="E11" s="30">
        <v>10750093</v>
      </c>
      <c r="F11" s="222">
        <v>4898</v>
      </c>
      <c r="G11" s="179">
        <v>-9.9387546941399951E-2</v>
      </c>
      <c r="H11" s="20"/>
    </row>
    <row r="12" spans="1:8" ht="10.5" customHeight="1" x14ac:dyDescent="0.2">
      <c r="B12" s="33" t="s">
        <v>193</v>
      </c>
      <c r="C12" s="30">
        <v>581472.92000000027</v>
      </c>
      <c r="D12" s="30">
        <v>2264640.7199999993</v>
      </c>
      <c r="E12" s="30">
        <v>2846113.64</v>
      </c>
      <c r="F12" s="222">
        <v>2171478.81</v>
      </c>
      <c r="G12" s="179">
        <v>-9.266025567150038E-2</v>
      </c>
      <c r="H12" s="20"/>
    </row>
    <row r="13" spans="1:8" ht="10.5" customHeight="1" x14ac:dyDescent="0.2">
      <c r="B13" s="33" t="s">
        <v>194</v>
      </c>
      <c r="C13" s="30">
        <v>7169626</v>
      </c>
      <c r="D13" s="30">
        <v>3269321.5</v>
      </c>
      <c r="E13" s="30">
        <v>10438947.5</v>
      </c>
      <c r="F13" s="222">
        <v>547833.5</v>
      </c>
      <c r="G13" s="179">
        <v>1.2912246028976337E-2</v>
      </c>
      <c r="H13" s="20"/>
    </row>
    <row r="14" spans="1:8" x14ac:dyDescent="0.2">
      <c r="B14" s="33" t="s">
        <v>322</v>
      </c>
      <c r="C14" s="30">
        <v>365830</v>
      </c>
      <c r="D14" s="30">
        <v>106562</v>
      </c>
      <c r="E14" s="30">
        <v>472392</v>
      </c>
      <c r="F14" s="222">
        <v>26871</v>
      </c>
      <c r="G14" s="179">
        <v>4.7632142714575387E-2</v>
      </c>
      <c r="H14" s="20"/>
    </row>
    <row r="15" spans="1:8" x14ac:dyDescent="0.2">
      <c r="B15" s="33" t="s">
        <v>324</v>
      </c>
      <c r="C15" s="30">
        <v>51</v>
      </c>
      <c r="D15" s="30">
        <v>20</v>
      </c>
      <c r="E15" s="30">
        <v>71</v>
      </c>
      <c r="F15" s="222">
        <v>15</v>
      </c>
      <c r="G15" s="179">
        <v>-6.5789473684210509E-2</v>
      </c>
      <c r="H15" s="20"/>
    </row>
    <row r="16" spans="1:8" x14ac:dyDescent="0.2">
      <c r="B16" s="33" t="s">
        <v>325</v>
      </c>
      <c r="C16" s="30">
        <v>142</v>
      </c>
      <c r="D16" s="30">
        <v>2900</v>
      </c>
      <c r="E16" s="30">
        <v>3042</v>
      </c>
      <c r="F16" s="222">
        <v>2762</v>
      </c>
      <c r="G16" s="179">
        <v>-4.2191435768262009E-2</v>
      </c>
      <c r="H16" s="20"/>
    </row>
    <row r="17" spans="1:8" x14ac:dyDescent="0.2">
      <c r="B17" s="33" t="s">
        <v>320</v>
      </c>
      <c r="C17" s="30">
        <v>1695540</v>
      </c>
      <c r="D17" s="30">
        <v>852899</v>
      </c>
      <c r="E17" s="30">
        <v>2548439</v>
      </c>
      <c r="F17" s="222">
        <v>57305</v>
      </c>
      <c r="G17" s="179">
        <v>-7.8604492584007701E-2</v>
      </c>
      <c r="H17" s="20"/>
    </row>
    <row r="18" spans="1:8" x14ac:dyDescent="0.2">
      <c r="B18" s="33" t="s">
        <v>321</v>
      </c>
      <c r="C18" s="30">
        <v>179994</v>
      </c>
      <c r="D18" s="30">
        <v>13432</v>
      </c>
      <c r="E18" s="30">
        <v>193426</v>
      </c>
      <c r="F18" s="222">
        <v>509</v>
      </c>
      <c r="G18" s="179">
        <v>0.27601493541619937</v>
      </c>
      <c r="H18" s="20"/>
    </row>
    <row r="19" spans="1:8" x14ac:dyDescent="0.2">
      <c r="B19" s="33" t="s">
        <v>323</v>
      </c>
      <c r="C19" s="30">
        <v>4928069</v>
      </c>
      <c r="D19" s="30">
        <v>2293508.5</v>
      </c>
      <c r="E19" s="30">
        <v>7221577.5</v>
      </c>
      <c r="F19" s="222">
        <v>460371.5</v>
      </c>
      <c r="G19" s="179">
        <v>4.1432008083323479E-2</v>
      </c>
      <c r="H19" s="20"/>
    </row>
    <row r="20" spans="1:8" x14ac:dyDescent="0.2">
      <c r="B20" s="16" t="s">
        <v>195</v>
      </c>
      <c r="C20" s="30">
        <v>7751098.9200000009</v>
      </c>
      <c r="D20" s="30">
        <v>5533962.2200000007</v>
      </c>
      <c r="E20" s="30">
        <v>13285061.140000001</v>
      </c>
      <c r="F20" s="222">
        <v>2719312.31</v>
      </c>
      <c r="G20" s="179">
        <v>-1.1722520812648685E-2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52086929</v>
      </c>
      <c r="D23" s="30">
        <v>22335116</v>
      </c>
      <c r="E23" s="30">
        <v>74422045</v>
      </c>
      <c r="F23" s="222">
        <v>5703798</v>
      </c>
      <c r="G23" s="179">
        <v>-4.6180028322340139E-4</v>
      </c>
      <c r="H23" s="20"/>
    </row>
    <row r="24" spans="1:8" ht="10.5" customHeight="1" x14ac:dyDescent="0.2">
      <c r="B24" s="16" t="s">
        <v>23</v>
      </c>
      <c r="C24" s="30">
        <v>20513</v>
      </c>
      <c r="D24" s="30">
        <v>37085</v>
      </c>
      <c r="E24" s="30">
        <v>57598</v>
      </c>
      <c r="F24" s="222">
        <v>109</v>
      </c>
      <c r="G24" s="179">
        <v>-9.0797158642462517E-2</v>
      </c>
      <c r="H24" s="34"/>
    </row>
    <row r="25" spans="1:8" ht="10.5" customHeight="1" x14ac:dyDescent="0.2">
      <c r="B25" s="33" t="s">
        <v>193</v>
      </c>
      <c r="C25" s="30">
        <v>2563437.8399999989</v>
      </c>
      <c r="D25" s="30">
        <v>19812323.170000002</v>
      </c>
      <c r="E25" s="30">
        <v>22375761.009999998</v>
      </c>
      <c r="F25" s="222">
        <v>19097302.199999999</v>
      </c>
      <c r="G25" s="179">
        <v>3.9482799076973052E-4</v>
      </c>
      <c r="H25" s="34"/>
    </row>
    <row r="26" spans="1:8" ht="10.5" customHeight="1" x14ac:dyDescent="0.2">
      <c r="B26" s="33" t="s">
        <v>194</v>
      </c>
      <c r="C26" s="30">
        <v>111266477</v>
      </c>
      <c r="D26" s="30">
        <v>60967685.5</v>
      </c>
      <c r="E26" s="30">
        <v>172234162.5</v>
      </c>
      <c r="F26" s="222">
        <v>27979070</v>
      </c>
      <c r="G26" s="179">
        <v>3.5132513033691026E-2</v>
      </c>
      <c r="H26" s="34"/>
    </row>
    <row r="27" spans="1:8" ht="10.5" customHeight="1" x14ac:dyDescent="0.2">
      <c r="B27" s="33" t="s">
        <v>322</v>
      </c>
      <c r="C27" s="30">
        <v>1927848.5</v>
      </c>
      <c r="D27" s="30">
        <v>6086854</v>
      </c>
      <c r="E27" s="30">
        <v>8014702.5</v>
      </c>
      <c r="F27" s="222">
        <v>5195950</v>
      </c>
      <c r="G27" s="179">
        <v>2.7834443645201823E-2</v>
      </c>
      <c r="H27" s="34"/>
    </row>
    <row r="28" spans="1:8" ht="10.5" customHeight="1" x14ac:dyDescent="0.2">
      <c r="B28" s="33" t="s">
        <v>324</v>
      </c>
      <c r="C28" s="30">
        <v>6445</v>
      </c>
      <c r="D28" s="30">
        <v>103962</v>
      </c>
      <c r="E28" s="30">
        <v>110407</v>
      </c>
      <c r="F28" s="222">
        <v>106344</v>
      </c>
      <c r="G28" s="179">
        <v>-9.1008636517071362E-2</v>
      </c>
      <c r="H28" s="34"/>
    </row>
    <row r="29" spans="1:8" ht="10.5" customHeight="1" x14ac:dyDescent="0.2">
      <c r="B29" s="33" t="s">
        <v>325</v>
      </c>
      <c r="C29" s="30">
        <v>81583</v>
      </c>
      <c r="D29" s="30">
        <v>7785924.5</v>
      </c>
      <c r="E29" s="30">
        <v>7867507.5</v>
      </c>
      <c r="F29" s="222">
        <v>7760645.5</v>
      </c>
      <c r="G29" s="179">
        <v>2.0148546712742244E-2</v>
      </c>
      <c r="H29" s="34"/>
    </row>
    <row r="30" spans="1:8" ht="10.5" customHeight="1" x14ac:dyDescent="0.2">
      <c r="B30" s="33" t="s">
        <v>320</v>
      </c>
      <c r="C30" s="30">
        <v>18137460</v>
      </c>
      <c r="D30" s="30">
        <v>7509614</v>
      </c>
      <c r="E30" s="30">
        <v>25647074</v>
      </c>
      <c r="F30" s="222">
        <v>776283</v>
      </c>
      <c r="G30" s="179">
        <v>2.7905961164047755E-2</v>
      </c>
      <c r="H30" s="34"/>
    </row>
    <row r="31" spans="1:8" ht="10.5" customHeight="1" x14ac:dyDescent="0.2">
      <c r="B31" s="33" t="s">
        <v>321</v>
      </c>
      <c r="C31" s="30">
        <v>44475664</v>
      </c>
      <c r="D31" s="30">
        <v>14389475</v>
      </c>
      <c r="E31" s="30">
        <v>58865139</v>
      </c>
      <c r="F31" s="222">
        <v>3756129</v>
      </c>
      <c r="G31" s="179">
        <v>4.5890832725867359E-2</v>
      </c>
      <c r="H31" s="34"/>
    </row>
    <row r="32" spans="1:8" ht="10.5" customHeight="1" x14ac:dyDescent="0.2">
      <c r="B32" s="33" t="s">
        <v>323</v>
      </c>
      <c r="C32" s="30">
        <v>46637476.5</v>
      </c>
      <c r="D32" s="30">
        <v>25091856</v>
      </c>
      <c r="E32" s="30">
        <v>71729332.5</v>
      </c>
      <c r="F32" s="222">
        <v>10383718.5</v>
      </c>
      <c r="G32" s="179">
        <v>3.1717766029398575E-2</v>
      </c>
      <c r="H32" s="34"/>
    </row>
    <row r="33" spans="1:8" ht="10.5" customHeight="1" x14ac:dyDescent="0.2">
      <c r="B33" s="269" t="s">
        <v>195</v>
      </c>
      <c r="C33" s="30">
        <v>113829914.84</v>
      </c>
      <c r="D33" s="30">
        <v>80780008.670000017</v>
      </c>
      <c r="E33" s="30">
        <v>194609923.50999999</v>
      </c>
      <c r="F33" s="222">
        <v>47076372.200000003</v>
      </c>
      <c r="G33" s="179">
        <v>3.1016206010207048E-2</v>
      </c>
      <c r="H33" s="34"/>
    </row>
    <row r="34" spans="1:8" ht="10.5" customHeight="1" x14ac:dyDescent="0.2">
      <c r="B34" s="16" t="s">
        <v>196</v>
      </c>
      <c r="C34" s="30">
        <v>47760</v>
      </c>
      <c r="D34" s="30">
        <v>3782</v>
      </c>
      <c r="E34" s="30">
        <v>51542</v>
      </c>
      <c r="F34" s="222">
        <v>242</v>
      </c>
      <c r="G34" s="179">
        <v>-0.23429352428208516</v>
      </c>
      <c r="H34" s="34"/>
    </row>
    <row r="35" spans="1:8" ht="10.5" customHeight="1" x14ac:dyDescent="0.2">
      <c r="B35" s="16" t="s">
        <v>197</v>
      </c>
      <c r="C35" s="30">
        <v>34084</v>
      </c>
      <c r="D35" s="30">
        <v>2451</v>
      </c>
      <c r="E35" s="30">
        <v>36535</v>
      </c>
      <c r="F35" s="222">
        <v>59</v>
      </c>
      <c r="G35" s="179">
        <v>-0.14247154089895553</v>
      </c>
      <c r="H35" s="34"/>
    </row>
    <row r="36" spans="1:8" ht="10.5" customHeight="1" x14ac:dyDescent="0.2">
      <c r="B36" s="16" t="s">
        <v>198</v>
      </c>
      <c r="C36" s="30">
        <v>226461.32</v>
      </c>
      <c r="D36" s="30">
        <v>3069020.25</v>
      </c>
      <c r="E36" s="30">
        <v>3295481.57</v>
      </c>
      <c r="F36" s="222"/>
      <c r="G36" s="179">
        <v>-6.1561788445820942E-2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188115004</v>
      </c>
      <c r="D39" s="30">
        <v>76043616</v>
      </c>
      <c r="E39" s="30">
        <v>264158620</v>
      </c>
      <c r="F39" s="222">
        <v>8077930</v>
      </c>
      <c r="G39" s="179">
        <v>-1.3180810135942078E-3</v>
      </c>
      <c r="H39" s="34"/>
    </row>
    <row r="40" spans="1:8" ht="10.5" customHeight="1" x14ac:dyDescent="0.2">
      <c r="B40" s="16" t="s">
        <v>23</v>
      </c>
      <c r="C40" s="30">
        <v>2567247</v>
      </c>
      <c r="D40" s="30">
        <v>8240444</v>
      </c>
      <c r="E40" s="30">
        <v>10807691</v>
      </c>
      <c r="F40" s="222">
        <v>5007</v>
      </c>
      <c r="G40" s="179">
        <v>-9.9342195999508331E-2</v>
      </c>
      <c r="H40" s="34"/>
    </row>
    <row r="41" spans="1:8" s="28" customFormat="1" ht="10.5" customHeight="1" x14ac:dyDescent="0.2">
      <c r="A41" s="24"/>
      <c r="B41" s="33" t="s">
        <v>193</v>
      </c>
      <c r="C41" s="30">
        <v>3144910.7599999993</v>
      </c>
      <c r="D41" s="30">
        <v>22076963.889999993</v>
      </c>
      <c r="E41" s="30">
        <v>25221874.649999999</v>
      </c>
      <c r="F41" s="222">
        <v>21268781.009999998</v>
      </c>
      <c r="G41" s="179">
        <v>-1.1050263323350573E-2</v>
      </c>
      <c r="H41" s="27"/>
    </row>
    <row r="42" spans="1:8" ht="10.5" customHeight="1" x14ac:dyDescent="0.2">
      <c r="B42" s="33" t="s">
        <v>194</v>
      </c>
      <c r="C42" s="30">
        <v>118436103</v>
      </c>
      <c r="D42" s="30">
        <v>64237007</v>
      </c>
      <c r="E42" s="30">
        <v>182673110</v>
      </c>
      <c r="F42" s="222">
        <v>28526903.5</v>
      </c>
      <c r="G42" s="179">
        <v>3.3836493937428047E-2</v>
      </c>
      <c r="H42" s="34"/>
    </row>
    <row r="43" spans="1:8" ht="10.5" customHeight="1" x14ac:dyDescent="0.2">
      <c r="B43" s="33" t="s">
        <v>322</v>
      </c>
      <c r="C43" s="30">
        <v>2293678.5</v>
      </c>
      <c r="D43" s="30">
        <v>6193416</v>
      </c>
      <c r="E43" s="30">
        <v>8487094.5</v>
      </c>
      <c r="F43" s="222">
        <v>5222821</v>
      </c>
      <c r="G43" s="179">
        <v>2.8916698682305508E-2</v>
      </c>
      <c r="H43" s="34"/>
    </row>
    <row r="44" spans="1:8" ht="10.5" customHeight="1" x14ac:dyDescent="0.2">
      <c r="B44" s="33" t="s">
        <v>324</v>
      </c>
      <c r="C44" s="30">
        <v>6496</v>
      </c>
      <c r="D44" s="30">
        <v>103982</v>
      </c>
      <c r="E44" s="343">
        <v>110478</v>
      </c>
      <c r="F44" s="222">
        <v>106359</v>
      </c>
      <c r="G44" s="344">
        <v>-9.0992866369911996E-2</v>
      </c>
      <c r="H44" s="34"/>
    </row>
    <row r="45" spans="1:8" ht="10.5" customHeight="1" x14ac:dyDescent="0.2">
      <c r="B45" s="33" t="s">
        <v>325</v>
      </c>
      <c r="C45" s="30">
        <v>81725</v>
      </c>
      <c r="D45" s="30">
        <v>7788824.5</v>
      </c>
      <c r="E45" s="343">
        <v>7870549.5</v>
      </c>
      <c r="F45" s="222">
        <v>7763407.5</v>
      </c>
      <c r="G45" s="344">
        <v>2.0122884470205937E-2</v>
      </c>
      <c r="H45" s="34"/>
    </row>
    <row r="46" spans="1:8" ht="10.5" customHeight="1" x14ac:dyDescent="0.2">
      <c r="B46" s="33" t="s">
        <v>320</v>
      </c>
      <c r="C46" s="30">
        <v>19833000</v>
      </c>
      <c r="D46" s="30">
        <v>8362513</v>
      </c>
      <c r="E46" s="343">
        <v>28195513</v>
      </c>
      <c r="F46" s="222">
        <v>833588</v>
      </c>
      <c r="G46" s="344">
        <v>1.7277271473513434E-2</v>
      </c>
      <c r="H46" s="34"/>
    </row>
    <row r="47" spans="1:8" ht="10.5" customHeight="1" x14ac:dyDescent="0.2">
      <c r="B47" s="33" t="s">
        <v>321</v>
      </c>
      <c r="C47" s="30">
        <v>44655658</v>
      </c>
      <c r="D47" s="30">
        <v>14402907</v>
      </c>
      <c r="E47" s="343">
        <v>59058565</v>
      </c>
      <c r="F47" s="222">
        <v>3756638</v>
      </c>
      <c r="G47" s="344">
        <v>4.6508964778225748E-2</v>
      </c>
      <c r="H47" s="34"/>
    </row>
    <row r="48" spans="1:8" ht="10.5" customHeight="1" x14ac:dyDescent="0.2">
      <c r="B48" s="33" t="s">
        <v>323</v>
      </c>
      <c r="C48" s="30">
        <v>51565545.5</v>
      </c>
      <c r="D48" s="30">
        <v>27385364.5</v>
      </c>
      <c r="E48" s="343">
        <v>78950910</v>
      </c>
      <c r="F48" s="222">
        <v>10844090</v>
      </c>
      <c r="G48" s="344">
        <v>3.2598783548827948E-2</v>
      </c>
      <c r="H48" s="34"/>
    </row>
    <row r="49" spans="1:8" ht="10.5" customHeight="1" x14ac:dyDescent="0.2">
      <c r="B49" s="269" t="s">
        <v>195</v>
      </c>
      <c r="C49" s="30">
        <v>121581013.75999999</v>
      </c>
      <c r="D49" s="30">
        <v>86313970.890000001</v>
      </c>
      <c r="E49" s="343">
        <v>207894984.64999998</v>
      </c>
      <c r="F49" s="222">
        <v>49795684.509999998</v>
      </c>
      <c r="G49" s="344">
        <v>2.8174826832927824E-2</v>
      </c>
      <c r="H49" s="34"/>
    </row>
    <row r="50" spans="1:8" ht="10.5" customHeight="1" x14ac:dyDescent="0.2">
      <c r="B50" s="16" t="s">
        <v>196</v>
      </c>
      <c r="C50" s="30">
        <v>47760</v>
      </c>
      <c r="D50" s="30">
        <v>3782</v>
      </c>
      <c r="E50" s="343">
        <v>51542</v>
      </c>
      <c r="F50" s="222">
        <v>242</v>
      </c>
      <c r="G50" s="344">
        <v>-0.23429352428208516</v>
      </c>
      <c r="H50" s="34"/>
    </row>
    <row r="51" spans="1:8" s="28" customFormat="1" ht="10.5" customHeight="1" x14ac:dyDescent="0.2">
      <c r="A51" s="24"/>
      <c r="B51" s="16" t="s">
        <v>197</v>
      </c>
      <c r="C51" s="30">
        <v>34084</v>
      </c>
      <c r="D51" s="30">
        <v>2451</v>
      </c>
      <c r="E51" s="343">
        <v>36535</v>
      </c>
      <c r="F51" s="222">
        <v>59</v>
      </c>
      <c r="G51" s="344">
        <v>-0.14247154089895553</v>
      </c>
      <c r="H51" s="27"/>
    </row>
    <row r="52" spans="1:8" ht="10.5" customHeight="1" x14ac:dyDescent="0.2">
      <c r="B52" s="16" t="s">
        <v>198</v>
      </c>
      <c r="C52" s="30">
        <v>226461.32</v>
      </c>
      <c r="D52" s="30">
        <v>3069020.25</v>
      </c>
      <c r="E52" s="343">
        <v>3295481.57</v>
      </c>
      <c r="F52" s="222"/>
      <c r="G52" s="344">
        <v>-6.1561788445820942E-2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3509353</v>
      </c>
      <c r="D55" s="30">
        <v>1593376</v>
      </c>
      <c r="E55" s="30">
        <v>5102729</v>
      </c>
      <c r="F55" s="222">
        <v>2682</v>
      </c>
      <c r="G55" s="179">
        <v>7.9143280109971403E-2</v>
      </c>
      <c r="H55" s="34"/>
    </row>
    <row r="56" spans="1:8" ht="10.5" customHeight="1" x14ac:dyDescent="0.2">
      <c r="B56" s="16" t="s">
        <v>23</v>
      </c>
      <c r="C56" s="30">
        <v>28822</v>
      </c>
      <c r="D56" s="30">
        <v>49823</v>
      </c>
      <c r="E56" s="30">
        <v>78645</v>
      </c>
      <c r="F56" s="222"/>
      <c r="G56" s="179">
        <v>-0.13025447065459006</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9547932</v>
      </c>
      <c r="D59" s="30">
        <v>672239</v>
      </c>
      <c r="E59" s="30">
        <v>10220171</v>
      </c>
      <c r="F59" s="222">
        <v>246</v>
      </c>
      <c r="G59" s="179">
        <v>2.0807137300158152E-2</v>
      </c>
      <c r="H59" s="36"/>
    </row>
    <row r="60" spans="1:8" s="28" customFormat="1" ht="10.5" customHeight="1" x14ac:dyDescent="0.2">
      <c r="A60" s="24"/>
      <c r="B60" s="16" t="s">
        <v>23</v>
      </c>
      <c r="C60" s="30">
        <v>2612</v>
      </c>
      <c r="D60" s="30">
        <v>742</v>
      </c>
      <c r="E60" s="30">
        <v>3354</v>
      </c>
      <c r="F60" s="222"/>
      <c r="G60" s="179">
        <v>0.47623239436619724</v>
      </c>
      <c r="H60" s="36"/>
    </row>
    <row r="61" spans="1:8" s="28" customFormat="1" ht="10.5" customHeight="1" x14ac:dyDescent="0.2">
      <c r="A61" s="24"/>
      <c r="B61" s="16" t="s">
        <v>225</v>
      </c>
      <c r="C61" s="30">
        <v>43406917.36999999</v>
      </c>
      <c r="D61" s="30">
        <v>1144037.8400000001</v>
      </c>
      <c r="E61" s="30">
        <v>44550955.209999993</v>
      </c>
      <c r="F61" s="222">
        <v>1126</v>
      </c>
      <c r="G61" s="179">
        <v>3.5648224937060879E-2</v>
      </c>
      <c r="H61" s="36"/>
    </row>
    <row r="62" spans="1:8" s="28" customFormat="1" ht="10.5" customHeight="1" x14ac:dyDescent="0.2">
      <c r="A62" s="24"/>
      <c r="B62" s="16" t="s">
        <v>200</v>
      </c>
      <c r="C62" s="30">
        <v>62070</v>
      </c>
      <c r="D62" s="30">
        <v>431571</v>
      </c>
      <c r="E62" s="30">
        <v>493641</v>
      </c>
      <c r="F62" s="222">
        <v>190</v>
      </c>
      <c r="G62" s="179">
        <v>9.0297686622875739E-2</v>
      </c>
      <c r="H62" s="36"/>
    </row>
    <row r="63" spans="1:8" s="28" customFormat="1" ht="10.5" customHeight="1" x14ac:dyDescent="0.2">
      <c r="A63" s="24"/>
      <c r="B63" s="16" t="s">
        <v>201</v>
      </c>
      <c r="C63" s="30">
        <v>4243915</v>
      </c>
      <c r="D63" s="30">
        <v>1157829</v>
      </c>
      <c r="E63" s="30">
        <v>5401744</v>
      </c>
      <c r="F63" s="222">
        <v>87656</v>
      </c>
      <c r="G63" s="179">
        <v>2.7182257238250962E-2</v>
      </c>
      <c r="H63" s="36"/>
    </row>
    <row r="64" spans="1:8" s="28" customFormat="1" ht="10.5" customHeight="1" x14ac:dyDescent="0.2">
      <c r="A64" s="24"/>
      <c r="B64" s="16" t="s">
        <v>202</v>
      </c>
      <c r="C64" s="30">
        <v>48614784</v>
      </c>
      <c r="D64" s="30">
        <v>3113621</v>
      </c>
      <c r="E64" s="30">
        <v>51728405</v>
      </c>
      <c r="F64" s="222">
        <v>39608</v>
      </c>
      <c r="G64" s="179">
        <v>3.496128179095237E-2</v>
      </c>
      <c r="H64" s="36"/>
    </row>
    <row r="65" spans="1:8" s="28" customFormat="1" ht="10.5" customHeight="1" x14ac:dyDescent="0.2">
      <c r="A65" s="24"/>
      <c r="B65" s="16" t="s">
        <v>203</v>
      </c>
      <c r="C65" s="30">
        <v>12582079</v>
      </c>
      <c r="D65" s="30">
        <v>966640</v>
      </c>
      <c r="E65" s="30">
        <v>13548719</v>
      </c>
      <c r="F65" s="222">
        <v>59</v>
      </c>
      <c r="G65" s="179">
        <v>-5.5810161486159471E-3</v>
      </c>
      <c r="H65" s="36"/>
    </row>
    <row r="66" spans="1:8" s="28" customFormat="1" ht="10.5" customHeight="1" x14ac:dyDescent="0.2">
      <c r="A66" s="24"/>
      <c r="B66" s="16" t="s">
        <v>204</v>
      </c>
      <c r="C66" s="30">
        <v>15114197.02</v>
      </c>
      <c r="D66" s="30">
        <v>201605473.53</v>
      </c>
      <c r="E66" s="30">
        <v>216719670.55000001</v>
      </c>
      <c r="F66" s="222"/>
      <c r="G66" s="179">
        <v>4.2393631893801631E-2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10995147</v>
      </c>
      <c r="D69" s="30">
        <v>4785019</v>
      </c>
      <c r="E69" s="30">
        <v>15780166</v>
      </c>
      <c r="F69" s="222"/>
      <c r="G69" s="179">
        <v>0.10111684031636181</v>
      </c>
      <c r="H69" s="36"/>
    </row>
    <row r="70" spans="1:8" s="28" customFormat="1" ht="10.5" customHeight="1" x14ac:dyDescent="0.2">
      <c r="A70" s="24"/>
      <c r="B70" s="16" t="s">
        <v>23</v>
      </c>
      <c r="C70" s="30">
        <v>24523</v>
      </c>
      <c r="D70" s="30">
        <v>108768</v>
      </c>
      <c r="E70" s="30">
        <v>133291</v>
      </c>
      <c r="F70" s="222"/>
      <c r="G70" s="179">
        <v>4.8140663211946322E-2</v>
      </c>
      <c r="H70" s="36"/>
    </row>
    <row r="71" spans="1:8" s="28" customFormat="1" ht="10.5" customHeight="1" x14ac:dyDescent="0.2">
      <c r="A71" s="24"/>
      <c r="B71" s="33" t="s">
        <v>193</v>
      </c>
      <c r="C71" s="30">
        <v>4543853.83</v>
      </c>
      <c r="D71" s="30">
        <v>2632804.8199999998</v>
      </c>
      <c r="E71" s="30">
        <v>7176658.6500000004</v>
      </c>
      <c r="F71" s="222"/>
      <c r="G71" s="179">
        <v>4.9048217977487152E-2</v>
      </c>
      <c r="H71" s="36"/>
    </row>
    <row r="72" spans="1:8" ht="10.5" customHeight="1" x14ac:dyDescent="0.2">
      <c r="B72" s="33" t="s">
        <v>194</v>
      </c>
      <c r="C72" s="30">
        <v>8183627</v>
      </c>
      <c r="D72" s="30">
        <v>2242349</v>
      </c>
      <c r="E72" s="30">
        <v>10425976</v>
      </c>
      <c r="F72" s="222"/>
      <c r="G72" s="179">
        <v>6.6374117140228783E-2</v>
      </c>
      <c r="H72" s="34"/>
    </row>
    <row r="73" spans="1:8" ht="10.5" customHeight="1" x14ac:dyDescent="0.2">
      <c r="B73" s="33" t="s">
        <v>322</v>
      </c>
      <c r="C73" s="30">
        <v>121836</v>
      </c>
      <c r="D73" s="30">
        <v>87750.5</v>
      </c>
      <c r="E73" s="30">
        <v>209586.5</v>
      </c>
      <c r="F73" s="222"/>
      <c r="G73" s="179">
        <v>0.39987977357356352</v>
      </c>
      <c r="H73" s="34"/>
    </row>
    <row r="74" spans="1:8" ht="10.5" customHeight="1" x14ac:dyDescent="0.2">
      <c r="B74" s="33" t="s">
        <v>324</v>
      </c>
      <c r="C74" s="30">
        <v>133</v>
      </c>
      <c r="D74" s="30">
        <v>2647</v>
      </c>
      <c r="E74" s="30">
        <v>2780</v>
      </c>
      <c r="F74" s="222"/>
      <c r="G74" s="179">
        <v>0.16659672681493909</v>
      </c>
      <c r="H74" s="34"/>
    </row>
    <row r="75" spans="1:8" ht="10.5" customHeight="1" x14ac:dyDescent="0.2">
      <c r="B75" s="33" t="s">
        <v>325</v>
      </c>
      <c r="C75" s="30">
        <v>1067</v>
      </c>
      <c r="D75" s="30">
        <v>37584</v>
      </c>
      <c r="E75" s="30">
        <v>38651</v>
      </c>
      <c r="F75" s="222"/>
      <c r="G75" s="179">
        <v>-0.30802420509882555</v>
      </c>
      <c r="H75" s="34"/>
    </row>
    <row r="76" spans="1:8" ht="10.5" customHeight="1" x14ac:dyDescent="0.2">
      <c r="B76" s="33" t="s">
        <v>320</v>
      </c>
      <c r="C76" s="30">
        <v>524424.5</v>
      </c>
      <c r="D76" s="30">
        <v>154862.5</v>
      </c>
      <c r="E76" s="30">
        <v>679287</v>
      </c>
      <c r="F76" s="222"/>
      <c r="G76" s="179">
        <v>3.7593433693486222E-2</v>
      </c>
      <c r="H76" s="34"/>
    </row>
    <row r="77" spans="1:8" ht="10.5" customHeight="1" x14ac:dyDescent="0.2">
      <c r="B77" s="33" t="s">
        <v>321</v>
      </c>
      <c r="C77" s="30">
        <v>2238480</v>
      </c>
      <c r="D77" s="30">
        <v>261253</v>
      </c>
      <c r="E77" s="30">
        <v>2499733</v>
      </c>
      <c r="F77" s="222"/>
      <c r="G77" s="179">
        <v>0.11631628082283085</v>
      </c>
      <c r="H77" s="34"/>
    </row>
    <row r="78" spans="1:8" ht="10.5" customHeight="1" x14ac:dyDescent="0.2">
      <c r="B78" s="33" t="s">
        <v>323</v>
      </c>
      <c r="C78" s="30">
        <v>5297686.5</v>
      </c>
      <c r="D78" s="30">
        <v>1698252</v>
      </c>
      <c r="E78" s="30">
        <v>6995938.5</v>
      </c>
      <c r="F78" s="222"/>
      <c r="G78" s="179">
        <v>4.8059869972618463E-2</v>
      </c>
      <c r="H78" s="34"/>
    </row>
    <row r="79" spans="1:8" ht="10.5" customHeight="1" x14ac:dyDescent="0.2">
      <c r="B79" s="16" t="s">
        <v>195</v>
      </c>
      <c r="C79" s="30">
        <v>12727480.83</v>
      </c>
      <c r="D79" s="30">
        <v>4875153.82</v>
      </c>
      <c r="E79" s="30">
        <v>17602634.649999999</v>
      </c>
      <c r="F79" s="222"/>
      <c r="G79" s="179">
        <v>5.9241646466506648E-2</v>
      </c>
      <c r="H79" s="34"/>
    </row>
    <row r="80" spans="1:8" ht="10.5" customHeight="1" x14ac:dyDescent="0.2">
      <c r="B80" s="16" t="s">
        <v>196</v>
      </c>
      <c r="C80" s="30">
        <v>9985</v>
      </c>
      <c r="D80" s="30">
        <v>1031</v>
      </c>
      <c r="E80" s="30">
        <v>11016</v>
      </c>
      <c r="F80" s="222"/>
      <c r="G80" s="179">
        <v>-9.9705786204641988E-2</v>
      </c>
      <c r="H80" s="34"/>
    </row>
    <row r="81" spans="1:8" ht="10.5" customHeight="1" x14ac:dyDescent="0.2">
      <c r="B81" s="16" t="s">
        <v>197</v>
      </c>
      <c r="C81" s="30">
        <v>4190</v>
      </c>
      <c r="D81" s="30">
        <v>413</v>
      </c>
      <c r="E81" s="30">
        <v>4603</v>
      </c>
      <c r="F81" s="222"/>
      <c r="G81" s="179">
        <v>-4.1441066222407286E-2</v>
      </c>
      <c r="H81" s="34"/>
    </row>
    <row r="82" spans="1:8" s="28" customFormat="1" ht="10.5" customHeight="1" x14ac:dyDescent="0.2">
      <c r="A82" s="24"/>
      <c r="B82" s="16" t="s">
        <v>198</v>
      </c>
      <c r="C82" s="30">
        <v>5880</v>
      </c>
      <c r="D82" s="30">
        <v>110515</v>
      </c>
      <c r="E82" s="30">
        <v>116395</v>
      </c>
      <c r="F82" s="222"/>
      <c r="G82" s="179">
        <v>-0.23939750375743318</v>
      </c>
      <c r="H82" s="36"/>
    </row>
    <row r="83" spans="1:8" s="28" customFormat="1" ht="10.5" customHeight="1" x14ac:dyDescent="0.2">
      <c r="A83" s="24"/>
      <c r="B83" s="16" t="s">
        <v>200</v>
      </c>
      <c r="C83" s="46">
        <v>9609</v>
      </c>
      <c r="D83" s="46">
        <v>125430</v>
      </c>
      <c r="E83" s="46">
        <v>135039</v>
      </c>
      <c r="F83" s="222"/>
      <c r="G83" s="190">
        <v>-0.12811125961221836</v>
      </c>
      <c r="H83" s="47"/>
    </row>
    <row r="84" spans="1:8" s="28" customFormat="1" ht="10.5" customHeight="1" x14ac:dyDescent="0.2">
      <c r="A84" s="24"/>
      <c r="B84" s="16" t="s">
        <v>201</v>
      </c>
      <c r="C84" s="46">
        <v>748826</v>
      </c>
      <c r="D84" s="46">
        <v>327229</v>
      </c>
      <c r="E84" s="345">
        <v>1076055</v>
      </c>
      <c r="F84" s="222"/>
      <c r="G84" s="346">
        <v>-2.9990336457157651E-2</v>
      </c>
      <c r="H84" s="47"/>
    </row>
    <row r="85" spans="1:8" s="28" customFormat="1" ht="10.5" customHeight="1" x14ac:dyDescent="0.2">
      <c r="A85" s="24"/>
      <c r="B85" s="16" t="s">
        <v>202</v>
      </c>
      <c r="C85" s="46">
        <v>8718762</v>
      </c>
      <c r="D85" s="46">
        <v>687746</v>
      </c>
      <c r="E85" s="345">
        <v>9406508</v>
      </c>
      <c r="F85" s="222"/>
      <c r="G85" s="346">
        <v>3.1522801168981429E-2</v>
      </c>
      <c r="H85" s="47"/>
    </row>
    <row r="86" spans="1:8" s="28" customFormat="1" ht="10.5" customHeight="1" x14ac:dyDescent="0.2">
      <c r="A86" s="24"/>
      <c r="B86" s="16" t="s">
        <v>203</v>
      </c>
      <c r="C86" s="46">
        <v>2653515.5</v>
      </c>
      <c r="D86" s="46">
        <v>274450</v>
      </c>
      <c r="E86" s="345">
        <v>2927965.5</v>
      </c>
      <c r="F86" s="222"/>
      <c r="G86" s="346">
        <v>1.9192760582951607E-2</v>
      </c>
      <c r="H86" s="47"/>
    </row>
    <row r="87" spans="1:8" s="28" customFormat="1" ht="10.5" customHeight="1" x14ac:dyDescent="0.2">
      <c r="A87" s="24"/>
      <c r="B87" s="16" t="s">
        <v>204</v>
      </c>
      <c r="C87" s="46">
        <v>1764787.6</v>
      </c>
      <c r="D87" s="46">
        <v>22686870.25</v>
      </c>
      <c r="E87" s="345">
        <v>24451657.850000001</v>
      </c>
      <c r="F87" s="222"/>
      <c r="G87" s="346">
        <v>8.9467766073187294E-2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212167436</v>
      </c>
      <c r="D90" s="46">
        <v>83094250</v>
      </c>
      <c r="E90" s="345">
        <v>295261686</v>
      </c>
      <c r="F90" s="222">
        <v>8080858</v>
      </c>
      <c r="G90" s="346">
        <v>5.7327598084697673E-3</v>
      </c>
      <c r="H90" s="47"/>
    </row>
    <row r="91" spans="1:8" ht="10.5" customHeight="1" x14ac:dyDescent="0.2">
      <c r="B91" s="16" t="s">
        <v>23</v>
      </c>
      <c r="C91" s="348">
        <v>2623204</v>
      </c>
      <c r="D91" s="46">
        <v>8399777</v>
      </c>
      <c r="E91" s="345">
        <v>11022981</v>
      </c>
      <c r="F91" s="222">
        <v>5007</v>
      </c>
      <c r="G91" s="346">
        <v>-9.7929079574281985E-2</v>
      </c>
      <c r="H91" s="47"/>
    </row>
    <row r="92" spans="1:8" ht="10.5" customHeight="1" x14ac:dyDescent="0.2">
      <c r="B92" s="33" t="s">
        <v>193</v>
      </c>
      <c r="C92" s="348">
        <v>52015420.959999986</v>
      </c>
      <c r="D92" s="46">
        <v>26192525.549999997</v>
      </c>
      <c r="E92" s="46">
        <v>78207946.509999976</v>
      </c>
      <c r="F92" s="222">
        <v>21270553.009999998</v>
      </c>
      <c r="G92" s="190">
        <v>2.2803559450262689E-2</v>
      </c>
      <c r="H92" s="47"/>
    </row>
    <row r="93" spans="1:8" ht="10.5" customHeight="1" x14ac:dyDescent="0.2">
      <c r="B93" s="33" t="s">
        <v>194</v>
      </c>
      <c r="C93" s="348">
        <v>126619730</v>
      </c>
      <c r="D93" s="46">
        <v>66479356</v>
      </c>
      <c r="E93" s="46">
        <v>193099086</v>
      </c>
      <c r="F93" s="222">
        <v>28526903.5</v>
      </c>
      <c r="G93" s="190">
        <v>3.5542500355415063E-2</v>
      </c>
      <c r="H93" s="47"/>
    </row>
    <row r="94" spans="1:8" ht="10.5" customHeight="1" x14ac:dyDescent="0.2">
      <c r="B94" s="33" t="s">
        <v>322</v>
      </c>
      <c r="C94" s="348">
        <v>2415514.5</v>
      </c>
      <c r="D94" s="46">
        <v>6281166.5</v>
      </c>
      <c r="E94" s="46">
        <v>8696681</v>
      </c>
      <c r="F94" s="222">
        <v>5222821</v>
      </c>
      <c r="G94" s="190">
        <v>3.5529909330952458E-2</v>
      </c>
      <c r="H94" s="47"/>
    </row>
    <row r="95" spans="1:8" ht="10.5" customHeight="1" x14ac:dyDescent="0.2">
      <c r="B95" s="33" t="s">
        <v>324</v>
      </c>
      <c r="C95" s="348">
        <v>6629</v>
      </c>
      <c r="D95" s="46">
        <v>106629</v>
      </c>
      <c r="E95" s="46">
        <v>113258</v>
      </c>
      <c r="F95" s="222">
        <v>106359</v>
      </c>
      <c r="G95" s="190">
        <v>-8.6039380245319541E-2</v>
      </c>
      <c r="H95" s="47"/>
    </row>
    <row r="96" spans="1:8" ht="10.5" customHeight="1" x14ac:dyDescent="0.2">
      <c r="B96" s="33" t="s">
        <v>325</v>
      </c>
      <c r="C96" s="348">
        <v>82792</v>
      </c>
      <c r="D96" s="46">
        <v>7826408.5</v>
      </c>
      <c r="E96" s="46">
        <v>7909200.5</v>
      </c>
      <c r="F96" s="222">
        <v>7763407.5</v>
      </c>
      <c r="G96" s="190">
        <v>1.7764291430941714E-2</v>
      </c>
      <c r="H96" s="47"/>
    </row>
    <row r="97" spans="2:8" ht="10.5" customHeight="1" x14ac:dyDescent="0.2">
      <c r="B97" s="33" t="s">
        <v>320</v>
      </c>
      <c r="C97" s="348">
        <v>20357424.5</v>
      </c>
      <c r="D97" s="46">
        <v>8517375.5</v>
      </c>
      <c r="E97" s="46">
        <v>28874800</v>
      </c>
      <c r="F97" s="222">
        <v>833588</v>
      </c>
      <c r="G97" s="190">
        <v>1.7746072129423807E-2</v>
      </c>
      <c r="H97" s="47"/>
    </row>
    <row r="98" spans="2:8" ht="10.5" customHeight="1" x14ac:dyDescent="0.2">
      <c r="B98" s="33" t="s">
        <v>321</v>
      </c>
      <c r="C98" s="348">
        <v>46894138</v>
      </c>
      <c r="D98" s="46">
        <v>14664160</v>
      </c>
      <c r="E98" s="46">
        <v>61558298</v>
      </c>
      <c r="F98" s="222">
        <v>3756638</v>
      </c>
      <c r="G98" s="190">
        <v>4.9173171245799674E-2</v>
      </c>
      <c r="H98" s="47"/>
    </row>
    <row r="99" spans="2:8" ht="10.5" customHeight="1" x14ac:dyDescent="0.2">
      <c r="B99" s="33" t="s">
        <v>323</v>
      </c>
      <c r="C99" s="348">
        <v>56863232</v>
      </c>
      <c r="D99" s="46">
        <v>29083616.5</v>
      </c>
      <c r="E99" s="46">
        <v>85946848.5</v>
      </c>
      <c r="F99" s="222">
        <v>10844090</v>
      </c>
      <c r="G99" s="190">
        <v>3.3840216773605603E-2</v>
      </c>
      <c r="H99" s="47"/>
    </row>
    <row r="100" spans="2:8" ht="10.5" customHeight="1" x14ac:dyDescent="0.2">
      <c r="B100" s="16" t="s">
        <v>195</v>
      </c>
      <c r="C100" s="348">
        <v>178635150.96000001</v>
      </c>
      <c r="D100" s="46">
        <v>92671881.550000012</v>
      </c>
      <c r="E100" s="46">
        <v>271307032.50999999</v>
      </c>
      <c r="F100" s="222">
        <v>49797456.509999998</v>
      </c>
      <c r="G100" s="190">
        <v>3.1837891198216228E-2</v>
      </c>
      <c r="H100" s="47"/>
    </row>
    <row r="101" spans="2:8" ht="10.5" customHeight="1" x14ac:dyDescent="0.2">
      <c r="B101" s="16" t="s">
        <v>196</v>
      </c>
      <c r="C101" s="348">
        <v>57745</v>
      </c>
      <c r="D101" s="46">
        <v>4813</v>
      </c>
      <c r="E101" s="46">
        <v>62558</v>
      </c>
      <c r="F101" s="222">
        <v>242</v>
      </c>
      <c r="G101" s="190">
        <v>-0.21359162277338495</v>
      </c>
      <c r="H101" s="47"/>
    </row>
    <row r="102" spans="2:8" ht="10.5" customHeight="1" x14ac:dyDescent="0.2">
      <c r="B102" s="16" t="s">
        <v>197</v>
      </c>
      <c r="C102" s="348">
        <v>38274</v>
      </c>
      <c r="D102" s="46">
        <v>2864</v>
      </c>
      <c r="E102" s="46">
        <v>41138</v>
      </c>
      <c r="F102" s="222">
        <v>59</v>
      </c>
      <c r="G102" s="190">
        <v>-0.13223785516906783</v>
      </c>
      <c r="H102" s="47"/>
    </row>
    <row r="103" spans="2:8" ht="10.5" customHeight="1" x14ac:dyDescent="0.2">
      <c r="B103" s="16" t="s">
        <v>198</v>
      </c>
      <c r="C103" s="348">
        <v>232341.32</v>
      </c>
      <c r="D103" s="46">
        <v>3179535.25</v>
      </c>
      <c r="E103" s="46">
        <v>3411876.57</v>
      </c>
      <c r="F103" s="222"/>
      <c r="G103" s="190">
        <v>-6.8987834000452275E-2</v>
      </c>
      <c r="H103" s="47"/>
    </row>
    <row r="104" spans="2:8" ht="10.5" customHeight="1" x14ac:dyDescent="0.2">
      <c r="B104" s="16" t="s">
        <v>200</v>
      </c>
      <c r="C104" s="348">
        <v>71679</v>
      </c>
      <c r="D104" s="46">
        <v>557001</v>
      </c>
      <c r="E104" s="46">
        <v>628680</v>
      </c>
      <c r="F104" s="222">
        <v>190</v>
      </c>
      <c r="G104" s="190">
        <v>3.4627467953834534E-2</v>
      </c>
      <c r="H104" s="47"/>
    </row>
    <row r="105" spans="2:8" ht="10.5" customHeight="1" x14ac:dyDescent="0.2">
      <c r="B105" s="16" t="s">
        <v>201</v>
      </c>
      <c r="C105" s="348">
        <v>4992741</v>
      </c>
      <c r="D105" s="46">
        <v>1485058</v>
      </c>
      <c r="E105" s="46">
        <v>6477799</v>
      </c>
      <c r="F105" s="222">
        <v>87656</v>
      </c>
      <c r="G105" s="190">
        <v>1.7222817025176251E-2</v>
      </c>
      <c r="H105" s="47"/>
    </row>
    <row r="106" spans="2:8" ht="10.5" customHeight="1" x14ac:dyDescent="0.2">
      <c r="B106" s="16" t="s">
        <v>202</v>
      </c>
      <c r="C106" s="348">
        <v>57333546</v>
      </c>
      <c r="D106" s="46">
        <v>3801367</v>
      </c>
      <c r="E106" s="46">
        <v>61134913</v>
      </c>
      <c r="F106" s="222">
        <v>39608</v>
      </c>
      <c r="G106" s="190">
        <v>3.4430729379185898E-2</v>
      </c>
      <c r="H106" s="47"/>
    </row>
    <row r="107" spans="2:8" ht="10.5" customHeight="1" x14ac:dyDescent="0.2">
      <c r="B107" s="16" t="s">
        <v>203</v>
      </c>
      <c r="C107" s="348">
        <v>15235594.5</v>
      </c>
      <c r="D107" s="46">
        <v>1241090</v>
      </c>
      <c r="E107" s="46">
        <v>16476684.5</v>
      </c>
      <c r="F107" s="222">
        <v>59</v>
      </c>
      <c r="G107" s="190">
        <v>-1.2670034714773459E-3</v>
      </c>
      <c r="H107" s="47"/>
    </row>
    <row r="108" spans="2:8" ht="10.5" customHeight="1" x14ac:dyDescent="0.2">
      <c r="B108" s="16" t="s">
        <v>204</v>
      </c>
      <c r="C108" s="348">
        <v>16878984.620000001</v>
      </c>
      <c r="D108" s="46">
        <v>224292343.78</v>
      </c>
      <c r="E108" s="46">
        <v>241171328.40000001</v>
      </c>
      <c r="F108" s="222"/>
      <c r="G108" s="190">
        <v>4.6980212855775028E-2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PERIODE DU 1.1 AU 30.11.2024</v>
      </c>
      <c r="D112" s="262"/>
      <c r="F112" s="350"/>
      <c r="G112" s="350"/>
    </row>
    <row r="113" spans="1:8" ht="14.25" customHeight="1" x14ac:dyDescent="0.2">
      <c r="B113" s="12" t="s">
        <v>176</v>
      </c>
      <c r="C113" s="13"/>
      <c r="D113" s="13"/>
      <c r="E113" s="13"/>
      <c r="F113" s="353"/>
      <c r="G113" s="351"/>
      <c r="H113" s="15"/>
    </row>
    <row r="114" spans="1:8" ht="12" customHeight="1" x14ac:dyDescent="0.2">
      <c r="B114" s="16" t="s">
        <v>4</v>
      </c>
      <c r="C114" s="17" t="s">
        <v>1</v>
      </c>
      <c r="D114" s="17" t="s">
        <v>2</v>
      </c>
      <c r="E114" s="18" t="s">
        <v>6</v>
      </c>
      <c r="F114" s="219" t="s">
        <v>3</v>
      </c>
      <c r="G114" s="19" t="str">
        <f>CUMUL_Maladie_mnt!$H$5</f>
        <v>PCAP</v>
      </c>
      <c r="H114" s="20"/>
    </row>
    <row r="115" spans="1:8" ht="9.75" customHeight="1" x14ac:dyDescent="0.2">
      <c r="B115" s="21"/>
      <c r="C115" s="45" t="s">
        <v>5</v>
      </c>
      <c r="D115" s="44" t="s">
        <v>5</v>
      </c>
      <c r="E115" s="44"/>
      <c r="F115" s="220" t="s">
        <v>87</v>
      </c>
      <c r="G115" s="22" t="str">
        <f>CUMUL_Maladie_mnt!$H$6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204063298.4100236</v>
      </c>
      <c r="D119" s="238">
        <v>707477613.68995035</v>
      </c>
      <c r="E119" s="238">
        <v>911540912.09997404</v>
      </c>
      <c r="F119" s="222">
        <v>2627508.9300000011</v>
      </c>
      <c r="G119" s="239">
        <v>-3.6414239748583377E-3</v>
      </c>
      <c r="H119" s="20"/>
    </row>
    <row r="120" spans="1:8" ht="10.5" customHeight="1" x14ac:dyDescent="0.2">
      <c r="A120" s="2"/>
      <c r="B120" s="37" t="s">
        <v>206</v>
      </c>
      <c r="C120" s="238">
        <v>2388579.1400000015</v>
      </c>
      <c r="D120" s="238">
        <v>23687417.680000007</v>
      </c>
      <c r="E120" s="238">
        <v>26075996.820000008</v>
      </c>
      <c r="F120" s="222"/>
      <c r="G120" s="239"/>
      <c r="H120" s="20"/>
    </row>
    <row r="121" spans="1:8" ht="10.5" customHeight="1" x14ac:dyDescent="0.2">
      <c r="A121" s="2"/>
      <c r="B121" s="37" t="s">
        <v>226</v>
      </c>
      <c r="C121" s="238">
        <v>15523059.480000008</v>
      </c>
      <c r="D121" s="238">
        <v>113288644.22999983</v>
      </c>
      <c r="E121" s="238">
        <v>128811703.70999983</v>
      </c>
      <c r="F121" s="222">
        <v>14</v>
      </c>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221993939.0300236</v>
      </c>
      <c r="D126" s="238">
        <v>844484085.59995031</v>
      </c>
      <c r="E126" s="238">
        <v>1066478024.629974</v>
      </c>
      <c r="F126" s="222">
        <v>2627522.9300000011</v>
      </c>
      <c r="G126" s="239">
        <v>-0.20265794937547421</v>
      </c>
      <c r="H126" s="27"/>
    </row>
    <row r="127" spans="1:8" ht="7.5" customHeight="1" x14ac:dyDescent="0.2">
      <c r="A127" s="2"/>
      <c r="B127" s="35"/>
      <c r="C127" s="238"/>
      <c r="D127" s="238"/>
      <c r="E127" s="238"/>
      <c r="F127" s="222"/>
      <c r="G127" s="239"/>
      <c r="H127" s="20"/>
    </row>
    <row r="128" spans="1:8" s="28" customFormat="1" ht="15.75" customHeight="1" x14ac:dyDescent="0.2">
      <c r="A128" s="54"/>
      <c r="B128" s="31" t="s">
        <v>132</v>
      </c>
      <c r="C128" s="238"/>
      <c r="D128" s="238"/>
      <c r="E128" s="238"/>
      <c r="F128" s="222"/>
      <c r="G128" s="239"/>
      <c r="H128" s="27"/>
    </row>
    <row r="129" spans="1:8" ht="10.5" customHeight="1" x14ac:dyDescent="0.2">
      <c r="A129" s="2"/>
      <c r="B129" s="37" t="s">
        <v>207</v>
      </c>
      <c r="C129" s="238">
        <v>216575856.14018092</v>
      </c>
      <c r="D129" s="238">
        <v>493317004.11982518</v>
      </c>
      <c r="E129" s="238">
        <v>709892860.26000619</v>
      </c>
      <c r="F129" s="222">
        <v>16195999.740000006</v>
      </c>
      <c r="G129" s="239">
        <v>0.19033031240114662</v>
      </c>
      <c r="H129" s="20"/>
    </row>
    <row r="130" spans="1:8" ht="10.5" customHeight="1" x14ac:dyDescent="0.2">
      <c r="A130" s="2"/>
      <c r="B130" s="37" t="s">
        <v>208</v>
      </c>
      <c r="C130" s="238">
        <v>5060918.4200008484</v>
      </c>
      <c r="D130" s="238">
        <v>29217426.939996276</v>
      </c>
      <c r="E130" s="238">
        <v>34278345.359997123</v>
      </c>
      <c r="F130" s="222">
        <v>18793069.219997782</v>
      </c>
      <c r="G130" s="239">
        <v>-0.51237977896001796</v>
      </c>
      <c r="H130" s="20"/>
    </row>
    <row r="131" spans="1:8" ht="10.5" customHeight="1" x14ac:dyDescent="0.2">
      <c r="A131" s="2"/>
      <c r="B131" s="37" t="s">
        <v>209</v>
      </c>
      <c r="C131" s="238">
        <v>1137808259.4995859</v>
      </c>
      <c r="D131" s="238">
        <v>472118672.18992478</v>
      </c>
      <c r="E131" s="238">
        <v>1609926931.6895108</v>
      </c>
      <c r="F131" s="222">
        <v>20978278.410000227</v>
      </c>
      <c r="G131" s="239">
        <v>8.6135786956538229E-3</v>
      </c>
      <c r="H131" s="20"/>
    </row>
    <row r="132" spans="1:8" ht="10.5" hidden="1" customHeight="1" x14ac:dyDescent="0.2">
      <c r="A132" s="2"/>
      <c r="B132" s="37"/>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135</v>
      </c>
      <c r="C135" s="238">
        <v>1359445292.0597677</v>
      </c>
      <c r="D135" s="238">
        <v>994660295.2497462</v>
      </c>
      <c r="E135" s="238">
        <v>2354105587.3095136</v>
      </c>
      <c r="F135" s="222">
        <v>55967347.369998008</v>
      </c>
      <c r="G135" s="239">
        <v>4.0320632818385382E-2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266941925.47001046</v>
      </c>
      <c r="D138" s="238">
        <v>126377769.04000096</v>
      </c>
      <c r="E138" s="238">
        <v>393319694.51001143</v>
      </c>
      <c r="F138" s="222">
        <v>971602.38000000082</v>
      </c>
      <c r="G138" s="239">
        <v>3.6891986987916292E-2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266941925.47001046</v>
      </c>
      <c r="D141" s="238">
        <v>126379335.04000096</v>
      </c>
      <c r="E141" s="238">
        <v>393321260.51001143</v>
      </c>
      <c r="F141" s="222">
        <v>971602.38000000082</v>
      </c>
      <c r="G141" s="239">
        <v>3.6889841964888204E-2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84754057.92000331</v>
      </c>
      <c r="D144" s="238">
        <v>14442255.25000021</v>
      </c>
      <c r="E144" s="238">
        <v>99196313.170003518</v>
      </c>
      <c r="F144" s="222">
        <v>21047.25</v>
      </c>
      <c r="G144" s="239">
        <v>0.14290895152546779</v>
      </c>
      <c r="H144" s="20"/>
    </row>
    <row r="145" spans="1:8" ht="10.5" hidden="1" customHeight="1" x14ac:dyDescent="0.2">
      <c r="A145" s="2"/>
      <c r="B145" s="37"/>
      <c r="C145" s="238"/>
      <c r="D145" s="238"/>
      <c r="E145" s="238"/>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84754057.92000331</v>
      </c>
      <c r="D147" s="55">
        <v>14442255.25000021</v>
      </c>
      <c r="E147" s="55">
        <v>99196313.170003518</v>
      </c>
      <c r="F147" s="222">
        <v>21047.25</v>
      </c>
      <c r="G147" s="182">
        <v>0.14290895152546779</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8451789.2700001951</v>
      </c>
      <c r="D150" s="55">
        <v>709820.42000000179</v>
      </c>
      <c r="E150" s="55">
        <v>9161609.6900001988</v>
      </c>
      <c r="F150" s="222">
        <v>185.70999999999998</v>
      </c>
      <c r="G150" s="182"/>
      <c r="H150" s="56"/>
    </row>
    <row r="151" spans="1:8" s="57" customFormat="1" ht="10.5" hidden="1" customHeight="1" x14ac:dyDescent="0.2">
      <c r="A151" s="6"/>
      <c r="B151" s="37" t="s">
        <v>129</v>
      </c>
      <c r="C151" s="55"/>
      <c r="D151" s="55"/>
      <c r="E151" s="55"/>
      <c r="F151" s="222"/>
      <c r="G151" s="182"/>
      <c r="H151" s="56"/>
    </row>
    <row r="152" spans="1:8" s="60" customFormat="1" ht="10.5" hidden="1" customHeight="1" x14ac:dyDescent="0.2">
      <c r="A152" s="24"/>
      <c r="B152" s="35" t="s">
        <v>143</v>
      </c>
      <c r="C152" s="55">
        <v>8451789.2700001951</v>
      </c>
      <c r="D152" s="55">
        <v>710283.42000000179</v>
      </c>
      <c r="E152" s="55">
        <v>9162072.6900001988</v>
      </c>
      <c r="F152" s="222">
        <v>185.70999999999998</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11140.68</v>
      </c>
      <c r="D155" s="55">
        <v>84648.6</v>
      </c>
      <c r="E155" s="55">
        <v>95789.28</v>
      </c>
      <c r="F155" s="222"/>
      <c r="G155" s="182">
        <v>-0.13408863477140731</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11140.68</v>
      </c>
      <c r="D157" s="55">
        <v>84648.6</v>
      </c>
      <c r="E157" s="55">
        <v>95789.28</v>
      </c>
      <c r="F157" s="222"/>
      <c r="G157" s="182">
        <v>-0.13408863477140731</v>
      </c>
      <c r="H157" s="56"/>
    </row>
    <row r="158" spans="1:8" s="57" customFormat="1" x14ac:dyDescent="0.2">
      <c r="A158" s="6"/>
      <c r="B158" s="35"/>
      <c r="C158" s="55"/>
      <c r="D158" s="55"/>
      <c r="E158" s="55"/>
      <c r="F158" s="222"/>
      <c r="G158" s="182"/>
      <c r="H158" s="56"/>
    </row>
    <row r="159" spans="1:8" s="63" customFormat="1" ht="12" x14ac:dyDescent="0.2">
      <c r="A159" s="61"/>
      <c r="B159" s="31" t="s">
        <v>244</v>
      </c>
      <c r="C159" s="55"/>
      <c r="D159" s="55"/>
      <c r="E159" s="55"/>
      <c r="F159" s="222"/>
      <c r="G159" s="182"/>
      <c r="H159" s="62"/>
    </row>
    <row r="160" spans="1:8" s="60" customFormat="1" ht="13.5" customHeight="1" x14ac:dyDescent="0.2">
      <c r="A160" s="24"/>
      <c r="B160" s="37" t="s">
        <v>213</v>
      </c>
      <c r="C160" s="55">
        <v>96.1</v>
      </c>
      <c r="D160" s="55">
        <v>88.1</v>
      </c>
      <c r="E160" s="55">
        <v>184.2</v>
      </c>
      <c r="F160" s="222"/>
      <c r="G160" s="182">
        <v>-2.7968337730870818E-2</v>
      </c>
      <c r="H160" s="59"/>
    </row>
    <row r="161" spans="1:8" s="60" customFormat="1" ht="15" customHeight="1" x14ac:dyDescent="0.2">
      <c r="A161" s="24"/>
      <c r="B161" s="37" t="s">
        <v>205</v>
      </c>
      <c r="C161" s="55">
        <v>3869557.1699999855</v>
      </c>
      <c r="D161" s="55">
        <v>11543329.49000001</v>
      </c>
      <c r="E161" s="55">
        <v>15412886.659999996</v>
      </c>
      <c r="F161" s="222"/>
      <c r="G161" s="182">
        <v>-3.8744308312403053E-2</v>
      </c>
      <c r="H161" s="59"/>
    </row>
    <row r="162" spans="1:8" s="57" customFormat="1" ht="10.5" customHeight="1" x14ac:dyDescent="0.2">
      <c r="A162" s="6"/>
      <c r="B162" s="37" t="s">
        <v>206</v>
      </c>
      <c r="C162" s="55">
        <v>20641.48</v>
      </c>
      <c r="D162" s="55">
        <v>146976.39000000001</v>
      </c>
      <c r="E162" s="55">
        <v>167617.87000000002</v>
      </c>
      <c r="F162" s="222"/>
      <c r="G162" s="182"/>
      <c r="H162" s="56"/>
    </row>
    <row r="163" spans="1:8" s="57" customFormat="1" ht="10.5" customHeight="1" x14ac:dyDescent="0.2">
      <c r="A163" s="6"/>
      <c r="B163" s="37" t="s">
        <v>226</v>
      </c>
      <c r="C163" s="55">
        <v>334463.60000000003</v>
      </c>
      <c r="D163" s="55">
        <v>2012490.2000000002</v>
      </c>
      <c r="E163" s="55">
        <v>2346953.8000000003</v>
      </c>
      <c r="F163" s="222"/>
      <c r="G163" s="182"/>
      <c r="H163" s="56"/>
    </row>
    <row r="164" spans="1:8" s="57" customFormat="1" ht="10.5" customHeight="1" x14ac:dyDescent="0.2">
      <c r="A164" s="6"/>
      <c r="B164" s="37" t="s">
        <v>207</v>
      </c>
      <c r="C164" s="55">
        <v>494289.64999999595</v>
      </c>
      <c r="D164" s="55">
        <v>912256.36000000045</v>
      </c>
      <c r="E164" s="55">
        <v>1406546.0099999965</v>
      </c>
      <c r="F164" s="222"/>
      <c r="G164" s="182">
        <v>0.26068249836098611</v>
      </c>
      <c r="H164" s="56"/>
    </row>
    <row r="165" spans="1:8" s="57" customFormat="1" ht="10.5" customHeight="1" x14ac:dyDescent="0.2">
      <c r="A165" s="6"/>
      <c r="B165" s="37" t="s">
        <v>208</v>
      </c>
      <c r="C165" s="55">
        <v>46515.59</v>
      </c>
      <c r="D165" s="55">
        <v>265760.1199999997</v>
      </c>
      <c r="E165" s="55">
        <v>312275.70999999973</v>
      </c>
      <c r="F165" s="222"/>
      <c r="G165" s="182">
        <v>-0.33569514242417131</v>
      </c>
      <c r="H165" s="56"/>
    </row>
    <row r="166" spans="1:8" s="57" customFormat="1" ht="10.5" customHeight="1" x14ac:dyDescent="0.2">
      <c r="A166" s="6"/>
      <c r="B166" s="37" t="s">
        <v>209</v>
      </c>
      <c r="C166" s="55">
        <v>2356105.5900000036</v>
      </c>
      <c r="D166" s="55">
        <v>1339726.2500000005</v>
      </c>
      <c r="E166" s="55">
        <v>3695831.840000004</v>
      </c>
      <c r="F166" s="222"/>
      <c r="G166" s="182">
        <v>0.16260639940826915</v>
      </c>
      <c r="H166" s="56"/>
    </row>
    <row r="167" spans="1:8" s="57" customFormat="1" ht="10.5" customHeight="1" x14ac:dyDescent="0.2">
      <c r="A167" s="6"/>
      <c r="B167" s="37" t="s">
        <v>210</v>
      </c>
      <c r="C167" s="55">
        <v>470108.35000000073</v>
      </c>
      <c r="D167" s="55">
        <v>193946.00000000006</v>
      </c>
      <c r="E167" s="55">
        <v>664054.35000000079</v>
      </c>
      <c r="F167" s="222"/>
      <c r="G167" s="182">
        <v>4.2470852451585106E-2</v>
      </c>
      <c r="H167" s="56"/>
    </row>
    <row r="168" spans="1:8" s="57" customFormat="1" ht="10.5" customHeight="1" x14ac:dyDescent="0.2">
      <c r="A168" s="6"/>
      <c r="B168" s="37" t="s">
        <v>211</v>
      </c>
      <c r="C168" s="55">
        <v>24628930.660000067</v>
      </c>
      <c r="D168" s="55">
        <v>2903738.470000016</v>
      </c>
      <c r="E168" s="55">
        <v>27532669.130000085</v>
      </c>
      <c r="F168" s="222"/>
      <c r="G168" s="182">
        <v>-1.5991970592441507E-2</v>
      </c>
      <c r="H168" s="56"/>
    </row>
    <row r="169" spans="1:8" s="57" customFormat="1" ht="10.5" customHeight="1" x14ac:dyDescent="0.2">
      <c r="A169" s="6"/>
      <c r="B169" s="37" t="s">
        <v>212</v>
      </c>
      <c r="C169" s="55">
        <v>28147.91</v>
      </c>
      <c r="D169" s="55">
        <v>2541.98</v>
      </c>
      <c r="E169" s="55">
        <v>30689.89</v>
      </c>
      <c r="F169" s="222"/>
      <c r="G169" s="182"/>
      <c r="H169" s="56"/>
    </row>
    <row r="170" spans="1:8" s="57" customFormat="1" ht="10.5" customHeight="1" x14ac:dyDescent="0.2">
      <c r="A170" s="6"/>
      <c r="B170" s="35" t="s">
        <v>234</v>
      </c>
      <c r="C170" s="55">
        <v>32257293.100000054</v>
      </c>
      <c r="D170" s="55">
        <v>19327499.360000025</v>
      </c>
      <c r="E170" s="55">
        <v>51584792.460000083</v>
      </c>
      <c r="F170" s="222"/>
      <c r="G170" s="182">
        <v>-7.3809731340827911E-2</v>
      </c>
      <c r="H170" s="56"/>
    </row>
    <row r="171" spans="1:8" s="57" customFormat="1" ht="9" x14ac:dyDescent="0.15">
      <c r="A171" s="6"/>
      <c r="B171" s="264"/>
      <c r="C171" s="55"/>
      <c r="D171" s="55"/>
      <c r="E171" s="55"/>
      <c r="F171" s="222"/>
      <c r="G171" s="182"/>
      <c r="H171" s="56"/>
    </row>
    <row r="172" spans="1:8" s="57" customFormat="1" x14ac:dyDescent="0.2">
      <c r="A172" s="6"/>
      <c r="B172" s="35" t="s">
        <v>233</v>
      </c>
      <c r="C172" s="55">
        <v>1974990026.5298052</v>
      </c>
      <c r="D172" s="55">
        <v>2000190707.5196977</v>
      </c>
      <c r="E172" s="55">
        <v>3975180734.0495024</v>
      </c>
      <c r="F172" s="222">
        <v>59587705.639998011</v>
      </c>
      <c r="G172" s="182">
        <v>-3.5938478415464492E-2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3924044.5299998429</v>
      </c>
      <c r="D176" s="55">
        <v>2895388.7699999381</v>
      </c>
      <c r="E176" s="55">
        <v>6819433.29999978</v>
      </c>
      <c r="F176" s="222">
        <v>534515.9599999988</v>
      </c>
      <c r="G176" s="182">
        <v>2.0329055695683218E-2</v>
      </c>
      <c r="H176" s="59"/>
    </row>
    <row r="177" spans="1:8" s="60" customFormat="1" ht="10.5" customHeight="1" x14ac:dyDescent="0.2">
      <c r="A177" s="24"/>
      <c r="B177" s="37" t="s">
        <v>214</v>
      </c>
      <c r="C177" s="55">
        <v>9473265707.4700012</v>
      </c>
      <c r="D177" s="55">
        <v>6682660061.1599998</v>
      </c>
      <c r="E177" s="55">
        <v>16155925768.630001</v>
      </c>
      <c r="F177" s="222">
        <v>1038763926.6799999</v>
      </c>
      <c r="G177" s="182">
        <v>-4.4175517488674876E-3</v>
      </c>
      <c r="H177" s="59"/>
    </row>
    <row r="178" spans="1:8" s="60" customFormat="1" ht="10.5" customHeight="1" x14ac:dyDescent="0.2">
      <c r="A178" s="24"/>
      <c r="B178" s="37" t="s">
        <v>215</v>
      </c>
      <c r="C178" s="55">
        <v>2115728.7400000012</v>
      </c>
      <c r="D178" s="55">
        <v>651438.55000000005</v>
      </c>
      <c r="E178" s="55">
        <v>2767167.290000001</v>
      </c>
      <c r="F178" s="222">
        <v>87378.4</v>
      </c>
      <c r="G178" s="182">
        <v>-0.46585025066410157</v>
      </c>
      <c r="H178" s="59"/>
    </row>
    <row r="179" spans="1:8" s="60" customFormat="1" ht="10.5" customHeight="1" x14ac:dyDescent="0.2">
      <c r="A179" s="24"/>
      <c r="B179" s="37" t="s">
        <v>216</v>
      </c>
      <c r="C179" s="55">
        <v>2944670.15</v>
      </c>
      <c r="D179" s="55">
        <v>2023880.08</v>
      </c>
      <c r="E179" s="55">
        <v>4968550.2300000004</v>
      </c>
      <c r="F179" s="222">
        <v>204945.54000000004</v>
      </c>
      <c r="G179" s="182">
        <v>-5.7034590804264207E-2</v>
      </c>
      <c r="H179" s="59"/>
    </row>
    <row r="180" spans="1:8" s="60" customFormat="1" ht="10.5" customHeight="1" x14ac:dyDescent="0.2">
      <c r="A180" s="24"/>
      <c r="B180" s="37" t="s">
        <v>217</v>
      </c>
      <c r="C180" s="55">
        <v>17028981.530001823</v>
      </c>
      <c r="D180" s="55">
        <v>12771836.349999843</v>
      </c>
      <c r="E180" s="55">
        <v>29800817.880001664</v>
      </c>
      <c r="F180" s="222">
        <v>1498913.3100000024</v>
      </c>
      <c r="G180" s="182">
        <v>-5.6082892454413336E-2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9499279132.4200039</v>
      </c>
      <c r="D186" s="166">
        <v>6701002604.9099989</v>
      </c>
      <c r="E186" s="166">
        <v>16200281737.330004</v>
      </c>
      <c r="F186" s="342">
        <v>1041089679.8899999</v>
      </c>
      <c r="G186" s="194">
        <v>-4.6715067665411558E-3</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c r="E189" s="55"/>
      <c r="F189" s="222"/>
      <c r="G189" s="185"/>
      <c r="H189" s="69"/>
    </row>
    <row r="190" spans="1:8" ht="10.5" hidden="1" customHeight="1" x14ac:dyDescent="0.2">
      <c r="A190" s="2"/>
      <c r="B190" s="82" t="s">
        <v>81</v>
      </c>
      <c r="C190" s="55"/>
      <c r="D190" s="55"/>
      <c r="E190" s="55"/>
      <c r="F190" s="222"/>
      <c r="G190" s="185"/>
      <c r="H190" s="69"/>
    </row>
    <row r="191" spans="1:8" ht="10.5" hidden="1" customHeight="1" x14ac:dyDescent="0.2">
      <c r="A191" s="2"/>
      <c r="B191" s="82"/>
      <c r="C191" s="55"/>
      <c r="D191" s="55"/>
      <c r="E191" s="55"/>
      <c r="F191" s="222"/>
      <c r="G191" s="185"/>
      <c r="H191" s="69"/>
    </row>
    <row r="192" spans="1:8" s="28" customFormat="1" ht="27.75" customHeight="1" x14ac:dyDescent="0.2">
      <c r="A192" s="54"/>
      <c r="B192" s="367" t="s">
        <v>165</v>
      </c>
      <c r="C192" s="401"/>
      <c r="D192" s="400">
        <v>364899371.54958034</v>
      </c>
      <c r="E192" s="400">
        <v>364899371.54958034</v>
      </c>
      <c r="F192" s="227"/>
      <c r="G192" s="355">
        <v>2.9176944027139218E-2</v>
      </c>
      <c r="H192" s="70"/>
    </row>
    <row r="193" spans="1:8" ht="10.5" customHeight="1" x14ac:dyDescent="0.2">
      <c r="A193" s="2"/>
      <c r="B193" s="84"/>
      <c r="C193" s="166"/>
      <c r="D193" s="166"/>
      <c r="E193" s="166"/>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7"/>
  <sheetViews>
    <sheetView showZeros="0" view="pageBreakPreview" topLeftCell="A187" zoomScaleNormal="100" workbookViewId="0">
      <selection activeCell="G218" sqref="G218"/>
    </sheetView>
  </sheetViews>
  <sheetFormatPr baseColWidth="10" defaultRowHeight="12.75" x14ac:dyDescent="0.2"/>
  <cols>
    <col min="1" max="1" width="84.42578125" style="692" bestFit="1" customWidth="1"/>
    <col min="2" max="2" width="13.7109375" style="692" customWidth="1"/>
    <col min="3" max="3" width="12.7109375" style="692" customWidth="1"/>
    <col min="4" max="4" width="13.140625" style="691" customWidth="1"/>
    <col min="5" max="16384" width="11.42578125" style="691"/>
  </cols>
  <sheetData>
    <row r="1" spans="1:4" ht="45" x14ac:dyDescent="0.2">
      <c r="A1" s="743"/>
      <c r="B1" s="742" t="s">
        <v>626</v>
      </c>
      <c r="C1" s="741" t="s">
        <v>625</v>
      </c>
      <c r="D1" s="741" t="s">
        <v>624</v>
      </c>
    </row>
    <row r="2" spans="1:4" ht="5.25" customHeight="1" x14ac:dyDescent="0.2">
      <c r="A2" s="740"/>
      <c r="B2" s="739"/>
      <c r="C2" s="739"/>
      <c r="D2" s="738"/>
    </row>
    <row r="3" spans="1:4" ht="5.25" customHeight="1" x14ac:dyDescent="0.2">
      <c r="A3" s="737"/>
      <c r="B3" s="736"/>
      <c r="C3" s="736"/>
      <c r="D3" s="735"/>
    </row>
    <row r="4" spans="1:4" ht="5.25" customHeight="1" x14ac:dyDescent="0.2">
      <c r="A4" s="737"/>
      <c r="B4" s="736"/>
      <c r="C4" s="736"/>
      <c r="D4" s="735"/>
    </row>
    <row r="5" spans="1:4" x14ac:dyDescent="0.2">
      <c r="A5" s="728" t="s">
        <v>88</v>
      </c>
      <c r="B5" s="736"/>
      <c r="C5" s="736"/>
      <c r="D5" s="735"/>
    </row>
    <row r="6" spans="1:4" x14ac:dyDescent="0.2">
      <c r="A6" s="729" t="s">
        <v>101</v>
      </c>
      <c r="B6" s="694">
        <v>80.468894430974402</v>
      </c>
      <c r="C6" s="694">
        <v>82.077827745536041</v>
      </c>
      <c r="D6" s="693">
        <v>80.200140303114907</v>
      </c>
    </row>
    <row r="7" spans="1:4" x14ac:dyDescent="0.2">
      <c r="A7" s="723" t="s">
        <v>611</v>
      </c>
      <c r="B7" s="694">
        <v>77.358249709520464</v>
      </c>
      <c r="C7" s="694">
        <v>77.757357924942525</v>
      </c>
      <c r="D7" s="693">
        <v>77.602699396068815</v>
      </c>
    </row>
    <row r="8" spans="1:4" x14ac:dyDescent="0.2">
      <c r="A8" s="723" t="s">
        <v>610</v>
      </c>
      <c r="B8" s="694">
        <v>93.791253796796511</v>
      </c>
      <c r="C8" s="694">
        <v>94.290129332713846</v>
      </c>
      <c r="D8" s="693">
        <v>94.261877870097507</v>
      </c>
    </row>
    <row r="9" spans="1:4" x14ac:dyDescent="0.2">
      <c r="A9" s="723" t="s">
        <v>623</v>
      </c>
      <c r="B9" s="694">
        <v>94.721190562168289</v>
      </c>
      <c r="C9" s="694">
        <v>93.298430967742433</v>
      </c>
      <c r="D9" s="693">
        <v>94.072263236533317</v>
      </c>
    </row>
    <row r="10" spans="1:4" x14ac:dyDescent="0.2">
      <c r="A10" s="734" t="s">
        <v>622</v>
      </c>
      <c r="B10" s="694">
        <v>81.368867917661277</v>
      </c>
      <c r="C10" s="694">
        <v>81.733276147064586</v>
      </c>
      <c r="D10" s="693">
        <v>81.567503294103702</v>
      </c>
    </row>
    <row r="11" spans="1:4" x14ac:dyDescent="0.2">
      <c r="A11" s="723" t="s">
        <v>618</v>
      </c>
      <c r="B11" s="694">
        <v>77.574799905322337</v>
      </c>
      <c r="C11" s="694">
        <v>77.125361871794951</v>
      </c>
      <c r="D11" s="693">
        <v>76.940507767122298</v>
      </c>
    </row>
    <row r="12" spans="1:4" x14ac:dyDescent="0.2">
      <c r="A12" s="723" t="s">
        <v>617</v>
      </c>
      <c r="B12" s="694">
        <v>72.203052545145297</v>
      </c>
      <c r="C12" s="694">
        <v>70</v>
      </c>
      <c r="D12" s="693">
        <v>71.049325483998587</v>
      </c>
    </row>
    <row r="13" spans="1:4" x14ac:dyDescent="0.2">
      <c r="A13" s="723" t="s">
        <v>616</v>
      </c>
      <c r="B13" s="694">
        <v>98.073321183074697</v>
      </c>
      <c r="C13" s="694">
        <v>99.676145045618426</v>
      </c>
      <c r="D13" s="693">
        <v>98.87363438841794</v>
      </c>
    </row>
    <row r="14" spans="1:4" x14ac:dyDescent="0.2">
      <c r="A14" s="723" t="s">
        <v>615</v>
      </c>
      <c r="B14" s="694">
        <v>81.439457688481227</v>
      </c>
      <c r="C14" s="694">
        <v>80.815034159381327</v>
      </c>
      <c r="D14" s="693">
        <v>81.204750618975041</v>
      </c>
    </row>
    <row r="15" spans="1:4" x14ac:dyDescent="0.2">
      <c r="A15" s="734" t="s">
        <v>614</v>
      </c>
      <c r="B15" s="694">
        <v>81.861638539013043</v>
      </c>
      <c r="C15" s="694">
        <v>82.789087608562369</v>
      </c>
      <c r="D15" s="693">
        <v>82.4368616082198</v>
      </c>
    </row>
    <row r="16" spans="1:4" x14ac:dyDescent="0.2">
      <c r="A16" s="723" t="s">
        <v>613</v>
      </c>
      <c r="B16" s="694">
        <v>72.44356395583624</v>
      </c>
      <c r="C16" s="694">
        <v>72.721039445265603</v>
      </c>
      <c r="D16" s="693">
        <v>71.924850712295722</v>
      </c>
    </row>
    <row r="17" spans="1:4" x14ac:dyDescent="0.2">
      <c r="A17" s="723" t="s">
        <v>601</v>
      </c>
      <c r="B17" s="694">
        <v>81.540580587466749</v>
      </c>
      <c r="C17" s="694">
        <v>81.865858851481093</v>
      </c>
      <c r="D17" s="693">
        <v>81.710995949133221</v>
      </c>
    </row>
    <row r="18" spans="1:4" x14ac:dyDescent="0.2">
      <c r="A18" s="723" t="s">
        <v>597</v>
      </c>
      <c r="B18" s="694">
        <v>95.545761316789438</v>
      </c>
      <c r="C18" s="694">
        <v>95.811644462603525</v>
      </c>
      <c r="D18" s="693">
        <v>95.159857799261857</v>
      </c>
    </row>
    <row r="19" spans="1:4" x14ac:dyDescent="0.2">
      <c r="A19" s="723" t="s">
        <v>595</v>
      </c>
      <c r="B19" s="694">
        <v>77.88892151627465</v>
      </c>
      <c r="C19" s="694">
        <v>77.131034372347813</v>
      </c>
      <c r="D19" s="693">
        <v>78.163983178314396</v>
      </c>
    </row>
    <row r="20" spans="1:4" ht="21.75" customHeight="1" x14ac:dyDescent="0.2">
      <c r="A20" s="728" t="s">
        <v>102</v>
      </c>
      <c r="B20" s="694"/>
      <c r="C20" s="694"/>
      <c r="D20" s="693"/>
    </row>
    <row r="21" spans="1:4" x14ac:dyDescent="0.2">
      <c r="A21" s="729" t="s">
        <v>108</v>
      </c>
      <c r="B21" s="694">
        <v>86.505183713706074</v>
      </c>
      <c r="C21" s="694">
        <v>85.658319352833161</v>
      </c>
      <c r="D21" s="693">
        <v>86.231126753672697</v>
      </c>
    </row>
    <row r="22" spans="1:4" x14ac:dyDescent="0.2">
      <c r="A22" s="723" t="s">
        <v>611</v>
      </c>
      <c r="B22" s="694">
        <v>78.757234106666246</v>
      </c>
      <c r="C22" s="694">
        <v>79.016383358651254</v>
      </c>
      <c r="D22" s="693">
        <v>78.938173907969883</v>
      </c>
    </row>
    <row r="23" spans="1:4" x14ac:dyDescent="0.2">
      <c r="A23" s="723" t="s">
        <v>610</v>
      </c>
      <c r="B23" s="694">
        <v>90.851609293367375</v>
      </c>
      <c r="C23" s="694">
        <v>90.655723377280978</v>
      </c>
      <c r="D23" s="693">
        <v>90.351902183465199</v>
      </c>
    </row>
    <row r="24" spans="1:4" x14ac:dyDescent="0.2">
      <c r="A24" s="723" t="s">
        <v>623</v>
      </c>
      <c r="B24" s="694">
        <v>96.155542951067488</v>
      </c>
      <c r="C24" s="694">
        <v>96.697496364202053</v>
      </c>
      <c r="D24" s="693">
        <v>96.549165701631594</v>
      </c>
    </row>
    <row r="25" spans="1:4" x14ac:dyDescent="0.2">
      <c r="A25" s="723" t="s">
        <v>622</v>
      </c>
      <c r="B25" s="694">
        <v>88.430465473568503</v>
      </c>
      <c r="C25" s="694">
        <v>88.451688660764987</v>
      </c>
      <c r="D25" s="693">
        <v>88.420576256552437</v>
      </c>
    </row>
    <row r="26" spans="1:4" x14ac:dyDescent="0.2">
      <c r="A26" s="723" t="s">
        <v>326</v>
      </c>
      <c r="B26" s="694">
        <v>98.34245282032505</v>
      </c>
      <c r="C26" s="694">
        <v>98.256594722213535</v>
      </c>
      <c r="D26" s="693">
        <v>98.322828323693884</v>
      </c>
    </row>
    <row r="27" spans="1:4" x14ac:dyDescent="0.2">
      <c r="A27" s="723" t="s">
        <v>327</v>
      </c>
      <c r="B27" s="694">
        <v>89.763964749121598</v>
      </c>
      <c r="C27" s="694">
        <v>89.724270484736934</v>
      </c>
      <c r="D27" s="693">
        <v>89.841682368847032</v>
      </c>
    </row>
    <row r="28" spans="1:4" x14ac:dyDescent="0.2">
      <c r="A28" s="723" t="s">
        <v>328</v>
      </c>
      <c r="B28" s="694">
        <v>99.860712905252981</v>
      </c>
      <c r="C28" s="694">
        <v>99.879615684846001</v>
      </c>
      <c r="D28" s="693">
        <v>99.869037822276596</v>
      </c>
    </row>
    <row r="29" spans="1:4" x14ac:dyDescent="0.2">
      <c r="A29" s="723" t="s">
        <v>329</v>
      </c>
      <c r="B29" s="694">
        <v>80.509563680881996</v>
      </c>
      <c r="C29" s="694">
        <v>80.812860130555677</v>
      </c>
      <c r="D29" s="693">
        <v>80.730181964819892</v>
      </c>
    </row>
    <row r="30" spans="1:4" x14ac:dyDescent="0.2">
      <c r="A30" s="723" t="s">
        <v>330</v>
      </c>
      <c r="B30" s="694">
        <v>88.183277117397012</v>
      </c>
      <c r="C30" s="694">
        <v>88.290429739839098</v>
      </c>
      <c r="D30" s="693">
        <v>88.383237072942947</v>
      </c>
    </row>
    <row r="31" spans="1:4" x14ac:dyDescent="0.2">
      <c r="A31" s="723" t="s">
        <v>331</v>
      </c>
      <c r="B31" s="694">
        <v>83.460012114749887</v>
      </c>
      <c r="C31" s="694">
        <v>83.068334030716287</v>
      </c>
      <c r="D31" s="693">
        <v>83.087499448589583</v>
      </c>
    </row>
    <row r="32" spans="1:4" x14ac:dyDescent="0.2">
      <c r="A32" s="723" t="s">
        <v>601</v>
      </c>
      <c r="B32" s="694">
        <v>88.466718783491473</v>
      </c>
      <c r="C32" s="694">
        <v>88.488112916493407</v>
      </c>
      <c r="D32" s="693">
        <v>88.457451859032403</v>
      </c>
    </row>
    <row r="33" spans="1:4" x14ac:dyDescent="0.2">
      <c r="A33" s="723" t="s">
        <v>600</v>
      </c>
      <c r="B33" s="694">
        <v>84.25506487757869</v>
      </c>
      <c r="C33" s="694">
        <v>81.255551294164093</v>
      </c>
      <c r="D33" s="693">
        <v>81.286033611200665</v>
      </c>
    </row>
    <row r="34" spans="1:4" x14ac:dyDescent="0.2">
      <c r="A34" s="723" t="s">
        <v>599</v>
      </c>
      <c r="B34" s="694"/>
      <c r="C34" s="694"/>
      <c r="D34" s="693"/>
    </row>
    <row r="35" spans="1:4" x14ac:dyDescent="0.2">
      <c r="A35" s="723" t="s">
        <v>598</v>
      </c>
      <c r="B35" s="694"/>
      <c r="C35" s="694"/>
      <c r="D35" s="693"/>
    </row>
    <row r="36" spans="1:4" x14ac:dyDescent="0.2">
      <c r="A36" s="723" t="s">
        <v>597</v>
      </c>
      <c r="B36" s="694">
        <v>97.871293911507664</v>
      </c>
      <c r="C36" s="694">
        <v>98.027174776015386</v>
      </c>
      <c r="D36" s="693">
        <v>98.019601031705108</v>
      </c>
    </row>
    <row r="37" spans="1:4" x14ac:dyDescent="0.2">
      <c r="A37" s="723" t="s">
        <v>595</v>
      </c>
      <c r="B37" s="694">
        <v>79.845838805729983</v>
      </c>
      <c r="C37" s="694">
        <v>78.687195658442349</v>
      </c>
      <c r="D37" s="693">
        <v>79.997736053568474</v>
      </c>
    </row>
    <row r="38" spans="1:4" x14ac:dyDescent="0.2">
      <c r="A38" s="723" t="s">
        <v>594</v>
      </c>
      <c r="B38" s="694">
        <v>100</v>
      </c>
      <c r="C38" s="694">
        <v>100</v>
      </c>
      <c r="D38" s="693">
        <v>100</v>
      </c>
    </row>
    <row r="39" spans="1:4" x14ac:dyDescent="0.2">
      <c r="A39" s="723" t="s">
        <v>593</v>
      </c>
      <c r="B39" s="694">
        <v>100</v>
      </c>
      <c r="C39" s="694">
        <v>100</v>
      </c>
      <c r="D39" s="693">
        <v>100</v>
      </c>
    </row>
    <row r="40" spans="1:4" x14ac:dyDescent="0.2">
      <c r="A40" s="721"/>
      <c r="B40" s="694"/>
      <c r="C40" s="694"/>
      <c r="D40" s="693"/>
    </row>
    <row r="41" spans="1:4" x14ac:dyDescent="0.2">
      <c r="A41" s="728" t="s">
        <v>122</v>
      </c>
      <c r="B41" s="694"/>
      <c r="C41" s="694"/>
      <c r="D41" s="693"/>
    </row>
    <row r="42" spans="1:4" x14ac:dyDescent="0.2">
      <c r="A42" s="729" t="s">
        <v>120</v>
      </c>
      <c r="B42" s="694">
        <v>73.364674750372785</v>
      </c>
      <c r="C42" s="694">
        <v>72.88757859803809</v>
      </c>
      <c r="D42" s="693">
        <v>73.337793192292423</v>
      </c>
    </row>
    <row r="43" spans="1:4" x14ac:dyDescent="0.2">
      <c r="A43" s="723" t="s">
        <v>611</v>
      </c>
      <c r="B43" s="694">
        <v>73.20701241965692</v>
      </c>
      <c r="C43" s="694">
        <v>73.441557329192648</v>
      </c>
      <c r="D43" s="693">
        <v>73.611915163313</v>
      </c>
    </row>
    <row r="44" spans="1:4" x14ac:dyDescent="0.2">
      <c r="A44" s="723" t="s">
        <v>610</v>
      </c>
      <c r="B44" s="694">
        <v>77.087729583337023</v>
      </c>
      <c r="C44" s="694">
        <v>77.446162290456087</v>
      </c>
      <c r="D44" s="693">
        <v>77.632566963683047</v>
      </c>
    </row>
    <row r="45" spans="1:4" x14ac:dyDescent="0.2">
      <c r="A45" s="723" t="s">
        <v>596</v>
      </c>
      <c r="B45" s="694">
        <v>71.788841947484087</v>
      </c>
      <c r="C45" s="694">
        <v>71.973148458956373</v>
      </c>
      <c r="D45" s="693">
        <v>71.943614944908376</v>
      </c>
    </row>
    <row r="46" spans="1:4" x14ac:dyDescent="0.2">
      <c r="A46" s="728" t="s">
        <v>121</v>
      </c>
      <c r="B46" s="694"/>
      <c r="C46" s="694"/>
      <c r="D46" s="693"/>
    </row>
    <row r="47" spans="1:4" x14ac:dyDescent="0.2">
      <c r="A47" s="729" t="s">
        <v>119</v>
      </c>
      <c r="B47" s="694">
        <v>73.798803739996671</v>
      </c>
      <c r="C47" s="694">
        <v>67.756102381446837</v>
      </c>
      <c r="D47" s="693">
        <v>67.498999974349999</v>
      </c>
    </row>
    <row r="48" spans="1:4" x14ac:dyDescent="0.2">
      <c r="A48" s="723" t="s">
        <v>611</v>
      </c>
      <c r="B48" s="694">
        <v>70.201647094292696</v>
      </c>
      <c r="C48" s="694">
        <v>62.788287207183998</v>
      </c>
      <c r="D48" s="693">
        <v>62.783786364001102</v>
      </c>
    </row>
    <row r="49" spans="1:4" x14ac:dyDescent="0.2">
      <c r="A49" s="723" t="s">
        <v>610</v>
      </c>
      <c r="B49" s="694">
        <v>82.114283286513469</v>
      </c>
      <c r="C49" s="694">
        <v>77.646452976224097</v>
      </c>
      <c r="D49" s="693">
        <v>76.359523130980264</v>
      </c>
    </row>
    <row r="50" spans="1:4" x14ac:dyDescent="0.2">
      <c r="A50" s="723" t="s">
        <v>621</v>
      </c>
      <c r="B50" s="694">
        <v>69.57912000301873</v>
      </c>
      <c r="C50" s="694">
        <v>62.021866191606009</v>
      </c>
      <c r="D50" s="693">
        <v>62.052294125121534</v>
      </c>
    </row>
    <row r="51" spans="1:4" x14ac:dyDescent="0.2">
      <c r="A51" s="723" t="s">
        <v>592</v>
      </c>
      <c r="B51" s="694">
        <v>99.104690581210818</v>
      </c>
      <c r="C51" s="694">
        <v>98.780146983068917</v>
      </c>
      <c r="D51" s="693">
        <v>98.816770539150937</v>
      </c>
    </row>
    <row r="52" spans="1:4" x14ac:dyDescent="0.2">
      <c r="A52" s="723" t="s">
        <v>591</v>
      </c>
      <c r="B52" s="694">
        <v>78.439649355624439</v>
      </c>
      <c r="C52" s="694">
        <v>74.82974685044519</v>
      </c>
      <c r="D52" s="693">
        <v>74.316688017959791</v>
      </c>
    </row>
    <row r="53" spans="1:4" x14ac:dyDescent="0.2">
      <c r="A53" s="723" t="s">
        <v>590</v>
      </c>
      <c r="B53" s="694">
        <v>69.957779445385768</v>
      </c>
      <c r="C53" s="694">
        <v>62.539433513334643</v>
      </c>
      <c r="D53" s="693">
        <v>62.521551007533439</v>
      </c>
    </row>
    <row r="54" spans="1:4" x14ac:dyDescent="0.2">
      <c r="A54" s="723" t="s">
        <v>589</v>
      </c>
      <c r="B54" s="694">
        <v>70.324979971883494</v>
      </c>
      <c r="C54" s="694">
        <v>63.162177210158276</v>
      </c>
      <c r="D54" s="693">
        <v>63.130200055475029</v>
      </c>
    </row>
    <row r="55" spans="1:4" x14ac:dyDescent="0.2">
      <c r="A55" s="723" t="s">
        <v>588</v>
      </c>
      <c r="B55" s="694">
        <v>97.752136497437803</v>
      </c>
      <c r="C55" s="694">
        <v>97.159556790966292</v>
      </c>
      <c r="D55" s="693">
        <v>97.238558388545314</v>
      </c>
    </row>
    <row r="56" spans="1:4" x14ac:dyDescent="0.2">
      <c r="A56" s="721"/>
      <c r="B56" s="694"/>
      <c r="C56" s="694"/>
      <c r="D56" s="693"/>
    </row>
    <row r="57" spans="1:4" x14ac:dyDescent="0.2">
      <c r="A57" s="728" t="s">
        <v>620</v>
      </c>
      <c r="B57" s="694"/>
      <c r="C57" s="694"/>
      <c r="D57" s="693"/>
    </row>
    <row r="58" spans="1:4" x14ac:dyDescent="0.2">
      <c r="A58" s="729" t="s">
        <v>619</v>
      </c>
      <c r="B58" s="694">
        <v>76.884866373753169</v>
      </c>
      <c r="C58" s="694">
        <v>72.586111121961778</v>
      </c>
      <c r="D58" s="693">
        <v>73.74860584492636</v>
      </c>
    </row>
    <row r="59" spans="1:4" x14ac:dyDescent="0.2">
      <c r="A59" s="723" t="s">
        <v>611</v>
      </c>
      <c r="B59" s="694">
        <v>77.885450913605908</v>
      </c>
      <c r="C59" s="694">
        <v>77.698126050616338</v>
      </c>
      <c r="D59" s="693">
        <v>77.563744860654836</v>
      </c>
    </row>
    <row r="60" spans="1:4" x14ac:dyDescent="0.2">
      <c r="A60" s="723" t="s">
        <v>610</v>
      </c>
      <c r="B60" s="694">
        <v>95.940875347491712</v>
      </c>
      <c r="C60" s="694">
        <v>96.099185289878221</v>
      </c>
      <c r="D60" s="693">
        <v>95.890262190862018</v>
      </c>
    </row>
    <row r="61" spans="1:4" x14ac:dyDescent="0.2">
      <c r="A61" s="723" t="s">
        <v>609</v>
      </c>
      <c r="B61" s="694">
        <v>72.359582932483463</v>
      </c>
      <c r="C61" s="694">
        <v>66.063571631032559</v>
      </c>
      <c r="D61" s="693">
        <v>66.106738390259849</v>
      </c>
    </row>
    <row r="62" spans="1:4" x14ac:dyDescent="0.2">
      <c r="A62" s="723" t="s">
        <v>608</v>
      </c>
      <c r="B62" s="694">
        <v>79.627405838444247</v>
      </c>
      <c r="C62" s="694">
        <v>79.494776859263638</v>
      </c>
      <c r="D62" s="693">
        <v>79.685890512286647</v>
      </c>
    </row>
    <row r="63" spans="1:4" x14ac:dyDescent="0.2">
      <c r="A63" s="723" t="s">
        <v>618</v>
      </c>
      <c r="B63" s="694">
        <v>90.696658869523901</v>
      </c>
      <c r="C63" s="694">
        <v>88.459297314532307</v>
      </c>
      <c r="D63" s="693">
        <v>89.182619307111437</v>
      </c>
    </row>
    <row r="64" spans="1:4" x14ac:dyDescent="0.2">
      <c r="A64" s="723" t="s">
        <v>617</v>
      </c>
      <c r="B64" s="694">
        <v>91.023324977991351</v>
      </c>
      <c r="C64" s="694">
        <v>89.235670287299556</v>
      </c>
      <c r="D64" s="693">
        <v>91.186721547710079</v>
      </c>
    </row>
    <row r="65" spans="1:4" x14ac:dyDescent="0.2">
      <c r="A65" s="723" t="s">
        <v>616</v>
      </c>
      <c r="B65" s="694">
        <v>99.736573982399364</v>
      </c>
      <c r="C65" s="694">
        <v>99.571105304535521</v>
      </c>
      <c r="D65" s="693">
        <v>99.638107069539615</v>
      </c>
    </row>
    <row r="66" spans="1:4" x14ac:dyDescent="0.2">
      <c r="A66" s="723" t="s">
        <v>615</v>
      </c>
      <c r="B66" s="694">
        <v>77.182023978730825</v>
      </c>
      <c r="C66" s="694">
        <v>77.463189342884036</v>
      </c>
      <c r="D66" s="693">
        <v>77.583988535871953</v>
      </c>
    </row>
    <row r="67" spans="1:4" x14ac:dyDescent="0.2">
      <c r="A67" s="723" t="s">
        <v>614</v>
      </c>
      <c r="B67" s="694">
        <v>79.586983158756397</v>
      </c>
      <c r="C67" s="694">
        <v>79.731042981266938</v>
      </c>
      <c r="D67" s="693">
        <v>79.812347417168652</v>
      </c>
    </row>
    <row r="68" spans="1:4" x14ac:dyDescent="0.2">
      <c r="A68" s="723" t="s">
        <v>613</v>
      </c>
      <c r="B68" s="694">
        <v>76.979427415079087</v>
      </c>
      <c r="C68" s="694">
        <v>76.141391683594151</v>
      </c>
      <c r="D68" s="693">
        <v>76.57721953019238</v>
      </c>
    </row>
    <row r="69" spans="1:4" x14ac:dyDescent="0.2">
      <c r="A69" s="723" t="s">
        <v>601</v>
      </c>
      <c r="B69" s="694">
        <v>78.38790389566033</v>
      </c>
      <c r="C69" s="694">
        <v>77.300670633222978</v>
      </c>
      <c r="D69" s="693">
        <v>77.394176780087676</v>
      </c>
    </row>
    <row r="70" spans="1:4" x14ac:dyDescent="0.2">
      <c r="A70" s="723" t="s">
        <v>600</v>
      </c>
      <c r="B70" s="694">
        <v>79.480353204731273</v>
      </c>
      <c r="C70" s="694">
        <v>75.093598816984667</v>
      </c>
      <c r="D70" s="693">
        <v>72.553707976898025</v>
      </c>
    </row>
    <row r="71" spans="1:4" x14ac:dyDescent="0.2">
      <c r="A71" s="723" t="s">
        <v>599</v>
      </c>
      <c r="B71" s="694"/>
      <c r="C71" s="694"/>
      <c r="D71" s="693"/>
    </row>
    <row r="72" spans="1:4" x14ac:dyDescent="0.2">
      <c r="A72" s="723" t="s">
        <v>598</v>
      </c>
      <c r="B72" s="694"/>
      <c r="C72" s="694"/>
      <c r="D72" s="693"/>
    </row>
    <row r="73" spans="1:4" x14ac:dyDescent="0.2">
      <c r="A73" s="723" t="s">
        <v>597</v>
      </c>
      <c r="B73" s="694">
        <v>96.465462760611103</v>
      </c>
      <c r="C73" s="694">
        <v>96.294640920795317</v>
      </c>
      <c r="D73" s="693">
        <v>96.436233247846999</v>
      </c>
    </row>
    <row r="74" spans="1:4" x14ac:dyDescent="0.2">
      <c r="A74" s="723" t="s">
        <v>596</v>
      </c>
      <c r="B74" s="694">
        <v>72.069519650939398</v>
      </c>
      <c r="C74" s="694">
        <v>72.084517521099315</v>
      </c>
      <c r="D74" s="693">
        <v>72.036033938900175</v>
      </c>
    </row>
    <row r="75" spans="1:4" x14ac:dyDescent="0.2">
      <c r="A75" s="723" t="s">
        <v>595</v>
      </c>
      <c r="B75" s="694">
        <v>78.159265605177325</v>
      </c>
      <c r="C75" s="694">
        <v>77.751544622011806</v>
      </c>
      <c r="D75" s="693">
        <v>78.111511109509124</v>
      </c>
    </row>
    <row r="76" spans="1:4" x14ac:dyDescent="0.2">
      <c r="A76" s="723" t="s">
        <v>594</v>
      </c>
      <c r="B76" s="694"/>
      <c r="C76" s="694"/>
      <c r="D76" s="693"/>
    </row>
    <row r="77" spans="1:4" x14ac:dyDescent="0.2">
      <c r="A77" s="723" t="s">
        <v>593</v>
      </c>
      <c r="B77" s="694"/>
      <c r="C77" s="694"/>
      <c r="D77" s="693"/>
    </row>
    <row r="78" spans="1:4" x14ac:dyDescent="0.2">
      <c r="A78" s="723" t="s">
        <v>592</v>
      </c>
      <c r="B78" s="694">
        <v>99.417146534413362</v>
      </c>
      <c r="C78" s="694">
        <v>99.578591894146101</v>
      </c>
      <c r="D78" s="693">
        <v>99.528729411319333</v>
      </c>
    </row>
    <row r="79" spans="1:4" x14ac:dyDescent="0.2">
      <c r="A79" s="723" t="s">
        <v>591</v>
      </c>
      <c r="B79" s="694">
        <v>82.041831668359876</v>
      </c>
      <c r="C79" s="694">
        <v>77.888737980178973</v>
      </c>
      <c r="D79" s="693">
        <v>77.934670925620935</v>
      </c>
    </row>
    <row r="80" spans="1:4" x14ac:dyDescent="0.2">
      <c r="A80" s="723" t="s">
        <v>590</v>
      </c>
      <c r="B80" s="694">
        <v>70.225904260282732</v>
      </c>
      <c r="C80" s="694">
        <v>62.775271440352974</v>
      </c>
      <c r="D80" s="693">
        <v>62.828250207350614</v>
      </c>
    </row>
    <row r="81" spans="1:4" x14ac:dyDescent="0.2">
      <c r="A81" s="723" t="s">
        <v>589</v>
      </c>
      <c r="B81" s="694">
        <v>71.236033063031911</v>
      </c>
      <c r="C81" s="694">
        <v>64.326578355919764</v>
      </c>
      <c r="D81" s="693">
        <v>64.198882051229148</v>
      </c>
    </row>
    <row r="82" spans="1:4" x14ac:dyDescent="0.2">
      <c r="A82" s="723" t="s">
        <v>588</v>
      </c>
      <c r="B82" s="694">
        <v>97.621250241619165</v>
      </c>
      <c r="C82" s="694">
        <v>97.007281837549797</v>
      </c>
      <c r="D82" s="693">
        <v>97.133469545200001</v>
      </c>
    </row>
    <row r="83" spans="1:4" x14ac:dyDescent="0.2">
      <c r="A83" s="721"/>
      <c r="B83" s="694"/>
      <c r="C83" s="694"/>
      <c r="D83" s="693"/>
    </row>
    <row r="84" spans="1:4" s="120" customFormat="1" x14ac:dyDescent="0.2">
      <c r="A84" s="728" t="s">
        <v>6</v>
      </c>
      <c r="B84" s="694"/>
      <c r="C84" s="694"/>
      <c r="D84" s="693"/>
    </row>
    <row r="85" spans="1:4" x14ac:dyDescent="0.2">
      <c r="A85" s="729" t="s">
        <v>612</v>
      </c>
      <c r="B85" s="694">
        <v>82.083921622498551</v>
      </c>
      <c r="C85" s="694">
        <v>80.748879242121319</v>
      </c>
      <c r="D85" s="693">
        <v>80.653833934780323</v>
      </c>
    </row>
    <row r="86" spans="1:4" x14ac:dyDescent="0.2">
      <c r="A86" s="723" t="s">
        <v>611</v>
      </c>
      <c r="B86" s="694">
        <v>77.600527443782113</v>
      </c>
      <c r="C86" s="694">
        <v>77.706618576669356</v>
      </c>
      <c r="D86" s="693">
        <v>77.592454505014175</v>
      </c>
    </row>
    <row r="87" spans="1:4" x14ac:dyDescent="0.2">
      <c r="A87" s="723" t="s">
        <v>610</v>
      </c>
      <c r="B87" s="694">
        <v>93.75988117128847</v>
      </c>
      <c r="C87" s="694">
        <v>94.230679247208997</v>
      </c>
      <c r="D87" s="693">
        <v>94.206895820872703</v>
      </c>
    </row>
    <row r="88" spans="1:4" x14ac:dyDescent="0.2">
      <c r="A88" s="723" t="s">
        <v>609</v>
      </c>
      <c r="B88" s="694">
        <v>72.792101433579916</v>
      </c>
      <c r="C88" s="694">
        <v>66.711693272284094</v>
      </c>
      <c r="D88" s="693">
        <v>66.848833274998285</v>
      </c>
    </row>
    <row r="89" spans="1:4" x14ac:dyDescent="0.2">
      <c r="A89" s="723" t="s">
        <v>608</v>
      </c>
      <c r="B89" s="694">
        <v>87.822338689406251</v>
      </c>
      <c r="C89" s="694">
        <v>87.84152646847356</v>
      </c>
      <c r="D89" s="693">
        <v>87.818924268022414</v>
      </c>
    </row>
    <row r="90" spans="1:4" x14ac:dyDescent="0.2">
      <c r="A90" s="723" t="s">
        <v>607</v>
      </c>
      <c r="B90" s="694">
        <v>97.915448447807435</v>
      </c>
      <c r="C90" s="694">
        <v>97.827199900771475</v>
      </c>
      <c r="D90" s="693">
        <v>97.849830736713173</v>
      </c>
    </row>
    <row r="91" spans="1:4" x14ac:dyDescent="0.2">
      <c r="A91" s="723" t="s">
        <v>606</v>
      </c>
      <c r="B91" s="694">
        <v>89.739330387543788</v>
      </c>
      <c r="C91" s="694">
        <v>89.666124152523452</v>
      </c>
      <c r="D91" s="693">
        <v>89.806280638599517</v>
      </c>
    </row>
    <row r="92" spans="1:4" x14ac:dyDescent="0.2">
      <c r="A92" s="723" t="s">
        <v>605</v>
      </c>
      <c r="B92" s="694">
        <v>99.859236631146359</v>
      </c>
      <c r="C92" s="694">
        <v>99.878143078281056</v>
      </c>
      <c r="D92" s="693">
        <v>99.867636954192932</v>
      </c>
    </row>
    <row r="93" spans="1:4" x14ac:dyDescent="0.2">
      <c r="A93" s="723" t="s">
        <v>604</v>
      </c>
      <c r="B93" s="694">
        <v>80.54051507599803</v>
      </c>
      <c r="C93" s="694">
        <v>80.73068554266753</v>
      </c>
      <c r="D93" s="693">
        <v>80.70571011457568</v>
      </c>
    </row>
    <row r="94" spans="1:4" x14ac:dyDescent="0.2">
      <c r="A94" s="723" t="s">
        <v>603</v>
      </c>
      <c r="B94" s="694">
        <v>87.334602401899701</v>
      </c>
      <c r="C94" s="694">
        <v>87.436338717206255</v>
      </c>
      <c r="D94" s="693">
        <v>87.528087063598022</v>
      </c>
    </row>
    <row r="95" spans="1:4" x14ac:dyDescent="0.2">
      <c r="A95" s="723" t="s">
        <v>602</v>
      </c>
      <c r="B95" s="694">
        <v>83.296615466070989</v>
      </c>
      <c r="C95" s="694">
        <v>82.891440718035497</v>
      </c>
      <c r="D95" s="693">
        <v>82.917594101286326</v>
      </c>
    </row>
    <row r="96" spans="1:4" x14ac:dyDescent="0.2">
      <c r="A96" s="723" t="s">
        <v>601</v>
      </c>
      <c r="B96" s="694">
        <v>87.133266821023568</v>
      </c>
      <c r="C96" s="694">
        <v>86.838402467787617</v>
      </c>
      <c r="D96" s="693">
        <v>86.836319280705084</v>
      </c>
    </row>
    <row r="97" spans="1:4" x14ac:dyDescent="0.2">
      <c r="A97" s="723" t="s">
        <v>600</v>
      </c>
      <c r="B97" s="694">
        <v>83.896534052932012</v>
      </c>
      <c r="C97" s="694">
        <v>80.834870216050987</v>
      </c>
      <c r="D97" s="693">
        <v>80.63183312778979</v>
      </c>
    </row>
    <row r="98" spans="1:4" x14ac:dyDescent="0.2">
      <c r="A98" s="723" t="s">
        <v>599</v>
      </c>
      <c r="B98" s="694"/>
      <c r="C98" s="694"/>
      <c r="D98" s="693"/>
    </row>
    <row r="99" spans="1:4" x14ac:dyDescent="0.2">
      <c r="A99" s="723" t="s">
        <v>598</v>
      </c>
      <c r="B99" s="694"/>
      <c r="C99" s="694"/>
      <c r="D99" s="693"/>
    </row>
    <row r="100" spans="1:4" x14ac:dyDescent="0.2">
      <c r="A100" s="723" t="s">
        <v>597</v>
      </c>
      <c r="B100" s="694">
        <v>97.515955032959752</v>
      </c>
      <c r="C100" s="694">
        <v>97.599722424076504</v>
      </c>
      <c r="D100" s="693">
        <v>97.590211783832288</v>
      </c>
    </row>
    <row r="101" spans="1:4" x14ac:dyDescent="0.2">
      <c r="A101" s="723" t="s">
        <v>596</v>
      </c>
      <c r="B101" s="694">
        <v>71.798939177719959</v>
      </c>
      <c r="C101" s="694">
        <v>71.977736899183384</v>
      </c>
      <c r="D101" s="693">
        <v>71.947144419257398</v>
      </c>
    </row>
    <row r="102" spans="1:4" x14ac:dyDescent="0.2">
      <c r="A102" s="723" t="s">
        <v>595</v>
      </c>
      <c r="B102" s="694">
        <v>78.139477804725558</v>
      </c>
      <c r="C102" s="694">
        <v>77.389392265518026</v>
      </c>
      <c r="D102" s="693">
        <v>78.363043750374487</v>
      </c>
    </row>
    <row r="103" spans="1:4" x14ac:dyDescent="0.2">
      <c r="A103" s="723" t="s">
        <v>594</v>
      </c>
      <c r="B103" s="694">
        <v>100</v>
      </c>
      <c r="C103" s="694">
        <v>100</v>
      </c>
      <c r="D103" s="693">
        <v>100</v>
      </c>
    </row>
    <row r="104" spans="1:4" x14ac:dyDescent="0.2">
      <c r="A104" s="723" t="s">
        <v>593</v>
      </c>
      <c r="B104" s="694">
        <v>100</v>
      </c>
      <c r="C104" s="694">
        <v>100</v>
      </c>
      <c r="D104" s="693">
        <v>100</v>
      </c>
    </row>
    <row r="105" spans="1:4" x14ac:dyDescent="0.2">
      <c r="A105" s="723" t="s">
        <v>592</v>
      </c>
      <c r="B105" s="694">
        <v>99.181292528657096</v>
      </c>
      <c r="C105" s="694">
        <v>98.949989082490646</v>
      </c>
      <c r="D105" s="693">
        <v>98.973494380059549</v>
      </c>
    </row>
    <row r="106" spans="1:4" x14ac:dyDescent="0.2">
      <c r="A106" s="723" t="s">
        <v>591</v>
      </c>
      <c r="B106" s="694">
        <v>79.10688218489706</v>
      </c>
      <c r="C106" s="694">
        <v>75.368173266136253</v>
      </c>
      <c r="D106" s="693">
        <v>74.96127157381251</v>
      </c>
    </row>
    <row r="107" spans="1:4" x14ac:dyDescent="0.2">
      <c r="A107" s="723" t="s">
        <v>590</v>
      </c>
      <c r="B107" s="694">
        <v>70.000690780230315</v>
      </c>
      <c r="C107" s="694">
        <v>62.578517615489794</v>
      </c>
      <c r="D107" s="693">
        <v>62.571436477133858</v>
      </c>
    </row>
    <row r="108" spans="1:4" x14ac:dyDescent="0.2">
      <c r="A108" s="723" t="s">
        <v>589</v>
      </c>
      <c r="B108" s="694">
        <v>70.489335689162019</v>
      </c>
      <c r="C108" s="694">
        <v>63.383773573787359</v>
      </c>
      <c r="D108" s="693">
        <v>63.326678605590722</v>
      </c>
    </row>
    <row r="109" spans="1:4" ht="18.75" customHeight="1" x14ac:dyDescent="0.2">
      <c r="A109" s="733" t="s">
        <v>588</v>
      </c>
      <c r="B109" s="732">
        <v>97.739357623165205</v>
      </c>
      <c r="C109" s="732">
        <v>97.14413306457584</v>
      </c>
      <c r="D109" s="731">
        <v>97.227904721207452</v>
      </c>
    </row>
    <row r="110" spans="1:4" x14ac:dyDescent="0.2">
      <c r="A110" s="730" t="s">
        <v>587</v>
      </c>
      <c r="B110" s="705">
        <v>84.534166575335036</v>
      </c>
      <c r="C110" s="705">
        <v>84.365969381739049</v>
      </c>
      <c r="D110" s="704">
        <v>84.154404148982991</v>
      </c>
    </row>
    <row r="111" spans="1:4" x14ac:dyDescent="0.2">
      <c r="A111" s="728" t="s">
        <v>586</v>
      </c>
      <c r="B111" s="694"/>
      <c r="C111" s="694"/>
      <c r="D111" s="693"/>
    </row>
    <row r="112" spans="1:4" x14ac:dyDescent="0.2">
      <c r="A112" s="729" t="s">
        <v>585</v>
      </c>
      <c r="B112" s="694">
        <v>92.466507247439651</v>
      </c>
      <c r="C112" s="694">
        <v>90.756544273555079</v>
      </c>
      <c r="D112" s="693">
        <v>91.25745852096928</v>
      </c>
    </row>
    <row r="113" spans="1:4" x14ac:dyDescent="0.2">
      <c r="A113" s="723" t="s">
        <v>584</v>
      </c>
      <c r="B113" s="694">
        <v>91.290643661399784</v>
      </c>
      <c r="C113" s="694">
        <v>90.734536519460292</v>
      </c>
      <c r="D113" s="693">
        <v>91.145632373693388</v>
      </c>
    </row>
    <row r="114" spans="1:4" x14ac:dyDescent="0.2">
      <c r="A114" s="723" t="s">
        <v>126</v>
      </c>
      <c r="B114" s="694">
        <v>96.797095671173608</v>
      </c>
      <c r="C114" s="694">
        <v>94.95991784796378</v>
      </c>
      <c r="D114" s="693">
        <v>96.602542670002975</v>
      </c>
    </row>
    <row r="115" spans="1:4" ht="15" customHeight="1" x14ac:dyDescent="0.2">
      <c r="A115" s="729" t="s">
        <v>583</v>
      </c>
      <c r="B115" s="694">
        <v>76.385587870219624</v>
      </c>
      <c r="C115" s="694">
        <v>76.11656147492377</v>
      </c>
      <c r="D115" s="693">
        <v>76.272098737124253</v>
      </c>
    </row>
    <row r="116" spans="1:4" x14ac:dyDescent="0.2">
      <c r="A116" s="723" t="s">
        <v>582</v>
      </c>
      <c r="B116" s="694">
        <v>88.343760258928938</v>
      </c>
      <c r="C116" s="694">
        <v>87.271403096188195</v>
      </c>
      <c r="D116" s="693">
        <v>87.748062919854178</v>
      </c>
    </row>
    <row r="117" spans="1:4" x14ac:dyDescent="0.2">
      <c r="A117" s="723" t="s">
        <v>581</v>
      </c>
      <c r="B117" s="694">
        <v>96.275401226617333</v>
      </c>
      <c r="C117" s="694">
        <v>88.552799878732472</v>
      </c>
      <c r="D117" s="693">
        <v>94.902929240631096</v>
      </c>
    </row>
    <row r="118" spans="1:4" x14ac:dyDescent="0.2">
      <c r="A118" s="723" t="s">
        <v>580</v>
      </c>
      <c r="B118" s="694">
        <v>70.903517777689586</v>
      </c>
      <c r="C118" s="694">
        <v>70.396593301896161</v>
      </c>
      <c r="D118" s="693">
        <v>70.642780702968295</v>
      </c>
    </row>
    <row r="119" spans="1:4" ht="12" customHeight="1" x14ac:dyDescent="0.2">
      <c r="A119" s="729" t="s">
        <v>579</v>
      </c>
      <c r="B119" s="694">
        <v>82.889816271020138</v>
      </c>
      <c r="C119" s="694">
        <v>80.707482742777231</v>
      </c>
      <c r="D119" s="693">
        <v>81.285520626062151</v>
      </c>
    </row>
    <row r="120" spans="1:4" x14ac:dyDescent="0.2">
      <c r="A120" s="723" t="s">
        <v>578</v>
      </c>
      <c r="B120" s="694">
        <v>72.848261200586322</v>
      </c>
      <c r="C120" s="694">
        <v>72.351382981223907</v>
      </c>
      <c r="D120" s="693">
        <v>72.930224494055011</v>
      </c>
    </row>
    <row r="121" spans="1:4" x14ac:dyDescent="0.2">
      <c r="A121" s="723" t="s">
        <v>577</v>
      </c>
      <c r="B121" s="694">
        <v>66.564357861493988</v>
      </c>
      <c r="C121" s="694">
        <v>66.861580465378125</v>
      </c>
      <c r="D121" s="693">
        <v>66.889349599101905</v>
      </c>
    </row>
    <row r="122" spans="1:4" x14ac:dyDescent="0.2">
      <c r="A122" s="723" t="s">
        <v>576</v>
      </c>
      <c r="B122" s="694">
        <v>75.578009189474642</v>
      </c>
      <c r="C122" s="694">
        <v>62.79830272166231</v>
      </c>
      <c r="D122" s="693">
        <v>63.018941166491125</v>
      </c>
    </row>
    <row r="123" spans="1:4" x14ac:dyDescent="0.2">
      <c r="A123" s="723" t="s">
        <v>575</v>
      </c>
      <c r="B123" s="694">
        <v>95.336060854566171</v>
      </c>
      <c r="C123" s="694">
        <v>95.953410167682378</v>
      </c>
      <c r="D123" s="693">
        <v>96.481081554036621</v>
      </c>
    </row>
    <row r="124" spans="1:4" x14ac:dyDescent="0.2">
      <c r="A124" s="729" t="s">
        <v>574</v>
      </c>
      <c r="B124" s="694">
        <v>84.302055179891568</v>
      </c>
      <c r="C124" s="694">
        <v>84.132173933960047</v>
      </c>
      <c r="D124" s="693">
        <v>84.080415281000043</v>
      </c>
    </row>
    <row r="125" spans="1:4" x14ac:dyDescent="0.2">
      <c r="A125" s="723" t="s">
        <v>573</v>
      </c>
      <c r="B125" s="694">
        <v>93.766772965601717</v>
      </c>
      <c r="C125" s="694">
        <v>93.83699919443103</v>
      </c>
      <c r="D125" s="693">
        <v>93.827474612335536</v>
      </c>
    </row>
    <row r="126" spans="1:4" ht="19.5" customHeight="1" x14ac:dyDescent="0.2">
      <c r="A126" s="728" t="s">
        <v>145</v>
      </c>
      <c r="B126" s="694"/>
      <c r="C126" s="694"/>
      <c r="D126" s="693"/>
    </row>
    <row r="127" spans="1:4" x14ac:dyDescent="0.2">
      <c r="A127" s="726" t="s">
        <v>572</v>
      </c>
      <c r="B127" s="694">
        <v>71.334174930649425</v>
      </c>
      <c r="C127" s="694">
        <v>68.067045435213586</v>
      </c>
      <c r="D127" s="693">
        <v>68.404095203588653</v>
      </c>
    </row>
    <row r="128" spans="1:4" x14ac:dyDescent="0.2">
      <c r="A128" s="725" t="s">
        <v>571</v>
      </c>
      <c r="B128" s="694">
        <v>76.89693135474738</v>
      </c>
      <c r="C128" s="694">
        <v>76.524047843944658</v>
      </c>
      <c r="D128" s="693">
        <v>76.498092578628288</v>
      </c>
    </row>
    <row r="129" spans="1:4" x14ac:dyDescent="0.2">
      <c r="A129" s="725" t="s">
        <v>570</v>
      </c>
      <c r="B129" s="694">
        <v>77.782145799062818</v>
      </c>
      <c r="C129" s="694">
        <v>76.340781773176715</v>
      </c>
      <c r="D129" s="693">
        <v>76.507508507522331</v>
      </c>
    </row>
    <row r="130" spans="1:4" x14ac:dyDescent="0.2">
      <c r="A130" s="725" t="s">
        <v>569</v>
      </c>
      <c r="B130" s="694">
        <v>89.302932700720078</v>
      </c>
      <c r="C130" s="694">
        <v>89.478820665883347</v>
      </c>
      <c r="D130" s="693">
        <v>89.753278452658947</v>
      </c>
    </row>
    <row r="131" spans="1:4" ht="27" customHeight="1" x14ac:dyDescent="0.2">
      <c r="A131" s="728" t="s">
        <v>152</v>
      </c>
      <c r="B131" s="694"/>
      <c r="C131" s="694"/>
      <c r="D131" s="693"/>
    </row>
    <row r="132" spans="1:4" x14ac:dyDescent="0.2">
      <c r="A132" s="726" t="s">
        <v>568</v>
      </c>
      <c r="B132" s="694">
        <v>84.793032107923636</v>
      </c>
      <c r="C132" s="694">
        <v>84.722297612572802</v>
      </c>
      <c r="D132" s="693">
        <v>84.319074881537631</v>
      </c>
    </row>
    <row r="133" spans="1:4" x14ac:dyDescent="0.2">
      <c r="A133" s="725" t="s">
        <v>567</v>
      </c>
      <c r="B133" s="694">
        <v>55.91614070627724</v>
      </c>
      <c r="C133" s="694">
        <v>57.516366231110581</v>
      </c>
      <c r="D133" s="693">
        <v>57.348486301647526</v>
      </c>
    </row>
    <row r="134" spans="1:4" x14ac:dyDescent="0.2">
      <c r="A134" s="725" t="s">
        <v>566</v>
      </c>
      <c r="B134" s="694">
        <v>84.523135680798447</v>
      </c>
      <c r="C134" s="694">
        <v>87.895723317304686</v>
      </c>
      <c r="D134" s="693">
        <v>87.575582592404032</v>
      </c>
    </row>
    <row r="135" spans="1:4" x14ac:dyDescent="0.2">
      <c r="A135" s="725" t="s">
        <v>565</v>
      </c>
      <c r="B135" s="694">
        <v>49.674954737897451</v>
      </c>
      <c r="C135" s="694">
        <v>52.876925511980922</v>
      </c>
      <c r="D135" s="693">
        <v>46.993996428677839</v>
      </c>
    </row>
    <row r="136" spans="1:4" x14ac:dyDescent="0.2">
      <c r="A136" s="725" t="s">
        <v>564</v>
      </c>
      <c r="B136" s="694">
        <v>98.235544934692172</v>
      </c>
      <c r="C136" s="694">
        <v>100.00240846604503</v>
      </c>
      <c r="D136" s="693">
        <v>99.649019602544328</v>
      </c>
    </row>
    <row r="137" spans="1:4" ht="7.5" customHeight="1" x14ac:dyDescent="0.2">
      <c r="A137" s="727"/>
      <c r="B137" s="694"/>
      <c r="C137" s="694"/>
      <c r="D137" s="693"/>
    </row>
    <row r="138" spans="1:4" x14ac:dyDescent="0.2">
      <c r="A138" s="726" t="s">
        <v>153</v>
      </c>
      <c r="B138" s="694">
        <v>100</v>
      </c>
      <c r="C138" s="694">
        <v>100</v>
      </c>
      <c r="D138" s="693">
        <v>100</v>
      </c>
    </row>
    <row r="139" spans="1:4" ht="6" customHeight="1" x14ac:dyDescent="0.2">
      <c r="B139" s="694"/>
      <c r="C139" s="694"/>
      <c r="D139" s="693"/>
    </row>
    <row r="140" spans="1:4" x14ac:dyDescent="0.2">
      <c r="A140" s="726" t="s">
        <v>563</v>
      </c>
      <c r="B140" s="694">
        <v>84.01636394431435</v>
      </c>
      <c r="C140" s="694">
        <v>83.942944393898671</v>
      </c>
      <c r="D140" s="693">
        <v>84.211681870752386</v>
      </c>
    </row>
    <row r="141" spans="1:4" x14ac:dyDescent="0.2">
      <c r="A141" s="725" t="s">
        <v>562</v>
      </c>
      <c r="B141" s="694">
        <v>86.721015352889751</v>
      </c>
      <c r="C141" s="694">
        <v>86.552574991296581</v>
      </c>
      <c r="D141" s="693">
        <v>86.781098495564791</v>
      </c>
    </row>
    <row r="142" spans="1:4" x14ac:dyDescent="0.2">
      <c r="A142" s="725" t="s">
        <v>561</v>
      </c>
      <c r="B142" s="694">
        <v>64.428617978509862</v>
      </c>
      <c r="C142" s="694">
        <v>66.145905970817907</v>
      </c>
      <c r="D142" s="693">
        <v>66.013912795986144</v>
      </c>
    </row>
    <row r="143" spans="1:4" x14ac:dyDescent="0.2">
      <c r="A143" s="725" t="s">
        <v>560</v>
      </c>
      <c r="B143" s="694">
        <v>66.826725576755081</v>
      </c>
      <c r="C143" s="694">
        <v>66.58335009915514</v>
      </c>
      <c r="D143" s="693">
        <v>66.774120837115362</v>
      </c>
    </row>
    <row r="144" spans="1:4" x14ac:dyDescent="0.2">
      <c r="A144" s="726" t="s">
        <v>559</v>
      </c>
      <c r="B144" s="694">
        <v>80.184797464879068</v>
      </c>
      <c r="C144" s="694">
        <v>80.45495041012542</v>
      </c>
      <c r="D144" s="693">
        <v>80.739862548927803</v>
      </c>
    </row>
    <row r="145" spans="1:4" x14ac:dyDescent="0.2">
      <c r="A145" s="725" t="s">
        <v>558</v>
      </c>
      <c r="B145" s="694">
        <v>66.152113285788985</v>
      </c>
      <c r="C145" s="694">
        <v>65.706400195812748</v>
      </c>
      <c r="D145" s="693">
        <v>66.242735756638069</v>
      </c>
    </row>
    <row r="146" spans="1:4" x14ac:dyDescent="0.2">
      <c r="A146" s="725" t="s">
        <v>557</v>
      </c>
      <c r="B146" s="694">
        <v>83.924659060445109</v>
      </c>
      <c r="C146" s="694">
        <v>81.657899327874048</v>
      </c>
      <c r="D146" s="693">
        <v>82.48257819180111</v>
      </c>
    </row>
    <row r="147" spans="1:4" x14ac:dyDescent="0.2">
      <c r="A147" s="725" t="s">
        <v>556</v>
      </c>
      <c r="B147" s="694">
        <v>100</v>
      </c>
      <c r="C147" s="694">
        <v>100</v>
      </c>
      <c r="D147" s="693">
        <v>100</v>
      </c>
    </row>
    <row r="148" spans="1:4" x14ac:dyDescent="0.2">
      <c r="A148" s="725" t="s">
        <v>555</v>
      </c>
      <c r="B148" s="694">
        <v>93.430137544628735</v>
      </c>
      <c r="C148" s="694">
        <v>93.555631426463677</v>
      </c>
      <c r="D148" s="693">
        <v>93.586300226537148</v>
      </c>
    </row>
    <row r="149" spans="1:4" x14ac:dyDescent="0.2">
      <c r="A149" s="725" t="s">
        <v>554</v>
      </c>
      <c r="B149" s="694">
        <v>100</v>
      </c>
      <c r="C149" s="694">
        <v>100</v>
      </c>
      <c r="D149" s="693">
        <v>100</v>
      </c>
    </row>
    <row r="150" spans="1:4" x14ac:dyDescent="0.2">
      <c r="A150" s="725" t="s">
        <v>553</v>
      </c>
      <c r="B150" s="694"/>
      <c r="C150" s="694"/>
      <c r="D150" s="693"/>
    </row>
    <row r="151" spans="1:4" x14ac:dyDescent="0.2">
      <c r="A151" s="726" t="s">
        <v>552</v>
      </c>
      <c r="B151" s="694">
        <v>88.42176473391234</v>
      </c>
      <c r="C151" s="694">
        <v>86.102195152379153</v>
      </c>
      <c r="D151" s="693">
        <v>87.478459708044568</v>
      </c>
    </row>
    <row r="152" spans="1:4" x14ac:dyDescent="0.2">
      <c r="A152" s="725" t="s">
        <v>551</v>
      </c>
      <c r="B152" s="694">
        <v>88.42176473391234</v>
      </c>
      <c r="C152" s="694">
        <v>86.102195152379153</v>
      </c>
      <c r="D152" s="693">
        <v>87.493116836313504</v>
      </c>
    </row>
    <row r="153" spans="1:4" x14ac:dyDescent="0.2">
      <c r="A153" s="725" t="s">
        <v>550</v>
      </c>
      <c r="B153" s="694"/>
      <c r="C153" s="694"/>
      <c r="D153" s="693">
        <v>100</v>
      </c>
    </row>
    <row r="154" spans="1:4" x14ac:dyDescent="0.2">
      <c r="A154" s="725" t="s">
        <v>549</v>
      </c>
      <c r="B154" s="694">
        <v>100</v>
      </c>
      <c r="C154" s="694">
        <v>100</v>
      </c>
      <c r="D154" s="693">
        <v>100</v>
      </c>
    </row>
    <row r="155" spans="1:4" x14ac:dyDescent="0.2">
      <c r="A155" s="724" t="s">
        <v>548</v>
      </c>
      <c r="B155" s="694">
        <v>95.242117445125871</v>
      </c>
      <c r="C155" s="694">
        <v>94.952822647484794</v>
      </c>
      <c r="D155" s="694">
        <v>94.58145905596605</v>
      </c>
    </row>
    <row r="156" spans="1:4" x14ac:dyDescent="0.2">
      <c r="A156" s="723" t="s">
        <v>547</v>
      </c>
      <c r="B156" s="694">
        <v>81.757085009824266</v>
      </c>
      <c r="C156" s="694">
        <v>77.092590528898143</v>
      </c>
      <c r="D156" s="693">
        <v>77.688329614779377</v>
      </c>
    </row>
    <row r="157" spans="1:4" x14ac:dyDescent="0.2">
      <c r="A157" s="722" t="s">
        <v>546</v>
      </c>
      <c r="B157" s="694">
        <v>98.794607232035716</v>
      </c>
      <c r="C157" s="694">
        <v>100</v>
      </c>
      <c r="D157" s="693">
        <v>99.648510076807838</v>
      </c>
    </row>
    <row r="158" spans="1:4" x14ac:dyDescent="0.2">
      <c r="A158" s="722" t="s">
        <v>545</v>
      </c>
      <c r="B158" s="694">
        <v>100</v>
      </c>
      <c r="C158" s="694">
        <v>100</v>
      </c>
      <c r="D158" s="693">
        <v>100</v>
      </c>
    </row>
    <row r="159" spans="1:4" x14ac:dyDescent="0.2">
      <c r="A159" s="721" t="s">
        <v>544</v>
      </c>
      <c r="B159" s="694">
        <v>94.608823686932425</v>
      </c>
      <c r="C159" s="694">
        <v>93.988820571942824</v>
      </c>
      <c r="D159" s="693">
        <v>94.103993279624305</v>
      </c>
    </row>
    <row r="160" spans="1:4" x14ac:dyDescent="0.2">
      <c r="A160" s="720" t="s">
        <v>543</v>
      </c>
      <c r="B160" s="700">
        <v>83.773108746600641</v>
      </c>
      <c r="C160" s="700">
        <v>83.225152432409274</v>
      </c>
      <c r="D160" s="699">
        <v>83.058152542861663</v>
      </c>
    </row>
    <row r="161" spans="1:4" hidden="1" x14ac:dyDescent="0.2">
      <c r="A161" s="719" t="s">
        <v>542</v>
      </c>
      <c r="B161" s="705"/>
      <c r="C161" s="705"/>
      <c r="D161" s="704"/>
    </row>
    <row r="162" spans="1:4" hidden="1" x14ac:dyDescent="0.2">
      <c r="A162" s="718" t="s">
        <v>541</v>
      </c>
      <c r="B162" s="694">
        <v>89.084223153400671</v>
      </c>
      <c r="C162" s="694">
        <v>88.907782349387034</v>
      </c>
      <c r="D162" s="693">
        <v>88.908430403394334</v>
      </c>
    </row>
    <row r="163" spans="1:4" hidden="1" x14ac:dyDescent="0.2">
      <c r="A163" s="717" t="s">
        <v>540</v>
      </c>
      <c r="B163" s="694">
        <v>96.264933938570422</v>
      </c>
      <c r="C163" s="694">
        <v>96.504925063587294</v>
      </c>
      <c r="D163" s="693">
        <v>96.460947051745478</v>
      </c>
    </row>
    <row r="164" spans="1:4" hidden="1" x14ac:dyDescent="0.2">
      <c r="A164" s="717" t="s">
        <v>539</v>
      </c>
      <c r="B164" s="694">
        <v>99.928876382021969</v>
      </c>
      <c r="C164" s="694">
        <v>100.02749648770302</v>
      </c>
      <c r="D164" s="693">
        <v>100.00950575321133</v>
      </c>
    </row>
    <row r="165" spans="1:4" hidden="1" x14ac:dyDescent="0.2">
      <c r="A165" s="716" t="s">
        <v>538</v>
      </c>
      <c r="B165" s="694">
        <v>87.901595101484162</v>
      </c>
      <c r="C165" s="694">
        <v>87.521639274093943</v>
      </c>
      <c r="D165" s="693">
        <v>87.626338845098957</v>
      </c>
    </row>
    <row r="166" spans="1:4" x14ac:dyDescent="0.2">
      <c r="A166" s="715" t="s">
        <v>537</v>
      </c>
      <c r="B166" s="705"/>
      <c r="C166" s="705"/>
      <c r="D166" s="704"/>
    </row>
    <row r="167" spans="1:4" x14ac:dyDescent="0.2">
      <c r="A167" s="708" t="s">
        <v>536</v>
      </c>
      <c r="B167" s="694">
        <v>98.601077436875954</v>
      </c>
      <c r="C167" s="694">
        <v>98.635693182114906</v>
      </c>
      <c r="D167" s="693">
        <v>98.696610896739969</v>
      </c>
    </row>
    <row r="168" spans="1:4" ht="25.5" x14ac:dyDescent="0.2">
      <c r="A168" s="708" t="s">
        <v>52</v>
      </c>
      <c r="B168" s="694">
        <v>98.54370749426883</v>
      </c>
      <c r="C168" s="694">
        <v>98.50457982937445</v>
      </c>
      <c r="D168" s="693">
        <v>98.535266956783971</v>
      </c>
    </row>
    <row r="169" spans="1:4" x14ac:dyDescent="0.2">
      <c r="A169" s="708" t="s">
        <v>535</v>
      </c>
      <c r="B169" s="694">
        <v>99.212722265576787</v>
      </c>
      <c r="C169" s="694">
        <v>99.163289267918202</v>
      </c>
      <c r="D169" s="693">
        <v>99.173162989582991</v>
      </c>
    </row>
    <row r="170" spans="1:4" x14ac:dyDescent="0.2">
      <c r="A170" s="714" t="s">
        <v>534</v>
      </c>
      <c r="B170" s="694">
        <v>99.158133943258491</v>
      </c>
      <c r="C170" s="694">
        <v>99.120417624852664</v>
      </c>
      <c r="D170" s="693">
        <v>99.106263704851671</v>
      </c>
    </row>
    <row r="171" spans="1:4" ht="38.25" x14ac:dyDescent="0.2">
      <c r="A171" s="710" t="s">
        <v>533</v>
      </c>
      <c r="B171" s="694">
        <v>99.392119841569098</v>
      </c>
      <c r="C171" s="694">
        <v>99.393664338735803</v>
      </c>
      <c r="D171" s="693">
        <v>99.403350709413985</v>
      </c>
    </row>
    <row r="172" spans="1:4" x14ac:dyDescent="0.2">
      <c r="A172" s="710" t="s">
        <v>532</v>
      </c>
      <c r="B172" s="694">
        <v>99.827616088888021</v>
      </c>
      <c r="C172" s="694">
        <v>99.58878952225551</v>
      </c>
      <c r="D172" s="693">
        <v>99.700461210050406</v>
      </c>
    </row>
    <row r="173" spans="1:4" x14ac:dyDescent="0.2">
      <c r="A173" s="710" t="s">
        <v>531</v>
      </c>
      <c r="B173" s="694">
        <v>89.408957169247486</v>
      </c>
      <c r="C173" s="694">
        <v>89.955420012257974</v>
      </c>
      <c r="D173" s="693">
        <v>89.913495218652571</v>
      </c>
    </row>
    <row r="174" spans="1:4" x14ac:dyDescent="0.2">
      <c r="A174" s="710" t="s">
        <v>530</v>
      </c>
      <c r="B174" s="694">
        <v>91.237840132947539</v>
      </c>
      <c r="C174" s="694">
        <v>94.167413083239865</v>
      </c>
      <c r="D174" s="693">
        <v>94.927889572369921</v>
      </c>
    </row>
    <row r="175" spans="1:4" x14ac:dyDescent="0.2">
      <c r="A175" s="710" t="s">
        <v>529</v>
      </c>
      <c r="B175" s="694">
        <v>99.293615760189198</v>
      </c>
      <c r="C175" s="694">
        <v>99.315614979341419</v>
      </c>
      <c r="D175" s="693">
        <v>99.292620513518671</v>
      </c>
    </row>
    <row r="176" spans="1:4" ht="25.5" x14ac:dyDescent="0.2">
      <c r="A176" s="710" t="s">
        <v>528</v>
      </c>
      <c r="B176" s="694">
        <v>99.929285932224303</v>
      </c>
      <c r="C176" s="694">
        <v>99.946291110968602</v>
      </c>
      <c r="D176" s="693">
        <v>99.938637630043985</v>
      </c>
    </row>
    <row r="177" spans="1:4" x14ac:dyDescent="0.2">
      <c r="A177" s="710" t="s">
        <v>527</v>
      </c>
      <c r="B177" s="694">
        <v>100</v>
      </c>
      <c r="C177" s="694">
        <v>100</v>
      </c>
      <c r="D177" s="693">
        <v>100</v>
      </c>
    </row>
    <row r="178" spans="1:4" ht="25.5" x14ac:dyDescent="0.2">
      <c r="A178" s="710" t="s">
        <v>526</v>
      </c>
      <c r="B178" s="694">
        <v>100</v>
      </c>
      <c r="C178" s="694">
        <v>100</v>
      </c>
      <c r="D178" s="693">
        <v>100</v>
      </c>
    </row>
    <row r="179" spans="1:4" x14ac:dyDescent="0.2">
      <c r="A179" s="710" t="s">
        <v>525</v>
      </c>
      <c r="B179" s="694">
        <v>78.183267017576924</v>
      </c>
      <c r="C179" s="694"/>
      <c r="D179" s="693"/>
    </row>
    <row r="180" spans="1:4" x14ac:dyDescent="0.2">
      <c r="A180" s="710" t="s">
        <v>524</v>
      </c>
      <c r="B180" s="694">
        <v>84.696694058511099</v>
      </c>
      <c r="C180" s="694">
        <v>83.920378952357922</v>
      </c>
      <c r="D180" s="693">
        <v>84.818003942069907</v>
      </c>
    </row>
    <row r="181" spans="1:4" x14ac:dyDescent="0.2">
      <c r="A181" s="709" t="s">
        <v>523</v>
      </c>
      <c r="B181" s="694">
        <v>99.991139996545684</v>
      </c>
      <c r="C181" s="694">
        <v>99.995725470214552</v>
      </c>
      <c r="D181" s="693">
        <v>99.993121831474653</v>
      </c>
    </row>
    <row r="182" spans="1:4" x14ac:dyDescent="0.2">
      <c r="A182" s="707" t="s">
        <v>522</v>
      </c>
      <c r="B182" s="694">
        <v>99.985027105084328</v>
      </c>
      <c r="C182" s="694">
        <v>99.993034017317797</v>
      </c>
      <c r="D182" s="693">
        <v>99.987772022663776</v>
      </c>
    </row>
    <row r="183" spans="1:4" x14ac:dyDescent="0.2">
      <c r="A183" s="713" t="s">
        <v>521</v>
      </c>
      <c r="B183" s="694">
        <v>99.574089398889896</v>
      </c>
      <c r="C183" s="694">
        <v>99.797723120892655</v>
      </c>
      <c r="D183" s="693">
        <v>99.672061527991971</v>
      </c>
    </row>
    <row r="184" spans="1:4" x14ac:dyDescent="0.2">
      <c r="A184" s="712" t="s">
        <v>520</v>
      </c>
      <c r="B184" s="694">
        <v>100</v>
      </c>
      <c r="C184" s="694">
        <v>100</v>
      </c>
      <c r="D184" s="693">
        <v>100</v>
      </c>
    </row>
    <row r="185" spans="1:4" x14ac:dyDescent="0.2">
      <c r="A185" s="709" t="s">
        <v>519</v>
      </c>
      <c r="B185" s="694">
        <v>100</v>
      </c>
      <c r="C185" s="694">
        <v>100</v>
      </c>
      <c r="D185" s="693">
        <v>100</v>
      </c>
    </row>
    <row r="186" spans="1:4" x14ac:dyDescent="0.2">
      <c r="A186" s="713" t="s">
        <v>518</v>
      </c>
      <c r="B186" s="694">
        <v>100</v>
      </c>
      <c r="C186" s="694"/>
      <c r="D186" s="693">
        <v>100</v>
      </c>
    </row>
    <row r="187" spans="1:4" x14ac:dyDescent="0.2">
      <c r="A187" s="712" t="s">
        <v>517</v>
      </c>
      <c r="B187" s="694">
        <v>100</v>
      </c>
      <c r="C187" s="694">
        <v>100</v>
      </c>
      <c r="D187" s="693">
        <v>100</v>
      </c>
    </row>
    <row r="188" spans="1:4" x14ac:dyDescent="0.2">
      <c r="A188" s="709" t="s">
        <v>516</v>
      </c>
      <c r="B188" s="694"/>
      <c r="C188" s="694"/>
      <c r="D188" s="693"/>
    </row>
    <row r="189" spans="1:4" x14ac:dyDescent="0.2">
      <c r="A189" s="709" t="s">
        <v>515</v>
      </c>
      <c r="B189" s="694">
        <v>99.932356698649372</v>
      </c>
      <c r="C189" s="694">
        <v>99.945041432995453</v>
      </c>
      <c r="D189" s="693">
        <v>99.934506505553983</v>
      </c>
    </row>
    <row r="190" spans="1:4" x14ac:dyDescent="0.2">
      <c r="A190" s="707" t="s">
        <v>190</v>
      </c>
      <c r="B190" s="694">
        <v>99.890094126268224</v>
      </c>
      <c r="C190" s="694">
        <v>99.918465011198194</v>
      </c>
      <c r="D190" s="693">
        <v>99.888627405599905</v>
      </c>
    </row>
    <row r="191" spans="1:4" x14ac:dyDescent="0.2">
      <c r="A191" s="711" t="s">
        <v>514</v>
      </c>
      <c r="B191" s="694">
        <v>99.87068664291462</v>
      </c>
      <c r="C191" s="694">
        <v>99.90636064389885</v>
      </c>
      <c r="D191" s="693">
        <v>99.870419931716185</v>
      </c>
    </row>
    <row r="192" spans="1:4" x14ac:dyDescent="0.2">
      <c r="A192" s="710" t="s">
        <v>513</v>
      </c>
      <c r="B192" s="694">
        <v>99.998792969343398</v>
      </c>
      <c r="C192" s="694">
        <v>100</v>
      </c>
      <c r="D192" s="693">
        <v>100</v>
      </c>
    </row>
    <row r="193" spans="1:4" ht="25.5" hidden="1" x14ac:dyDescent="0.2">
      <c r="A193" s="708" t="s">
        <v>60</v>
      </c>
      <c r="B193" s="694">
        <v>100</v>
      </c>
      <c r="C193" s="694">
        <v>100</v>
      </c>
      <c r="D193" s="693">
        <v>100</v>
      </c>
    </row>
    <row r="194" spans="1:4" x14ac:dyDescent="0.2">
      <c r="A194" s="708" t="s">
        <v>512</v>
      </c>
      <c r="B194" s="694">
        <v>98.704184951437654</v>
      </c>
      <c r="C194" s="694">
        <v>99.067477475022983</v>
      </c>
      <c r="D194" s="693">
        <v>99.258365835440998</v>
      </c>
    </row>
    <row r="195" spans="1:4" x14ac:dyDescent="0.2">
      <c r="A195" s="708" t="s">
        <v>511</v>
      </c>
      <c r="B195" s="694">
        <v>99.993195314458163</v>
      </c>
      <c r="C195" s="694">
        <v>99.998694515831616</v>
      </c>
      <c r="D195" s="693">
        <v>99.998954764617139</v>
      </c>
    </row>
    <row r="196" spans="1:4" x14ac:dyDescent="0.2">
      <c r="A196" s="707" t="s">
        <v>62</v>
      </c>
      <c r="B196" s="694">
        <v>98.208408490473659</v>
      </c>
      <c r="C196" s="694">
        <v>98.705612044147742</v>
      </c>
      <c r="D196" s="693">
        <v>98.968910766104031</v>
      </c>
    </row>
    <row r="197" spans="1:4" x14ac:dyDescent="0.2">
      <c r="A197" s="709" t="s">
        <v>510</v>
      </c>
      <c r="B197" s="694">
        <v>100</v>
      </c>
      <c r="C197" s="694"/>
      <c r="D197" s="693"/>
    </row>
    <row r="198" spans="1:4" x14ac:dyDescent="0.2">
      <c r="A198" s="708" t="s">
        <v>509</v>
      </c>
      <c r="B198" s="694">
        <v>98.57802079242721</v>
      </c>
      <c r="C198" s="694">
        <v>98.614573785282133</v>
      </c>
      <c r="D198" s="693">
        <v>98.490467262890206</v>
      </c>
    </row>
    <row r="199" spans="1:4" x14ac:dyDescent="0.2">
      <c r="A199" s="708" t="s">
        <v>508</v>
      </c>
      <c r="B199" s="694">
        <v>98.389766581115325</v>
      </c>
      <c r="C199" s="694">
        <v>98.539384355648721</v>
      </c>
      <c r="D199" s="693">
        <v>98.483097400268875</v>
      </c>
    </row>
    <row r="200" spans="1:4" x14ac:dyDescent="0.2">
      <c r="A200" s="707" t="s">
        <v>64</v>
      </c>
      <c r="B200" s="694">
        <v>98.560116887071047</v>
      </c>
      <c r="C200" s="694">
        <v>98.650985441843872</v>
      </c>
      <c r="D200" s="693">
        <v>98.493807033694651</v>
      </c>
    </row>
    <row r="201" spans="1:4" ht="12.75" customHeight="1" x14ac:dyDescent="0.2">
      <c r="A201" s="707"/>
      <c r="B201" s="694"/>
      <c r="C201" s="694"/>
      <c r="D201" s="693"/>
    </row>
    <row r="202" spans="1:4" x14ac:dyDescent="0.2">
      <c r="A202" s="706" t="s">
        <v>507</v>
      </c>
      <c r="B202" s="705"/>
      <c r="C202" s="705"/>
      <c r="D202" s="704"/>
    </row>
    <row r="203" spans="1:4" x14ac:dyDescent="0.2">
      <c r="A203" s="703" t="s">
        <v>506</v>
      </c>
      <c r="B203" s="694"/>
      <c r="C203" s="694"/>
      <c r="D203" s="693"/>
    </row>
    <row r="204" spans="1:4" x14ac:dyDescent="0.2">
      <c r="A204" s="703" t="s">
        <v>505</v>
      </c>
      <c r="B204" s="694"/>
      <c r="C204" s="694"/>
      <c r="D204" s="693"/>
    </row>
    <row r="205" spans="1:4" x14ac:dyDescent="0.2">
      <c r="A205" s="703" t="s">
        <v>504</v>
      </c>
      <c r="B205" s="694"/>
      <c r="C205" s="694"/>
      <c r="D205" s="693"/>
    </row>
    <row r="206" spans="1:4" ht="21" hidden="1" customHeight="1" x14ac:dyDescent="0.2">
      <c r="A206" s="703" t="s">
        <v>503</v>
      </c>
      <c r="B206" s="694"/>
      <c r="C206" s="694"/>
      <c r="D206" s="693"/>
    </row>
    <row r="207" spans="1:4" ht="18" customHeight="1" x14ac:dyDescent="0.2">
      <c r="A207" s="702" t="s">
        <v>502</v>
      </c>
      <c r="B207" s="700">
        <v>86.639138593696259</v>
      </c>
      <c r="C207" s="700">
        <v>86.101665249434774</v>
      </c>
      <c r="D207" s="699">
        <v>86.048920460032221</v>
      </c>
    </row>
    <row r="208" spans="1:4" ht="36.75" hidden="1" customHeight="1" x14ac:dyDescent="0.2">
      <c r="A208" s="701"/>
      <c r="B208" s="700"/>
      <c r="C208" s="700"/>
      <c r="D208" s="699"/>
    </row>
    <row r="209" spans="1:4" hidden="1" x14ac:dyDescent="0.2">
      <c r="A209" s="698"/>
      <c r="B209" s="697"/>
      <c r="C209" s="697"/>
      <c r="D209" s="697"/>
    </row>
    <row r="210" spans="1:4" x14ac:dyDescent="0.2">
      <c r="A210" s="696" t="s">
        <v>501</v>
      </c>
      <c r="B210" s="695"/>
      <c r="C210" s="695"/>
      <c r="D210" s="695"/>
    </row>
    <row r="211" spans="1:4" x14ac:dyDescent="0.2">
      <c r="B211" s="694"/>
      <c r="C211" s="694"/>
      <c r="D211" s="693"/>
    </row>
    <row r="212" spans="1:4" x14ac:dyDescent="0.2">
      <c r="B212" s="694"/>
      <c r="C212" s="694"/>
      <c r="D212" s="693"/>
    </row>
    <row r="213" spans="1:4" x14ac:dyDescent="0.2">
      <c r="B213" s="694"/>
      <c r="C213" s="694"/>
      <c r="D213" s="693"/>
    </row>
    <row r="214" spans="1:4" x14ac:dyDescent="0.2">
      <c r="B214" s="694"/>
      <c r="C214" s="694"/>
      <c r="D214" s="693"/>
    </row>
    <row r="215" spans="1:4" x14ac:dyDescent="0.2">
      <c r="B215" s="694"/>
      <c r="C215" s="694"/>
      <c r="D215" s="693"/>
    </row>
    <row r="216" spans="1:4" x14ac:dyDescent="0.2">
      <c r="B216" s="694"/>
      <c r="C216" s="694"/>
      <c r="D216" s="693"/>
    </row>
    <row r="217" spans="1:4" x14ac:dyDescent="0.2">
      <c r="B217" s="694"/>
      <c r="C217" s="694"/>
      <c r="D217" s="693"/>
    </row>
    <row r="218" spans="1:4" x14ac:dyDescent="0.2">
      <c r="B218" s="694"/>
      <c r="C218" s="694"/>
      <c r="D218" s="693"/>
    </row>
    <row r="219" spans="1:4" x14ac:dyDescent="0.2">
      <c r="B219" s="694"/>
      <c r="C219" s="694"/>
      <c r="D219" s="693"/>
    </row>
    <row r="220" spans="1:4" x14ac:dyDescent="0.2">
      <c r="B220" s="694"/>
      <c r="C220" s="694"/>
      <c r="D220" s="693"/>
    </row>
    <row r="221" spans="1:4" x14ac:dyDescent="0.2">
      <c r="B221" s="694"/>
      <c r="C221" s="694"/>
      <c r="D221" s="693"/>
    </row>
    <row r="222" spans="1:4" x14ac:dyDescent="0.2">
      <c r="B222" s="694"/>
      <c r="C222" s="694"/>
      <c r="D222" s="693"/>
    </row>
    <row r="223" spans="1:4" x14ac:dyDescent="0.2">
      <c r="B223" s="694"/>
      <c r="C223" s="694"/>
      <c r="D223" s="693"/>
    </row>
    <row r="224" spans="1:4" x14ac:dyDescent="0.2">
      <c r="B224" s="694"/>
      <c r="C224" s="694"/>
      <c r="D224" s="693"/>
    </row>
    <row r="225" spans="2:4" x14ac:dyDescent="0.2">
      <c r="B225" s="694"/>
      <c r="C225" s="694"/>
      <c r="D225" s="693"/>
    </row>
    <row r="226" spans="2:4" x14ac:dyDescent="0.2">
      <c r="B226" s="694"/>
      <c r="C226" s="694"/>
      <c r="D226" s="693"/>
    </row>
    <row r="227" spans="2:4" x14ac:dyDescent="0.2">
      <c r="B227" s="694"/>
      <c r="C227" s="694"/>
      <c r="D227" s="693"/>
    </row>
    <row r="228" spans="2:4" x14ac:dyDescent="0.2">
      <c r="B228" s="694"/>
      <c r="C228" s="694"/>
      <c r="D228" s="693"/>
    </row>
    <row r="229" spans="2:4" x14ac:dyDescent="0.2">
      <c r="B229" s="694"/>
      <c r="C229" s="694"/>
      <c r="D229" s="693"/>
    </row>
    <row r="230" spans="2:4" x14ac:dyDescent="0.2">
      <c r="B230" s="694"/>
      <c r="C230" s="694"/>
      <c r="D230" s="693"/>
    </row>
    <row r="231" spans="2:4" x14ac:dyDescent="0.2">
      <c r="B231" s="694"/>
      <c r="C231" s="694"/>
      <c r="D231" s="693"/>
    </row>
    <row r="232" spans="2:4" x14ac:dyDescent="0.2">
      <c r="B232" s="694"/>
      <c r="C232" s="694"/>
      <c r="D232" s="693"/>
    </row>
    <row r="233" spans="2:4" x14ac:dyDescent="0.2">
      <c r="B233" s="694"/>
      <c r="C233" s="694"/>
      <c r="D233" s="693"/>
    </row>
    <row r="234" spans="2:4" x14ac:dyDescent="0.2">
      <c r="B234" s="694"/>
      <c r="C234" s="694"/>
      <c r="D234" s="693"/>
    </row>
    <row r="235" spans="2:4" x14ac:dyDescent="0.2">
      <c r="B235" s="694"/>
      <c r="C235" s="694"/>
      <c r="D235" s="693"/>
    </row>
    <row r="236" spans="2:4" x14ac:dyDescent="0.2">
      <c r="B236" s="694"/>
      <c r="C236" s="694"/>
      <c r="D236" s="693"/>
    </row>
    <row r="237" spans="2:4" x14ac:dyDescent="0.2">
      <c r="B237" s="694"/>
      <c r="C237" s="694"/>
      <c r="D237" s="693"/>
    </row>
    <row r="238" spans="2:4" x14ac:dyDescent="0.2">
      <c r="B238" s="694"/>
      <c r="C238" s="694"/>
      <c r="D238" s="693"/>
    </row>
    <row r="239" spans="2:4" x14ac:dyDescent="0.2">
      <c r="B239" s="694"/>
      <c r="C239" s="694"/>
      <c r="D239" s="693"/>
    </row>
    <row r="240" spans="2:4" x14ac:dyDescent="0.2">
      <c r="B240" s="694"/>
      <c r="C240" s="694"/>
      <c r="D240" s="693"/>
    </row>
    <row r="241" spans="2:4" x14ac:dyDescent="0.2">
      <c r="B241" s="694"/>
      <c r="C241" s="694"/>
      <c r="D241" s="693"/>
    </row>
    <row r="242" spans="2:4" x14ac:dyDescent="0.2">
      <c r="B242" s="694"/>
      <c r="C242" s="694"/>
      <c r="D242" s="693"/>
    </row>
    <row r="243" spans="2:4" x14ac:dyDescent="0.2">
      <c r="B243" s="694"/>
      <c r="C243" s="694"/>
      <c r="D243" s="693"/>
    </row>
    <row r="244" spans="2:4" x14ac:dyDescent="0.2">
      <c r="B244" s="694"/>
      <c r="C244" s="694"/>
      <c r="D244" s="693"/>
    </row>
    <row r="245" spans="2:4" x14ac:dyDescent="0.2">
      <c r="B245" s="694"/>
      <c r="C245" s="694"/>
      <c r="D245" s="693"/>
    </row>
    <row r="246" spans="2:4" x14ac:dyDescent="0.2">
      <c r="B246" s="694"/>
      <c r="C246" s="694"/>
      <c r="D246" s="693"/>
    </row>
    <row r="247" spans="2:4" x14ac:dyDescent="0.2">
      <c r="B247" s="694"/>
      <c r="C247" s="694"/>
      <c r="D247" s="693"/>
    </row>
    <row r="248" spans="2:4" x14ac:dyDescent="0.2">
      <c r="B248" s="694"/>
      <c r="C248" s="694"/>
      <c r="D248" s="693"/>
    </row>
    <row r="249" spans="2:4" x14ac:dyDescent="0.2">
      <c r="B249" s="694"/>
      <c r="C249" s="694"/>
      <c r="D249" s="693"/>
    </row>
    <row r="250" spans="2:4" x14ac:dyDescent="0.2">
      <c r="B250" s="694"/>
      <c r="C250" s="694"/>
      <c r="D250" s="693"/>
    </row>
    <row r="251" spans="2:4" x14ac:dyDescent="0.2">
      <c r="B251" s="694"/>
      <c r="C251" s="694"/>
      <c r="D251" s="693"/>
    </row>
    <row r="252" spans="2:4" x14ac:dyDescent="0.2">
      <c r="B252" s="694"/>
      <c r="C252" s="694"/>
      <c r="D252" s="693"/>
    </row>
    <row r="253" spans="2:4" x14ac:dyDescent="0.2">
      <c r="B253" s="694"/>
      <c r="C253" s="694"/>
      <c r="D253" s="693"/>
    </row>
    <row r="254" spans="2:4" x14ac:dyDescent="0.2">
      <c r="B254" s="694"/>
      <c r="C254" s="694"/>
      <c r="D254" s="693"/>
    </row>
    <row r="255" spans="2:4" x14ac:dyDescent="0.2">
      <c r="B255" s="694"/>
      <c r="C255" s="694"/>
      <c r="D255" s="693"/>
    </row>
    <row r="256" spans="2:4" x14ac:dyDescent="0.2">
      <c r="B256" s="694"/>
      <c r="C256" s="694"/>
      <c r="D256" s="693"/>
    </row>
    <row r="257" spans="2:4" x14ac:dyDescent="0.2">
      <c r="B257" s="694"/>
      <c r="C257" s="694"/>
      <c r="D257" s="693"/>
    </row>
    <row r="258" spans="2:4" x14ac:dyDescent="0.2">
      <c r="B258" s="694"/>
      <c r="C258" s="694"/>
      <c r="D258" s="693"/>
    </row>
    <row r="259" spans="2:4" x14ac:dyDescent="0.2">
      <c r="B259" s="694"/>
      <c r="C259" s="694"/>
      <c r="D259" s="693"/>
    </row>
    <row r="260" spans="2:4" x14ac:dyDescent="0.2">
      <c r="B260" s="694"/>
      <c r="C260" s="694"/>
      <c r="D260" s="693"/>
    </row>
    <row r="261" spans="2:4" x14ac:dyDescent="0.2">
      <c r="B261" s="694"/>
      <c r="C261" s="694"/>
      <c r="D261" s="693"/>
    </row>
    <row r="262" spans="2:4" x14ac:dyDescent="0.2">
      <c r="B262" s="694"/>
      <c r="C262" s="694"/>
      <c r="D262" s="693"/>
    </row>
    <row r="263" spans="2:4" x14ac:dyDescent="0.2">
      <c r="B263" s="694"/>
      <c r="C263" s="694"/>
      <c r="D263" s="693"/>
    </row>
    <row r="264" spans="2:4" x14ac:dyDescent="0.2">
      <c r="B264" s="694"/>
      <c r="C264" s="694"/>
      <c r="D264" s="693"/>
    </row>
    <row r="265" spans="2:4" x14ac:dyDescent="0.2">
      <c r="B265" s="694"/>
      <c r="C265" s="694"/>
      <c r="D265" s="693"/>
    </row>
    <row r="266" spans="2:4" x14ac:dyDescent="0.2">
      <c r="B266" s="694"/>
      <c r="C266" s="694"/>
      <c r="D266" s="693"/>
    </row>
    <row r="267" spans="2:4" x14ac:dyDescent="0.2">
      <c r="B267" s="694"/>
      <c r="C267" s="694"/>
      <c r="D267" s="693"/>
    </row>
    <row r="268" spans="2:4" x14ac:dyDescent="0.2">
      <c r="B268" s="694"/>
      <c r="C268" s="694"/>
      <c r="D268" s="693"/>
    </row>
    <row r="269" spans="2:4" x14ac:dyDescent="0.2">
      <c r="B269" s="694"/>
      <c r="C269" s="694"/>
      <c r="D269" s="693"/>
    </row>
    <row r="270" spans="2:4" x14ac:dyDescent="0.2">
      <c r="B270" s="694"/>
      <c r="C270" s="694"/>
      <c r="D270" s="693"/>
    </row>
    <row r="271" spans="2:4" x14ac:dyDescent="0.2">
      <c r="B271" s="694"/>
      <c r="C271" s="694"/>
      <c r="D271" s="693"/>
    </row>
    <row r="272" spans="2:4" x14ac:dyDescent="0.2">
      <c r="B272" s="694"/>
      <c r="C272" s="694"/>
      <c r="D272" s="693"/>
    </row>
    <row r="273" spans="2:4" x14ac:dyDescent="0.2">
      <c r="B273" s="694"/>
      <c r="C273" s="694"/>
      <c r="D273" s="693"/>
    </row>
    <row r="274" spans="2:4" x14ac:dyDescent="0.2">
      <c r="B274" s="694"/>
      <c r="C274" s="694"/>
      <c r="D274" s="693"/>
    </row>
    <row r="275" spans="2:4" x14ac:dyDescent="0.2">
      <c r="B275" s="694"/>
      <c r="C275" s="694"/>
      <c r="D275" s="693"/>
    </row>
    <row r="276" spans="2:4" x14ac:dyDescent="0.2">
      <c r="B276" s="694"/>
      <c r="C276" s="694"/>
      <c r="D276" s="693"/>
    </row>
    <row r="277" spans="2:4" x14ac:dyDescent="0.2">
      <c r="B277" s="694"/>
      <c r="C277" s="694"/>
      <c r="D277" s="693"/>
    </row>
    <row r="278" spans="2:4" x14ac:dyDescent="0.2">
      <c r="B278" s="694"/>
      <c r="C278" s="694"/>
      <c r="D278" s="693"/>
    </row>
    <row r="279" spans="2:4" x14ac:dyDescent="0.2">
      <c r="B279" s="694"/>
      <c r="C279" s="694"/>
      <c r="D279" s="693"/>
    </row>
    <row r="280" spans="2:4" x14ac:dyDescent="0.2">
      <c r="B280" s="694"/>
      <c r="C280" s="694"/>
      <c r="D280" s="693"/>
    </row>
    <row r="281" spans="2:4" x14ac:dyDescent="0.2">
      <c r="B281" s="694"/>
      <c r="C281" s="694"/>
      <c r="D281" s="693"/>
    </row>
    <row r="282" spans="2:4" x14ac:dyDescent="0.2">
      <c r="B282" s="694"/>
      <c r="C282" s="694"/>
      <c r="D282" s="693"/>
    </row>
    <row r="283" spans="2:4" x14ac:dyDescent="0.2">
      <c r="B283" s="694"/>
      <c r="C283" s="694"/>
      <c r="D283" s="693"/>
    </row>
    <row r="284" spans="2:4" x14ac:dyDescent="0.2">
      <c r="B284" s="694"/>
      <c r="C284" s="694"/>
      <c r="D284" s="693"/>
    </row>
    <row r="285" spans="2:4" x14ac:dyDescent="0.2">
      <c r="B285" s="694"/>
      <c r="C285" s="694"/>
      <c r="D285" s="693"/>
    </row>
    <row r="286" spans="2:4" x14ac:dyDescent="0.2">
      <c r="B286" s="694"/>
      <c r="C286" s="694"/>
      <c r="D286" s="693"/>
    </row>
    <row r="287" spans="2:4" x14ac:dyDescent="0.2">
      <c r="B287" s="694"/>
      <c r="C287" s="694"/>
      <c r="D287" s="693"/>
    </row>
    <row r="288" spans="2:4" x14ac:dyDescent="0.2">
      <c r="B288" s="694"/>
      <c r="C288" s="694"/>
      <c r="D288" s="693"/>
    </row>
    <row r="289" spans="2:4" x14ac:dyDescent="0.2">
      <c r="B289" s="694"/>
      <c r="C289" s="694"/>
      <c r="D289" s="693"/>
    </row>
    <row r="290" spans="2:4" x14ac:dyDescent="0.2">
      <c r="B290" s="694"/>
      <c r="C290" s="694"/>
      <c r="D290" s="693"/>
    </row>
    <row r="291" spans="2:4" x14ac:dyDescent="0.2">
      <c r="B291" s="694"/>
      <c r="C291" s="694"/>
      <c r="D291" s="693"/>
    </row>
    <row r="292" spans="2:4" x14ac:dyDescent="0.2">
      <c r="B292" s="694"/>
      <c r="C292" s="694"/>
      <c r="D292" s="693"/>
    </row>
    <row r="293" spans="2:4" x14ac:dyDescent="0.2">
      <c r="B293" s="694"/>
      <c r="C293" s="694"/>
      <c r="D293" s="693"/>
    </row>
    <row r="294" spans="2:4" x14ac:dyDescent="0.2">
      <c r="B294" s="694"/>
      <c r="C294" s="694"/>
      <c r="D294" s="693"/>
    </row>
    <row r="295" spans="2:4" x14ac:dyDescent="0.2">
      <c r="B295" s="694"/>
      <c r="C295" s="694"/>
      <c r="D295" s="693"/>
    </row>
    <row r="296" spans="2:4" x14ac:dyDescent="0.2">
      <c r="B296" s="694"/>
      <c r="C296" s="694"/>
      <c r="D296" s="693"/>
    </row>
    <row r="297" spans="2:4" x14ac:dyDescent="0.2">
      <c r="B297" s="694"/>
      <c r="C297" s="694"/>
      <c r="D297" s="693"/>
    </row>
    <row r="298" spans="2:4" x14ac:dyDescent="0.2">
      <c r="B298" s="694"/>
      <c r="C298" s="694"/>
      <c r="D298" s="693"/>
    </row>
    <row r="299" spans="2:4" x14ac:dyDescent="0.2">
      <c r="B299" s="694"/>
      <c r="C299" s="694"/>
      <c r="D299" s="693"/>
    </row>
    <row r="300" spans="2:4" x14ac:dyDescent="0.2">
      <c r="B300" s="694"/>
      <c r="C300" s="694"/>
      <c r="D300" s="693"/>
    </row>
    <row r="301" spans="2:4" x14ac:dyDescent="0.2">
      <c r="B301" s="694"/>
      <c r="C301" s="694"/>
      <c r="D301" s="693"/>
    </row>
    <row r="302" spans="2:4" x14ac:dyDescent="0.2">
      <c r="B302" s="694"/>
      <c r="C302" s="694"/>
      <c r="D302" s="693"/>
    </row>
    <row r="303" spans="2:4" x14ac:dyDescent="0.2">
      <c r="B303" s="694"/>
      <c r="C303" s="694"/>
      <c r="D303" s="693"/>
    </row>
    <row r="304" spans="2:4" x14ac:dyDescent="0.2">
      <c r="B304" s="694"/>
      <c r="C304" s="694"/>
      <c r="D304" s="693"/>
    </row>
    <row r="305" spans="2:4" x14ac:dyDescent="0.2">
      <c r="B305" s="694"/>
      <c r="C305" s="694"/>
      <c r="D305" s="693"/>
    </row>
    <row r="306" spans="2:4" x14ac:dyDescent="0.2">
      <c r="B306" s="694"/>
      <c r="C306" s="694"/>
      <c r="D306" s="693"/>
    </row>
    <row r="307" spans="2:4" x14ac:dyDescent="0.2">
      <c r="B307" s="694"/>
      <c r="C307" s="694"/>
      <c r="D307" s="693"/>
    </row>
    <row r="308" spans="2:4" x14ac:dyDescent="0.2">
      <c r="B308" s="694"/>
      <c r="C308" s="694"/>
      <c r="D308" s="693"/>
    </row>
    <row r="309" spans="2:4" x14ac:dyDescent="0.2">
      <c r="B309" s="694"/>
      <c r="C309" s="694"/>
      <c r="D309" s="693"/>
    </row>
    <row r="310" spans="2:4" x14ac:dyDescent="0.2">
      <c r="B310" s="694"/>
      <c r="C310" s="694"/>
      <c r="D310" s="693"/>
    </row>
    <row r="311" spans="2:4" x14ac:dyDescent="0.2">
      <c r="B311" s="694"/>
      <c r="C311" s="694"/>
      <c r="D311" s="693"/>
    </row>
    <row r="312" spans="2:4" x14ac:dyDescent="0.2">
      <c r="B312" s="694"/>
      <c r="C312" s="694"/>
      <c r="D312" s="693"/>
    </row>
    <row r="313" spans="2:4" x14ac:dyDescent="0.2">
      <c r="B313" s="694"/>
      <c r="C313" s="694"/>
      <c r="D313" s="693"/>
    </row>
    <row r="314" spans="2:4" x14ac:dyDescent="0.2">
      <c r="B314" s="694"/>
      <c r="C314" s="694"/>
      <c r="D314" s="693"/>
    </row>
    <row r="315" spans="2:4" x14ac:dyDescent="0.2">
      <c r="B315" s="694"/>
      <c r="C315" s="694"/>
      <c r="D315" s="693"/>
    </row>
    <row r="316" spans="2:4" x14ac:dyDescent="0.2">
      <c r="B316" s="694"/>
      <c r="C316" s="694"/>
      <c r="D316" s="693"/>
    </row>
    <row r="317" spans="2:4" x14ac:dyDescent="0.2">
      <c r="B317" s="694"/>
      <c r="C317" s="694"/>
      <c r="D317" s="693"/>
    </row>
    <row r="318" spans="2:4" x14ac:dyDescent="0.2">
      <c r="B318" s="694"/>
      <c r="C318" s="694"/>
      <c r="D318" s="693"/>
    </row>
    <row r="319" spans="2:4" x14ac:dyDescent="0.2">
      <c r="B319" s="694"/>
      <c r="C319" s="694"/>
      <c r="D319" s="693"/>
    </row>
    <row r="320" spans="2:4" x14ac:dyDescent="0.2">
      <c r="B320" s="694"/>
      <c r="C320" s="694"/>
      <c r="D320" s="693"/>
    </row>
    <row r="321" spans="2:4" x14ac:dyDescent="0.2">
      <c r="B321" s="694"/>
      <c r="C321" s="694"/>
      <c r="D321" s="693"/>
    </row>
    <row r="322" spans="2:4" x14ac:dyDescent="0.2">
      <c r="B322" s="694"/>
      <c r="C322" s="694"/>
      <c r="D322" s="693"/>
    </row>
    <row r="323" spans="2:4" x14ac:dyDescent="0.2">
      <c r="B323" s="694"/>
      <c r="C323" s="694"/>
      <c r="D323" s="693"/>
    </row>
    <row r="324" spans="2:4" x14ac:dyDescent="0.2">
      <c r="B324" s="694"/>
      <c r="C324" s="694"/>
      <c r="D324" s="693"/>
    </row>
    <row r="325" spans="2:4" x14ac:dyDescent="0.2">
      <c r="B325" s="694"/>
      <c r="C325" s="694"/>
      <c r="D325" s="693"/>
    </row>
    <row r="326" spans="2:4" x14ac:dyDescent="0.2">
      <c r="B326" s="694"/>
      <c r="C326" s="694"/>
      <c r="D326" s="693"/>
    </row>
    <row r="327" spans="2:4" x14ac:dyDescent="0.2">
      <c r="B327" s="694"/>
      <c r="C327" s="694"/>
      <c r="D327" s="693"/>
    </row>
    <row r="328" spans="2:4" x14ac:dyDescent="0.2">
      <c r="B328" s="694"/>
      <c r="C328" s="694"/>
      <c r="D328" s="693"/>
    </row>
    <row r="329" spans="2:4" x14ac:dyDescent="0.2">
      <c r="B329" s="694"/>
      <c r="C329" s="694"/>
      <c r="D329" s="693"/>
    </row>
    <row r="330" spans="2:4" x14ac:dyDescent="0.2">
      <c r="B330" s="694"/>
      <c r="C330" s="694"/>
      <c r="D330" s="693"/>
    </row>
    <row r="331" spans="2:4" x14ac:dyDescent="0.2">
      <c r="B331" s="694"/>
      <c r="C331" s="694"/>
      <c r="D331" s="693"/>
    </row>
    <row r="332" spans="2:4" x14ac:dyDescent="0.2">
      <c r="B332" s="694"/>
      <c r="C332" s="694"/>
      <c r="D332" s="693"/>
    </row>
    <row r="333" spans="2:4" x14ac:dyDescent="0.2">
      <c r="B333" s="694"/>
      <c r="C333" s="694"/>
      <c r="D333" s="693"/>
    </row>
    <row r="334" spans="2:4" x14ac:dyDescent="0.2">
      <c r="B334" s="694"/>
      <c r="C334" s="694"/>
      <c r="D334" s="693"/>
    </row>
    <row r="335" spans="2:4" x14ac:dyDescent="0.2">
      <c r="B335" s="694"/>
      <c r="C335" s="694"/>
      <c r="D335" s="693"/>
    </row>
    <row r="336" spans="2:4" x14ac:dyDescent="0.2">
      <c r="B336" s="694"/>
      <c r="C336" s="694"/>
      <c r="D336" s="693"/>
    </row>
    <row r="337" spans="2:4" x14ac:dyDescent="0.2">
      <c r="B337" s="694"/>
      <c r="C337" s="694"/>
      <c r="D337" s="693"/>
    </row>
    <row r="338" spans="2:4" x14ac:dyDescent="0.2">
      <c r="B338" s="694"/>
      <c r="C338" s="694"/>
      <c r="D338" s="693"/>
    </row>
    <row r="339" spans="2:4" x14ac:dyDescent="0.2">
      <c r="B339" s="694"/>
      <c r="C339" s="694"/>
      <c r="D339" s="693"/>
    </row>
    <row r="340" spans="2:4" x14ac:dyDescent="0.2">
      <c r="B340" s="694"/>
      <c r="C340" s="694"/>
      <c r="D340" s="693"/>
    </row>
    <row r="341" spans="2:4" x14ac:dyDescent="0.2">
      <c r="B341" s="694"/>
      <c r="C341" s="694"/>
      <c r="D341" s="693"/>
    </row>
    <row r="342" spans="2:4" x14ac:dyDescent="0.2">
      <c r="B342" s="694"/>
      <c r="C342" s="694"/>
      <c r="D342" s="693"/>
    </row>
    <row r="343" spans="2:4" x14ac:dyDescent="0.2">
      <c r="B343" s="694"/>
      <c r="C343" s="694"/>
      <c r="D343" s="693"/>
    </row>
    <row r="344" spans="2:4" x14ac:dyDescent="0.2">
      <c r="B344" s="694"/>
      <c r="C344" s="694"/>
      <c r="D344" s="693"/>
    </row>
    <row r="345" spans="2:4" x14ac:dyDescent="0.2">
      <c r="B345" s="694"/>
      <c r="C345" s="694"/>
      <c r="D345" s="693"/>
    </row>
    <row r="346" spans="2:4" x14ac:dyDescent="0.2">
      <c r="B346" s="694"/>
      <c r="C346" s="694"/>
      <c r="D346" s="693"/>
    </row>
    <row r="347" spans="2:4" x14ac:dyDescent="0.2">
      <c r="B347" s="694"/>
      <c r="C347" s="694"/>
      <c r="D347" s="693"/>
    </row>
    <row r="348" spans="2:4" x14ac:dyDescent="0.2">
      <c r="B348" s="694"/>
      <c r="C348" s="694"/>
      <c r="D348" s="693"/>
    </row>
    <row r="349" spans="2:4" x14ac:dyDescent="0.2">
      <c r="B349" s="694"/>
      <c r="C349" s="694"/>
      <c r="D349" s="693"/>
    </row>
    <row r="350" spans="2:4" x14ac:dyDescent="0.2">
      <c r="B350" s="694"/>
      <c r="C350" s="694"/>
      <c r="D350" s="693"/>
    </row>
    <row r="351" spans="2:4" x14ac:dyDescent="0.2">
      <c r="B351" s="694"/>
      <c r="C351" s="694"/>
      <c r="D351" s="693"/>
    </row>
    <row r="352" spans="2:4" x14ac:dyDescent="0.2">
      <c r="B352" s="694"/>
      <c r="C352" s="694"/>
      <c r="D352" s="693"/>
    </row>
    <row r="353" spans="2:4" x14ac:dyDescent="0.2">
      <c r="B353" s="694"/>
      <c r="C353" s="694"/>
      <c r="D353" s="693"/>
    </row>
    <row r="354" spans="2:4" x14ac:dyDescent="0.2">
      <c r="B354" s="694"/>
      <c r="C354" s="694"/>
      <c r="D354" s="693"/>
    </row>
    <row r="355" spans="2:4" x14ac:dyDescent="0.2">
      <c r="B355" s="694"/>
      <c r="C355" s="694"/>
      <c r="D355" s="693"/>
    </row>
    <row r="356" spans="2:4" x14ac:dyDescent="0.2">
      <c r="B356" s="694"/>
      <c r="C356" s="694"/>
      <c r="D356" s="693"/>
    </row>
    <row r="357" spans="2:4" x14ac:dyDescent="0.2">
      <c r="B357" s="694"/>
      <c r="C357" s="694"/>
      <c r="D357" s="693"/>
    </row>
    <row r="358" spans="2:4" x14ac:dyDescent="0.2">
      <c r="B358" s="694"/>
      <c r="C358" s="694"/>
      <c r="D358" s="693"/>
    </row>
    <row r="359" spans="2:4" x14ac:dyDescent="0.2">
      <c r="B359" s="694"/>
      <c r="C359" s="694"/>
      <c r="D359" s="693"/>
    </row>
    <row r="360" spans="2:4" x14ac:dyDescent="0.2">
      <c r="B360" s="694"/>
      <c r="C360" s="694"/>
      <c r="D360" s="693"/>
    </row>
    <row r="361" spans="2:4" x14ac:dyDescent="0.2">
      <c r="B361" s="694"/>
      <c r="C361" s="694"/>
      <c r="D361" s="693"/>
    </row>
    <row r="362" spans="2:4" x14ac:dyDescent="0.2">
      <c r="B362" s="694"/>
      <c r="C362" s="694"/>
      <c r="D362" s="693"/>
    </row>
    <row r="363" spans="2:4" x14ac:dyDescent="0.2">
      <c r="B363" s="694"/>
      <c r="C363" s="694"/>
      <c r="D363" s="693"/>
    </row>
    <row r="364" spans="2:4" x14ac:dyDescent="0.2">
      <c r="B364" s="694"/>
      <c r="C364" s="694"/>
      <c r="D364" s="693"/>
    </row>
    <row r="365" spans="2:4" x14ac:dyDescent="0.2">
      <c r="B365" s="694"/>
      <c r="C365" s="694"/>
      <c r="D365" s="693"/>
    </row>
    <row r="366" spans="2:4" x14ac:dyDescent="0.2">
      <c r="B366" s="694"/>
      <c r="C366" s="694"/>
      <c r="D366" s="693"/>
    </row>
    <row r="367" spans="2:4" x14ac:dyDescent="0.2">
      <c r="B367" s="694"/>
      <c r="C367" s="694"/>
      <c r="D367" s="693"/>
    </row>
    <row r="368" spans="2:4" x14ac:dyDescent="0.2">
      <c r="B368" s="694"/>
      <c r="C368" s="694"/>
      <c r="D368" s="693"/>
    </row>
    <row r="369" spans="2:4" x14ac:dyDescent="0.2">
      <c r="B369" s="694"/>
      <c r="C369" s="694"/>
      <c r="D369" s="693"/>
    </row>
    <row r="370" spans="2:4" x14ac:dyDescent="0.2">
      <c r="B370" s="694"/>
      <c r="C370" s="694"/>
      <c r="D370" s="693"/>
    </row>
    <row r="371" spans="2:4" x14ac:dyDescent="0.2">
      <c r="B371" s="694"/>
      <c r="C371" s="694"/>
      <c r="D371" s="693"/>
    </row>
    <row r="372" spans="2:4" x14ac:dyDescent="0.2">
      <c r="B372" s="694"/>
      <c r="C372" s="694"/>
      <c r="D372" s="693"/>
    </row>
    <row r="373" spans="2:4" x14ac:dyDescent="0.2">
      <c r="B373" s="694"/>
      <c r="C373" s="694"/>
      <c r="D373" s="693"/>
    </row>
    <row r="374" spans="2:4" x14ac:dyDescent="0.2">
      <c r="B374" s="694"/>
      <c r="C374" s="694"/>
      <c r="D374" s="693"/>
    </row>
    <row r="375" spans="2:4" x14ac:dyDescent="0.2">
      <c r="B375" s="694"/>
      <c r="C375" s="694"/>
      <c r="D375" s="693"/>
    </row>
    <row r="376" spans="2:4" x14ac:dyDescent="0.2">
      <c r="B376" s="694"/>
      <c r="C376" s="694"/>
      <c r="D376" s="693"/>
    </row>
    <row r="377" spans="2:4" x14ac:dyDescent="0.2">
      <c r="B377" s="694"/>
      <c r="C377" s="694"/>
      <c r="D377" s="693"/>
    </row>
    <row r="378" spans="2:4" x14ac:dyDescent="0.2">
      <c r="B378" s="694"/>
      <c r="C378" s="694"/>
      <c r="D378" s="693"/>
    </row>
    <row r="379" spans="2:4" x14ac:dyDescent="0.2">
      <c r="B379" s="694"/>
      <c r="C379" s="694"/>
      <c r="D379" s="693"/>
    </row>
    <row r="380" spans="2:4" x14ac:dyDescent="0.2">
      <c r="B380" s="694"/>
      <c r="C380" s="694"/>
      <c r="D380" s="693"/>
    </row>
    <row r="381" spans="2:4" x14ac:dyDescent="0.2">
      <c r="B381" s="694"/>
      <c r="C381" s="694"/>
      <c r="D381" s="693"/>
    </row>
    <row r="382" spans="2:4" x14ac:dyDescent="0.2">
      <c r="B382" s="694"/>
      <c r="C382" s="694"/>
      <c r="D382" s="693"/>
    </row>
    <row r="383" spans="2:4" x14ac:dyDescent="0.2">
      <c r="B383" s="694"/>
      <c r="C383" s="694"/>
      <c r="D383" s="693"/>
    </row>
    <row r="384" spans="2:4" x14ac:dyDescent="0.2">
      <c r="B384" s="694"/>
      <c r="C384" s="694"/>
      <c r="D384" s="693"/>
    </row>
    <row r="385" spans="2:4" x14ac:dyDescent="0.2">
      <c r="B385" s="694"/>
      <c r="C385" s="694"/>
      <c r="D385" s="693"/>
    </row>
    <row r="386" spans="2:4" x14ac:dyDescent="0.2">
      <c r="B386" s="694"/>
      <c r="C386" s="694"/>
      <c r="D386" s="693"/>
    </row>
    <row r="387" spans="2:4" x14ac:dyDescent="0.2">
      <c r="B387" s="694"/>
      <c r="C387" s="694"/>
      <c r="D387" s="693"/>
    </row>
    <row r="388" spans="2:4" x14ac:dyDescent="0.2">
      <c r="B388" s="694"/>
      <c r="C388" s="694"/>
      <c r="D388" s="693"/>
    </row>
    <row r="389" spans="2:4" x14ac:dyDescent="0.2">
      <c r="B389" s="694"/>
      <c r="C389" s="694"/>
      <c r="D389" s="693"/>
    </row>
    <row r="390" spans="2:4" x14ac:dyDescent="0.2">
      <c r="B390" s="694"/>
      <c r="C390" s="694"/>
      <c r="D390" s="693"/>
    </row>
    <row r="391" spans="2:4" x14ac:dyDescent="0.2">
      <c r="B391" s="694"/>
      <c r="C391" s="694"/>
      <c r="D391" s="693"/>
    </row>
    <row r="392" spans="2:4" x14ac:dyDescent="0.2">
      <c r="B392" s="694"/>
      <c r="C392" s="694"/>
      <c r="D392" s="693"/>
    </row>
    <row r="393" spans="2:4" x14ac:dyDescent="0.2">
      <c r="B393" s="694"/>
      <c r="C393" s="694"/>
      <c r="D393" s="693"/>
    </row>
    <row r="394" spans="2:4" x14ac:dyDescent="0.2">
      <c r="B394" s="694"/>
      <c r="C394" s="694"/>
      <c r="D394" s="693"/>
    </row>
    <row r="395" spans="2:4" x14ac:dyDescent="0.2">
      <c r="B395" s="694"/>
      <c r="C395" s="694"/>
      <c r="D395" s="693"/>
    </row>
    <row r="396" spans="2:4" x14ac:dyDescent="0.2">
      <c r="B396" s="694"/>
      <c r="C396" s="694"/>
      <c r="D396" s="693"/>
    </row>
    <row r="397" spans="2:4" x14ac:dyDescent="0.2">
      <c r="B397" s="694"/>
      <c r="C397" s="694"/>
      <c r="D397" s="693"/>
    </row>
    <row r="398" spans="2:4" x14ac:dyDescent="0.2">
      <c r="B398" s="694"/>
      <c r="C398" s="694"/>
      <c r="D398" s="693"/>
    </row>
    <row r="399" spans="2:4" x14ac:dyDescent="0.2">
      <c r="B399" s="694"/>
      <c r="C399" s="694"/>
      <c r="D399" s="693"/>
    </row>
    <row r="400" spans="2:4" x14ac:dyDescent="0.2">
      <c r="B400" s="694"/>
      <c r="C400" s="694"/>
      <c r="D400" s="693"/>
    </row>
    <row r="401" spans="2:4" x14ac:dyDescent="0.2">
      <c r="B401" s="694"/>
      <c r="C401" s="694"/>
      <c r="D401" s="693"/>
    </row>
    <row r="402" spans="2:4" x14ac:dyDescent="0.2">
      <c r="B402" s="694"/>
      <c r="C402" s="694"/>
      <c r="D402" s="693"/>
    </row>
    <row r="403" spans="2:4" x14ac:dyDescent="0.2">
      <c r="B403" s="694"/>
      <c r="C403" s="694"/>
      <c r="D403" s="693"/>
    </row>
    <row r="404" spans="2:4" x14ac:dyDescent="0.2">
      <c r="B404" s="694"/>
      <c r="C404" s="694"/>
      <c r="D404" s="693"/>
    </row>
    <row r="405" spans="2:4" x14ac:dyDescent="0.2">
      <c r="B405" s="694"/>
      <c r="C405" s="694"/>
      <c r="D405" s="693"/>
    </row>
    <row r="406" spans="2:4" x14ac:dyDescent="0.2">
      <c r="B406" s="694"/>
      <c r="C406" s="694"/>
      <c r="D406" s="693"/>
    </row>
    <row r="407" spans="2:4" x14ac:dyDescent="0.2">
      <c r="B407" s="694"/>
      <c r="C407" s="694"/>
      <c r="D407" s="693"/>
    </row>
    <row r="408" spans="2:4" x14ac:dyDescent="0.2">
      <c r="B408" s="694"/>
      <c r="C408" s="694"/>
      <c r="D408" s="693"/>
    </row>
    <row r="409" spans="2:4" x14ac:dyDescent="0.2">
      <c r="B409" s="694"/>
      <c r="C409" s="694"/>
      <c r="D409" s="693"/>
    </row>
    <row r="410" spans="2:4" x14ac:dyDescent="0.2">
      <c r="B410" s="694"/>
      <c r="C410" s="694"/>
      <c r="D410" s="693"/>
    </row>
    <row r="411" spans="2:4" x14ac:dyDescent="0.2">
      <c r="B411" s="694"/>
      <c r="C411" s="694"/>
      <c r="D411" s="693"/>
    </row>
    <row r="412" spans="2:4" x14ac:dyDescent="0.2">
      <c r="B412" s="694"/>
      <c r="C412" s="694"/>
      <c r="D412" s="693"/>
    </row>
    <row r="413" spans="2:4" x14ac:dyDescent="0.2">
      <c r="B413" s="694"/>
      <c r="C413" s="694"/>
      <c r="D413" s="693"/>
    </row>
    <row r="414" spans="2:4" x14ac:dyDescent="0.2">
      <c r="B414" s="694"/>
      <c r="C414" s="694"/>
      <c r="D414" s="693"/>
    </row>
    <row r="415" spans="2:4" x14ac:dyDescent="0.2">
      <c r="B415" s="694"/>
      <c r="C415" s="694"/>
      <c r="D415" s="693"/>
    </row>
    <row r="416" spans="2:4" x14ac:dyDescent="0.2">
      <c r="B416" s="694"/>
      <c r="C416" s="694"/>
      <c r="D416" s="693"/>
    </row>
    <row r="417" spans="2:4" x14ac:dyDescent="0.2">
      <c r="B417" s="694"/>
      <c r="C417" s="694"/>
      <c r="D417" s="693"/>
    </row>
    <row r="418" spans="2:4" x14ac:dyDescent="0.2">
      <c r="B418" s="694"/>
      <c r="C418" s="694"/>
      <c r="D418" s="693"/>
    </row>
    <row r="419" spans="2:4" x14ac:dyDescent="0.2">
      <c r="B419" s="694"/>
      <c r="C419" s="694"/>
      <c r="D419" s="693"/>
    </row>
    <row r="420" spans="2:4" x14ac:dyDescent="0.2">
      <c r="B420" s="694"/>
      <c r="C420" s="694"/>
      <c r="D420" s="693"/>
    </row>
    <row r="421" spans="2:4" x14ac:dyDescent="0.2">
      <c r="B421" s="694"/>
      <c r="C421" s="694"/>
      <c r="D421" s="693"/>
    </row>
    <row r="422" spans="2:4" x14ac:dyDescent="0.2">
      <c r="B422" s="694"/>
      <c r="C422" s="694"/>
      <c r="D422" s="693"/>
    </row>
    <row r="423" spans="2:4" x14ac:dyDescent="0.2">
      <c r="B423" s="694"/>
      <c r="C423" s="694"/>
      <c r="D423" s="693"/>
    </row>
    <row r="424" spans="2:4" x14ac:dyDescent="0.2">
      <c r="B424" s="694"/>
      <c r="C424" s="694"/>
      <c r="D424" s="693"/>
    </row>
    <row r="425" spans="2:4" x14ac:dyDescent="0.2">
      <c r="B425" s="694"/>
      <c r="C425" s="694"/>
      <c r="D425" s="693"/>
    </row>
    <row r="426" spans="2:4" x14ac:dyDescent="0.2">
      <c r="B426" s="694"/>
      <c r="C426" s="694"/>
      <c r="D426" s="693"/>
    </row>
    <row r="427" spans="2:4" x14ac:dyDescent="0.2">
      <c r="B427" s="694"/>
      <c r="C427" s="694"/>
      <c r="D427" s="693"/>
    </row>
    <row r="428" spans="2:4" x14ac:dyDescent="0.2">
      <c r="B428" s="694"/>
      <c r="C428" s="694"/>
      <c r="D428" s="693"/>
    </row>
    <row r="429" spans="2:4" x14ac:dyDescent="0.2">
      <c r="B429" s="694"/>
      <c r="C429" s="694"/>
      <c r="D429" s="693"/>
    </row>
    <row r="430" spans="2:4" x14ac:dyDescent="0.2">
      <c r="B430" s="694"/>
      <c r="C430" s="694"/>
      <c r="D430" s="693"/>
    </row>
    <row r="431" spans="2:4" x14ac:dyDescent="0.2">
      <c r="B431" s="694"/>
      <c r="C431" s="694"/>
      <c r="D431" s="693"/>
    </row>
    <row r="432" spans="2:4" x14ac:dyDescent="0.2">
      <c r="B432" s="694"/>
      <c r="C432" s="694"/>
      <c r="D432" s="693"/>
    </row>
    <row r="433" spans="2:4" x14ac:dyDescent="0.2">
      <c r="B433" s="694"/>
      <c r="C433" s="694"/>
      <c r="D433" s="693"/>
    </row>
    <row r="434" spans="2:4" x14ac:dyDescent="0.2">
      <c r="B434" s="694"/>
      <c r="C434" s="694"/>
      <c r="D434" s="693"/>
    </row>
    <row r="435" spans="2:4" x14ac:dyDescent="0.2">
      <c r="B435" s="694"/>
      <c r="C435" s="694"/>
      <c r="D435" s="693"/>
    </row>
    <row r="436" spans="2:4" x14ac:dyDescent="0.2">
      <c r="B436" s="694"/>
      <c r="C436" s="694"/>
      <c r="D436" s="693"/>
    </row>
    <row r="437" spans="2:4" x14ac:dyDescent="0.2">
      <c r="B437" s="694"/>
      <c r="C437" s="694"/>
      <c r="D437" s="693"/>
    </row>
    <row r="438" spans="2:4" x14ac:dyDescent="0.2">
      <c r="B438" s="694"/>
      <c r="C438" s="694"/>
      <c r="D438" s="693"/>
    </row>
    <row r="439" spans="2:4" x14ac:dyDescent="0.2">
      <c r="B439" s="694"/>
      <c r="C439" s="694"/>
      <c r="D439" s="693"/>
    </row>
    <row r="440" spans="2:4" x14ac:dyDescent="0.2">
      <c r="B440" s="694"/>
      <c r="C440" s="694"/>
      <c r="D440" s="693"/>
    </row>
    <row r="441" spans="2:4" x14ac:dyDescent="0.2">
      <c r="B441" s="694"/>
      <c r="C441" s="694"/>
      <c r="D441" s="693"/>
    </row>
    <row r="442" spans="2:4" x14ac:dyDescent="0.2">
      <c r="B442" s="694"/>
      <c r="C442" s="694"/>
      <c r="D442" s="693"/>
    </row>
    <row r="443" spans="2:4" x14ac:dyDescent="0.2">
      <c r="B443" s="694"/>
      <c r="C443" s="694"/>
      <c r="D443" s="693"/>
    </row>
    <row r="444" spans="2:4" x14ac:dyDescent="0.2">
      <c r="B444" s="694"/>
      <c r="C444" s="694"/>
      <c r="D444" s="693"/>
    </row>
    <row r="445" spans="2:4" x14ac:dyDescent="0.2">
      <c r="B445" s="694"/>
      <c r="C445" s="694"/>
      <c r="D445" s="693"/>
    </row>
    <row r="446" spans="2:4" x14ac:dyDescent="0.2">
      <c r="B446" s="694"/>
      <c r="C446" s="694"/>
      <c r="D446" s="693"/>
    </row>
    <row r="447" spans="2:4" x14ac:dyDescent="0.2">
      <c r="B447" s="694"/>
      <c r="C447" s="694"/>
      <c r="D447" s="693"/>
    </row>
    <row r="448" spans="2:4" x14ac:dyDescent="0.2">
      <c r="B448" s="694"/>
      <c r="C448" s="694"/>
      <c r="D448" s="693"/>
    </row>
    <row r="449" spans="2:4" x14ac:dyDescent="0.2">
      <c r="B449" s="694"/>
      <c r="C449" s="694"/>
      <c r="D449" s="693"/>
    </row>
    <row r="450" spans="2:4" x14ac:dyDescent="0.2">
      <c r="B450" s="694"/>
      <c r="C450" s="694"/>
      <c r="D450" s="693"/>
    </row>
    <row r="451" spans="2:4" x14ac:dyDescent="0.2">
      <c r="B451" s="694"/>
      <c r="C451" s="694"/>
      <c r="D451" s="693"/>
    </row>
    <row r="452" spans="2:4" x14ac:dyDescent="0.2">
      <c r="B452" s="694"/>
      <c r="C452" s="694"/>
      <c r="D452" s="693"/>
    </row>
    <row r="453" spans="2:4" x14ac:dyDescent="0.2">
      <c r="B453" s="694"/>
      <c r="C453" s="694"/>
      <c r="D453" s="693"/>
    </row>
    <row r="454" spans="2:4" x14ac:dyDescent="0.2">
      <c r="B454" s="694"/>
      <c r="C454" s="694"/>
      <c r="D454" s="693"/>
    </row>
    <row r="455" spans="2:4" x14ac:dyDescent="0.2">
      <c r="B455" s="694"/>
      <c r="C455" s="694"/>
      <c r="D455" s="693"/>
    </row>
    <row r="456" spans="2:4" x14ac:dyDescent="0.2">
      <c r="B456" s="694"/>
      <c r="C456" s="694"/>
      <c r="D456" s="693"/>
    </row>
    <row r="457" spans="2:4" x14ac:dyDescent="0.2">
      <c r="B457" s="694"/>
      <c r="C457" s="694"/>
      <c r="D457" s="693"/>
    </row>
    <row r="458" spans="2:4" x14ac:dyDescent="0.2">
      <c r="B458" s="694"/>
      <c r="C458" s="694"/>
      <c r="D458" s="693"/>
    </row>
    <row r="459" spans="2:4" x14ac:dyDescent="0.2">
      <c r="B459" s="694"/>
      <c r="C459" s="694"/>
      <c r="D459" s="693"/>
    </row>
    <row r="460" spans="2:4" x14ac:dyDescent="0.2">
      <c r="B460" s="694"/>
      <c r="C460" s="694"/>
      <c r="D460" s="693"/>
    </row>
    <row r="461" spans="2:4" x14ac:dyDescent="0.2">
      <c r="B461" s="694"/>
      <c r="C461" s="694"/>
      <c r="D461" s="693"/>
    </row>
    <row r="462" spans="2:4" x14ac:dyDescent="0.2">
      <c r="B462" s="694"/>
      <c r="C462" s="694"/>
      <c r="D462" s="693"/>
    </row>
    <row r="463" spans="2:4" x14ac:dyDescent="0.2">
      <c r="B463" s="694"/>
      <c r="C463" s="694"/>
      <c r="D463" s="693"/>
    </row>
    <row r="464" spans="2:4" x14ac:dyDescent="0.2">
      <c r="B464" s="694"/>
      <c r="C464" s="694"/>
      <c r="D464" s="693"/>
    </row>
    <row r="465" spans="2:4" x14ac:dyDescent="0.2">
      <c r="B465" s="694"/>
      <c r="C465" s="694"/>
      <c r="D465" s="693"/>
    </row>
    <row r="466" spans="2:4" x14ac:dyDescent="0.2">
      <c r="B466" s="694"/>
      <c r="C466" s="694"/>
      <c r="D466" s="693"/>
    </row>
    <row r="467" spans="2:4" x14ac:dyDescent="0.2">
      <c r="B467" s="694"/>
      <c r="C467" s="694"/>
      <c r="D467" s="693"/>
    </row>
    <row r="468" spans="2:4" x14ac:dyDescent="0.2">
      <c r="B468" s="694"/>
      <c r="C468" s="694"/>
      <c r="D468" s="693"/>
    </row>
    <row r="469" spans="2:4" x14ac:dyDescent="0.2">
      <c r="B469" s="694"/>
      <c r="C469" s="694"/>
      <c r="D469" s="693"/>
    </row>
    <row r="470" spans="2:4" x14ac:dyDescent="0.2">
      <c r="B470" s="694"/>
      <c r="C470" s="694"/>
      <c r="D470" s="693"/>
    </row>
    <row r="471" spans="2:4" x14ac:dyDescent="0.2">
      <c r="B471" s="694"/>
      <c r="C471" s="694"/>
      <c r="D471" s="693"/>
    </row>
    <row r="472" spans="2:4" x14ac:dyDescent="0.2">
      <c r="B472" s="694"/>
      <c r="C472" s="694"/>
      <c r="D472" s="693"/>
    </row>
    <row r="473" spans="2:4" x14ac:dyDescent="0.2">
      <c r="B473" s="694"/>
      <c r="C473" s="694"/>
      <c r="D473" s="693"/>
    </row>
    <row r="474" spans="2:4" x14ac:dyDescent="0.2">
      <c r="B474" s="694"/>
      <c r="C474" s="694"/>
      <c r="D474" s="693"/>
    </row>
    <row r="475" spans="2:4" x14ac:dyDescent="0.2">
      <c r="B475" s="694"/>
      <c r="C475" s="694"/>
      <c r="D475" s="693"/>
    </row>
    <row r="476" spans="2:4" x14ac:dyDescent="0.2">
      <c r="B476" s="694"/>
      <c r="C476" s="694"/>
      <c r="D476" s="693"/>
    </row>
    <row r="477" spans="2:4" x14ac:dyDescent="0.2">
      <c r="B477" s="694"/>
      <c r="C477" s="694"/>
      <c r="D477" s="693"/>
    </row>
    <row r="478" spans="2:4" x14ac:dyDescent="0.2">
      <c r="B478" s="694"/>
      <c r="C478" s="694"/>
      <c r="D478" s="693"/>
    </row>
    <row r="479" spans="2:4" x14ac:dyDescent="0.2">
      <c r="B479" s="694"/>
      <c r="C479" s="694"/>
      <c r="D479" s="693"/>
    </row>
    <row r="480" spans="2:4" x14ac:dyDescent="0.2">
      <c r="B480" s="694"/>
      <c r="C480" s="694"/>
      <c r="D480" s="693"/>
    </row>
    <row r="481" spans="2:4" x14ac:dyDescent="0.2">
      <c r="B481" s="694"/>
      <c r="C481" s="694"/>
      <c r="D481" s="693"/>
    </row>
    <row r="482" spans="2:4" x14ac:dyDescent="0.2">
      <c r="B482" s="694"/>
      <c r="C482" s="694"/>
      <c r="D482" s="693"/>
    </row>
    <row r="483" spans="2:4" x14ac:dyDescent="0.2">
      <c r="B483" s="694"/>
      <c r="C483" s="694"/>
      <c r="D483" s="693"/>
    </row>
    <row r="484" spans="2:4" x14ac:dyDescent="0.2">
      <c r="B484" s="694"/>
      <c r="C484" s="694"/>
      <c r="D484" s="693"/>
    </row>
    <row r="485" spans="2:4" x14ac:dyDescent="0.2">
      <c r="B485" s="694"/>
      <c r="C485" s="694"/>
      <c r="D485" s="693"/>
    </row>
    <row r="486" spans="2:4" x14ac:dyDescent="0.2">
      <c r="B486" s="694"/>
      <c r="C486" s="694"/>
      <c r="D486" s="693"/>
    </row>
    <row r="487" spans="2:4" x14ac:dyDescent="0.2">
      <c r="B487" s="694"/>
      <c r="C487" s="694"/>
      <c r="D487" s="693"/>
    </row>
    <row r="488" spans="2:4" x14ac:dyDescent="0.2">
      <c r="B488" s="694"/>
      <c r="C488" s="694"/>
      <c r="D488" s="693"/>
    </row>
    <row r="489" spans="2:4" x14ac:dyDescent="0.2">
      <c r="B489" s="694"/>
      <c r="C489" s="694"/>
      <c r="D489" s="693"/>
    </row>
    <row r="490" spans="2:4" x14ac:dyDescent="0.2">
      <c r="B490" s="694"/>
      <c r="C490" s="694"/>
      <c r="D490" s="693"/>
    </row>
    <row r="491" spans="2:4" x14ac:dyDescent="0.2">
      <c r="B491" s="694"/>
      <c r="C491" s="694"/>
      <c r="D491" s="693"/>
    </row>
    <row r="492" spans="2:4" x14ac:dyDescent="0.2">
      <c r="B492" s="694"/>
      <c r="C492" s="694"/>
      <c r="D492" s="693"/>
    </row>
    <row r="493" spans="2:4" x14ac:dyDescent="0.2">
      <c r="B493" s="694"/>
      <c r="C493" s="694"/>
      <c r="D493" s="693"/>
    </row>
    <row r="494" spans="2:4" x14ac:dyDescent="0.2">
      <c r="B494" s="694"/>
      <c r="C494" s="694"/>
      <c r="D494" s="693"/>
    </row>
    <row r="495" spans="2:4" x14ac:dyDescent="0.2">
      <c r="B495" s="694"/>
      <c r="C495" s="694"/>
      <c r="D495" s="693"/>
    </row>
    <row r="496" spans="2:4" x14ac:dyDescent="0.2">
      <c r="B496" s="694"/>
      <c r="C496" s="694"/>
      <c r="D496" s="693"/>
    </row>
    <row r="497" spans="2:4" x14ac:dyDescent="0.2">
      <c r="B497" s="694"/>
      <c r="C497" s="694"/>
      <c r="D497" s="693"/>
    </row>
    <row r="498" spans="2:4" x14ac:dyDescent="0.2">
      <c r="B498" s="694"/>
      <c r="C498" s="694"/>
      <c r="D498" s="693"/>
    </row>
    <row r="499" spans="2:4" x14ac:dyDescent="0.2">
      <c r="B499" s="694"/>
      <c r="C499" s="694"/>
      <c r="D499" s="693"/>
    </row>
    <row r="500" spans="2:4" x14ac:dyDescent="0.2">
      <c r="B500" s="694"/>
      <c r="C500" s="694"/>
      <c r="D500" s="693"/>
    </row>
    <row r="501" spans="2:4" x14ac:dyDescent="0.2">
      <c r="B501" s="694"/>
      <c r="C501" s="694"/>
      <c r="D501" s="693"/>
    </row>
    <row r="502" spans="2:4" x14ac:dyDescent="0.2">
      <c r="B502" s="694"/>
      <c r="C502" s="694"/>
      <c r="D502" s="693"/>
    </row>
    <row r="503" spans="2:4" x14ac:dyDescent="0.2">
      <c r="B503" s="694"/>
      <c r="C503" s="694"/>
      <c r="D503" s="693"/>
    </row>
    <row r="504" spans="2:4" x14ac:dyDescent="0.2">
      <c r="B504" s="694"/>
      <c r="C504" s="694"/>
      <c r="D504" s="693"/>
    </row>
    <row r="505" spans="2:4" x14ac:dyDescent="0.2">
      <c r="B505" s="694"/>
      <c r="C505" s="694"/>
      <c r="D505" s="693"/>
    </row>
    <row r="506" spans="2:4" x14ac:dyDescent="0.2">
      <c r="B506" s="694"/>
      <c r="C506" s="694"/>
      <c r="D506" s="693"/>
    </row>
    <row r="507" spans="2:4" x14ac:dyDescent="0.2">
      <c r="B507" s="694"/>
      <c r="C507" s="694"/>
      <c r="D507" s="693"/>
    </row>
    <row r="508" spans="2:4" x14ac:dyDescent="0.2">
      <c r="B508" s="694"/>
      <c r="C508" s="694"/>
      <c r="D508" s="693"/>
    </row>
    <row r="509" spans="2:4" x14ac:dyDescent="0.2">
      <c r="B509" s="694"/>
      <c r="C509" s="694"/>
      <c r="D509" s="693"/>
    </row>
    <row r="510" spans="2:4" x14ac:dyDescent="0.2">
      <c r="B510" s="694"/>
      <c r="C510" s="694"/>
      <c r="D510" s="693"/>
    </row>
    <row r="511" spans="2:4" x14ac:dyDescent="0.2">
      <c r="B511" s="694"/>
      <c r="C511" s="694"/>
      <c r="D511" s="693"/>
    </row>
    <row r="512" spans="2:4" x14ac:dyDescent="0.2">
      <c r="B512" s="694"/>
      <c r="C512" s="694"/>
      <c r="D512" s="693"/>
    </row>
    <row r="513" spans="2:4" x14ac:dyDescent="0.2">
      <c r="B513" s="694"/>
      <c r="C513" s="694"/>
      <c r="D513" s="693"/>
    </row>
    <row r="514" spans="2:4" x14ac:dyDescent="0.2">
      <c r="B514" s="694"/>
      <c r="C514" s="694"/>
      <c r="D514" s="693"/>
    </row>
    <row r="515" spans="2:4" x14ac:dyDescent="0.2">
      <c r="B515" s="694"/>
      <c r="C515" s="694"/>
      <c r="D515" s="693"/>
    </row>
    <row r="516" spans="2:4" x14ac:dyDescent="0.2">
      <c r="B516" s="694"/>
      <c r="C516" s="694"/>
      <c r="D516" s="693"/>
    </row>
    <row r="517" spans="2:4" x14ac:dyDescent="0.2">
      <c r="B517" s="694"/>
      <c r="C517" s="694"/>
      <c r="D517" s="693"/>
    </row>
    <row r="518" spans="2:4" x14ac:dyDescent="0.2">
      <c r="B518" s="694"/>
      <c r="C518" s="694"/>
      <c r="D518" s="693"/>
    </row>
    <row r="519" spans="2:4" x14ac:dyDescent="0.2">
      <c r="B519" s="694"/>
      <c r="C519" s="694"/>
      <c r="D519" s="693"/>
    </row>
    <row r="520" spans="2:4" x14ac:dyDescent="0.2">
      <c r="B520" s="694"/>
      <c r="C520" s="694"/>
      <c r="D520" s="693"/>
    </row>
    <row r="521" spans="2:4" x14ac:dyDescent="0.2">
      <c r="B521" s="694"/>
      <c r="C521" s="694"/>
      <c r="D521" s="693"/>
    </row>
    <row r="522" spans="2:4" x14ac:dyDescent="0.2">
      <c r="B522" s="694"/>
      <c r="C522" s="694"/>
      <c r="D522" s="693"/>
    </row>
    <row r="523" spans="2:4" x14ac:dyDescent="0.2">
      <c r="B523" s="694"/>
      <c r="C523" s="694"/>
      <c r="D523" s="693"/>
    </row>
    <row r="524" spans="2:4" x14ac:dyDescent="0.2">
      <c r="B524" s="694"/>
      <c r="C524" s="694"/>
      <c r="D524" s="693"/>
    </row>
    <row r="525" spans="2:4" x14ac:dyDescent="0.2">
      <c r="B525" s="694"/>
      <c r="C525" s="694"/>
      <c r="D525" s="693"/>
    </row>
    <row r="526" spans="2:4" x14ac:dyDescent="0.2">
      <c r="B526" s="694"/>
      <c r="C526" s="694"/>
      <c r="D526" s="693"/>
    </row>
    <row r="527" spans="2:4" x14ac:dyDescent="0.2">
      <c r="B527" s="694"/>
      <c r="C527" s="694"/>
      <c r="D527" s="693"/>
    </row>
    <row r="528" spans="2:4" x14ac:dyDescent="0.2">
      <c r="B528" s="694"/>
      <c r="C528" s="694"/>
      <c r="D528" s="693"/>
    </row>
    <row r="529" spans="2:4" x14ac:dyDescent="0.2">
      <c r="B529" s="694"/>
      <c r="C529" s="694"/>
      <c r="D529" s="693"/>
    </row>
    <row r="530" spans="2:4" x14ac:dyDescent="0.2">
      <c r="B530" s="694"/>
      <c r="C530" s="694"/>
      <c r="D530" s="693"/>
    </row>
    <row r="531" spans="2:4" x14ac:dyDescent="0.2">
      <c r="B531" s="694"/>
      <c r="C531" s="694"/>
      <c r="D531" s="693"/>
    </row>
    <row r="532" spans="2:4" x14ac:dyDescent="0.2">
      <c r="B532" s="694"/>
      <c r="C532" s="694"/>
      <c r="D532" s="693"/>
    </row>
    <row r="533" spans="2:4" x14ac:dyDescent="0.2">
      <c r="B533" s="694"/>
      <c r="C533" s="694"/>
      <c r="D533" s="693"/>
    </row>
    <row r="534" spans="2:4" x14ac:dyDescent="0.2">
      <c r="B534" s="694"/>
      <c r="C534" s="694"/>
      <c r="D534" s="693"/>
    </row>
    <row r="535" spans="2:4" x14ac:dyDescent="0.2">
      <c r="B535" s="694"/>
      <c r="C535" s="694"/>
      <c r="D535" s="693"/>
    </row>
    <row r="536" spans="2:4" x14ac:dyDescent="0.2">
      <c r="B536" s="694"/>
      <c r="C536" s="694"/>
      <c r="D536" s="693"/>
    </row>
    <row r="537" spans="2:4" x14ac:dyDescent="0.2">
      <c r="B537" s="694"/>
      <c r="C537" s="694"/>
      <c r="D537" s="693"/>
    </row>
    <row r="538" spans="2:4" x14ac:dyDescent="0.2">
      <c r="B538" s="694"/>
      <c r="C538" s="694"/>
      <c r="D538" s="693"/>
    </row>
    <row r="539" spans="2:4" x14ac:dyDescent="0.2">
      <c r="B539" s="694"/>
      <c r="C539" s="694"/>
      <c r="D539" s="693"/>
    </row>
    <row r="540" spans="2:4" x14ac:dyDescent="0.2">
      <c r="B540" s="694"/>
      <c r="C540" s="694"/>
      <c r="D540" s="693"/>
    </row>
    <row r="541" spans="2:4" x14ac:dyDescent="0.2">
      <c r="B541" s="694"/>
      <c r="C541" s="694"/>
      <c r="D541" s="693"/>
    </row>
    <row r="542" spans="2:4" x14ac:dyDescent="0.2">
      <c r="B542" s="694"/>
      <c r="C542" s="694"/>
      <c r="D542" s="693"/>
    </row>
    <row r="543" spans="2:4" x14ac:dyDescent="0.2">
      <c r="B543" s="694"/>
      <c r="C543" s="694"/>
      <c r="D543" s="693"/>
    </row>
    <row r="544" spans="2:4" x14ac:dyDescent="0.2">
      <c r="B544" s="694"/>
      <c r="C544" s="694"/>
      <c r="D544" s="693"/>
    </row>
    <row r="545" spans="2:4" x14ac:dyDescent="0.2">
      <c r="B545" s="694"/>
      <c r="C545" s="694"/>
      <c r="D545" s="693"/>
    </row>
    <row r="546" spans="2:4" x14ac:dyDescent="0.2">
      <c r="B546" s="694"/>
      <c r="C546" s="694"/>
      <c r="D546" s="693"/>
    </row>
    <row r="547" spans="2:4" x14ac:dyDescent="0.2">
      <c r="B547" s="694"/>
      <c r="C547" s="694"/>
      <c r="D547" s="693"/>
    </row>
    <row r="548" spans="2:4" x14ac:dyDescent="0.2">
      <c r="B548" s="694"/>
      <c r="C548" s="694"/>
      <c r="D548" s="693"/>
    </row>
    <row r="549" spans="2:4" x14ac:dyDescent="0.2">
      <c r="B549" s="694"/>
      <c r="C549" s="694"/>
      <c r="D549" s="693"/>
    </row>
    <row r="550" spans="2:4" x14ac:dyDescent="0.2">
      <c r="B550" s="694"/>
      <c r="C550" s="694"/>
      <c r="D550" s="693"/>
    </row>
    <row r="551" spans="2:4" x14ac:dyDescent="0.2">
      <c r="B551" s="694"/>
      <c r="C551" s="694"/>
      <c r="D551" s="693"/>
    </row>
    <row r="552" spans="2:4" x14ac:dyDescent="0.2">
      <c r="B552" s="694"/>
      <c r="C552" s="694"/>
      <c r="D552" s="693"/>
    </row>
    <row r="553" spans="2:4" x14ac:dyDescent="0.2">
      <c r="B553" s="694"/>
      <c r="C553" s="694"/>
      <c r="D553" s="693"/>
    </row>
    <row r="554" spans="2:4" x14ac:dyDescent="0.2">
      <c r="B554" s="694"/>
      <c r="C554" s="694"/>
      <c r="D554" s="693"/>
    </row>
    <row r="555" spans="2:4" x14ac:dyDescent="0.2">
      <c r="B555" s="694"/>
      <c r="C555" s="694"/>
      <c r="D555" s="693"/>
    </row>
    <row r="556" spans="2:4" x14ac:dyDescent="0.2">
      <c r="B556" s="694"/>
      <c r="C556" s="694"/>
      <c r="D556" s="693"/>
    </row>
    <row r="557" spans="2:4" x14ac:dyDescent="0.2">
      <c r="B557" s="694"/>
      <c r="C557" s="694"/>
      <c r="D557" s="693"/>
    </row>
    <row r="558" spans="2:4" x14ac:dyDescent="0.2">
      <c r="B558" s="694"/>
      <c r="C558" s="694"/>
      <c r="D558" s="693"/>
    </row>
    <row r="559" spans="2:4" x14ac:dyDescent="0.2">
      <c r="B559" s="694"/>
      <c r="C559" s="694"/>
      <c r="D559" s="693"/>
    </row>
    <row r="560" spans="2:4" x14ac:dyDescent="0.2">
      <c r="B560" s="694"/>
      <c r="C560" s="694"/>
      <c r="D560" s="693"/>
    </row>
    <row r="561" spans="2:4" x14ac:dyDescent="0.2">
      <c r="B561" s="694"/>
      <c r="C561" s="694"/>
      <c r="D561" s="693"/>
    </row>
    <row r="562" spans="2:4" x14ac:dyDescent="0.2">
      <c r="B562" s="694"/>
      <c r="C562" s="694"/>
      <c r="D562" s="693"/>
    </row>
    <row r="563" spans="2:4" x14ac:dyDescent="0.2">
      <c r="B563" s="694"/>
      <c r="C563" s="694"/>
      <c r="D563" s="693"/>
    </row>
    <row r="564" spans="2:4" x14ac:dyDescent="0.2">
      <c r="B564" s="694"/>
      <c r="C564" s="694"/>
      <c r="D564" s="693"/>
    </row>
    <row r="565" spans="2:4" x14ac:dyDescent="0.2">
      <c r="B565" s="694"/>
      <c r="C565" s="694"/>
      <c r="D565" s="693"/>
    </row>
    <row r="566" spans="2:4" x14ac:dyDescent="0.2">
      <c r="B566" s="694"/>
      <c r="C566" s="694"/>
      <c r="D566" s="693"/>
    </row>
    <row r="567" spans="2:4" x14ac:dyDescent="0.2">
      <c r="B567" s="694"/>
      <c r="C567" s="694"/>
      <c r="D567" s="693"/>
    </row>
    <row r="568" spans="2:4" x14ac:dyDescent="0.2">
      <c r="B568" s="694"/>
      <c r="C568" s="694"/>
      <c r="D568" s="693"/>
    </row>
    <row r="569" spans="2:4" x14ac:dyDescent="0.2">
      <c r="B569" s="694"/>
      <c r="C569" s="694"/>
      <c r="D569" s="693"/>
    </row>
    <row r="570" spans="2:4" x14ac:dyDescent="0.2">
      <c r="B570" s="694"/>
      <c r="C570" s="694"/>
      <c r="D570" s="693"/>
    </row>
    <row r="571" spans="2:4" x14ac:dyDescent="0.2">
      <c r="B571" s="694"/>
      <c r="C571" s="694"/>
      <c r="D571" s="693"/>
    </row>
    <row r="572" spans="2:4" x14ac:dyDescent="0.2">
      <c r="B572" s="694"/>
      <c r="C572" s="694"/>
      <c r="D572" s="693"/>
    </row>
    <row r="573" spans="2:4" x14ac:dyDescent="0.2">
      <c r="B573" s="694"/>
      <c r="C573" s="694"/>
      <c r="D573" s="693"/>
    </row>
    <row r="574" spans="2:4" x14ac:dyDescent="0.2">
      <c r="B574" s="694"/>
      <c r="C574" s="694"/>
      <c r="D574" s="693"/>
    </row>
    <row r="575" spans="2:4" x14ac:dyDescent="0.2">
      <c r="B575" s="694"/>
      <c r="C575" s="694"/>
      <c r="D575" s="693"/>
    </row>
    <row r="576" spans="2:4" x14ac:dyDescent="0.2">
      <c r="B576" s="694"/>
      <c r="C576" s="694"/>
      <c r="D576" s="693"/>
    </row>
    <row r="577" spans="2:4" x14ac:dyDescent="0.2">
      <c r="B577" s="694"/>
      <c r="C577" s="694"/>
      <c r="D577" s="693"/>
    </row>
    <row r="578" spans="2:4" x14ac:dyDescent="0.2">
      <c r="B578" s="694"/>
      <c r="C578" s="694"/>
      <c r="D578" s="693"/>
    </row>
    <row r="579" spans="2:4" x14ac:dyDescent="0.2">
      <c r="B579" s="694"/>
      <c r="C579" s="694"/>
      <c r="D579" s="693"/>
    </row>
    <row r="580" spans="2:4" x14ac:dyDescent="0.2">
      <c r="B580" s="694"/>
      <c r="C580" s="694"/>
      <c r="D580" s="693"/>
    </row>
    <row r="581" spans="2:4" x14ac:dyDescent="0.2">
      <c r="B581" s="694"/>
      <c r="C581" s="694"/>
      <c r="D581" s="693"/>
    </row>
    <row r="582" spans="2:4" x14ac:dyDescent="0.2">
      <c r="B582" s="694"/>
      <c r="C582" s="694"/>
      <c r="D582" s="693"/>
    </row>
    <row r="583" spans="2:4" x14ac:dyDescent="0.2">
      <c r="B583" s="694"/>
      <c r="C583" s="694"/>
      <c r="D583" s="693"/>
    </row>
    <row r="584" spans="2:4" x14ac:dyDescent="0.2">
      <c r="B584" s="694"/>
      <c r="C584" s="694"/>
      <c r="D584" s="693"/>
    </row>
    <row r="585" spans="2:4" x14ac:dyDescent="0.2">
      <c r="B585" s="694"/>
      <c r="C585" s="694"/>
      <c r="D585" s="693"/>
    </row>
    <row r="586" spans="2:4" x14ac:dyDescent="0.2">
      <c r="B586" s="694"/>
      <c r="C586" s="694"/>
      <c r="D586" s="693"/>
    </row>
    <row r="587" spans="2:4" x14ac:dyDescent="0.2">
      <c r="B587" s="694"/>
      <c r="C587" s="694"/>
      <c r="D587" s="693"/>
    </row>
    <row r="588" spans="2:4" x14ac:dyDescent="0.2">
      <c r="B588" s="694"/>
      <c r="C588" s="694"/>
      <c r="D588" s="693"/>
    </row>
    <row r="589" spans="2:4" x14ac:dyDescent="0.2">
      <c r="B589" s="694"/>
      <c r="C589" s="694"/>
      <c r="D589" s="693"/>
    </row>
    <row r="590" spans="2:4" x14ac:dyDescent="0.2">
      <c r="B590" s="694"/>
      <c r="C590" s="694"/>
      <c r="D590" s="693"/>
    </row>
    <row r="591" spans="2:4" x14ac:dyDescent="0.2">
      <c r="B591" s="694"/>
      <c r="C591" s="694"/>
      <c r="D591" s="693"/>
    </row>
    <row r="592" spans="2:4" x14ac:dyDescent="0.2">
      <c r="B592" s="694"/>
      <c r="C592" s="694"/>
      <c r="D592" s="693"/>
    </row>
    <row r="593" spans="2:4" x14ac:dyDescent="0.2">
      <c r="B593" s="694"/>
      <c r="C593" s="694"/>
      <c r="D593" s="693"/>
    </row>
    <row r="594" spans="2:4" x14ac:dyDescent="0.2">
      <c r="B594" s="694"/>
      <c r="C594" s="694"/>
      <c r="D594" s="693"/>
    </row>
    <row r="595" spans="2:4" x14ac:dyDescent="0.2">
      <c r="B595" s="694"/>
      <c r="C595" s="694"/>
      <c r="D595" s="693"/>
    </row>
    <row r="596" spans="2:4" x14ac:dyDescent="0.2">
      <c r="B596" s="694"/>
      <c r="C596" s="694"/>
      <c r="D596" s="693"/>
    </row>
    <row r="597" spans="2:4" x14ac:dyDescent="0.2">
      <c r="B597" s="694"/>
      <c r="C597" s="694"/>
      <c r="D597" s="693"/>
    </row>
    <row r="598" spans="2:4" x14ac:dyDescent="0.2">
      <c r="B598" s="694"/>
      <c r="C598" s="694"/>
      <c r="D598" s="693"/>
    </row>
    <row r="599" spans="2:4" x14ac:dyDescent="0.2">
      <c r="B599" s="694"/>
      <c r="C599" s="694"/>
      <c r="D599" s="693"/>
    </row>
    <row r="600" spans="2:4" x14ac:dyDescent="0.2">
      <c r="B600" s="694"/>
      <c r="C600" s="694"/>
      <c r="D600" s="693"/>
    </row>
    <row r="601" spans="2:4" x14ac:dyDescent="0.2">
      <c r="B601" s="694"/>
      <c r="C601" s="694"/>
      <c r="D601" s="693"/>
    </row>
    <row r="602" spans="2:4" x14ac:dyDescent="0.2">
      <c r="B602" s="694"/>
      <c r="C602" s="694"/>
      <c r="D602" s="693"/>
    </row>
    <row r="603" spans="2:4" x14ac:dyDescent="0.2">
      <c r="B603" s="694"/>
      <c r="C603" s="694"/>
      <c r="D603" s="693"/>
    </row>
    <row r="604" spans="2:4" x14ac:dyDescent="0.2">
      <c r="B604" s="694"/>
      <c r="C604" s="694"/>
      <c r="D604" s="693"/>
    </row>
    <row r="605" spans="2:4" x14ac:dyDescent="0.2">
      <c r="B605" s="694"/>
      <c r="C605" s="694"/>
      <c r="D605" s="693"/>
    </row>
    <row r="606" spans="2:4" x14ac:dyDescent="0.2">
      <c r="B606" s="694"/>
      <c r="C606" s="694"/>
      <c r="D606" s="693"/>
    </row>
    <row r="607" spans="2:4" x14ac:dyDescent="0.2">
      <c r="B607" s="694"/>
      <c r="C607" s="694"/>
      <c r="D607" s="693"/>
    </row>
    <row r="608" spans="2:4" x14ac:dyDescent="0.2">
      <c r="B608" s="694"/>
      <c r="C608" s="694"/>
      <c r="D608" s="693"/>
    </row>
    <row r="609" spans="2:4" x14ac:dyDescent="0.2">
      <c r="B609" s="694"/>
      <c r="C609" s="694"/>
      <c r="D609" s="693"/>
    </row>
    <row r="610" spans="2:4" x14ac:dyDescent="0.2">
      <c r="B610" s="694"/>
      <c r="C610" s="694"/>
      <c r="D610" s="693"/>
    </row>
    <row r="611" spans="2:4" x14ac:dyDescent="0.2">
      <c r="B611" s="694"/>
      <c r="C611" s="694"/>
      <c r="D611" s="693"/>
    </row>
    <row r="612" spans="2:4" x14ac:dyDescent="0.2">
      <c r="B612" s="694"/>
      <c r="C612" s="694"/>
      <c r="D612" s="693"/>
    </row>
    <row r="613" spans="2:4" x14ac:dyDescent="0.2">
      <c r="B613" s="694"/>
      <c r="C613" s="694"/>
      <c r="D613" s="693"/>
    </row>
    <row r="614" spans="2:4" x14ac:dyDescent="0.2">
      <c r="B614" s="694"/>
      <c r="C614" s="694"/>
      <c r="D614" s="693"/>
    </row>
    <row r="615" spans="2:4" x14ac:dyDescent="0.2">
      <c r="B615" s="694"/>
      <c r="C615" s="694"/>
      <c r="D615" s="693"/>
    </row>
    <row r="616" spans="2:4" x14ac:dyDescent="0.2">
      <c r="B616" s="694"/>
      <c r="C616" s="694"/>
      <c r="D616" s="693"/>
    </row>
    <row r="617" spans="2:4" x14ac:dyDescent="0.2">
      <c r="B617" s="694"/>
      <c r="C617" s="694"/>
      <c r="D617" s="693"/>
    </row>
    <row r="618" spans="2:4" x14ac:dyDescent="0.2">
      <c r="B618" s="694"/>
      <c r="C618" s="694"/>
      <c r="D618" s="693"/>
    </row>
    <row r="619" spans="2:4" x14ac:dyDescent="0.2">
      <c r="B619" s="694"/>
      <c r="C619" s="694"/>
      <c r="D619" s="693"/>
    </row>
    <row r="620" spans="2:4" x14ac:dyDescent="0.2">
      <c r="B620" s="694"/>
      <c r="C620" s="694"/>
      <c r="D620" s="693"/>
    </row>
    <row r="621" spans="2:4" x14ac:dyDescent="0.2">
      <c r="B621" s="694"/>
      <c r="C621" s="694"/>
      <c r="D621" s="693"/>
    </row>
    <row r="622" spans="2:4" x14ac:dyDescent="0.2">
      <c r="B622" s="694"/>
      <c r="C622" s="694"/>
      <c r="D622" s="693"/>
    </row>
    <row r="623" spans="2:4" x14ac:dyDescent="0.2">
      <c r="B623" s="694"/>
      <c r="C623" s="694"/>
      <c r="D623" s="693"/>
    </row>
    <row r="624" spans="2:4" x14ac:dyDescent="0.2">
      <c r="B624" s="694"/>
      <c r="C624" s="694"/>
      <c r="D624" s="693"/>
    </row>
    <row r="625" spans="2:4" x14ac:dyDescent="0.2">
      <c r="B625" s="694"/>
      <c r="C625" s="694"/>
      <c r="D625" s="693"/>
    </row>
    <row r="626" spans="2:4" x14ac:dyDescent="0.2">
      <c r="B626" s="694"/>
      <c r="C626" s="694"/>
      <c r="D626" s="693"/>
    </row>
    <row r="627" spans="2:4" x14ac:dyDescent="0.2">
      <c r="B627" s="694"/>
      <c r="C627" s="694"/>
      <c r="D627" s="693"/>
    </row>
    <row r="628" spans="2:4" x14ac:dyDescent="0.2">
      <c r="B628" s="694"/>
      <c r="C628" s="694"/>
      <c r="D628" s="693"/>
    </row>
    <row r="629" spans="2:4" x14ac:dyDescent="0.2">
      <c r="B629" s="694"/>
      <c r="C629" s="694"/>
      <c r="D629" s="693"/>
    </row>
    <row r="630" spans="2:4" x14ac:dyDescent="0.2">
      <c r="B630" s="694"/>
      <c r="C630" s="694"/>
      <c r="D630" s="693"/>
    </row>
    <row r="631" spans="2:4" x14ac:dyDescent="0.2">
      <c r="B631" s="694"/>
      <c r="C631" s="694"/>
      <c r="D631" s="693"/>
    </row>
    <row r="632" spans="2:4" x14ac:dyDescent="0.2">
      <c r="B632" s="694"/>
      <c r="C632" s="694"/>
      <c r="D632" s="693"/>
    </row>
    <row r="633" spans="2:4" x14ac:dyDescent="0.2">
      <c r="B633" s="694"/>
      <c r="C633" s="694"/>
      <c r="D633" s="693"/>
    </row>
    <row r="634" spans="2:4" x14ac:dyDescent="0.2">
      <c r="B634" s="694"/>
      <c r="C634" s="694"/>
      <c r="D634" s="693"/>
    </row>
    <row r="635" spans="2:4" x14ac:dyDescent="0.2">
      <c r="B635" s="694"/>
      <c r="C635" s="694"/>
      <c r="D635" s="693"/>
    </row>
    <row r="636" spans="2:4" x14ac:dyDescent="0.2">
      <c r="B636" s="694"/>
      <c r="C636" s="694"/>
      <c r="D636" s="693"/>
    </row>
    <row r="637" spans="2:4" x14ac:dyDescent="0.2">
      <c r="B637" s="694"/>
      <c r="C637" s="694"/>
      <c r="D637" s="693"/>
    </row>
    <row r="638" spans="2:4" x14ac:dyDescent="0.2">
      <c r="B638" s="694"/>
      <c r="C638" s="694"/>
      <c r="D638" s="693"/>
    </row>
    <row r="639" spans="2:4" x14ac:dyDescent="0.2">
      <c r="B639" s="694"/>
      <c r="C639" s="694"/>
      <c r="D639" s="693"/>
    </row>
    <row r="640" spans="2:4" x14ac:dyDescent="0.2">
      <c r="B640" s="694"/>
      <c r="C640" s="694"/>
      <c r="D640" s="693"/>
    </row>
    <row r="641" spans="2:4" x14ac:dyDescent="0.2">
      <c r="B641" s="694"/>
      <c r="C641" s="694"/>
      <c r="D641" s="693"/>
    </row>
    <row r="642" spans="2:4" x14ac:dyDescent="0.2">
      <c r="B642" s="694"/>
      <c r="C642" s="694"/>
      <c r="D642" s="693"/>
    </row>
    <row r="643" spans="2:4" x14ac:dyDescent="0.2">
      <c r="B643" s="694"/>
      <c r="C643" s="694"/>
      <c r="D643" s="693"/>
    </row>
    <row r="644" spans="2:4" x14ac:dyDescent="0.2">
      <c r="B644" s="694"/>
      <c r="C644" s="694"/>
      <c r="D644" s="693"/>
    </row>
    <row r="645" spans="2:4" x14ac:dyDescent="0.2">
      <c r="B645" s="694"/>
      <c r="C645" s="694"/>
      <c r="D645" s="693"/>
    </row>
    <row r="646" spans="2:4" x14ac:dyDescent="0.2">
      <c r="B646" s="694"/>
      <c r="C646" s="694"/>
      <c r="D646" s="693"/>
    </row>
    <row r="647" spans="2:4" x14ac:dyDescent="0.2">
      <c r="B647" s="694"/>
      <c r="C647" s="694"/>
      <c r="D647" s="693"/>
    </row>
    <row r="648" spans="2:4" x14ac:dyDescent="0.2">
      <c r="B648" s="694"/>
      <c r="C648" s="694"/>
      <c r="D648" s="693"/>
    </row>
    <row r="649" spans="2:4" x14ac:dyDescent="0.2">
      <c r="B649" s="694"/>
      <c r="C649" s="694"/>
      <c r="D649" s="693"/>
    </row>
    <row r="650" spans="2:4" x14ac:dyDescent="0.2">
      <c r="B650" s="694"/>
      <c r="C650" s="694"/>
      <c r="D650" s="693"/>
    </row>
    <row r="651" spans="2:4" x14ac:dyDescent="0.2">
      <c r="B651" s="694"/>
      <c r="C651" s="694"/>
      <c r="D651" s="693"/>
    </row>
    <row r="652" spans="2:4" x14ac:dyDescent="0.2">
      <c r="B652" s="694"/>
      <c r="C652" s="694"/>
      <c r="D652" s="693"/>
    </row>
    <row r="653" spans="2:4" x14ac:dyDescent="0.2">
      <c r="B653" s="694"/>
      <c r="C653" s="694"/>
      <c r="D653" s="693"/>
    </row>
    <row r="654" spans="2:4" x14ac:dyDescent="0.2">
      <c r="B654" s="694"/>
      <c r="C654" s="694"/>
      <c r="D654" s="693"/>
    </row>
    <row r="655" spans="2:4" x14ac:dyDescent="0.2">
      <c r="B655" s="694"/>
      <c r="C655" s="694"/>
      <c r="D655" s="693"/>
    </row>
    <row r="656" spans="2:4" x14ac:dyDescent="0.2">
      <c r="B656" s="694"/>
      <c r="C656" s="694"/>
      <c r="D656" s="693"/>
    </row>
    <row r="657" spans="2:4" x14ac:dyDescent="0.2">
      <c r="B657" s="694"/>
      <c r="C657" s="694"/>
      <c r="D657" s="693"/>
    </row>
    <row r="658" spans="2:4" x14ac:dyDescent="0.2">
      <c r="B658" s="694"/>
      <c r="C658" s="694"/>
      <c r="D658" s="693"/>
    </row>
    <row r="659" spans="2:4" x14ac:dyDescent="0.2">
      <c r="B659" s="694"/>
      <c r="C659" s="694"/>
      <c r="D659" s="693"/>
    </row>
    <row r="660" spans="2:4" x14ac:dyDescent="0.2">
      <c r="B660" s="694"/>
      <c r="C660" s="694"/>
      <c r="D660" s="693"/>
    </row>
    <row r="661" spans="2:4" x14ac:dyDescent="0.2">
      <c r="B661" s="694"/>
      <c r="C661" s="694"/>
      <c r="D661" s="693"/>
    </row>
    <row r="662" spans="2:4" x14ac:dyDescent="0.2">
      <c r="B662" s="694"/>
      <c r="C662" s="694"/>
      <c r="D662" s="693"/>
    </row>
    <row r="663" spans="2:4" x14ac:dyDescent="0.2">
      <c r="B663" s="694"/>
      <c r="C663" s="694"/>
      <c r="D663" s="693"/>
    </row>
    <row r="664" spans="2:4" x14ac:dyDescent="0.2">
      <c r="B664" s="694"/>
      <c r="C664" s="694"/>
      <c r="D664" s="693"/>
    </row>
    <row r="665" spans="2:4" x14ac:dyDescent="0.2">
      <c r="B665" s="694"/>
      <c r="C665" s="694"/>
      <c r="D665" s="693"/>
    </row>
    <row r="666" spans="2:4" x14ac:dyDescent="0.2">
      <c r="B666" s="694"/>
      <c r="C666" s="694"/>
      <c r="D666" s="693"/>
    </row>
    <row r="667" spans="2:4" x14ac:dyDescent="0.2">
      <c r="B667" s="694"/>
      <c r="C667" s="694"/>
      <c r="D667" s="693"/>
    </row>
  </sheetData>
  <pageMargins left="0.59055118110236227" right="0.19685039370078741" top="0.98425196850393704" bottom="1.1811023622047245" header="0.31496062992125984" footer="0.51181102362204722"/>
  <pageSetup paperSize="9" scale="47" fitToHeight="3" orientation="portrait" r:id="rId1"/>
  <headerFooter alignWithMargins="0">
    <oddHeader>&amp;L
N.B : Les sous-totaux contiennent les participations forfaitaires ou franchises.  Les postes détaillés sont  hors participations forfaitaires et franchises.&amp;CTAUX MOYEN DE REMBOURSEMENT
 DU REGIME GENERAL - ASSURANCE MALADIE
&amp;RA - &amp;P</oddHeader>
  </headerFooter>
  <rowBreaks count="2" manualBreakCount="2">
    <brk id="109" max="3" man="1"/>
    <brk id="160" max="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tabColor indexed="45"/>
  </sheetPr>
  <dimension ref="A1:L661"/>
  <sheetViews>
    <sheetView showZeros="0" view="pageBreakPreview" topLeftCell="B513" zoomScale="114" zoomScaleNormal="100" zoomScaleSheetLayoutView="114" workbookViewId="0">
      <selection activeCell="E659" sqref="E659:F659"/>
    </sheetView>
  </sheetViews>
  <sheetFormatPr baseColWidth="10" defaultRowHeight="11.25" x14ac:dyDescent="0.2"/>
  <cols>
    <col min="1" max="1" width="4" style="6" customWidth="1"/>
    <col min="2" max="2" width="68.140625" style="5" customWidth="1"/>
    <col min="3" max="3" width="15" style="3" bestFit="1" customWidth="1"/>
    <col min="4" max="4" width="12.140625" style="3" customWidth="1"/>
    <col min="5" max="5" width="15" style="3" customWidth="1"/>
    <col min="6" max="6" width="14.85546875" style="3" bestFit="1" customWidth="1"/>
    <col min="7" max="7" width="13.140625" style="3" bestFit="1"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
        <v>629</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628</v>
      </c>
      <c r="I5" s="20"/>
    </row>
    <row r="6" spans="1:9" ht="9" customHeight="1" x14ac:dyDescent="0.2">
      <c r="B6" s="21"/>
      <c r="C6" s="45" t="s">
        <v>5</v>
      </c>
      <c r="D6" s="44" t="s">
        <v>5</v>
      </c>
      <c r="E6" s="45"/>
      <c r="F6" s="220" t="s">
        <v>241</v>
      </c>
      <c r="G6" s="220" t="s">
        <v>239</v>
      </c>
      <c r="H6" s="22" t="s">
        <v>301</v>
      </c>
      <c r="I6" s="23"/>
    </row>
    <row r="7" spans="1:9" s="28" customFormat="1" ht="14.25" customHeight="1" x14ac:dyDescent="0.2">
      <c r="A7" s="24"/>
      <c r="B7" s="25" t="s">
        <v>285</v>
      </c>
      <c r="C7" s="287"/>
      <c r="D7" s="287"/>
      <c r="E7" s="287"/>
      <c r="F7" s="288"/>
      <c r="G7" s="288"/>
      <c r="H7" s="181"/>
      <c r="I7" s="27"/>
    </row>
    <row r="8" spans="1:9" s="28" customFormat="1" ht="11.25" customHeight="1" x14ac:dyDescent="0.2">
      <c r="A8" s="24"/>
      <c r="B8" s="31" t="s">
        <v>88</v>
      </c>
      <c r="C8" s="291"/>
      <c r="D8" s="291"/>
      <c r="E8" s="291"/>
      <c r="F8" s="292"/>
      <c r="G8" s="292"/>
      <c r="H8" s="178"/>
      <c r="I8" s="27"/>
    </row>
    <row r="9" spans="1:9" ht="10.5" customHeight="1" x14ac:dyDescent="0.2">
      <c r="B9" s="16" t="s">
        <v>22</v>
      </c>
      <c r="C9" s="289">
        <v>226306774.53999954</v>
      </c>
      <c r="D9" s="289">
        <v>130632985.38829988</v>
      </c>
      <c r="E9" s="289">
        <v>356939759.92829943</v>
      </c>
      <c r="F9" s="290">
        <v>9776424.2100000009</v>
      </c>
      <c r="G9" s="290">
        <v>2320868.4812499997</v>
      </c>
      <c r="H9" s="179">
        <v>-8.8916811507950499E-2</v>
      </c>
      <c r="I9" s="20"/>
    </row>
    <row r="10" spans="1:9" ht="10.5" customHeight="1" x14ac:dyDescent="0.2">
      <c r="B10" s="16" t="s">
        <v>387</v>
      </c>
      <c r="C10" s="289">
        <v>16329.670239999992</v>
      </c>
      <c r="D10" s="289">
        <v>61700.07999999998</v>
      </c>
      <c r="E10" s="289">
        <v>78029.750239999979</v>
      </c>
      <c r="F10" s="290">
        <v>10382.626799999993</v>
      </c>
      <c r="G10" s="290">
        <v>311.91160000000013</v>
      </c>
      <c r="H10" s="179"/>
      <c r="I10" s="20"/>
    </row>
    <row r="11" spans="1:9" ht="10.5" customHeight="1" x14ac:dyDescent="0.2">
      <c r="B11" s="16" t="s">
        <v>100</v>
      </c>
      <c r="C11" s="289">
        <v>6391585.4199999999</v>
      </c>
      <c r="D11" s="289">
        <v>31761909.692475006</v>
      </c>
      <c r="E11" s="289">
        <v>38153495.112475008</v>
      </c>
      <c r="F11" s="290">
        <v>24102.6</v>
      </c>
      <c r="G11" s="290">
        <v>129094.75999999998</v>
      </c>
      <c r="H11" s="179">
        <v>-0.14154277015861527</v>
      </c>
      <c r="I11" s="20"/>
    </row>
    <row r="12" spans="1:9" ht="10.5" customHeight="1" x14ac:dyDescent="0.2">
      <c r="B12" s="16" t="s">
        <v>388</v>
      </c>
      <c r="C12" s="289">
        <v>21966.929760000068</v>
      </c>
      <c r="D12" s="289">
        <v>82999.920000000013</v>
      </c>
      <c r="E12" s="289">
        <v>104966.84976000007</v>
      </c>
      <c r="F12" s="290">
        <v>13966.873200000009</v>
      </c>
      <c r="G12" s="290">
        <v>419.58839999999975</v>
      </c>
      <c r="H12" s="179"/>
      <c r="I12" s="20"/>
    </row>
    <row r="13" spans="1:9" ht="10.5" customHeight="1" x14ac:dyDescent="0.2">
      <c r="B13" s="16" t="s">
        <v>340</v>
      </c>
      <c r="C13" s="289">
        <v>18099526.010000005</v>
      </c>
      <c r="D13" s="289">
        <v>16645039.289999999</v>
      </c>
      <c r="E13" s="289">
        <v>34744565.300000004</v>
      </c>
      <c r="F13" s="290">
        <v>2844316.0900000026</v>
      </c>
      <c r="G13" s="290">
        <v>176126.96</v>
      </c>
      <c r="H13" s="179">
        <v>-3.0815349434094252E-2</v>
      </c>
      <c r="I13" s="20"/>
    </row>
    <row r="14" spans="1:9" ht="10.5" customHeight="1" x14ac:dyDescent="0.2">
      <c r="B14" s="340" t="s">
        <v>90</v>
      </c>
      <c r="C14" s="289">
        <v>18022983.450000007</v>
      </c>
      <c r="D14" s="289">
        <v>16267646.689999999</v>
      </c>
      <c r="E14" s="289">
        <v>34290630.140000008</v>
      </c>
      <c r="F14" s="290">
        <v>2480223.4500000025</v>
      </c>
      <c r="G14" s="290">
        <v>175885.11999999997</v>
      </c>
      <c r="H14" s="179">
        <v>-2.9506556647272308E-2</v>
      </c>
      <c r="I14" s="20"/>
    </row>
    <row r="15" spans="1:9" ht="10.5" customHeight="1" x14ac:dyDescent="0.2">
      <c r="B15" s="33" t="s">
        <v>304</v>
      </c>
      <c r="C15" s="289">
        <v>1262888.3100000005</v>
      </c>
      <c r="D15" s="289">
        <v>566425.14</v>
      </c>
      <c r="E15" s="289">
        <v>1829313.4500000007</v>
      </c>
      <c r="F15" s="290">
        <v>165931.15999999989</v>
      </c>
      <c r="G15" s="290">
        <v>10526.13</v>
      </c>
      <c r="H15" s="179">
        <v>-2.2597797019061283E-2</v>
      </c>
      <c r="I15" s="20"/>
    </row>
    <row r="16" spans="1:9" ht="10.5" customHeight="1" x14ac:dyDescent="0.2">
      <c r="B16" s="33" t="s">
        <v>305</v>
      </c>
      <c r="C16" s="289">
        <v>120.96000000000001</v>
      </c>
      <c r="D16" s="289"/>
      <c r="E16" s="289">
        <v>120.96000000000001</v>
      </c>
      <c r="F16" s="290"/>
      <c r="G16" s="290"/>
      <c r="H16" s="179">
        <v>-0.24719940253920836</v>
      </c>
      <c r="I16" s="20"/>
    </row>
    <row r="17" spans="2:9" ht="10.5" customHeight="1" x14ac:dyDescent="0.2">
      <c r="B17" s="33" t="s">
        <v>306</v>
      </c>
      <c r="C17" s="289">
        <v>118.9</v>
      </c>
      <c r="D17" s="289">
        <v>15564.7</v>
      </c>
      <c r="E17" s="289">
        <v>15683.6</v>
      </c>
      <c r="F17" s="290">
        <v>14991.27</v>
      </c>
      <c r="G17" s="290"/>
      <c r="H17" s="179">
        <v>-0.27988139136487655</v>
      </c>
      <c r="I17" s="20"/>
    </row>
    <row r="18" spans="2:9" ht="10.5" customHeight="1" x14ac:dyDescent="0.2">
      <c r="B18" s="33" t="s">
        <v>307</v>
      </c>
      <c r="C18" s="289">
        <v>6411270.7399999853</v>
      </c>
      <c r="D18" s="289">
        <v>5161551.3800000045</v>
      </c>
      <c r="E18" s="289">
        <v>11572822.11999999</v>
      </c>
      <c r="F18" s="290">
        <v>340583.23000000004</v>
      </c>
      <c r="G18" s="290">
        <v>57796.03</v>
      </c>
      <c r="H18" s="179">
        <v>-0.14080405712784194</v>
      </c>
      <c r="I18" s="20"/>
    </row>
    <row r="19" spans="2:9" ht="10.5" customHeight="1" x14ac:dyDescent="0.2">
      <c r="B19" s="33" t="s">
        <v>308</v>
      </c>
      <c r="C19" s="289">
        <v>178908.19000000006</v>
      </c>
      <c r="D19" s="289">
        <v>27451.939999999995</v>
      </c>
      <c r="E19" s="289">
        <v>206360.13000000006</v>
      </c>
      <c r="F19" s="290">
        <v>4573.5800000000017</v>
      </c>
      <c r="G19" s="290">
        <v>763.12000000000012</v>
      </c>
      <c r="H19" s="179">
        <v>0.29311428357121283</v>
      </c>
      <c r="I19" s="20"/>
    </row>
    <row r="20" spans="2:9" ht="10.5" customHeight="1" x14ac:dyDescent="0.2">
      <c r="B20" s="33" t="s">
        <v>309</v>
      </c>
      <c r="C20" s="289">
        <v>10169676.350000018</v>
      </c>
      <c r="D20" s="289">
        <v>10496653.529999994</v>
      </c>
      <c r="E20" s="289">
        <v>20666329.88000001</v>
      </c>
      <c r="F20" s="290">
        <v>1954144.2100000025</v>
      </c>
      <c r="G20" s="290">
        <v>106799.83999999998</v>
      </c>
      <c r="H20" s="179">
        <v>4.3190474925094424E-2</v>
      </c>
      <c r="I20" s="20"/>
    </row>
    <row r="21" spans="2:9" ht="10.5" customHeight="1" x14ac:dyDescent="0.2">
      <c r="B21" s="33" t="s">
        <v>89</v>
      </c>
      <c r="C21" s="289">
        <v>76542.559999999896</v>
      </c>
      <c r="D21" s="289">
        <v>377392.59999999986</v>
      </c>
      <c r="E21" s="289">
        <v>453935.15999999986</v>
      </c>
      <c r="F21" s="290">
        <v>364092.6399999999</v>
      </c>
      <c r="G21" s="290">
        <v>241.84</v>
      </c>
      <c r="H21" s="179">
        <v>-0.12042088485742197</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193006087.31711587</v>
      </c>
      <c r="E24" s="289">
        <v>193006087.31711587</v>
      </c>
      <c r="F24" s="290"/>
      <c r="G24" s="290"/>
      <c r="H24" s="179">
        <v>7.9086173955939865E-2</v>
      </c>
      <c r="I24" s="20"/>
    </row>
    <row r="25" spans="2:9" ht="10.5" customHeight="1" x14ac:dyDescent="0.2">
      <c r="B25" s="16" t="s">
        <v>96</v>
      </c>
      <c r="C25" s="289"/>
      <c r="D25" s="289"/>
      <c r="E25" s="289"/>
      <c r="F25" s="290"/>
      <c r="G25" s="290"/>
      <c r="H25" s="179"/>
      <c r="I25" s="20"/>
    </row>
    <row r="26" spans="2:9" ht="10.5" customHeight="1" x14ac:dyDescent="0.2">
      <c r="B26" s="16" t="s">
        <v>91</v>
      </c>
      <c r="C26" s="289">
        <v>1457470.3200000003</v>
      </c>
      <c r="D26" s="289">
        <v>628503.00999999989</v>
      </c>
      <c r="E26" s="289">
        <v>2085973.33</v>
      </c>
      <c r="F26" s="290">
        <v>116085.75999999999</v>
      </c>
      <c r="G26" s="290">
        <v>25468</v>
      </c>
      <c r="H26" s="179">
        <v>-6.2311876162522206E-2</v>
      </c>
      <c r="I26" s="34"/>
    </row>
    <row r="27" spans="2:9" ht="10.5" customHeight="1" x14ac:dyDescent="0.2">
      <c r="B27" s="16" t="s">
        <v>252</v>
      </c>
      <c r="C27" s="289"/>
      <c r="D27" s="289"/>
      <c r="E27" s="289"/>
      <c r="F27" s="290"/>
      <c r="G27" s="290"/>
      <c r="H27" s="179"/>
      <c r="I27" s="34"/>
    </row>
    <row r="28" spans="2:9" ht="10.5" customHeight="1" x14ac:dyDescent="0.2">
      <c r="B28" s="16" t="s">
        <v>95</v>
      </c>
      <c r="C28" s="289">
        <v>25842.880000000008</v>
      </c>
      <c r="D28" s="289">
        <v>118723.48000000004</v>
      </c>
      <c r="E28" s="289">
        <v>144566.36000000004</v>
      </c>
      <c r="F28" s="290">
        <v>144566.36000000004</v>
      </c>
      <c r="G28" s="290">
        <v>434.24</v>
      </c>
      <c r="H28" s="179">
        <v>5.7102293399855508E-3</v>
      </c>
      <c r="I28" s="34"/>
    </row>
    <row r="29" spans="2:9" ht="10.5" customHeight="1" x14ac:dyDescent="0.2">
      <c r="B29" s="16" t="s">
        <v>381</v>
      </c>
      <c r="C29" s="289">
        <v>5866408.2500000084</v>
      </c>
      <c r="D29" s="289">
        <v>3351501.825000002</v>
      </c>
      <c r="E29" s="289">
        <v>9217910.0750000104</v>
      </c>
      <c r="F29" s="290">
        <v>1957</v>
      </c>
      <c r="G29" s="290">
        <v>68906.399999999994</v>
      </c>
      <c r="H29" s="179">
        <v>-3.7232701150654468E-2</v>
      </c>
      <c r="I29" s="34"/>
    </row>
    <row r="30" spans="2:9" ht="10.5" customHeight="1" x14ac:dyDescent="0.2">
      <c r="B30" s="16" t="s">
        <v>441</v>
      </c>
      <c r="C30" s="289"/>
      <c r="D30" s="289">
        <v>7906367.8889180012</v>
      </c>
      <c r="E30" s="289">
        <v>7906367.8889180012</v>
      </c>
      <c r="F30" s="290"/>
      <c r="G30" s="290"/>
      <c r="H30" s="179">
        <v>3.1244758272065631E-2</v>
      </c>
      <c r="I30" s="34"/>
    </row>
    <row r="31" spans="2:9" ht="10.5" customHeight="1" x14ac:dyDescent="0.2">
      <c r="B31" s="16" t="s">
        <v>346</v>
      </c>
      <c r="C31" s="289"/>
      <c r="D31" s="289"/>
      <c r="E31" s="289"/>
      <c r="F31" s="290"/>
      <c r="G31" s="290"/>
      <c r="H31" s="179"/>
      <c r="I31" s="34"/>
    </row>
    <row r="32" spans="2:9" ht="10.5" customHeight="1" x14ac:dyDescent="0.2">
      <c r="B32" s="16" t="s">
        <v>312</v>
      </c>
      <c r="C32" s="289"/>
      <c r="D32" s="289"/>
      <c r="E32" s="289"/>
      <c r="F32" s="290"/>
      <c r="G32" s="290"/>
      <c r="H32" s="179"/>
      <c r="I32" s="34"/>
    </row>
    <row r="33" spans="1:11" ht="10.5" customHeight="1" x14ac:dyDescent="0.2">
      <c r="B33" s="16" t="s">
        <v>313</v>
      </c>
      <c r="C33" s="289"/>
      <c r="D33" s="289"/>
      <c r="E33" s="289"/>
      <c r="F33" s="290"/>
      <c r="G33" s="290"/>
      <c r="H33" s="179"/>
      <c r="I33" s="34"/>
    </row>
    <row r="34" spans="1:11" ht="10.5" customHeight="1" x14ac:dyDescent="0.2">
      <c r="B34" s="16" t="s">
        <v>489</v>
      </c>
      <c r="C34" s="289"/>
      <c r="D34" s="289"/>
      <c r="E34" s="289"/>
      <c r="F34" s="290"/>
      <c r="G34" s="290"/>
      <c r="H34" s="179"/>
      <c r="I34" s="34"/>
    </row>
    <row r="35" spans="1:11" ht="10.5" customHeight="1" x14ac:dyDescent="0.2">
      <c r="B35" s="16" t="s">
        <v>487</v>
      </c>
      <c r="C35" s="289"/>
      <c r="D35" s="289">
        <v>2835031.2429000004</v>
      </c>
      <c r="E35" s="289">
        <v>2835031.2429000004</v>
      </c>
      <c r="F35" s="290"/>
      <c r="G35" s="290"/>
      <c r="H35" s="179">
        <v>0.26884597852960179</v>
      </c>
      <c r="I35" s="34"/>
    </row>
    <row r="36" spans="1:11" ht="10.5" customHeight="1" x14ac:dyDescent="0.2">
      <c r="B36" s="16" t="s">
        <v>420</v>
      </c>
      <c r="C36" s="289"/>
      <c r="D36" s="289">
        <v>1433633.23328</v>
      </c>
      <c r="E36" s="289">
        <v>1433633.23328</v>
      </c>
      <c r="F36" s="290"/>
      <c r="G36" s="290"/>
      <c r="H36" s="179">
        <v>-0.28189320247753635</v>
      </c>
      <c r="I36" s="34"/>
    </row>
    <row r="37" spans="1:11" ht="10.5" customHeight="1" x14ac:dyDescent="0.2">
      <c r="B37" s="574" t="s">
        <v>448</v>
      </c>
      <c r="C37" s="289"/>
      <c r="D37" s="289"/>
      <c r="E37" s="289"/>
      <c r="F37" s="290"/>
      <c r="G37" s="290"/>
      <c r="H37" s="179"/>
      <c r="I37" s="34"/>
    </row>
    <row r="38" spans="1:11" ht="10.5" hidden="1" customHeight="1" x14ac:dyDescent="0.2">
      <c r="B38" s="574"/>
      <c r="C38" s="289"/>
      <c r="D38" s="289"/>
      <c r="E38" s="289"/>
      <c r="F38" s="290"/>
      <c r="G38" s="290"/>
      <c r="H38" s="179"/>
      <c r="I38" s="34"/>
    </row>
    <row r="39" spans="1:11" ht="10.5" customHeight="1" x14ac:dyDescent="0.2">
      <c r="B39" s="16" t="s">
        <v>99</v>
      </c>
      <c r="C39" s="289">
        <v>128297.87</v>
      </c>
      <c r="D39" s="289">
        <v>289727.17290300003</v>
      </c>
      <c r="E39" s="289">
        <v>418025.04290300002</v>
      </c>
      <c r="F39" s="290">
        <v>135213.28</v>
      </c>
      <c r="G39" s="290">
        <v>1439.770029</v>
      </c>
      <c r="H39" s="179">
        <v>9.8528237175678823E-2</v>
      </c>
      <c r="I39" s="34"/>
    </row>
    <row r="40" spans="1:11" ht="10.5" customHeight="1" x14ac:dyDescent="0.2">
      <c r="B40" s="16" t="s">
        <v>283</v>
      </c>
      <c r="C40" s="289"/>
      <c r="D40" s="289">
        <v>-429456</v>
      </c>
      <c r="E40" s="289">
        <v>-429456</v>
      </c>
      <c r="F40" s="290"/>
      <c r="G40" s="290">
        <v>-3048</v>
      </c>
      <c r="H40" s="179">
        <v>0.1624764503345677</v>
      </c>
      <c r="I40" s="34"/>
    </row>
    <row r="41" spans="1:11" s="28" customFormat="1" ht="10.5" customHeight="1" x14ac:dyDescent="0.2">
      <c r="A41" s="24"/>
      <c r="B41" s="16" t="s">
        <v>279</v>
      </c>
      <c r="C41" s="289">
        <v>61.5</v>
      </c>
      <c r="D41" s="289">
        <v>-20784252</v>
      </c>
      <c r="E41" s="289">
        <v>-20784190.5</v>
      </c>
      <c r="F41" s="290">
        <v>-8708</v>
      </c>
      <c r="G41" s="290">
        <v>-160438</v>
      </c>
      <c r="H41" s="179">
        <v>0.54621483991087327</v>
      </c>
      <c r="I41" s="36"/>
      <c r="J41" s="5"/>
    </row>
    <row r="42" spans="1:11" s="28" customFormat="1" ht="10.5" customHeight="1" x14ac:dyDescent="0.2">
      <c r="A42" s="24"/>
      <c r="B42" s="35" t="s">
        <v>101</v>
      </c>
      <c r="C42" s="291">
        <v>258314263.38999957</v>
      </c>
      <c r="D42" s="291">
        <v>367540501.54089165</v>
      </c>
      <c r="E42" s="291">
        <v>625854764.93089128</v>
      </c>
      <c r="F42" s="292">
        <v>13058306.800000003</v>
      </c>
      <c r="G42" s="292">
        <v>2559584.1112790001</v>
      </c>
      <c r="H42" s="178">
        <v>-5.807062462225665E-2</v>
      </c>
      <c r="I42" s="36"/>
      <c r="K42" s="209" t="b">
        <f>IF(ABS(E42-SUM(E9:E13,E22:E41))&lt;0.001,TRUE,FALSE)</f>
        <v>1</v>
      </c>
    </row>
    <row r="43" spans="1:11" s="28" customFormat="1" ht="10.5" customHeight="1" x14ac:dyDescent="0.2">
      <c r="A43" s="24"/>
      <c r="B43" s="35"/>
      <c r="C43" s="291"/>
      <c r="D43" s="291"/>
      <c r="E43" s="291"/>
      <c r="F43" s="292"/>
      <c r="G43" s="292"/>
      <c r="H43" s="291"/>
      <c r="I43" s="36"/>
      <c r="K43" s="209"/>
    </row>
    <row r="44" spans="1:11" s="28" customFormat="1" ht="13.5" customHeight="1" x14ac:dyDescent="0.2">
      <c r="A44" s="24"/>
      <c r="B44" s="31" t="s">
        <v>102</v>
      </c>
      <c r="C44" s="291"/>
      <c r="D44" s="291"/>
      <c r="E44" s="291"/>
      <c r="F44" s="292"/>
      <c r="G44" s="292"/>
      <c r="H44" s="178"/>
      <c r="I44" s="36"/>
    </row>
    <row r="45" spans="1:11" ht="10.5" customHeight="1" x14ac:dyDescent="0.2">
      <c r="B45" s="16" t="s">
        <v>104</v>
      </c>
      <c r="C45" s="289">
        <v>245319629.59000048</v>
      </c>
      <c r="D45" s="289">
        <v>522655871.58999956</v>
      </c>
      <c r="E45" s="289">
        <v>767975501.18000007</v>
      </c>
      <c r="F45" s="290">
        <v>268878306.02999979</v>
      </c>
      <c r="G45" s="290">
        <v>4551042.9799999995</v>
      </c>
      <c r="H45" s="179">
        <v>-2.7327556009302811E-2</v>
      </c>
      <c r="I45" s="20"/>
    </row>
    <row r="46" spans="1:11" ht="10.5" customHeight="1" x14ac:dyDescent="0.2">
      <c r="B46" s="33" t="s">
        <v>106</v>
      </c>
      <c r="C46" s="289">
        <v>245019458.33000046</v>
      </c>
      <c r="D46" s="289">
        <v>519248935.63999957</v>
      </c>
      <c r="E46" s="289">
        <v>764268393.97000015</v>
      </c>
      <c r="F46" s="290">
        <v>265600944.97999981</v>
      </c>
      <c r="G46" s="290">
        <v>4530267.3599999994</v>
      </c>
      <c r="H46" s="179">
        <v>-2.7284079412052353E-2</v>
      </c>
      <c r="I46" s="34"/>
    </row>
    <row r="47" spans="1:11" ht="10.5" customHeight="1" x14ac:dyDescent="0.2">
      <c r="B47" s="33" t="s">
        <v>304</v>
      </c>
      <c r="C47" s="289">
        <v>6355028.2500000037</v>
      </c>
      <c r="D47" s="289">
        <v>134378026.33999997</v>
      </c>
      <c r="E47" s="289">
        <v>140733054.58999994</v>
      </c>
      <c r="F47" s="290">
        <v>113630081.03999996</v>
      </c>
      <c r="G47" s="290">
        <v>895676.44999999984</v>
      </c>
      <c r="H47" s="179">
        <v>-4.0039065304264043E-2</v>
      </c>
      <c r="I47" s="34"/>
    </row>
    <row r="48" spans="1:11" ht="10.5" customHeight="1" x14ac:dyDescent="0.2">
      <c r="B48" s="33" t="s">
        <v>305</v>
      </c>
      <c r="C48" s="289">
        <v>23404.3</v>
      </c>
      <c r="D48" s="289">
        <v>34684.599999999991</v>
      </c>
      <c r="E48" s="289">
        <v>58088.9</v>
      </c>
      <c r="F48" s="290">
        <v>52034.04</v>
      </c>
      <c r="G48" s="290">
        <v>149.76</v>
      </c>
      <c r="H48" s="179">
        <v>-0.18289812351370871</v>
      </c>
      <c r="I48" s="34"/>
    </row>
    <row r="49" spans="2:9" ht="10.5" customHeight="1" x14ac:dyDescent="0.2">
      <c r="B49" s="33" t="s">
        <v>306</v>
      </c>
      <c r="C49" s="289">
        <v>336866.56000000011</v>
      </c>
      <c r="D49" s="289">
        <v>58879940.899999939</v>
      </c>
      <c r="E49" s="289">
        <v>59216807.459999934</v>
      </c>
      <c r="F49" s="290">
        <v>58011679.53999994</v>
      </c>
      <c r="G49" s="290">
        <v>355832.15000000008</v>
      </c>
      <c r="H49" s="179">
        <v>-6.5591147814012873E-2</v>
      </c>
      <c r="I49" s="34"/>
    </row>
    <row r="50" spans="2:9" ht="10.5" customHeight="1" x14ac:dyDescent="0.2">
      <c r="B50" s="33" t="s">
        <v>307</v>
      </c>
      <c r="C50" s="289">
        <v>58936720.350000247</v>
      </c>
      <c r="D50" s="289">
        <v>47399583.959999926</v>
      </c>
      <c r="E50" s="289">
        <v>106336304.31000017</v>
      </c>
      <c r="F50" s="290">
        <v>5268916.1300000008</v>
      </c>
      <c r="G50" s="290">
        <v>696960.76999999979</v>
      </c>
      <c r="H50" s="179">
        <v>-1.7854221710420615E-2</v>
      </c>
      <c r="I50" s="34"/>
    </row>
    <row r="51" spans="2:9" ht="10.5" customHeight="1" x14ac:dyDescent="0.2">
      <c r="B51" s="33" t="s">
        <v>308</v>
      </c>
      <c r="C51" s="289">
        <v>85030884.900000036</v>
      </c>
      <c r="D51" s="289">
        <v>72670344.329999909</v>
      </c>
      <c r="E51" s="289">
        <v>157701229.22999993</v>
      </c>
      <c r="F51" s="290">
        <v>21938400.87999998</v>
      </c>
      <c r="G51" s="290">
        <v>885678.85</v>
      </c>
      <c r="H51" s="179">
        <v>-5.2242599159752046E-2</v>
      </c>
      <c r="I51" s="34"/>
    </row>
    <row r="52" spans="2:9" ht="10.5" customHeight="1" x14ac:dyDescent="0.2">
      <c r="B52" s="33" t="s">
        <v>309</v>
      </c>
      <c r="C52" s="289">
        <v>94336553.970000178</v>
      </c>
      <c r="D52" s="289">
        <v>205886355.50999987</v>
      </c>
      <c r="E52" s="289">
        <v>300222909.48000002</v>
      </c>
      <c r="F52" s="290">
        <v>66699833.349999912</v>
      </c>
      <c r="G52" s="290">
        <v>1695969.38</v>
      </c>
      <c r="H52" s="179">
        <v>-2.5639686922276361E-3</v>
      </c>
      <c r="I52" s="34"/>
    </row>
    <row r="53" spans="2:9" ht="10.5" customHeight="1" x14ac:dyDescent="0.2">
      <c r="B53" s="33" t="s">
        <v>105</v>
      </c>
      <c r="C53" s="289">
        <v>300171.26000000007</v>
      </c>
      <c r="D53" s="289">
        <v>3406935.950000002</v>
      </c>
      <c r="E53" s="289">
        <v>3707107.2100000028</v>
      </c>
      <c r="F53" s="290">
        <v>3277361.0500000021</v>
      </c>
      <c r="G53" s="290">
        <v>20775.620000000003</v>
      </c>
      <c r="H53" s="179">
        <v>-3.6208585843107488E-2</v>
      </c>
      <c r="I53" s="34"/>
    </row>
    <row r="54" spans="2:9" ht="10.5" customHeight="1" x14ac:dyDescent="0.2">
      <c r="B54" s="16" t="s">
        <v>22</v>
      </c>
      <c r="C54" s="289">
        <v>124266617.50999917</v>
      </c>
      <c r="D54" s="289">
        <v>79315978.969749972</v>
      </c>
      <c r="E54" s="289">
        <v>203582596.47974917</v>
      </c>
      <c r="F54" s="290">
        <v>16877118.009999998</v>
      </c>
      <c r="G54" s="290">
        <v>935911.65749999986</v>
      </c>
      <c r="H54" s="179">
        <v>-3.8985098215759351E-2</v>
      </c>
      <c r="I54" s="34"/>
    </row>
    <row r="55" spans="2:9" ht="10.5" customHeight="1" x14ac:dyDescent="0.2">
      <c r="B55" s="16" t="s">
        <v>387</v>
      </c>
      <c r="C55" s="289">
        <v>136595.23685699998</v>
      </c>
      <c r="D55" s="289">
        <v>319934.3808000001</v>
      </c>
      <c r="E55" s="289">
        <v>456529.61765700008</v>
      </c>
      <c r="F55" s="290">
        <v>91638.3024</v>
      </c>
      <c r="G55" s="290">
        <v>2093.9082899999999</v>
      </c>
      <c r="H55" s="179"/>
      <c r="I55" s="34"/>
    </row>
    <row r="56" spans="2:9" ht="10.5" customHeight="1" x14ac:dyDescent="0.2">
      <c r="B56" s="16" t="s">
        <v>107</v>
      </c>
      <c r="C56" s="289"/>
      <c r="D56" s="289">
        <v>96145931</v>
      </c>
      <c r="E56" s="289">
        <v>96145931</v>
      </c>
      <c r="F56" s="290">
        <v>95225696.060000002</v>
      </c>
      <c r="G56" s="290">
        <v>554314.17000000004</v>
      </c>
      <c r="H56" s="179">
        <v>6.1537545740815158E-3</v>
      </c>
      <c r="I56" s="34"/>
    </row>
    <row r="57" spans="2:9" ht="10.5" customHeight="1" x14ac:dyDescent="0.2">
      <c r="B57" s="33" t="s">
        <v>110</v>
      </c>
      <c r="C57" s="289"/>
      <c r="D57" s="289">
        <v>31542380.809999999</v>
      </c>
      <c r="E57" s="289">
        <v>31542380.809999999</v>
      </c>
      <c r="F57" s="290">
        <v>31542320.809999999</v>
      </c>
      <c r="G57" s="290">
        <v>174975.29</v>
      </c>
      <c r="H57" s="179">
        <v>4.7739698264812391E-2</v>
      </c>
      <c r="I57" s="34"/>
    </row>
    <row r="58" spans="2:9" ht="10.5" customHeight="1" x14ac:dyDescent="0.2">
      <c r="B58" s="33" t="s">
        <v>109</v>
      </c>
      <c r="C58" s="289"/>
      <c r="D58" s="289">
        <v>44213275.560000002</v>
      </c>
      <c r="E58" s="289">
        <v>44213275.560000002</v>
      </c>
      <c r="F58" s="290">
        <v>44213275.560000002</v>
      </c>
      <c r="G58" s="290">
        <v>262588.88</v>
      </c>
      <c r="H58" s="179">
        <v>1.5958768735975237E-3</v>
      </c>
      <c r="I58" s="34"/>
    </row>
    <row r="59" spans="2:9" ht="10.5" customHeight="1" x14ac:dyDescent="0.2">
      <c r="B59" s="33" t="s">
        <v>112</v>
      </c>
      <c r="C59" s="289"/>
      <c r="D59" s="289">
        <v>20036049.690000001</v>
      </c>
      <c r="E59" s="289">
        <v>20036049.690000001</v>
      </c>
      <c r="F59" s="290">
        <v>19470099.690000001</v>
      </c>
      <c r="G59" s="290">
        <v>115750</v>
      </c>
      <c r="H59" s="179">
        <v>-4.4437199420063078E-2</v>
      </c>
      <c r="I59" s="34"/>
    </row>
    <row r="60" spans="2:9" ht="10.5" customHeight="1" x14ac:dyDescent="0.2">
      <c r="B60" s="33" t="s">
        <v>111</v>
      </c>
      <c r="C60" s="289"/>
      <c r="D60" s="289">
        <v>354224.93999999994</v>
      </c>
      <c r="E60" s="289">
        <v>354224.93999999994</v>
      </c>
      <c r="F60" s="290"/>
      <c r="G60" s="290">
        <v>1000</v>
      </c>
      <c r="H60" s="179">
        <v>3.546377428385461E-2</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312806.07999999978</v>
      </c>
      <c r="D63" s="289">
        <v>2858479.8099999996</v>
      </c>
      <c r="E63" s="289">
        <v>3171285.8899999992</v>
      </c>
      <c r="F63" s="290">
        <v>3066477.5699999994</v>
      </c>
      <c r="G63" s="290">
        <v>5893.5199999999995</v>
      </c>
      <c r="H63" s="179">
        <v>-0.12426890259679846</v>
      </c>
      <c r="I63" s="34"/>
    </row>
    <row r="64" spans="2:9" ht="10.5" customHeight="1" x14ac:dyDescent="0.2">
      <c r="B64" s="16" t="s">
        <v>381</v>
      </c>
      <c r="C64" s="289">
        <v>2732360.4600000037</v>
      </c>
      <c r="D64" s="289">
        <v>3240738.8649999984</v>
      </c>
      <c r="E64" s="289">
        <v>5973099.325000002</v>
      </c>
      <c r="F64" s="290">
        <v>24253.75</v>
      </c>
      <c r="G64" s="290">
        <v>21006.260000000002</v>
      </c>
      <c r="H64" s="179">
        <v>0.23325746623912225</v>
      </c>
      <c r="I64" s="34"/>
    </row>
    <row r="65" spans="1:10" ht="10.5" customHeight="1" x14ac:dyDescent="0.2">
      <c r="B65" s="16" t="s">
        <v>418</v>
      </c>
      <c r="C65" s="289"/>
      <c r="D65" s="289">
        <v>70585.375356000004</v>
      </c>
      <c r="E65" s="289">
        <v>70585.375356000004</v>
      </c>
      <c r="F65" s="290"/>
      <c r="G65" s="290">
        <v>5740</v>
      </c>
      <c r="H65" s="179">
        <v>-0.26330064442194689</v>
      </c>
      <c r="I65" s="34"/>
    </row>
    <row r="66" spans="1:10" ht="10.5" customHeight="1" x14ac:dyDescent="0.2">
      <c r="B66" s="16" t="s">
        <v>441</v>
      </c>
      <c r="C66" s="289"/>
      <c r="D66" s="289">
        <v>3626331.7834739997</v>
      </c>
      <c r="E66" s="289">
        <v>3626331.7834739997</v>
      </c>
      <c r="F66" s="290"/>
      <c r="G66" s="290"/>
      <c r="H66" s="179">
        <v>0.31366412938913313</v>
      </c>
      <c r="I66" s="34"/>
    </row>
    <row r="67" spans="1:10" ht="10.5" customHeight="1" x14ac:dyDescent="0.2">
      <c r="B67" s="16" t="s">
        <v>346</v>
      </c>
      <c r="C67" s="289"/>
      <c r="D67" s="289"/>
      <c r="E67" s="289"/>
      <c r="F67" s="290"/>
      <c r="G67" s="290"/>
      <c r="H67" s="179"/>
      <c r="I67" s="34"/>
    </row>
    <row r="68" spans="1:10" ht="10.5" customHeight="1" x14ac:dyDescent="0.2">
      <c r="B68" s="16" t="s">
        <v>312</v>
      </c>
      <c r="C68" s="289"/>
      <c r="D68" s="289"/>
      <c r="E68" s="289"/>
      <c r="F68" s="290"/>
      <c r="G68" s="290"/>
      <c r="H68" s="179"/>
      <c r="I68" s="34"/>
    </row>
    <row r="69" spans="1:10" ht="10.5" customHeight="1" x14ac:dyDescent="0.2">
      <c r="B69" s="16" t="s">
        <v>313</v>
      </c>
      <c r="C69" s="289"/>
      <c r="D69" s="289"/>
      <c r="E69" s="289"/>
      <c r="F69" s="290"/>
      <c r="G69" s="290"/>
      <c r="H69" s="179"/>
      <c r="I69" s="34"/>
    </row>
    <row r="70" spans="1:10" ht="10.5" customHeight="1" x14ac:dyDescent="0.2">
      <c r="B70" s="16" t="s">
        <v>94</v>
      </c>
      <c r="C70" s="289">
        <v>26680.239999999976</v>
      </c>
      <c r="D70" s="289">
        <v>579505.64</v>
      </c>
      <c r="E70" s="289">
        <v>606185.88</v>
      </c>
      <c r="F70" s="290"/>
      <c r="G70" s="290">
        <v>2064</v>
      </c>
      <c r="H70" s="179">
        <v>-0.14239994087486552</v>
      </c>
      <c r="I70" s="34"/>
    </row>
    <row r="71" spans="1:10" ht="10.5" customHeight="1" x14ac:dyDescent="0.2">
      <c r="B71" s="16" t="s">
        <v>92</v>
      </c>
      <c r="C71" s="289">
        <v>101502.69000000002</v>
      </c>
      <c r="D71" s="289">
        <v>22251.56</v>
      </c>
      <c r="E71" s="289">
        <v>123754.25000000001</v>
      </c>
      <c r="F71" s="290">
        <v>2019.06</v>
      </c>
      <c r="G71" s="290">
        <v>484.94</v>
      </c>
      <c r="H71" s="179">
        <v>-0.2240147128028166</v>
      </c>
      <c r="I71" s="34"/>
    </row>
    <row r="72" spans="1:10" ht="10.5" customHeight="1" x14ac:dyDescent="0.2">
      <c r="B72" s="16" t="s">
        <v>93</v>
      </c>
      <c r="C72" s="289">
        <v>211490.58000000005</v>
      </c>
      <c r="D72" s="289">
        <v>35899.75</v>
      </c>
      <c r="E72" s="289">
        <v>247390.33000000005</v>
      </c>
      <c r="F72" s="290">
        <v>2071.2600000000002</v>
      </c>
      <c r="G72" s="290">
        <v>1135.5</v>
      </c>
      <c r="H72" s="179">
        <v>-0.15076766532374641</v>
      </c>
      <c r="I72" s="34"/>
    </row>
    <row r="73" spans="1:10" ht="10.5" customHeight="1" x14ac:dyDescent="0.2">
      <c r="B73" s="16" t="s">
        <v>91</v>
      </c>
      <c r="C73" s="289">
        <v>201386.74</v>
      </c>
      <c r="D73" s="289">
        <v>116396.71999999999</v>
      </c>
      <c r="E73" s="289">
        <v>317783.45999999996</v>
      </c>
      <c r="F73" s="290">
        <v>33446.380000000005</v>
      </c>
      <c r="G73" s="290">
        <v>882.72</v>
      </c>
      <c r="H73" s="179">
        <v>-4.4158160895864995E-2</v>
      </c>
      <c r="I73" s="34"/>
    </row>
    <row r="74" spans="1:10" s="28" customFormat="1" ht="10.5" customHeight="1" x14ac:dyDescent="0.2">
      <c r="A74" s="24"/>
      <c r="B74" s="16" t="s">
        <v>100</v>
      </c>
      <c r="C74" s="289">
        <v>59004.960000000036</v>
      </c>
      <c r="D74" s="289">
        <v>173901.72673999998</v>
      </c>
      <c r="E74" s="289">
        <v>232906.68674000003</v>
      </c>
      <c r="F74" s="290">
        <v>2753.2699999999968</v>
      </c>
      <c r="G74" s="290">
        <v>1044.54</v>
      </c>
      <c r="H74" s="179">
        <v>0.13531853098561997</v>
      </c>
      <c r="I74" s="27"/>
      <c r="J74" s="5"/>
    </row>
    <row r="75" spans="1:10" s="28" customFormat="1" ht="10.5" customHeight="1" x14ac:dyDescent="0.2">
      <c r="A75" s="24"/>
      <c r="B75" s="16" t="s">
        <v>388</v>
      </c>
      <c r="C75" s="289">
        <v>1421.5731429999985</v>
      </c>
      <c r="D75" s="289">
        <v>3329.6192000000015</v>
      </c>
      <c r="E75" s="289">
        <v>4751.1923430000006</v>
      </c>
      <c r="F75" s="290">
        <v>953.69759999999985</v>
      </c>
      <c r="G75" s="290">
        <v>21.791710000000005</v>
      </c>
      <c r="H75" s="179"/>
      <c r="I75" s="27"/>
      <c r="J75" s="5"/>
    </row>
    <row r="76" spans="1:10" ht="10.5" customHeight="1" x14ac:dyDescent="0.2">
      <c r="B76" s="16" t="s">
        <v>97</v>
      </c>
      <c r="C76" s="289"/>
      <c r="D76" s="289"/>
      <c r="E76" s="289"/>
      <c r="F76" s="290"/>
      <c r="G76" s="290"/>
      <c r="H76" s="179"/>
      <c r="I76" s="20"/>
    </row>
    <row r="77" spans="1:10" ht="10.5" customHeight="1" x14ac:dyDescent="0.2">
      <c r="B77" s="16" t="s">
        <v>380</v>
      </c>
      <c r="C77" s="289"/>
      <c r="D77" s="289"/>
      <c r="E77" s="289"/>
      <c r="F77" s="290"/>
      <c r="G77" s="290"/>
      <c r="H77" s="179"/>
      <c r="I77" s="20"/>
    </row>
    <row r="78" spans="1:10" ht="10.5" customHeight="1" x14ac:dyDescent="0.2">
      <c r="B78" s="16" t="s">
        <v>419</v>
      </c>
      <c r="C78" s="289"/>
      <c r="D78" s="289">
        <v>1717482.2287999999</v>
      </c>
      <c r="E78" s="289">
        <v>1717482.2287999999</v>
      </c>
      <c r="F78" s="290"/>
      <c r="G78" s="290"/>
      <c r="H78" s="179">
        <v>0.12510236516515372</v>
      </c>
      <c r="I78" s="20"/>
    </row>
    <row r="79" spans="1:10" ht="10.5" customHeight="1" x14ac:dyDescent="0.2">
      <c r="B79" s="16" t="s">
        <v>303</v>
      </c>
      <c r="C79" s="289"/>
      <c r="D79" s="289"/>
      <c r="E79" s="289"/>
      <c r="F79" s="290"/>
      <c r="G79" s="290"/>
      <c r="H79" s="179"/>
      <c r="I79" s="34"/>
    </row>
    <row r="80" spans="1:10" ht="10.5" customHeight="1" x14ac:dyDescent="0.2">
      <c r="B80" s="268" t="s">
        <v>255</v>
      </c>
      <c r="C80" s="289"/>
      <c r="D80" s="289">
        <v>6000</v>
      </c>
      <c r="E80" s="289">
        <v>6000</v>
      </c>
      <c r="F80" s="290">
        <v>6000</v>
      </c>
      <c r="G80" s="290"/>
      <c r="H80" s="179">
        <v>0.11111111111111116</v>
      </c>
      <c r="I80" s="34"/>
    </row>
    <row r="81" spans="1:11" ht="10.5" customHeight="1" x14ac:dyDescent="0.2">
      <c r="B81" s="16" t="s">
        <v>489</v>
      </c>
      <c r="C81" s="289"/>
      <c r="D81" s="289"/>
      <c r="E81" s="289"/>
      <c r="F81" s="290"/>
      <c r="G81" s="290"/>
      <c r="H81" s="179"/>
      <c r="I81" s="34"/>
    </row>
    <row r="82" spans="1:11" ht="10.5" customHeight="1" x14ac:dyDescent="0.2">
      <c r="B82" s="268" t="s">
        <v>487</v>
      </c>
      <c r="C82" s="289"/>
      <c r="D82" s="289">
        <v>16050.788</v>
      </c>
      <c r="E82" s="289">
        <v>16050.788</v>
      </c>
      <c r="F82" s="290"/>
      <c r="G82" s="290"/>
      <c r="H82" s="179">
        <v>0.43362268760421174</v>
      </c>
      <c r="I82" s="34"/>
    </row>
    <row r="83" spans="1:11" ht="10.5" customHeight="1" x14ac:dyDescent="0.2">
      <c r="B83" s="16" t="s">
        <v>420</v>
      </c>
      <c r="C83" s="289"/>
      <c r="D83" s="289">
        <v>628631.42980000004</v>
      </c>
      <c r="E83" s="289">
        <v>628631.42980000004</v>
      </c>
      <c r="F83" s="290"/>
      <c r="G83" s="290"/>
      <c r="H83" s="179">
        <v>-4.4625995425941034E-2</v>
      </c>
      <c r="I83" s="34"/>
    </row>
    <row r="84" spans="1:11" ht="10.5" customHeight="1" x14ac:dyDescent="0.2">
      <c r="B84" s="574" t="s">
        <v>447</v>
      </c>
      <c r="C84" s="289"/>
      <c r="D84" s="289">
        <v>2053</v>
      </c>
      <c r="E84" s="289">
        <v>2053</v>
      </c>
      <c r="F84" s="290"/>
      <c r="G84" s="290"/>
      <c r="H84" s="179">
        <v>-0.71987992904898346</v>
      </c>
      <c r="I84" s="34"/>
    </row>
    <row r="85" spans="1:11" ht="10.5" hidden="1" customHeight="1" x14ac:dyDescent="0.2">
      <c r="B85" s="574"/>
      <c r="C85" s="289"/>
      <c r="D85" s="289"/>
      <c r="E85" s="289"/>
      <c r="F85" s="290"/>
      <c r="G85" s="290"/>
      <c r="H85" s="179"/>
      <c r="I85" s="34"/>
    </row>
    <row r="86" spans="1:11" ht="10.5" customHeight="1" x14ac:dyDescent="0.2">
      <c r="B86" s="16" t="s">
        <v>99</v>
      </c>
      <c r="C86" s="289">
        <v>323553.64000000118</v>
      </c>
      <c r="D86" s="289">
        <v>294762.5022000001</v>
      </c>
      <c r="E86" s="289">
        <v>618316.14220000128</v>
      </c>
      <c r="F86" s="290">
        <v>50630.816361000012</v>
      </c>
      <c r="G86" s="290">
        <v>2047.3781759999999</v>
      </c>
      <c r="H86" s="179">
        <v>2.5862366714852758E-3</v>
      </c>
      <c r="I86" s="34"/>
    </row>
    <row r="87" spans="1:11" ht="10.5" customHeight="1" x14ac:dyDescent="0.2">
      <c r="B87" s="16" t="s">
        <v>283</v>
      </c>
      <c r="C87" s="289"/>
      <c r="D87" s="289">
        <v>-2343624</v>
      </c>
      <c r="E87" s="289">
        <v>-2343624</v>
      </c>
      <c r="F87" s="290">
        <v>-17808</v>
      </c>
      <c r="G87" s="290">
        <v>-17400</v>
      </c>
      <c r="H87" s="179">
        <v>2.2991573177866265E-3</v>
      </c>
      <c r="I87" s="34"/>
    </row>
    <row r="88" spans="1:11" ht="10.5" customHeight="1" x14ac:dyDescent="0.2">
      <c r="B88" s="16" t="s">
        <v>279</v>
      </c>
      <c r="C88" s="289">
        <v>43</v>
      </c>
      <c r="D88" s="289">
        <v>-19884227</v>
      </c>
      <c r="E88" s="289">
        <v>-19884184</v>
      </c>
      <c r="F88" s="290">
        <v>-68657</v>
      </c>
      <c r="G88" s="290">
        <v>-118423</v>
      </c>
      <c r="H88" s="179">
        <v>0.56073679689836653</v>
      </c>
      <c r="I88" s="20"/>
    </row>
    <row r="89" spans="1:11" s="28" customFormat="1" ht="15.75" customHeight="1" x14ac:dyDescent="0.2">
      <c r="A89" s="24"/>
      <c r="B89" s="35" t="s">
        <v>108</v>
      </c>
      <c r="C89" s="291">
        <v>373693092.29999959</v>
      </c>
      <c r="D89" s="291">
        <v>689602265.73911953</v>
      </c>
      <c r="E89" s="291">
        <v>1063295358.0391192</v>
      </c>
      <c r="F89" s="292">
        <v>384174899.20636076</v>
      </c>
      <c r="G89" s="292">
        <v>5947860.3656759998</v>
      </c>
      <c r="H89" s="178">
        <v>-3.5502556844434596E-2</v>
      </c>
      <c r="I89" s="36"/>
      <c r="J89" s="5"/>
      <c r="K89" s="209" t="b">
        <f>IF(ABS(E89-SUM(E45,E54:E56,E61:E88))&lt;0.001,TRUE,FALSE)</f>
        <v>1</v>
      </c>
    </row>
    <row r="90" spans="1:11" s="28" customFormat="1" ht="15.75" customHeight="1" x14ac:dyDescent="0.2">
      <c r="A90" s="24"/>
      <c r="B90" s="35"/>
      <c r="C90" s="291"/>
      <c r="D90" s="291"/>
      <c r="E90" s="291"/>
      <c r="F90" s="292"/>
      <c r="G90" s="292"/>
      <c r="H90" s="178"/>
      <c r="I90" s="36"/>
      <c r="J90" s="5"/>
      <c r="K90" s="209"/>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350573392.0499987</v>
      </c>
      <c r="D92" s="289">
        <v>209948964.35804987</v>
      </c>
      <c r="E92" s="289">
        <v>560522356.40804851</v>
      </c>
      <c r="F92" s="290">
        <v>26653542.219999995</v>
      </c>
      <c r="G92" s="290">
        <v>3256780.1387499995</v>
      </c>
      <c r="H92" s="179">
        <v>-7.1393105444581328E-2</v>
      </c>
      <c r="I92" s="36"/>
    </row>
    <row r="93" spans="1:11" ht="10.5" customHeight="1" x14ac:dyDescent="0.2">
      <c r="B93" s="16" t="s">
        <v>387</v>
      </c>
      <c r="C93" s="289">
        <v>152924.90709699996</v>
      </c>
      <c r="D93" s="289">
        <v>381634.46080000012</v>
      </c>
      <c r="E93" s="289">
        <v>534559.36789700005</v>
      </c>
      <c r="F93" s="290">
        <v>102020.9292</v>
      </c>
      <c r="G93" s="290">
        <v>2405.8198899999998</v>
      </c>
      <c r="H93" s="179"/>
      <c r="I93" s="34"/>
    </row>
    <row r="94" spans="1:11" ht="10.5" customHeight="1" x14ac:dyDescent="0.2">
      <c r="B94" s="16" t="s">
        <v>104</v>
      </c>
      <c r="C94" s="289">
        <v>263419155.60000047</v>
      </c>
      <c r="D94" s="289">
        <v>539300910.87999964</v>
      </c>
      <c r="E94" s="289">
        <v>802720066.48000014</v>
      </c>
      <c r="F94" s="290">
        <v>271722622.11999983</v>
      </c>
      <c r="G94" s="290">
        <v>4727169.9399999995</v>
      </c>
      <c r="H94" s="179">
        <v>-2.7479039728836918E-2</v>
      </c>
      <c r="I94" s="34"/>
    </row>
    <row r="95" spans="1:11" ht="10.5" customHeight="1" x14ac:dyDescent="0.2">
      <c r="B95" s="33" t="s">
        <v>106</v>
      </c>
      <c r="C95" s="289">
        <v>263042441.78000048</v>
      </c>
      <c r="D95" s="289">
        <v>535516582.32999963</v>
      </c>
      <c r="E95" s="289">
        <v>798559024.11000013</v>
      </c>
      <c r="F95" s="290">
        <v>268081168.4299998</v>
      </c>
      <c r="G95" s="290">
        <v>4706152.4799999995</v>
      </c>
      <c r="H95" s="179">
        <v>-2.7379723136396472E-2</v>
      </c>
      <c r="I95" s="34"/>
    </row>
    <row r="96" spans="1:11" s="28" customFormat="1" ht="10.5" customHeight="1" x14ac:dyDescent="0.2">
      <c r="A96" s="24"/>
      <c r="B96" s="33" t="s">
        <v>304</v>
      </c>
      <c r="C96" s="289">
        <v>7617916.5600000042</v>
      </c>
      <c r="D96" s="289">
        <v>134944451.47999996</v>
      </c>
      <c r="E96" s="289">
        <v>142562368.03999999</v>
      </c>
      <c r="F96" s="290">
        <v>113796012.19999997</v>
      </c>
      <c r="G96" s="290">
        <v>906202.57999999984</v>
      </c>
      <c r="H96" s="179">
        <v>-3.9819207953872726E-2</v>
      </c>
      <c r="I96" s="27"/>
      <c r="J96" s="5"/>
    </row>
    <row r="97" spans="1:10" s="28" customFormat="1" ht="10.5" customHeight="1" x14ac:dyDescent="0.2">
      <c r="A97" s="24"/>
      <c r="B97" s="33" t="s">
        <v>305</v>
      </c>
      <c r="C97" s="289">
        <v>23525.26</v>
      </c>
      <c r="D97" s="289">
        <v>34684.599999999991</v>
      </c>
      <c r="E97" s="289">
        <v>58209.86</v>
      </c>
      <c r="F97" s="290">
        <v>52034.04</v>
      </c>
      <c r="G97" s="290">
        <v>149.76</v>
      </c>
      <c r="H97" s="179">
        <v>-0.18304312885830942</v>
      </c>
      <c r="I97" s="27"/>
      <c r="J97" s="5"/>
    </row>
    <row r="98" spans="1:10" s="28" customFormat="1" ht="10.5" customHeight="1" x14ac:dyDescent="0.2">
      <c r="A98" s="24"/>
      <c r="B98" s="33" t="s">
        <v>306</v>
      </c>
      <c r="C98" s="289">
        <v>336985.46000000014</v>
      </c>
      <c r="D98" s="289">
        <v>58895505.599999942</v>
      </c>
      <c r="E98" s="289">
        <v>59232491.059999943</v>
      </c>
      <c r="F98" s="290">
        <v>58026670.809999943</v>
      </c>
      <c r="G98" s="290">
        <v>355832.15000000008</v>
      </c>
      <c r="H98" s="179">
        <v>-6.5664766294791455E-2</v>
      </c>
      <c r="I98" s="27"/>
      <c r="J98" s="5"/>
    </row>
    <row r="99" spans="1:10" s="28" customFormat="1" ht="10.5" customHeight="1" x14ac:dyDescent="0.2">
      <c r="A99" s="24"/>
      <c r="B99" s="33" t="s">
        <v>307</v>
      </c>
      <c r="C99" s="289">
        <v>65347991.090000227</v>
      </c>
      <c r="D99" s="289">
        <v>52561135.339999937</v>
      </c>
      <c r="E99" s="289">
        <v>117909126.43000014</v>
      </c>
      <c r="F99" s="290">
        <v>5609499.3600000013</v>
      </c>
      <c r="G99" s="290">
        <v>754756.79999999981</v>
      </c>
      <c r="H99" s="179">
        <v>-3.1457583088971397E-2</v>
      </c>
      <c r="I99" s="27"/>
      <c r="J99" s="5"/>
    </row>
    <row r="100" spans="1:10" s="28" customFormat="1" ht="10.5" customHeight="1" x14ac:dyDescent="0.2">
      <c r="A100" s="24"/>
      <c r="B100" s="33" t="s">
        <v>308</v>
      </c>
      <c r="C100" s="289">
        <v>85209793.090000033</v>
      </c>
      <c r="D100" s="289">
        <v>72697796.269999906</v>
      </c>
      <c r="E100" s="289">
        <v>157907589.35999995</v>
      </c>
      <c r="F100" s="290">
        <v>21942974.459999979</v>
      </c>
      <c r="G100" s="290">
        <v>886441.97</v>
      </c>
      <c r="H100" s="179">
        <v>-5.1911694574142353E-2</v>
      </c>
      <c r="I100" s="27"/>
      <c r="J100" s="5"/>
    </row>
    <row r="101" spans="1:10" s="28" customFormat="1" ht="10.5" customHeight="1" x14ac:dyDescent="0.2">
      <c r="A101" s="24"/>
      <c r="B101" s="33" t="s">
        <v>309</v>
      </c>
      <c r="C101" s="289">
        <v>104506230.3200002</v>
      </c>
      <c r="D101" s="289">
        <v>216383009.03999984</v>
      </c>
      <c r="E101" s="289">
        <v>320889239.36000007</v>
      </c>
      <c r="F101" s="290">
        <v>68653977.559999913</v>
      </c>
      <c r="G101" s="290">
        <v>1802769.2200000002</v>
      </c>
      <c r="H101" s="179">
        <v>2.6150602173347082E-4</v>
      </c>
      <c r="I101" s="27"/>
      <c r="J101" s="5"/>
    </row>
    <row r="102" spans="1:10" s="28" customFormat="1" ht="10.5" customHeight="1" x14ac:dyDescent="0.2">
      <c r="A102" s="24"/>
      <c r="B102" s="33" t="s">
        <v>105</v>
      </c>
      <c r="C102" s="289">
        <v>376713.82</v>
      </c>
      <c r="D102" s="289">
        <v>3784328.5500000017</v>
      </c>
      <c r="E102" s="289">
        <v>4161042.370000002</v>
      </c>
      <c r="F102" s="290">
        <v>3641453.6900000018</v>
      </c>
      <c r="G102" s="290">
        <v>21017.460000000003</v>
      </c>
      <c r="H102" s="179">
        <v>-4.6170959816400958E-2</v>
      </c>
      <c r="I102" s="27"/>
      <c r="J102" s="5"/>
    </row>
    <row r="103" spans="1:10" ht="10.5" customHeight="1" x14ac:dyDescent="0.2">
      <c r="B103" s="16" t="s">
        <v>100</v>
      </c>
      <c r="C103" s="289">
        <v>6450590.3800000008</v>
      </c>
      <c r="D103" s="289">
        <v>31935811.419215005</v>
      </c>
      <c r="E103" s="289">
        <v>38386401.799215004</v>
      </c>
      <c r="F103" s="290">
        <v>26855.869999999995</v>
      </c>
      <c r="G103" s="290">
        <v>130139.29999999997</v>
      </c>
      <c r="H103" s="179">
        <v>-0.14027070074878623</v>
      </c>
      <c r="I103" s="34"/>
    </row>
    <row r="104" spans="1:10" ht="10.5" customHeight="1" x14ac:dyDescent="0.2">
      <c r="B104" s="16" t="s">
        <v>388</v>
      </c>
      <c r="C104" s="289">
        <v>23388.502903000066</v>
      </c>
      <c r="D104" s="289">
        <v>86329.539199999999</v>
      </c>
      <c r="E104" s="289">
        <v>109718.04210300007</v>
      </c>
      <c r="F104" s="290">
        <v>14920.570800000009</v>
      </c>
      <c r="G104" s="290">
        <v>441.38010999999983</v>
      </c>
      <c r="H104" s="179"/>
      <c r="I104" s="34"/>
    </row>
    <row r="105" spans="1:10" ht="10.5" customHeight="1" x14ac:dyDescent="0.2">
      <c r="B105" s="16" t="s">
        <v>107</v>
      </c>
      <c r="C105" s="289"/>
      <c r="D105" s="289">
        <v>96145931</v>
      </c>
      <c r="E105" s="289">
        <v>96145931</v>
      </c>
      <c r="F105" s="290">
        <v>95225696.060000002</v>
      </c>
      <c r="G105" s="290">
        <v>554314.17000000004</v>
      </c>
      <c r="H105" s="179">
        <v>6.1537545740815158E-3</v>
      </c>
      <c r="I105" s="34"/>
    </row>
    <row r="106" spans="1:10" ht="10.5" customHeight="1" x14ac:dyDescent="0.2">
      <c r="B106" s="33" t="s">
        <v>110</v>
      </c>
      <c r="C106" s="289"/>
      <c r="D106" s="289">
        <v>31542380.809999999</v>
      </c>
      <c r="E106" s="289">
        <v>31542380.809999999</v>
      </c>
      <c r="F106" s="290">
        <v>31542320.809999999</v>
      </c>
      <c r="G106" s="290">
        <v>174975.29</v>
      </c>
      <c r="H106" s="179">
        <v>4.7739698264812391E-2</v>
      </c>
      <c r="I106" s="34"/>
    </row>
    <row r="107" spans="1:10" s="28" customFormat="1" ht="10.5" customHeight="1" x14ac:dyDescent="0.2">
      <c r="A107" s="24"/>
      <c r="B107" s="33" t="s">
        <v>109</v>
      </c>
      <c r="C107" s="289"/>
      <c r="D107" s="289">
        <v>44213275.560000002</v>
      </c>
      <c r="E107" s="289">
        <v>44213275.560000002</v>
      </c>
      <c r="F107" s="290">
        <v>44213275.560000002</v>
      </c>
      <c r="G107" s="290">
        <v>262588.88</v>
      </c>
      <c r="H107" s="179">
        <v>1.5958768735975237E-3</v>
      </c>
      <c r="I107" s="27"/>
      <c r="J107" s="5"/>
    </row>
    <row r="108" spans="1:10" ht="10.5" customHeight="1" x14ac:dyDescent="0.2">
      <c r="B108" s="33" t="s">
        <v>112</v>
      </c>
      <c r="C108" s="289"/>
      <c r="D108" s="289">
        <v>20036049.690000001</v>
      </c>
      <c r="E108" s="289">
        <v>20036049.690000001</v>
      </c>
      <c r="F108" s="290">
        <v>19470099.690000001</v>
      </c>
      <c r="G108" s="290">
        <v>115750</v>
      </c>
      <c r="H108" s="179">
        <v>-4.4437199420063078E-2</v>
      </c>
      <c r="I108" s="34"/>
    </row>
    <row r="109" spans="1:10" ht="10.5" customHeight="1" x14ac:dyDescent="0.2">
      <c r="B109" s="33" t="s">
        <v>111</v>
      </c>
      <c r="C109" s="289"/>
      <c r="D109" s="289">
        <v>354224.93999999994</v>
      </c>
      <c r="E109" s="289">
        <v>354224.93999999994</v>
      </c>
      <c r="F109" s="290"/>
      <c r="G109" s="290">
        <v>1000</v>
      </c>
      <c r="H109" s="179">
        <v>3.546377428385461E-2</v>
      </c>
      <c r="I109" s="34"/>
    </row>
    <row r="110" spans="1:10" ht="10.5" customHeight="1" x14ac:dyDescent="0.2">
      <c r="B110" s="16" t="s">
        <v>97</v>
      </c>
      <c r="C110" s="289"/>
      <c r="D110" s="289"/>
      <c r="E110" s="289"/>
      <c r="F110" s="290"/>
      <c r="G110" s="290"/>
      <c r="H110" s="179"/>
      <c r="I110" s="20"/>
    </row>
    <row r="111" spans="1:10" ht="10.5" customHeight="1" x14ac:dyDescent="0.2">
      <c r="B111" s="16" t="s">
        <v>380</v>
      </c>
      <c r="C111" s="289"/>
      <c r="D111" s="289"/>
      <c r="E111" s="289"/>
      <c r="F111" s="290"/>
      <c r="G111" s="290"/>
      <c r="H111" s="179"/>
      <c r="I111" s="20"/>
    </row>
    <row r="112" spans="1:10" ht="10.5" customHeight="1" x14ac:dyDescent="0.2">
      <c r="B112" s="16" t="s">
        <v>419</v>
      </c>
      <c r="C112" s="289"/>
      <c r="D112" s="289">
        <v>194723569.54591587</v>
      </c>
      <c r="E112" s="289">
        <v>194723569.54591587</v>
      </c>
      <c r="F112" s="290"/>
      <c r="G112" s="290"/>
      <c r="H112" s="179">
        <v>7.947558223818163E-2</v>
      </c>
      <c r="I112" s="20"/>
    </row>
    <row r="113" spans="1:10" ht="10.5" customHeight="1" x14ac:dyDescent="0.2">
      <c r="B113" s="16" t="s">
        <v>103</v>
      </c>
      <c r="C113" s="289"/>
      <c r="D113" s="289"/>
      <c r="E113" s="289"/>
      <c r="F113" s="290"/>
      <c r="G113" s="290"/>
      <c r="H113" s="179"/>
      <c r="I113" s="34"/>
    </row>
    <row r="114" spans="1:10" ht="10.5" customHeight="1" x14ac:dyDescent="0.2">
      <c r="B114" s="16" t="s">
        <v>96</v>
      </c>
      <c r="C114" s="289"/>
      <c r="D114" s="289"/>
      <c r="E114" s="289"/>
      <c r="F114" s="290"/>
      <c r="G114" s="290"/>
      <c r="H114" s="179"/>
      <c r="I114" s="34"/>
    </row>
    <row r="115" spans="1:10" s="40" customFormat="1" ht="10.5" customHeight="1" x14ac:dyDescent="0.25">
      <c r="A115" s="38"/>
      <c r="B115" s="16" t="s">
        <v>95</v>
      </c>
      <c r="C115" s="289">
        <v>338648.95999999985</v>
      </c>
      <c r="D115" s="289">
        <v>2977203.2899999996</v>
      </c>
      <c r="E115" s="289">
        <v>3315852.2499999991</v>
      </c>
      <c r="F115" s="290">
        <v>3211043.9299999992</v>
      </c>
      <c r="G115" s="290">
        <v>6327.7599999999993</v>
      </c>
      <c r="H115" s="285">
        <v>-0.11930643523813222</v>
      </c>
      <c r="I115" s="39"/>
      <c r="J115" s="5"/>
    </row>
    <row r="116" spans="1:10" s="40" customFormat="1" ht="10.5" customHeight="1" x14ac:dyDescent="0.25">
      <c r="A116" s="38"/>
      <c r="B116" s="16" t="s">
        <v>381</v>
      </c>
      <c r="C116" s="289">
        <v>8598768.7100000121</v>
      </c>
      <c r="D116" s="289">
        <v>6592240.6900000004</v>
      </c>
      <c r="E116" s="289">
        <v>15191009.400000013</v>
      </c>
      <c r="F116" s="290">
        <v>26210.75</v>
      </c>
      <c r="G116" s="290">
        <v>89912.66</v>
      </c>
      <c r="H116" s="285">
        <v>5.3633049369738339E-2</v>
      </c>
      <c r="I116" s="39"/>
      <c r="J116" s="5"/>
    </row>
    <row r="117" spans="1:10" s="40" customFormat="1" ht="10.5" customHeight="1" x14ac:dyDescent="0.25">
      <c r="A117" s="38"/>
      <c r="B117" s="16" t="s">
        <v>418</v>
      </c>
      <c r="C117" s="289"/>
      <c r="D117" s="289">
        <v>70585.375356000004</v>
      </c>
      <c r="E117" s="289">
        <v>70585.375356000004</v>
      </c>
      <c r="F117" s="290"/>
      <c r="G117" s="290">
        <v>5740</v>
      </c>
      <c r="H117" s="285">
        <v>-0.26330064442194689</v>
      </c>
      <c r="I117" s="39"/>
      <c r="J117" s="5"/>
    </row>
    <row r="118" spans="1:10" ht="10.5" customHeight="1" x14ac:dyDescent="0.2">
      <c r="B118" s="16" t="s">
        <v>441</v>
      </c>
      <c r="C118" s="289"/>
      <c r="D118" s="289">
        <v>11532699.672392001</v>
      </c>
      <c r="E118" s="289">
        <v>11532699.672392001</v>
      </c>
      <c r="F118" s="290"/>
      <c r="G118" s="290"/>
      <c r="H118" s="179">
        <v>0.10601110893100851</v>
      </c>
      <c r="I118" s="34"/>
    </row>
    <row r="119" spans="1:10" ht="10.5" customHeight="1" x14ac:dyDescent="0.2">
      <c r="B119" s="16" t="s">
        <v>346</v>
      </c>
      <c r="C119" s="289"/>
      <c r="D119" s="289"/>
      <c r="E119" s="289"/>
      <c r="F119" s="290"/>
      <c r="G119" s="290"/>
      <c r="H119" s="179"/>
      <c r="I119" s="34"/>
    </row>
    <row r="120" spans="1:10" ht="10.5" customHeight="1" x14ac:dyDescent="0.2">
      <c r="B120" s="16" t="s">
        <v>312</v>
      </c>
      <c r="C120" s="289"/>
      <c r="D120" s="289"/>
      <c r="E120" s="289"/>
      <c r="F120" s="290"/>
      <c r="G120" s="290"/>
      <c r="H120" s="179"/>
      <c r="I120" s="34"/>
    </row>
    <row r="121" spans="1:10" ht="10.5" customHeight="1" x14ac:dyDescent="0.2">
      <c r="B121" s="16" t="s">
        <v>313</v>
      </c>
      <c r="C121" s="289"/>
      <c r="D121" s="289"/>
      <c r="E121" s="289"/>
      <c r="F121" s="290"/>
      <c r="G121" s="290"/>
      <c r="H121" s="179"/>
      <c r="I121" s="34"/>
    </row>
    <row r="122" spans="1:10" ht="10.5" hidden="1" customHeight="1" x14ac:dyDescent="0.2">
      <c r="B122" s="16"/>
      <c r="C122" s="289"/>
      <c r="D122" s="289"/>
      <c r="E122" s="289"/>
      <c r="F122" s="290"/>
      <c r="G122" s="290"/>
      <c r="H122" s="179"/>
      <c r="I122" s="34"/>
    </row>
    <row r="123" spans="1:10" ht="10.5" customHeight="1" x14ac:dyDescent="0.2">
      <c r="B123" s="16" t="s">
        <v>91</v>
      </c>
      <c r="C123" s="289">
        <v>1658857.06</v>
      </c>
      <c r="D123" s="289">
        <v>744899.72999999986</v>
      </c>
      <c r="E123" s="289">
        <v>2403756.79</v>
      </c>
      <c r="F123" s="290">
        <v>149532.13999999998</v>
      </c>
      <c r="G123" s="290">
        <v>26350.720000000001</v>
      </c>
      <c r="H123" s="179">
        <v>-5.9951558360291202E-2</v>
      </c>
      <c r="I123" s="34"/>
    </row>
    <row r="124" spans="1:10" s="28" customFormat="1" ht="10.5" customHeight="1" x14ac:dyDescent="0.2">
      <c r="A124" s="24"/>
      <c r="B124" s="16" t="s">
        <v>94</v>
      </c>
      <c r="C124" s="289">
        <v>26680.239999999976</v>
      </c>
      <c r="D124" s="289">
        <v>579505.64</v>
      </c>
      <c r="E124" s="289">
        <v>606185.88</v>
      </c>
      <c r="F124" s="290"/>
      <c r="G124" s="290">
        <v>2064</v>
      </c>
      <c r="H124" s="179">
        <v>-0.14239994087486552</v>
      </c>
      <c r="I124" s="27"/>
      <c r="J124" s="5"/>
    </row>
    <row r="125" spans="1:10" ht="10.5" customHeight="1" x14ac:dyDescent="0.2">
      <c r="B125" s="16" t="s">
        <v>92</v>
      </c>
      <c r="C125" s="289">
        <v>101502.69000000002</v>
      </c>
      <c r="D125" s="289">
        <v>22251.56</v>
      </c>
      <c r="E125" s="289">
        <v>123754.25000000001</v>
      </c>
      <c r="F125" s="290">
        <v>2019.06</v>
      </c>
      <c r="G125" s="290">
        <v>484.94</v>
      </c>
      <c r="H125" s="179">
        <v>-0.2240147128028166</v>
      </c>
      <c r="I125" s="34"/>
    </row>
    <row r="126" spans="1:10" ht="10.5" customHeight="1" x14ac:dyDescent="0.2">
      <c r="B126" s="16" t="s">
        <v>93</v>
      </c>
      <c r="C126" s="289">
        <v>211490.58000000005</v>
      </c>
      <c r="D126" s="289">
        <v>35899.75</v>
      </c>
      <c r="E126" s="289">
        <v>247390.33000000005</v>
      </c>
      <c r="F126" s="290">
        <v>2071.2600000000002</v>
      </c>
      <c r="G126" s="290">
        <v>1135.5</v>
      </c>
      <c r="H126" s="179">
        <v>-0.15076766532374641</v>
      </c>
      <c r="I126" s="34"/>
    </row>
    <row r="127" spans="1:10" ht="10.5" customHeight="1" x14ac:dyDescent="0.2">
      <c r="B127" s="16" t="s">
        <v>252</v>
      </c>
      <c r="C127" s="289"/>
      <c r="D127" s="289"/>
      <c r="E127" s="289"/>
      <c r="F127" s="290"/>
      <c r="G127" s="290"/>
      <c r="H127" s="179"/>
      <c r="I127" s="34"/>
    </row>
    <row r="128" spans="1:10" ht="10.5" customHeight="1" x14ac:dyDescent="0.2">
      <c r="B128" s="16" t="s">
        <v>303</v>
      </c>
      <c r="C128" s="289"/>
      <c r="D128" s="289"/>
      <c r="E128" s="289"/>
      <c r="F128" s="290"/>
      <c r="G128" s="290"/>
      <c r="H128" s="179"/>
      <c r="I128" s="34"/>
    </row>
    <row r="129" spans="1:11" ht="10.5" customHeight="1" x14ac:dyDescent="0.2">
      <c r="B129" s="268" t="s">
        <v>255</v>
      </c>
      <c r="C129" s="289"/>
      <c r="D129" s="289">
        <v>6000</v>
      </c>
      <c r="E129" s="289">
        <v>6000</v>
      </c>
      <c r="F129" s="290">
        <v>6000</v>
      </c>
      <c r="G129" s="290"/>
      <c r="H129" s="179">
        <v>0.11111111111111116</v>
      </c>
      <c r="I129" s="34"/>
    </row>
    <row r="130" spans="1:11" ht="10.5" customHeight="1" x14ac:dyDescent="0.2">
      <c r="B130" s="16" t="s">
        <v>489</v>
      </c>
      <c r="C130" s="289"/>
      <c r="D130" s="289"/>
      <c r="E130" s="289"/>
      <c r="F130" s="290"/>
      <c r="G130" s="290"/>
      <c r="H130" s="179"/>
      <c r="I130" s="34"/>
    </row>
    <row r="131" spans="1:11" ht="10.5" customHeight="1" x14ac:dyDescent="0.2">
      <c r="B131" s="268" t="s">
        <v>487</v>
      </c>
      <c r="C131" s="289"/>
      <c r="D131" s="289">
        <v>2851082.0309000006</v>
      </c>
      <c r="E131" s="289">
        <v>2851082.0309000006</v>
      </c>
      <c r="F131" s="290"/>
      <c r="G131" s="290"/>
      <c r="H131" s="179">
        <v>0.26966753537824584</v>
      </c>
      <c r="I131" s="34"/>
    </row>
    <row r="132" spans="1:11" ht="10.5" customHeight="1" x14ac:dyDescent="0.2">
      <c r="B132" s="16" t="s">
        <v>420</v>
      </c>
      <c r="C132" s="289"/>
      <c r="D132" s="289">
        <v>2062264.6630800001</v>
      </c>
      <c r="E132" s="289">
        <v>2062264.6630800001</v>
      </c>
      <c r="F132" s="290"/>
      <c r="G132" s="290"/>
      <c r="H132" s="179">
        <v>-0.22307744153688058</v>
      </c>
      <c r="I132" s="34"/>
    </row>
    <row r="133" spans="1:11" ht="10.5" customHeight="1" x14ac:dyDescent="0.2">
      <c r="B133" s="574" t="s">
        <v>449</v>
      </c>
      <c r="C133" s="289"/>
      <c r="D133" s="289">
        <v>2053</v>
      </c>
      <c r="E133" s="289">
        <v>2053</v>
      </c>
      <c r="F133" s="290"/>
      <c r="G133" s="290"/>
      <c r="H133" s="179">
        <v>-0.71987992904898346</v>
      </c>
      <c r="I133" s="34"/>
    </row>
    <row r="134" spans="1:11" ht="10.5" customHeight="1" x14ac:dyDescent="0.2">
      <c r="B134" s="16" t="s">
        <v>99</v>
      </c>
      <c r="C134" s="289">
        <v>451851.51000000117</v>
      </c>
      <c r="D134" s="289">
        <v>584489.67510300013</v>
      </c>
      <c r="E134" s="289">
        <v>1036341.1851030013</v>
      </c>
      <c r="F134" s="290">
        <v>185844.096361</v>
      </c>
      <c r="G134" s="290">
        <v>3487.148205</v>
      </c>
      <c r="H134" s="179">
        <v>3.9195793141924229E-2</v>
      </c>
      <c r="I134" s="34"/>
    </row>
    <row r="135" spans="1:11" ht="10.5" customHeight="1" x14ac:dyDescent="0.2">
      <c r="B135" s="16" t="s">
        <v>283</v>
      </c>
      <c r="C135" s="289"/>
      <c r="D135" s="289">
        <v>-2773080</v>
      </c>
      <c r="E135" s="289">
        <v>-2773080</v>
      </c>
      <c r="F135" s="290">
        <v>-17808</v>
      </c>
      <c r="G135" s="290">
        <v>-20448</v>
      </c>
      <c r="H135" s="179">
        <v>2.4153518879631353E-2</v>
      </c>
      <c r="I135" s="34"/>
    </row>
    <row r="136" spans="1:11" ht="10.5" customHeight="1" x14ac:dyDescent="0.2">
      <c r="B136" s="16" t="s">
        <v>279</v>
      </c>
      <c r="C136" s="289">
        <v>104.5</v>
      </c>
      <c r="D136" s="289">
        <v>-40668479</v>
      </c>
      <c r="E136" s="289">
        <v>-40668374.5</v>
      </c>
      <c r="F136" s="290">
        <v>-77365</v>
      </c>
      <c r="G136" s="290">
        <v>-278861</v>
      </c>
      <c r="H136" s="179">
        <v>0.55328121237012029</v>
      </c>
      <c r="I136" s="34"/>
    </row>
    <row r="137" spans="1:11" s="28" customFormat="1" ht="10.5" customHeight="1" x14ac:dyDescent="0.2">
      <c r="A137" s="24"/>
      <c r="B137" s="29" t="s">
        <v>113</v>
      </c>
      <c r="C137" s="291">
        <v>632007355.68999946</v>
      </c>
      <c r="D137" s="291">
        <v>1057142767.2800112</v>
      </c>
      <c r="E137" s="291">
        <v>1689150122.9700103</v>
      </c>
      <c r="F137" s="292">
        <v>397233206.00636077</v>
      </c>
      <c r="G137" s="292">
        <v>8507444.4769550003</v>
      </c>
      <c r="H137" s="178">
        <v>-4.3989358969924397E-2</v>
      </c>
      <c r="I137" s="36"/>
      <c r="J137" s="5"/>
      <c r="K137" s="209" t="b">
        <f>IF(ABS(E137-SUM(E92:E94,E103:E105,E110:E136))&lt;0.001,TRUE,FALSE)</f>
        <v>1</v>
      </c>
    </row>
    <row r="138" spans="1:11" s="28" customFormat="1" ht="10.5" customHeight="1" x14ac:dyDescent="0.2">
      <c r="A138" s="24"/>
      <c r="B138" s="273"/>
      <c r="C138" s="291"/>
      <c r="D138" s="291"/>
      <c r="E138" s="291"/>
      <c r="F138" s="292"/>
      <c r="G138" s="292"/>
      <c r="H138" s="178"/>
      <c r="I138" s="36"/>
      <c r="J138" s="5"/>
      <c r="K138" s="209"/>
    </row>
    <row r="139" spans="1:11" s="28" customFormat="1" ht="10.5" customHeight="1" x14ac:dyDescent="0.2">
      <c r="A139" s="24"/>
      <c r="B139" s="74" t="s">
        <v>122</v>
      </c>
      <c r="C139" s="291"/>
      <c r="D139" s="291"/>
      <c r="E139" s="291"/>
      <c r="F139" s="292"/>
      <c r="G139" s="292"/>
      <c r="H139" s="178"/>
      <c r="I139" s="36"/>
    </row>
    <row r="140" spans="1:11" ht="18" customHeight="1" x14ac:dyDescent="0.2">
      <c r="B140" s="16" t="s">
        <v>386</v>
      </c>
      <c r="C140" s="289">
        <v>2711824.2199999988</v>
      </c>
      <c r="D140" s="289">
        <v>261712.51000000007</v>
      </c>
      <c r="E140" s="289">
        <v>2973536.7299999991</v>
      </c>
      <c r="F140" s="290">
        <v>178.44</v>
      </c>
      <c r="G140" s="290">
        <v>19677.45</v>
      </c>
      <c r="H140" s="179">
        <v>2.481359978916009E-2</v>
      </c>
      <c r="I140" s="34"/>
    </row>
    <row r="141" spans="1:11" ht="10.5" customHeight="1" x14ac:dyDescent="0.2">
      <c r="B141" s="16" t="s">
        <v>100</v>
      </c>
      <c r="C141" s="289">
        <v>69499.399999999936</v>
      </c>
      <c r="D141" s="289">
        <v>32938.199999999997</v>
      </c>
      <c r="E141" s="289">
        <v>102437.59999999995</v>
      </c>
      <c r="F141" s="290"/>
      <c r="G141" s="290">
        <v>505.59999999999997</v>
      </c>
      <c r="H141" s="179">
        <v>0.22269973030508061</v>
      </c>
      <c r="I141" s="34"/>
    </row>
    <row r="142" spans="1:11" ht="10.5" customHeight="1" x14ac:dyDescent="0.2">
      <c r="B142" s="16" t="s">
        <v>177</v>
      </c>
      <c r="C142" s="289">
        <v>269440.94000000029</v>
      </c>
      <c r="D142" s="289">
        <v>1422.9000000000005</v>
      </c>
      <c r="E142" s="289">
        <v>270863.84000000032</v>
      </c>
      <c r="F142" s="290">
        <v>126.48000000000002</v>
      </c>
      <c r="G142" s="290">
        <v>2104.2799999999997</v>
      </c>
      <c r="H142" s="179">
        <v>0.1744387035674364</v>
      </c>
      <c r="I142" s="34"/>
    </row>
    <row r="143" spans="1:11" ht="10.5" customHeight="1" x14ac:dyDescent="0.2">
      <c r="B143" s="16" t="s">
        <v>22</v>
      </c>
      <c r="C143" s="289">
        <v>5927610.5800000057</v>
      </c>
      <c r="D143" s="289">
        <v>1078439.9200050007</v>
      </c>
      <c r="E143" s="289">
        <v>7006050.5000050077</v>
      </c>
      <c r="F143" s="290">
        <v>431.80000000000007</v>
      </c>
      <c r="G143" s="290">
        <v>43441.355000000003</v>
      </c>
      <c r="H143" s="179">
        <v>9.3242379414950172E-2</v>
      </c>
      <c r="I143" s="34"/>
    </row>
    <row r="144" spans="1:11" ht="10.5" customHeight="1" x14ac:dyDescent="0.2">
      <c r="B144" s="16" t="s">
        <v>381</v>
      </c>
      <c r="C144" s="289">
        <v>180649.47</v>
      </c>
      <c r="D144" s="289">
        <v>21548.3125</v>
      </c>
      <c r="E144" s="289">
        <v>202197.7825</v>
      </c>
      <c r="F144" s="290"/>
      <c r="G144" s="290">
        <v>1485</v>
      </c>
      <c r="H144" s="179">
        <v>0.34300615564522752</v>
      </c>
      <c r="I144" s="34"/>
    </row>
    <row r="145" spans="2:11" ht="10.5" customHeight="1" x14ac:dyDescent="0.2">
      <c r="B145" s="37" t="s">
        <v>312</v>
      </c>
      <c r="C145" s="289"/>
      <c r="D145" s="289">
        <v>204909.47689500003</v>
      </c>
      <c r="E145" s="289">
        <v>204909.47689500003</v>
      </c>
      <c r="F145" s="290"/>
      <c r="G145" s="290"/>
      <c r="H145" s="179">
        <v>0.30178579098433334</v>
      </c>
      <c r="I145" s="34"/>
    </row>
    <row r="146" spans="2:11" ht="10.5" customHeight="1" x14ac:dyDescent="0.2">
      <c r="B146" s="16" t="s">
        <v>385</v>
      </c>
      <c r="C146" s="289">
        <v>3524090.3199999994</v>
      </c>
      <c r="D146" s="289">
        <v>136754.10999999996</v>
      </c>
      <c r="E146" s="289">
        <v>3660844.4299999997</v>
      </c>
      <c r="F146" s="290">
        <v>1546.2500000000005</v>
      </c>
      <c r="G146" s="290">
        <v>24677.579999999998</v>
      </c>
      <c r="H146" s="179">
        <v>8.4115956071259657E-2</v>
      </c>
      <c r="I146" s="34"/>
    </row>
    <row r="147" spans="2:11" ht="10.5" customHeight="1" x14ac:dyDescent="0.2">
      <c r="B147" s="16" t="s">
        <v>382</v>
      </c>
      <c r="C147" s="289"/>
      <c r="D147" s="289">
        <v>125</v>
      </c>
      <c r="E147" s="289">
        <v>125</v>
      </c>
      <c r="F147" s="290"/>
      <c r="G147" s="290"/>
      <c r="H147" s="179">
        <v>-0.16666666666666663</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c r="D150" s="289">
        <v>157845.03292800006</v>
      </c>
      <c r="E150" s="289">
        <v>157845.03292800006</v>
      </c>
      <c r="F150" s="290">
        <v>509.80964999999998</v>
      </c>
      <c r="G150" s="290">
        <v>648.24954300000013</v>
      </c>
      <c r="H150" s="179">
        <v>-0.63060187616208863</v>
      </c>
      <c r="I150" s="34"/>
    </row>
    <row r="151" spans="2:11" ht="10.5" customHeight="1" x14ac:dyDescent="0.2">
      <c r="B151" s="41" t="s">
        <v>120</v>
      </c>
      <c r="C151" s="293">
        <v>12683114.930000005</v>
      </c>
      <c r="D151" s="293">
        <v>1895695.4623280009</v>
      </c>
      <c r="E151" s="293">
        <v>14578810.392328007</v>
      </c>
      <c r="F151" s="294">
        <v>2792.7796500000009</v>
      </c>
      <c r="G151" s="294">
        <v>92539.514543000012</v>
      </c>
      <c r="H151" s="286">
        <v>6.1305616065924218E-2</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282</v>
      </c>
      <c r="C156" s="208"/>
      <c r="D156" s="208"/>
      <c r="E156" s="208"/>
      <c r="F156" s="208"/>
      <c r="G156" s="208"/>
      <c r="H156" s="205"/>
      <c r="I156" s="34"/>
    </row>
    <row r="157" spans="2:11" ht="10.5" customHeight="1" x14ac:dyDescent="0.2">
      <c r="B157" s="265"/>
      <c r="C157" s="208"/>
      <c r="D157" s="208"/>
      <c r="E157" s="208"/>
      <c r="F157" s="208"/>
      <c r="G157" s="208"/>
      <c r="H157" s="205"/>
      <c r="I157" s="34"/>
    </row>
    <row r="158" spans="2:11" ht="14.25" customHeight="1" x14ac:dyDescent="0.25">
      <c r="B158" s="7" t="s">
        <v>288</v>
      </c>
      <c r="C158" s="8"/>
      <c r="D158" s="8"/>
      <c r="E158" s="8"/>
      <c r="F158" s="8"/>
      <c r="G158" s="8"/>
      <c r="H158" s="8"/>
      <c r="I158" s="8"/>
    </row>
    <row r="159" spans="2:11" ht="12" customHeight="1" x14ac:dyDescent="0.2">
      <c r="B159" s="9"/>
      <c r="C159" s="10" t="str">
        <f>C3</f>
        <v>MOIS DE NOVEMBRE 2024</v>
      </c>
      <c r="D159" s="11"/>
    </row>
    <row r="160" spans="2:11" ht="14.25" customHeight="1" x14ac:dyDescent="0.2">
      <c r="B160" s="12" t="str">
        <f>B4</f>
        <v xml:space="preserve">             I - ASSURANCE MALADIE : DÉPENSES en milliers d'euros</v>
      </c>
      <c r="C160" s="13"/>
      <c r="D160" s="13"/>
      <c r="E160" s="13"/>
      <c r="F160" s="13"/>
      <c r="G160" s="13"/>
      <c r="H160" s="14"/>
      <c r="I160" s="15"/>
    </row>
    <row r="161" spans="1:10" ht="12" customHeight="1" x14ac:dyDescent="0.2">
      <c r="B161" s="16" t="s">
        <v>4</v>
      </c>
      <c r="C161" s="386" t="s">
        <v>1</v>
      </c>
      <c r="D161" s="17" t="s">
        <v>2</v>
      </c>
      <c r="E161" s="386" t="s">
        <v>6</v>
      </c>
      <c r="F161" s="219" t="s">
        <v>3</v>
      </c>
      <c r="G161" s="219" t="s">
        <v>237</v>
      </c>
      <c r="H161" s="19" t="str">
        <f>$H$5</f>
        <v>GAM</v>
      </c>
      <c r="I161" s="20"/>
    </row>
    <row r="162" spans="1:10" ht="9.75" customHeight="1" x14ac:dyDescent="0.2">
      <c r="B162" s="21"/>
      <c r="C162" s="45" t="s">
        <v>5</v>
      </c>
      <c r="D162" s="44" t="s">
        <v>5</v>
      </c>
      <c r="E162" s="45"/>
      <c r="F162" s="220" t="s">
        <v>241</v>
      </c>
      <c r="G162" s="220" t="s">
        <v>239</v>
      </c>
      <c r="H162" s="22" t="str">
        <f>$H$6</f>
        <v>en %</v>
      </c>
      <c r="I162" s="23"/>
    </row>
    <row r="163" spans="1:10" s="28" customFormat="1" ht="13.5" customHeight="1" x14ac:dyDescent="0.2">
      <c r="A163" s="24"/>
      <c r="B163" s="31" t="s">
        <v>121</v>
      </c>
      <c r="C163" s="30"/>
      <c r="D163" s="30"/>
      <c r="E163" s="30"/>
      <c r="F163" s="222"/>
      <c r="G163" s="222"/>
      <c r="H163" s="178"/>
      <c r="I163" s="36"/>
    </row>
    <row r="164" spans="1:10" s="28" customFormat="1" ht="10.5" customHeight="1" x14ac:dyDescent="0.2">
      <c r="A164" s="24"/>
      <c r="B164" s="16" t="s">
        <v>116</v>
      </c>
      <c r="C164" s="289">
        <v>103277776.31999992</v>
      </c>
      <c r="D164" s="289">
        <v>10972260.829999985</v>
      </c>
      <c r="E164" s="289">
        <v>114250037.14999993</v>
      </c>
      <c r="F164" s="290">
        <v>239391.43000000005</v>
      </c>
      <c r="G164" s="290">
        <v>921033.93000000017</v>
      </c>
      <c r="H164" s="179">
        <v>-2.0160652846238136E-2</v>
      </c>
      <c r="I164" s="36"/>
      <c r="J164" s="5"/>
    </row>
    <row r="165" spans="1:10" s="28" customFormat="1" ht="10.5" customHeight="1" x14ac:dyDescent="0.2">
      <c r="A165" s="24"/>
      <c r="B165" s="16" t="s">
        <v>117</v>
      </c>
      <c r="C165" s="289">
        <v>60719146.349999987</v>
      </c>
      <c r="D165" s="289">
        <v>8116159.9299999988</v>
      </c>
      <c r="E165" s="289">
        <v>68835306.279999986</v>
      </c>
      <c r="F165" s="290">
        <v>834.54000000000008</v>
      </c>
      <c r="G165" s="290">
        <v>486681.74000000005</v>
      </c>
      <c r="H165" s="179">
        <v>-7.7891111410630876E-2</v>
      </c>
      <c r="I165" s="36"/>
      <c r="J165" s="5"/>
    </row>
    <row r="166" spans="1:10" s="28" customFormat="1" ht="10.5" customHeight="1" x14ac:dyDescent="0.2">
      <c r="A166" s="24"/>
      <c r="B166" s="16" t="s">
        <v>118</v>
      </c>
      <c r="C166" s="289">
        <v>1894316.73</v>
      </c>
      <c r="D166" s="289">
        <v>41016450.080000013</v>
      </c>
      <c r="E166" s="289">
        <v>42910766.81000001</v>
      </c>
      <c r="F166" s="290"/>
      <c r="G166" s="290">
        <v>239987.03</v>
      </c>
      <c r="H166" s="179">
        <v>5.1559240609423629E-2</v>
      </c>
      <c r="I166" s="36"/>
      <c r="J166" s="5"/>
    </row>
    <row r="167" spans="1:10" s="28" customFormat="1" ht="10.5" customHeight="1" x14ac:dyDescent="0.2">
      <c r="A167" s="24"/>
      <c r="B167" s="16" t="s">
        <v>166</v>
      </c>
      <c r="C167" s="289">
        <v>17730947.449999966</v>
      </c>
      <c r="D167" s="289">
        <v>1463392.5699999973</v>
      </c>
      <c r="E167" s="289">
        <v>19194340.019999959</v>
      </c>
      <c r="F167" s="290">
        <v>3001.4600000000005</v>
      </c>
      <c r="G167" s="290">
        <v>147000.43000000008</v>
      </c>
      <c r="H167" s="179">
        <v>-6.9299360178738389E-3</v>
      </c>
      <c r="I167" s="36"/>
      <c r="J167" s="5"/>
    </row>
    <row r="168" spans="1:10" s="28" customFormat="1" ht="10.5" customHeight="1" x14ac:dyDescent="0.2">
      <c r="A168" s="24"/>
      <c r="B168" s="16" t="s">
        <v>22</v>
      </c>
      <c r="C168" s="289">
        <v>12040783.660000037</v>
      </c>
      <c r="D168" s="289">
        <v>1414781.41</v>
      </c>
      <c r="E168" s="289">
        <v>13455565.070000038</v>
      </c>
      <c r="F168" s="290">
        <v>778</v>
      </c>
      <c r="G168" s="290">
        <v>94544.50999999998</v>
      </c>
      <c r="H168" s="179">
        <v>-1.0710168801333575E-2</v>
      </c>
      <c r="I168" s="36"/>
      <c r="J168" s="5"/>
    </row>
    <row r="169" spans="1:10" s="28" customFormat="1" ht="10.5" customHeight="1" x14ac:dyDescent="0.2">
      <c r="A169" s="24"/>
      <c r="B169" s="16" t="s">
        <v>115</v>
      </c>
      <c r="C169" s="289">
        <v>9946270.4800000191</v>
      </c>
      <c r="D169" s="289">
        <v>9596111.5999999903</v>
      </c>
      <c r="E169" s="289">
        <v>19542382.080000013</v>
      </c>
      <c r="F169" s="290">
        <v>1386423.5599999994</v>
      </c>
      <c r="G169" s="290">
        <v>125558.68999999999</v>
      </c>
      <c r="H169" s="179">
        <v>-1.0597081207822656E-3</v>
      </c>
      <c r="I169" s="36"/>
      <c r="J169" s="5"/>
    </row>
    <row r="170" spans="1:10" s="28" customFormat="1" ht="10.5" customHeight="1" x14ac:dyDescent="0.2">
      <c r="A170" s="24"/>
      <c r="B170" s="16" t="s">
        <v>114</v>
      </c>
      <c r="C170" s="289">
        <v>129970.28999999985</v>
      </c>
      <c r="D170" s="289">
        <v>6738933.6699999832</v>
      </c>
      <c r="E170" s="289">
        <v>6868903.9599999832</v>
      </c>
      <c r="F170" s="290">
        <v>640.17000000000007</v>
      </c>
      <c r="G170" s="290">
        <v>38934.000000000015</v>
      </c>
      <c r="H170" s="179">
        <v>1.1306708425253609E-2</v>
      </c>
      <c r="I170" s="36"/>
      <c r="J170" s="5"/>
    </row>
    <row r="171" spans="1:10" s="28" customFormat="1" ht="10.5" customHeight="1" x14ac:dyDescent="0.2">
      <c r="A171" s="24"/>
      <c r="B171" s="16" t="s">
        <v>100</v>
      </c>
      <c r="C171" s="289">
        <v>3145.3500000000013</v>
      </c>
      <c r="D171" s="289">
        <v>3948.78</v>
      </c>
      <c r="E171" s="289">
        <v>7094.1300000000019</v>
      </c>
      <c r="F171" s="290"/>
      <c r="G171" s="290">
        <v>13.8</v>
      </c>
      <c r="H171" s="179">
        <v>8.1433795787455354E-2</v>
      </c>
      <c r="I171" s="36"/>
      <c r="J171" s="5"/>
    </row>
    <row r="172" spans="1:10" s="28" customFormat="1" ht="10.5" customHeight="1" x14ac:dyDescent="0.2">
      <c r="A172" s="24"/>
      <c r="B172" s="16" t="s">
        <v>283</v>
      </c>
      <c r="C172" s="289"/>
      <c r="D172" s="289">
        <v>-8640</v>
      </c>
      <c r="E172" s="289">
        <v>-8640</v>
      </c>
      <c r="F172" s="290"/>
      <c r="G172" s="290">
        <v>-120</v>
      </c>
      <c r="H172" s="179">
        <v>-0.17050691244239635</v>
      </c>
      <c r="I172" s="36"/>
      <c r="J172" s="5"/>
    </row>
    <row r="173" spans="1:10" s="28" customFormat="1" ht="12.75" customHeight="1" x14ac:dyDescent="0.2">
      <c r="A173" s="24"/>
      <c r="B173" s="16" t="s">
        <v>416</v>
      </c>
      <c r="C173" s="289"/>
      <c r="D173" s="289"/>
      <c r="E173" s="289"/>
      <c r="F173" s="290"/>
      <c r="G173" s="290"/>
      <c r="H173" s="179"/>
      <c r="I173" s="36"/>
      <c r="J173" s="5"/>
    </row>
    <row r="174" spans="1:10" s="28" customFormat="1" ht="12.75" customHeight="1" x14ac:dyDescent="0.2">
      <c r="A174" s="24"/>
      <c r="B174" s="16" t="s">
        <v>412</v>
      </c>
      <c r="C174" s="289"/>
      <c r="D174" s="289">
        <v>1139173.6451349999</v>
      </c>
      <c r="E174" s="289">
        <v>1139173.6451349999</v>
      </c>
      <c r="F174" s="290"/>
      <c r="G174" s="290"/>
      <c r="H174" s="179"/>
      <c r="I174" s="36"/>
      <c r="J174" s="5"/>
    </row>
    <row r="175" spans="1:10" s="28" customFormat="1" ht="12.75" customHeight="1" x14ac:dyDescent="0.2">
      <c r="A175" s="24"/>
      <c r="B175" s="16" t="s">
        <v>374</v>
      </c>
      <c r="C175" s="289">
        <v>172461.20000000004</v>
      </c>
      <c r="D175" s="289">
        <v>99254.609999999971</v>
      </c>
      <c r="E175" s="289">
        <v>271715.81</v>
      </c>
      <c r="F175" s="290"/>
      <c r="G175" s="290">
        <v>1008</v>
      </c>
      <c r="H175" s="179">
        <v>6.0461431374414509E-4</v>
      </c>
      <c r="I175" s="36"/>
      <c r="J175" s="5"/>
    </row>
    <row r="176" spans="1:10" s="28" customFormat="1" ht="12.75" customHeight="1" x14ac:dyDescent="0.2">
      <c r="A176" s="24"/>
      <c r="B176" s="574" t="s">
        <v>451</v>
      </c>
      <c r="C176" s="289"/>
      <c r="D176" s="289">
        <v>3505</v>
      </c>
      <c r="E176" s="289">
        <v>3505</v>
      </c>
      <c r="F176" s="290"/>
      <c r="G176" s="290"/>
      <c r="H176" s="179"/>
      <c r="I176" s="36"/>
      <c r="J176" s="5"/>
    </row>
    <row r="177" spans="1:11" s="28" customFormat="1" ht="12.75" hidden="1" customHeight="1" x14ac:dyDescent="0.2">
      <c r="A177" s="24"/>
      <c r="B177" s="574"/>
      <c r="C177" s="289"/>
      <c r="D177" s="289"/>
      <c r="E177" s="289"/>
      <c r="F177" s="290"/>
      <c r="G177" s="290"/>
      <c r="H177" s="179"/>
      <c r="I177" s="36"/>
      <c r="J177" s="5"/>
    </row>
    <row r="178" spans="1:11" s="28" customFormat="1" ht="12" customHeight="1" x14ac:dyDescent="0.2">
      <c r="A178" s="24"/>
      <c r="B178" s="269" t="s">
        <v>99</v>
      </c>
      <c r="C178" s="289"/>
      <c r="D178" s="289">
        <v>44470</v>
      </c>
      <c r="E178" s="289">
        <v>44470</v>
      </c>
      <c r="F178" s="290"/>
      <c r="G178" s="290"/>
      <c r="H178" s="179">
        <v>0.21082582296403185</v>
      </c>
      <c r="I178" s="36"/>
    </row>
    <row r="179" spans="1:11" s="28" customFormat="1" ht="14.25" customHeight="1" x14ac:dyDescent="0.2">
      <c r="A179" s="24"/>
      <c r="B179" s="35" t="s">
        <v>119</v>
      </c>
      <c r="C179" s="291">
        <v>205914817.82999995</v>
      </c>
      <c r="D179" s="291">
        <v>80599802.125134975</v>
      </c>
      <c r="E179" s="291">
        <v>286514619.95513493</v>
      </c>
      <c r="F179" s="292">
        <v>1631069.1599999997</v>
      </c>
      <c r="G179" s="292">
        <v>2054642.1300000006</v>
      </c>
      <c r="H179" s="178">
        <v>-1.7937473780020641E-2</v>
      </c>
      <c r="I179" s="36"/>
      <c r="K179" s="209" t="b">
        <f>IF(ABS(E179-SUM(E164:E178))&lt;0.001,TRUE,FALSE)</f>
        <v>1</v>
      </c>
    </row>
    <row r="180" spans="1:11" s="28" customFormat="1" ht="14.25" customHeight="1" x14ac:dyDescent="0.2">
      <c r="A180" s="24"/>
      <c r="B180" s="35"/>
      <c r="C180" s="291"/>
      <c r="D180" s="291"/>
      <c r="E180" s="291"/>
      <c r="F180" s="292"/>
      <c r="G180" s="292"/>
      <c r="H180" s="178"/>
      <c r="I180" s="36"/>
      <c r="K180" s="209"/>
    </row>
    <row r="181" spans="1:11" s="28" customFormat="1" ht="14.25" customHeight="1" x14ac:dyDescent="0.2">
      <c r="A181" s="24"/>
      <c r="B181" s="31" t="s">
        <v>243</v>
      </c>
      <c r="C181" s="291"/>
      <c r="D181" s="291"/>
      <c r="E181" s="291"/>
      <c r="F181" s="292"/>
      <c r="G181" s="292"/>
      <c r="H181" s="178"/>
      <c r="I181" s="36"/>
    </row>
    <row r="182" spans="1:11" s="28" customFormat="1" ht="10.5" customHeight="1" x14ac:dyDescent="0.2">
      <c r="A182" s="24"/>
      <c r="B182" s="16" t="s">
        <v>22</v>
      </c>
      <c r="C182" s="289">
        <v>19358531.099999975</v>
      </c>
      <c r="D182" s="289">
        <v>13533032.180400003</v>
      </c>
      <c r="E182" s="289">
        <v>32891563.280399978</v>
      </c>
      <c r="F182" s="290"/>
      <c r="G182" s="290">
        <v>121935.28625000003</v>
      </c>
      <c r="H182" s="179">
        <v>7.3776878581037986E-2</v>
      </c>
      <c r="I182" s="36"/>
      <c r="J182" s="5"/>
    </row>
    <row r="183" spans="1:11" s="28" customFormat="1" ht="10.5" customHeight="1" x14ac:dyDescent="0.2">
      <c r="A183" s="24"/>
      <c r="B183" s="16" t="s">
        <v>387</v>
      </c>
      <c r="C183" s="289">
        <v>12172.027384999998</v>
      </c>
      <c r="D183" s="289">
        <v>51884.680000000015</v>
      </c>
      <c r="E183" s="289">
        <v>64056.707385000016</v>
      </c>
      <c r="F183" s="290"/>
      <c r="G183" s="290">
        <v>509.60759999999999</v>
      </c>
      <c r="H183" s="179">
        <v>-0.59493528876051083</v>
      </c>
      <c r="I183" s="36"/>
      <c r="J183" s="5"/>
    </row>
    <row r="184" spans="1:11" s="28" customFormat="1" ht="10.5" customHeight="1" x14ac:dyDescent="0.2">
      <c r="A184" s="24"/>
      <c r="B184" s="16" t="s">
        <v>104</v>
      </c>
      <c r="C184" s="289">
        <v>18384096.510000002</v>
      </c>
      <c r="D184" s="289">
        <v>11607991.470000004</v>
      </c>
      <c r="E184" s="289">
        <v>29992087.980000008</v>
      </c>
      <c r="F184" s="290"/>
      <c r="G184" s="290">
        <v>129158.70999999998</v>
      </c>
      <c r="H184" s="179">
        <v>4.8517027255300382E-2</v>
      </c>
      <c r="I184" s="36"/>
      <c r="J184" s="5"/>
    </row>
    <row r="185" spans="1:11" s="28" customFormat="1" ht="10.5" customHeight="1" x14ac:dyDescent="0.2">
      <c r="A185" s="24"/>
      <c r="B185" s="33" t="s">
        <v>106</v>
      </c>
      <c r="C185" s="289">
        <v>15044249.370000005</v>
      </c>
      <c r="D185" s="289">
        <v>10760595.720000004</v>
      </c>
      <c r="E185" s="289">
        <v>25804845.090000007</v>
      </c>
      <c r="F185" s="290"/>
      <c r="G185" s="290">
        <v>118797.79999999999</v>
      </c>
      <c r="H185" s="179">
        <v>5.9859956324932018E-2</v>
      </c>
      <c r="I185" s="36"/>
      <c r="J185" s="5"/>
    </row>
    <row r="186" spans="1:11" s="28" customFormat="1" ht="10.5" customHeight="1" x14ac:dyDescent="0.2">
      <c r="A186" s="24"/>
      <c r="B186" s="33" t="s">
        <v>304</v>
      </c>
      <c r="C186" s="289">
        <v>346539.10000000015</v>
      </c>
      <c r="D186" s="289">
        <v>824388.51</v>
      </c>
      <c r="E186" s="289">
        <v>1170927.6100000001</v>
      </c>
      <c r="F186" s="290"/>
      <c r="G186" s="290">
        <v>10372.27</v>
      </c>
      <c r="H186" s="179">
        <v>3.3033550107637311E-2</v>
      </c>
      <c r="I186" s="36"/>
      <c r="J186" s="5"/>
    </row>
    <row r="187" spans="1:11" s="28" customFormat="1" ht="10.5" customHeight="1" x14ac:dyDescent="0.2">
      <c r="A187" s="24"/>
      <c r="B187" s="33" t="s">
        <v>305</v>
      </c>
      <c r="C187" s="289">
        <v>337.47999999999996</v>
      </c>
      <c r="D187" s="289">
        <v>421.63</v>
      </c>
      <c r="E187" s="289">
        <v>759.1099999999999</v>
      </c>
      <c r="F187" s="290"/>
      <c r="G187" s="290"/>
      <c r="H187" s="179"/>
      <c r="I187" s="36"/>
      <c r="J187" s="5"/>
    </row>
    <row r="188" spans="1:11" s="28" customFormat="1" ht="10.5" customHeight="1" x14ac:dyDescent="0.2">
      <c r="A188" s="24"/>
      <c r="B188" s="33" t="s">
        <v>306</v>
      </c>
      <c r="C188" s="289">
        <v>5019.71</v>
      </c>
      <c r="D188" s="289">
        <v>267809.87</v>
      </c>
      <c r="E188" s="289">
        <v>272829.58</v>
      </c>
      <c r="F188" s="290"/>
      <c r="G188" s="290">
        <v>4013.61</v>
      </c>
      <c r="H188" s="179">
        <v>-0.34242011174175324</v>
      </c>
      <c r="I188" s="36"/>
      <c r="J188" s="5"/>
    </row>
    <row r="189" spans="1:11" s="28" customFormat="1" ht="10.5" customHeight="1" x14ac:dyDescent="0.2">
      <c r="A189" s="24"/>
      <c r="B189" s="33" t="s">
        <v>307</v>
      </c>
      <c r="C189" s="289">
        <v>1862504.4000000006</v>
      </c>
      <c r="D189" s="289">
        <v>987265.87999999977</v>
      </c>
      <c r="E189" s="289">
        <v>2849770.2800000003</v>
      </c>
      <c r="F189" s="290"/>
      <c r="G189" s="290">
        <v>10918.010000000002</v>
      </c>
      <c r="H189" s="179">
        <v>3.0907014458822601E-2</v>
      </c>
      <c r="I189" s="36"/>
      <c r="J189" s="5"/>
    </row>
    <row r="190" spans="1:11" s="28" customFormat="1" ht="10.5" customHeight="1" x14ac:dyDescent="0.2">
      <c r="A190" s="24"/>
      <c r="B190" s="33" t="s">
        <v>308</v>
      </c>
      <c r="C190" s="289">
        <v>2537769.0999999982</v>
      </c>
      <c r="D190" s="289">
        <v>924810.92000000039</v>
      </c>
      <c r="E190" s="289">
        <v>3462580.0199999986</v>
      </c>
      <c r="F190" s="290"/>
      <c r="G190" s="290">
        <v>17556.75</v>
      </c>
      <c r="H190" s="179">
        <v>-4.0370844350268609E-2</v>
      </c>
      <c r="I190" s="36"/>
      <c r="J190" s="5"/>
    </row>
    <row r="191" spans="1:11" s="28" customFormat="1" ht="10.5" customHeight="1" x14ac:dyDescent="0.2">
      <c r="A191" s="24"/>
      <c r="B191" s="33" t="s">
        <v>309</v>
      </c>
      <c r="C191" s="289">
        <v>10292079.580000004</v>
      </c>
      <c r="D191" s="289">
        <v>7755898.9100000029</v>
      </c>
      <c r="E191" s="289">
        <v>18047978.490000006</v>
      </c>
      <c r="F191" s="290"/>
      <c r="G191" s="290">
        <v>75937.159999999989</v>
      </c>
      <c r="H191" s="179">
        <v>9.8860627818244007E-2</v>
      </c>
      <c r="I191" s="36"/>
      <c r="J191" s="5"/>
    </row>
    <row r="192" spans="1:11" ht="10.5" customHeight="1" x14ac:dyDescent="0.2">
      <c r="B192" s="33" t="s">
        <v>105</v>
      </c>
      <c r="C192" s="289">
        <v>3339847.140000002</v>
      </c>
      <c r="D192" s="289">
        <v>847395.75000000023</v>
      </c>
      <c r="E192" s="289">
        <v>4187242.890000002</v>
      </c>
      <c r="F192" s="290"/>
      <c r="G192" s="290">
        <v>10360.91</v>
      </c>
      <c r="H192" s="179">
        <v>-1.6359309701884928E-2</v>
      </c>
      <c r="I192" s="34"/>
    </row>
    <row r="193" spans="1:10" ht="10.5" customHeight="1" x14ac:dyDescent="0.2">
      <c r="B193" s="16" t="s">
        <v>116</v>
      </c>
      <c r="C193" s="289">
        <v>20345832.139999989</v>
      </c>
      <c r="D193" s="289">
        <v>2434914.9300000011</v>
      </c>
      <c r="E193" s="289">
        <v>22780747.069999993</v>
      </c>
      <c r="F193" s="290"/>
      <c r="G193" s="290">
        <v>62488.090000000004</v>
      </c>
      <c r="H193" s="179">
        <v>-1.5135623221318451E-4</v>
      </c>
      <c r="I193" s="34"/>
    </row>
    <row r="194" spans="1:10" ht="10.5" customHeight="1" x14ac:dyDescent="0.2">
      <c r="B194" s="16" t="s">
        <v>117</v>
      </c>
      <c r="C194" s="289">
        <v>13846485.410000008</v>
      </c>
      <c r="D194" s="289">
        <v>2630792.2900000005</v>
      </c>
      <c r="E194" s="289">
        <v>16477277.700000009</v>
      </c>
      <c r="F194" s="290"/>
      <c r="G194" s="290">
        <v>44382.59</v>
      </c>
      <c r="H194" s="179">
        <v>4.4898893727548739E-2</v>
      </c>
      <c r="I194" s="34"/>
    </row>
    <row r="195" spans="1:10" ht="10.5" customHeight="1" x14ac:dyDescent="0.2">
      <c r="B195" s="16" t="s">
        <v>118</v>
      </c>
      <c r="C195" s="289">
        <v>224037.65000000011</v>
      </c>
      <c r="D195" s="289">
        <v>4604612.08</v>
      </c>
      <c r="E195" s="289">
        <v>4828649.7300000004</v>
      </c>
      <c r="F195" s="290"/>
      <c r="G195" s="290">
        <v>4044.16</v>
      </c>
      <c r="H195" s="179">
        <v>4.9598301938463596E-2</v>
      </c>
      <c r="I195" s="34"/>
    </row>
    <row r="196" spans="1:10" s="28" customFormat="1" ht="10.5" customHeight="1" x14ac:dyDescent="0.2">
      <c r="A196" s="24"/>
      <c r="B196" s="16" t="s">
        <v>115</v>
      </c>
      <c r="C196" s="289">
        <v>1866683.1399999994</v>
      </c>
      <c r="D196" s="289">
        <v>2478483.1100000008</v>
      </c>
      <c r="E196" s="289">
        <v>4345166.25</v>
      </c>
      <c r="F196" s="290"/>
      <c r="G196" s="290">
        <v>13036.670000000002</v>
      </c>
      <c r="H196" s="179">
        <v>-0.10608681656731189</v>
      </c>
      <c r="I196" s="36"/>
      <c r="J196" s="5"/>
    </row>
    <row r="197" spans="1:10" s="28" customFormat="1" ht="10.5" customHeight="1" x14ac:dyDescent="0.2">
      <c r="A197" s="24"/>
      <c r="B197" s="16" t="s">
        <v>114</v>
      </c>
      <c r="C197" s="289">
        <v>12120.079999999994</v>
      </c>
      <c r="D197" s="289">
        <v>1858789.4500000009</v>
      </c>
      <c r="E197" s="289">
        <v>1870909.530000001</v>
      </c>
      <c r="F197" s="290"/>
      <c r="G197" s="290">
        <v>3989.0300000000016</v>
      </c>
      <c r="H197" s="179">
        <v>-0.14042456194370123</v>
      </c>
      <c r="I197" s="36"/>
      <c r="J197" s="5"/>
    </row>
    <row r="198" spans="1:10" s="28" customFormat="1" ht="10.5" customHeight="1" x14ac:dyDescent="0.2">
      <c r="A198" s="24"/>
      <c r="B198" s="16" t="s">
        <v>95</v>
      </c>
      <c r="C198" s="289">
        <v>132246.33000000007</v>
      </c>
      <c r="D198" s="289">
        <v>689017.44</v>
      </c>
      <c r="E198" s="289">
        <v>821263.7699999999</v>
      </c>
      <c r="F198" s="290"/>
      <c r="G198" s="290">
        <v>2182.36</v>
      </c>
      <c r="H198" s="179">
        <v>-7.0675280999320522E-2</v>
      </c>
      <c r="I198" s="36"/>
      <c r="J198" s="5"/>
    </row>
    <row r="199" spans="1:10" ht="10.5" customHeight="1" x14ac:dyDescent="0.2">
      <c r="B199" s="16" t="s">
        <v>381</v>
      </c>
      <c r="C199" s="289">
        <v>8465960.4199999999</v>
      </c>
      <c r="D199" s="289">
        <v>1388272.2049999998</v>
      </c>
      <c r="E199" s="289">
        <v>9854232.625</v>
      </c>
      <c r="F199" s="290"/>
      <c r="G199" s="290">
        <v>63113.69</v>
      </c>
      <c r="H199" s="179">
        <v>0.17887904284669953</v>
      </c>
      <c r="I199" s="20"/>
    </row>
    <row r="200" spans="1:10" ht="10.5" customHeight="1" x14ac:dyDescent="0.2">
      <c r="B200" s="16" t="s">
        <v>418</v>
      </c>
      <c r="C200" s="289"/>
      <c r="D200" s="289">
        <v>9484.3529000000017</v>
      </c>
      <c r="E200" s="289">
        <v>9484.3529000000017</v>
      </c>
      <c r="F200" s="290"/>
      <c r="G200" s="290">
        <v>28</v>
      </c>
      <c r="H200" s="179">
        <v>-0.46446514957649709</v>
      </c>
      <c r="I200" s="34"/>
    </row>
    <row r="201" spans="1:10" ht="10.5" customHeight="1" x14ac:dyDescent="0.2">
      <c r="B201" s="16" t="s">
        <v>441</v>
      </c>
      <c r="C201" s="289"/>
      <c r="D201" s="289">
        <v>751947.36229400011</v>
      </c>
      <c r="E201" s="289">
        <v>751947.36229400011</v>
      </c>
      <c r="F201" s="290"/>
      <c r="G201" s="290"/>
      <c r="H201" s="179"/>
      <c r="I201" s="34"/>
    </row>
    <row r="202" spans="1:10" ht="10.5" customHeight="1" x14ac:dyDescent="0.2">
      <c r="B202" s="16" t="s">
        <v>346</v>
      </c>
      <c r="C202" s="289"/>
      <c r="D202" s="289"/>
      <c r="E202" s="289"/>
      <c r="F202" s="290"/>
      <c r="G202" s="290"/>
      <c r="H202" s="179"/>
      <c r="I202" s="20"/>
    </row>
    <row r="203" spans="1:10" ht="10.5" customHeight="1" x14ac:dyDescent="0.2">
      <c r="B203" s="16" t="s">
        <v>350</v>
      </c>
      <c r="C203" s="289"/>
      <c r="D203" s="289">
        <v>172284.606676</v>
      </c>
      <c r="E203" s="289">
        <v>172284.606676</v>
      </c>
      <c r="F203" s="290"/>
      <c r="G203" s="290"/>
      <c r="H203" s="179">
        <v>-8.4332409731010527E-3</v>
      </c>
      <c r="I203" s="20"/>
    </row>
    <row r="204" spans="1:10" ht="10.5" customHeight="1" x14ac:dyDescent="0.2">
      <c r="B204" s="16" t="s">
        <v>313</v>
      </c>
      <c r="C204" s="289"/>
      <c r="D204" s="289"/>
      <c r="E204" s="289"/>
      <c r="F204" s="290"/>
      <c r="G204" s="290"/>
      <c r="H204" s="179"/>
      <c r="I204" s="20"/>
    </row>
    <row r="205" spans="1:10" ht="10.5" customHeight="1" x14ac:dyDescent="0.2">
      <c r="B205" s="16" t="s">
        <v>351</v>
      </c>
      <c r="C205" s="289"/>
      <c r="D205" s="289"/>
      <c r="E205" s="289"/>
      <c r="F205" s="290"/>
      <c r="G205" s="290"/>
      <c r="H205" s="179"/>
      <c r="I205" s="20"/>
    </row>
    <row r="206" spans="1:10" ht="10.5" customHeight="1" x14ac:dyDescent="0.2">
      <c r="B206" s="269" t="s">
        <v>412</v>
      </c>
      <c r="C206" s="289"/>
      <c r="D206" s="289"/>
      <c r="E206" s="289"/>
      <c r="F206" s="290"/>
      <c r="G206" s="290"/>
      <c r="H206" s="179"/>
      <c r="I206" s="34"/>
    </row>
    <row r="207" spans="1:10" ht="10.5" customHeight="1" x14ac:dyDescent="0.2">
      <c r="B207" s="16" t="s">
        <v>100</v>
      </c>
      <c r="C207" s="289">
        <v>58174.959999999992</v>
      </c>
      <c r="D207" s="289">
        <v>396716.64899999998</v>
      </c>
      <c r="E207" s="289">
        <v>454891.609</v>
      </c>
      <c r="F207" s="290"/>
      <c r="G207" s="290">
        <v>2087.7800000000002</v>
      </c>
      <c r="H207" s="179">
        <v>-0.56139840934424323</v>
      </c>
      <c r="I207" s="34"/>
    </row>
    <row r="208" spans="1:10" ht="10.5" customHeight="1" x14ac:dyDescent="0.2">
      <c r="B208" s="16" t="s">
        <v>388</v>
      </c>
      <c r="C208" s="289">
        <v>5543.622615000002</v>
      </c>
      <c r="D208" s="289">
        <v>26465.320000000011</v>
      </c>
      <c r="E208" s="289">
        <v>32008.942615000011</v>
      </c>
      <c r="F208" s="290"/>
      <c r="G208" s="290">
        <v>162.39240000000004</v>
      </c>
      <c r="H208" s="179"/>
      <c r="I208" s="34"/>
    </row>
    <row r="209" spans="1:10" ht="10.5" customHeight="1" x14ac:dyDescent="0.2">
      <c r="B209" s="16" t="s">
        <v>94</v>
      </c>
      <c r="C209" s="289">
        <v>958.89999999999986</v>
      </c>
      <c r="D209" s="289">
        <v>26541.75</v>
      </c>
      <c r="E209" s="289">
        <v>27500.65</v>
      </c>
      <c r="F209" s="290"/>
      <c r="G209" s="290"/>
      <c r="H209" s="179">
        <v>0.22919359654439408</v>
      </c>
      <c r="I209" s="34"/>
    </row>
    <row r="210" spans="1:10" ht="10.5" customHeight="1" x14ac:dyDescent="0.2">
      <c r="B210" s="16" t="s">
        <v>92</v>
      </c>
      <c r="C210" s="289">
        <v>13511.369999999999</v>
      </c>
      <c r="D210" s="289">
        <v>2152.2000000000003</v>
      </c>
      <c r="E210" s="289">
        <v>15663.57</v>
      </c>
      <c r="F210" s="290"/>
      <c r="G210" s="290">
        <v>70</v>
      </c>
      <c r="H210" s="179">
        <v>-0.4180914480425062</v>
      </c>
      <c r="I210" s="34"/>
    </row>
    <row r="211" spans="1:10" s="28" customFormat="1" ht="10.5" customHeight="1" x14ac:dyDescent="0.2">
      <c r="A211" s="24"/>
      <c r="B211" s="16" t="s">
        <v>93</v>
      </c>
      <c r="C211" s="289">
        <v>18623.02</v>
      </c>
      <c r="D211" s="289">
        <v>4394.2</v>
      </c>
      <c r="E211" s="289">
        <v>23017.22</v>
      </c>
      <c r="F211" s="290"/>
      <c r="G211" s="290"/>
      <c r="H211" s="179">
        <v>-0.22129655911570267</v>
      </c>
      <c r="I211" s="27"/>
      <c r="J211" s="5"/>
    </row>
    <row r="212" spans="1:10" ht="10.5" customHeight="1" x14ac:dyDescent="0.2">
      <c r="B212" s="16" t="s">
        <v>303</v>
      </c>
      <c r="C212" s="289"/>
      <c r="D212" s="289"/>
      <c r="E212" s="289"/>
      <c r="F212" s="290"/>
      <c r="G212" s="290"/>
      <c r="H212" s="179"/>
      <c r="I212" s="34"/>
    </row>
    <row r="213" spans="1:10" ht="10.5" customHeight="1" x14ac:dyDescent="0.2">
      <c r="B213" s="16" t="s">
        <v>123</v>
      </c>
      <c r="C213" s="289">
        <v>115856.26999999997</v>
      </c>
      <c r="D213" s="289">
        <v>12116.460000000001</v>
      </c>
      <c r="E213" s="289">
        <v>127972.72999999998</v>
      </c>
      <c r="F213" s="290"/>
      <c r="G213" s="290">
        <v>253.23000000000002</v>
      </c>
      <c r="H213" s="179">
        <v>0.14680009541976147</v>
      </c>
      <c r="I213" s="34"/>
    </row>
    <row r="214" spans="1:10" ht="10.5" customHeight="1" x14ac:dyDescent="0.2">
      <c r="B214" s="16" t="s">
        <v>107</v>
      </c>
      <c r="C214" s="289"/>
      <c r="D214" s="289">
        <v>1000</v>
      </c>
      <c r="E214" s="289">
        <v>1000</v>
      </c>
      <c r="F214" s="290"/>
      <c r="G214" s="290"/>
      <c r="H214" s="179"/>
      <c r="I214" s="20"/>
    </row>
    <row r="215" spans="1:10" ht="10.5" customHeight="1" x14ac:dyDescent="0.2">
      <c r="B215" s="33" t="s">
        <v>110</v>
      </c>
      <c r="C215" s="289"/>
      <c r="D215" s="289"/>
      <c r="E215" s="289"/>
      <c r="F215" s="290"/>
      <c r="G215" s="290"/>
      <c r="H215" s="179"/>
      <c r="I215" s="34"/>
    </row>
    <row r="216" spans="1:10" ht="10.5" customHeight="1" x14ac:dyDescent="0.2">
      <c r="B216" s="33" t="s">
        <v>109</v>
      </c>
      <c r="C216" s="289"/>
      <c r="D216" s="289"/>
      <c r="E216" s="289"/>
      <c r="F216" s="290"/>
      <c r="G216" s="290"/>
      <c r="H216" s="179"/>
      <c r="I216" s="34"/>
    </row>
    <row r="217" spans="1:10" ht="10.5" customHeight="1" x14ac:dyDescent="0.2">
      <c r="B217" s="33" t="s">
        <v>111</v>
      </c>
      <c r="C217" s="289"/>
      <c r="D217" s="289">
        <v>1000</v>
      </c>
      <c r="E217" s="289">
        <v>1000</v>
      </c>
      <c r="F217" s="290"/>
      <c r="G217" s="290"/>
      <c r="H217" s="179"/>
      <c r="I217" s="34"/>
    </row>
    <row r="218" spans="1:10" ht="10.5" customHeight="1" x14ac:dyDescent="0.2">
      <c r="B218" s="33" t="s">
        <v>112</v>
      </c>
      <c r="C218" s="289"/>
      <c r="D218" s="289"/>
      <c r="E218" s="289"/>
      <c r="F218" s="290"/>
      <c r="G218" s="290"/>
      <c r="H218" s="179"/>
      <c r="I218" s="34"/>
    </row>
    <row r="219" spans="1:10" s="28" customFormat="1" ht="10.5" customHeight="1" x14ac:dyDescent="0.2">
      <c r="A219" s="24"/>
      <c r="B219" s="16" t="s">
        <v>256</v>
      </c>
      <c r="C219" s="289">
        <v>9454.69</v>
      </c>
      <c r="D219" s="289">
        <v>74.400000000000006</v>
      </c>
      <c r="E219" s="289">
        <v>9529.09</v>
      </c>
      <c r="F219" s="290"/>
      <c r="G219" s="290">
        <v>26.04</v>
      </c>
      <c r="H219" s="179">
        <v>0.67115448694340696</v>
      </c>
      <c r="I219" s="47"/>
      <c r="J219" s="5"/>
    </row>
    <row r="220" spans="1:10" s="28" customFormat="1" ht="10.5" customHeight="1" x14ac:dyDescent="0.2">
      <c r="A220" s="24"/>
      <c r="B220" s="16" t="s">
        <v>96</v>
      </c>
      <c r="C220" s="289"/>
      <c r="D220" s="289"/>
      <c r="E220" s="289"/>
      <c r="F220" s="290"/>
      <c r="G220" s="290"/>
      <c r="H220" s="179"/>
      <c r="I220" s="47"/>
      <c r="J220" s="5"/>
    </row>
    <row r="221" spans="1:10" s="28" customFormat="1" ht="10.5" customHeight="1" x14ac:dyDescent="0.2">
      <c r="A221" s="24"/>
      <c r="B221" s="16" t="s">
        <v>103</v>
      </c>
      <c r="C221" s="295"/>
      <c r="D221" s="295"/>
      <c r="E221" s="295"/>
      <c r="F221" s="296"/>
      <c r="G221" s="296"/>
      <c r="H221" s="190"/>
      <c r="I221" s="47"/>
      <c r="J221" s="5"/>
    </row>
    <row r="222" spans="1:10" s="28" customFormat="1" ht="10.5" customHeight="1" x14ac:dyDescent="0.2">
      <c r="A222" s="24"/>
      <c r="B222" s="16" t="s">
        <v>91</v>
      </c>
      <c r="C222" s="295">
        <v>250908.38999999996</v>
      </c>
      <c r="D222" s="295">
        <v>123925.09000000001</v>
      </c>
      <c r="E222" s="295">
        <v>374833.48</v>
      </c>
      <c r="F222" s="296"/>
      <c r="G222" s="296">
        <v>1044</v>
      </c>
      <c r="H222" s="190">
        <v>0.21095340688173603</v>
      </c>
      <c r="I222" s="47"/>
      <c r="J222" s="5"/>
    </row>
    <row r="223" spans="1:10" s="28" customFormat="1" ht="10.5" customHeight="1" x14ac:dyDescent="0.2">
      <c r="A223" s="24"/>
      <c r="B223" s="269" t="s">
        <v>382</v>
      </c>
      <c r="C223" s="295"/>
      <c r="D223" s="295"/>
      <c r="E223" s="295"/>
      <c r="F223" s="296"/>
      <c r="G223" s="296"/>
      <c r="H223" s="190"/>
      <c r="I223" s="47"/>
      <c r="J223" s="5"/>
    </row>
    <row r="224" spans="1:10" s="28" customFormat="1" ht="10.5" customHeight="1" x14ac:dyDescent="0.2">
      <c r="A224" s="24"/>
      <c r="B224" s="268" t="s">
        <v>255</v>
      </c>
      <c r="C224" s="295"/>
      <c r="D224" s="295">
        <v>300</v>
      </c>
      <c r="E224" s="295">
        <v>300</v>
      </c>
      <c r="F224" s="296"/>
      <c r="G224" s="296"/>
      <c r="H224" s="190">
        <v>1</v>
      </c>
      <c r="I224" s="47"/>
      <c r="J224" s="5"/>
    </row>
    <row r="225" spans="1:11" s="28" customFormat="1" ht="10.5" customHeight="1" x14ac:dyDescent="0.2">
      <c r="A225" s="24"/>
      <c r="B225" s="16" t="s">
        <v>411</v>
      </c>
      <c r="C225" s="295"/>
      <c r="D225" s="295"/>
      <c r="E225" s="295"/>
      <c r="F225" s="296"/>
      <c r="G225" s="296"/>
      <c r="H225" s="190"/>
      <c r="I225" s="47"/>
      <c r="J225" s="5"/>
    </row>
    <row r="226" spans="1:11" s="28" customFormat="1" ht="10.5" customHeight="1" x14ac:dyDescent="0.2">
      <c r="A226" s="24"/>
      <c r="B226" s="16" t="s">
        <v>97</v>
      </c>
      <c r="C226" s="295"/>
      <c r="D226" s="295"/>
      <c r="E226" s="295"/>
      <c r="F226" s="296"/>
      <c r="G226" s="296"/>
      <c r="H226" s="190"/>
      <c r="I226" s="47"/>
      <c r="J226" s="5"/>
    </row>
    <row r="227" spans="1:11" s="28" customFormat="1" ht="10.5" customHeight="1" x14ac:dyDescent="0.2">
      <c r="A227" s="24"/>
      <c r="B227" s="16" t="s">
        <v>380</v>
      </c>
      <c r="C227" s="295"/>
      <c r="D227" s="295"/>
      <c r="E227" s="295"/>
      <c r="F227" s="296"/>
      <c r="G227" s="296"/>
      <c r="H227" s="190"/>
      <c r="I227" s="47"/>
      <c r="J227" s="5"/>
    </row>
    <row r="228" spans="1:11" s="28" customFormat="1" ht="10.5" customHeight="1" x14ac:dyDescent="0.2">
      <c r="A228" s="24"/>
      <c r="B228" s="16" t="s">
        <v>419</v>
      </c>
      <c r="C228" s="295"/>
      <c r="D228" s="295">
        <v>5820148.4104000004</v>
      </c>
      <c r="E228" s="295">
        <v>5820148.4104000004</v>
      </c>
      <c r="F228" s="296"/>
      <c r="G228" s="296"/>
      <c r="H228" s="190">
        <v>0.25776874126397198</v>
      </c>
      <c r="I228" s="47"/>
      <c r="J228" s="5"/>
    </row>
    <row r="229" spans="1:11" s="28" customFormat="1" ht="10.5" customHeight="1" x14ac:dyDescent="0.2">
      <c r="A229" s="24"/>
      <c r="B229" s="16" t="s">
        <v>489</v>
      </c>
      <c r="C229" s="295"/>
      <c r="D229" s="295"/>
      <c r="E229" s="295"/>
      <c r="F229" s="296"/>
      <c r="G229" s="296"/>
      <c r="H229" s="190"/>
      <c r="I229" s="47"/>
      <c r="J229" s="5"/>
    </row>
    <row r="230" spans="1:11" s="28" customFormat="1" ht="10.5" customHeight="1" x14ac:dyDescent="0.2">
      <c r="A230" s="24"/>
      <c r="B230" s="16" t="s">
        <v>487</v>
      </c>
      <c r="C230" s="295"/>
      <c r="D230" s="295">
        <v>1193.213</v>
      </c>
      <c r="E230" s="295">
        <v>1193.213</v>
      </c>
      <c r="F230" s="296"/>
      <c r="G230" s="296"/>
      <c r="H230" s="190">
        <v>-0.58747230801473938</v>
      </c>
      <c r="I230" s="47"/>
      <c r="J230" s="5"/>
    </row>
    <row r="231" spans="1:11" s="28" customFormat="1" ht="10.5" customHeight="1" x14ac:dyDescent="0.2">
      <c r="A231" s="24"/>
      <c r="B231" s="16" t="s">
        <v>374</v>
      </c>
      <c r="C231" s="295">
        <v>23241</v>
      </c>
      <c r="D231" s="295">
        <v>12809.682500000001</v>
      </c>
      <c r="E231" s="295">
        <v>36050.682500000003</v>
      </c>
      <c r="F231" s="296"/>
      <c r="G231" s="296">
        <v>102</v>
      </c>
      <c r="H231" s="190">
        <v>0.15347581918909703</v>
      </c>
      <c r="I231" s="47"/>
      <c r="J231" s="5"/>
    </row>
    <row r="232" spans="1:11" s="28" customFormat="1" ht="10.5" customHeight="1" x14ac:dyDescent="0.2">
      <c r="A232" s="24"/>
      <c r="B232" s="16" t="s">
        <v>420</v>
      </c>
      <c r="C232" s="295"/>
      <c r="D232" s="295">
        <v>178414.099705</v>
      </c>
      <c r="E232" s="295">
        <v>178414.099705</v>
      </c>
      <c r="F232" s="296"/>
      <c r="G232" s="296"/>
      <c r="H232" s="190">
        <v>0.89836969855122417</v>
      </c>
      <c r="I232" s="47"/>
      <c r="J232" s="5"/>
    </row>
    <row r="233" spans="1:11" s="28" customFormat="1" ht="10.5" customHeight="1" x14ac:dyDescent="0.2">
      <c r="A233" s="24"/>
      <c r="B233" s="574" t="s">
        <v>460</v>
      </c>
      <c r="C233" s="295"/>
      <c r="D233" s="295"/>
      <c r="E233" s="295"/>
      <c r="F233" s="296"/>
      <c r="G233" s="296"/>
      <c r="H233" s="190"/>
      <c r="I233" s="47"/>
      <c r="J233" s="5"/>
    </row>
    <row r="234" spans="1:11" s="28" customFormat="1" ht="10.5" hidden="1" customHeight="1" x14ac:dyDescent="0.2">
      <c r="A234" s="24"/>
      <c r="B234" s="574"/>
      <c r="C234" s="295"/>
      <c r="D234" s="295"/>
      <c r="E234" s="295"/>
      <c r="F234" s="296"/>
      <c r="G234" s="296"/>
      <c r="H234" s="190"/>
      <c r="I234" s="47"/>
      <c r="J234" s="5"/>
    </row>
    <row r="235" spans="1:11" s="28" customFormat="1" ht="10.5" customHeight="1" x14ac:dyDescent="0.2">
      <c r="A235" s="24"/>
      <c r="B235" s="16" t="s">
        <v>99</v>
      </c>
      <c r="C235" s="295">
        <v>14298.240000000002</v>
      </c>
      <c r="D235" s="295">
        <v>185006.47800300005</v>
      </c>
      <c r="E235" s="295">
        <v>199304.71800300005</v>
      </c>
      <c r="F235" s="296"/>
      <c r="G235" s="296">
        <v>991.54565000000025</v>
      </c>
      <c r="H235" s="190">
        <v>-0.23644828233051052</v>
      </c>
      <c r="I235" s="47"/>
      <c r="J235" s="5"/>
    </row>
    <row r="236" spans="1:11" s="28" customFormat="1" ht="10.5" customHeight="1" x14ac:dyDescent="0.2">
      <c r="A236" s="24"/>
      <c r="B236" s="16" t="s">
        <v>283</v>
      </c>
      <c r="C236" s="295"/>
      <c r="D236" s="295">
        <v>-107952</v>
      </c>
      <c r="E236" s="295">
        <v>-107952</v>
      </c>
      <c r="F236" s="296"/>
      <c r="G236" s="296">
        <v>-336</v>
      </c>
      <c r="H236" s="190">
        <v>0.10137120470127337</v>
      </c>
      <c r="I236" s="47"/>
      <c r="J236" s="5"/>
    </row>
    <row r="237" spans="1:11" s="28" customFormat="1" ht="12.75" customHeight="1" x14ac:dyDescent="0.2">
      <c r="A237" s="24"/>
      <c r="B237" s="16" t="s">
        <v>279</v>
      </c>
      <c r="C237" s="295">
        <v>36.5</v>
      </c>
      <c r="D237" s="295">
        <v>-2567908</v>
      </c>
      <c r="E237" s="295">
        <v>-2567871.5</v>
      </c>
      <c r="F237" s="296"/>
      <c r="G237" s="296">
        <v>-11447</v>
      </c>
      <c r="H237" s="190">
        <v>0.87007533110291901</v>
      </c>
      <c r="I237" s="47"/>
    </row>
    <row r="238" spans="1:11" ht="10.5" customHeight="1" x14ac:dyDescent="0.2">
      <c r="B238" s="35" t="s">
        <v>245</v>
      </c>
      <c r="C238" s="297">
        <v>83158771.769999966</v>
      </c>
      <c r="D238" s="297">
        <v>46326904.109878018</v>
      </c>
      <c r="E238" s="297">
        <v>129485675.87987798</v>
      </c>
      <c r="F238" s="298"/>
      <c r="G238" s="298">
        <v>437822.18189999997</v>
      </c>
      <c r="H238" s="180">
        <v>3.9952968874902295E-2</v>
      </c>
      <c r="I238" s="47"/>
      <c r="K238" s="209" t="b">
        <f>IF(ABS(E238-SUM(E182:E184,E193:E214,E219:E237))&lt;0.001,TRUE,FALSE)</f>
        <v>1</v>
      </c>
    </row>
    <row r="239" spans="1:11" ht="10.5" customHeight="1" x14ac:dyDescent="0.2">
      <c r="B239" s="35"/>
      <c r="C239" s="297"/>
      <c r="D239" s="297"/>
      <c r="E239" s="297"/>
      <c r="F239" s="298"/>
      <c r="G239" s="298"/>
      <c r="H239" s="180"/>
      <c r="I239" s="47"/>
      <c r="K239" s="209"/>
    </row>
    <row r="240" spans="1:11" ht="10.5" customHeight="1" x14ac:dyDescent="0.2">
      <c r="B240" s="31" t="s">
        <v>278</v>
      </c>
      <c r="C240" s="297"/>
      <c r="D240" s="297"/>
      <c r="E240" s="297"/>
      <c r="F240" s="298"/>
      <c r="G240" s="298"/>
      <c r="H240" s="180"/>
      <c r="I240" s="47"/>
    </row>
    <row r="241" spans="2:9" ht="10.5" customHeight="1" x14ac:dyDescent="0.2">
      <c r="B241" s="16" t="s">
        <v>22</v>
      </c>
      <c r="C241" s="295">
        <v>387900317.38999873</v>
      </c>
      <c r="D241" s="295">
        <v>225975217.86845487</v>
      </c>
      <c r="E241" s="295">
        <v>613875535.25845361</v>
      </c>
      <c r="F241" s="296">
        <v>26654752.019999996</v>
      </c>
      <c r="G241" s="296">
        <v>3516701.2899999991</v>
      </c>
      <c r="H241" s="190">
        <v>-6.17222579997595E-2</v>
      </c>
      <c r="I241" s="47"/>
    </row>
    <row r="242" spans="2:9" ht="10.5" customHeight="1" x14ac:dyDescent="0.2">
      <c r="B242" s="16" t="s">
        <v>387</v>
      </c>
      <c r="C242" s="295">
        <v>165096.93448199995</v>
      </c>
      <c r="D242" s="295">
        <v>433519.14080000011</v>
      </c>
      <c r="E242" s="295">
        <v>598616.07528200012</v>
      </c>
      <c r="F242" s="296">
        <v>102020.9292</v>
      </c>
      <c r="G242" s="296">
        <v>2915.4274899999996</v>
      </c>
      <c r="H242" s="190"/>
      <c r="I242" s="47"/>
    </row>
    <row r="243" spans="2:9" ht="10.5" customHeight="1" x14ac:dyDescent="0.2">
      <c r="B243" s="16" t="s">
        <v>104</v>
      </c>
      <c r="C243" s="295">
        <v>303058289.88000047</v>
      </c>
      <c r="D243" s="295">
        <v>552509049.02999961</v>
      </c>
      <c r="E243" s="295">
        <v>855567338.90999997</v>
      </c>
      <c r="F243" s="296">
        <v>271727169.8299998</v>
      </c>
      <c r="G243" s="296">
        <v>5028006.6599999992</v>
      </c>
      <c r="H243" s="190">
        <v>-2.4116668451255041E-2</v>
      </c>
      <c r="I243" s="47"/>
    </row>
    <row r="244" spans="2:9" ht="10.5" customHeight="1" x14ac:dyDescent="0.2">
      <c r="B244" s="33" t="s">
        <v>106</v>
      </c>
      <c r="C244" s="295">
        <v>278086691.15000045</v>
      </c>
      <c r="D244" s="295">
        <v>546277178.04999959</v>
      </c>
      <c r="E244" s="295">
        <v>824363869.20000005</v>
      </c>
      <c r="F244" s="296">
        <v>268081168.4299998</v>
      </c>
      <c r="G244" s="296">
        <v>4824950.2799999993</v>
      </c>
      <c r="H244" s="190">
        <v>-2.4867190836798225E-2</v>
      </c>
      <c r="I244" s="47"/>
    </row>
    <row r="245" spans="2:9" ht="10.5" customHeight="1" x14ac:dyDescent="0.2">
      <c r="B245" s="33" t="s">
        <v>304</v>
      </c>
      <c r="C245" s="295">
        <v>7964455.6600000048</v>
      </c>
      <c r="D245" s="295">
        <v>135768839.98999998</v>
      </c>
      <c r="E245" s="295">
        <v>143733295.64999998</v>
      </c>
      <c r="F245" s="296">
        <v>113796012.19999997</v>
      </c>
      <c r="G245" s="296">
        <v>916574.84999999986</v>
      </c>
      <c r="H245" s="190">
        <v>-3.9267248939547805E-2</v>
      </c>
      <c r="I245" s="47"/>
    </row>
    <row r="246" spans="2:9" ht="10.5" customHeight="1" x14ac:dyDescent="0.2">
      <c r="B246" s="33" t="s">
        <v>305</v>
      </c>
      <c r="C246" s="295">
        <v>23862.739999999998</v>
      </c>
      <c r="D246" s="295">
        <v>35106.229999999996</v>
      </c>
      <c r="E246" s="295">
        <v>58968.97</v>
      </c>
      <c r="F246" s="296">
        <v>52034.04</v>
      </c>
      <c r="G246" s="296">
        <v>149.76</v>
      </c>
      <c r="H246" s="190">
        <v>-0.1969557322456299</v>
      </c>
      <c r="I246" s="47"/>
    </row>
    <row r="247" spans="2:9" ht="10.5" customHeight="1" x14ac:dyDescent="0.2">
      <c r="B247" s="33" t="s">
        <v>306</v>
      </c>
      <c r="C247" s="295">
        <v>342005.17000000016</v>
      </c>
      <c r="D247" s="295">
        <v>59163315.469999947</v>
      </c>
      <c r="E247" s="295">
        <v>59505320.639999941</v>
      </c>
      <c r="F247" s="296">
        <v>58026670.809999943</v>
      </c>
      <c r="G247" s="296">
        <v>359845.76000000007</v>
      </c>
      <c r="H247" s="190">
        <v>-6.7464252987026407E-2</v>
      </c>
      <c r="I247" s="47"/>
    </row>
    <row r="248" spans="2:9" ht="10.5" customHeight="1" x14ac:dyDescent="0.2">
      <c r="B248" s="33" t="s">
        <v>307</v>
      </c>
      <c r="C248" s="295">
        <v>67210495.490000218</v>
      </c>
      <c r="D248" s="295">
        <v>53548401.219999924</v>
      </c>
      <c r="E248" s="295">
        <v>120758896.71000014</v>
      </c>
      <c r="F248" s="296">
        <v>5609499.3600000013</v>
      </c>
      <c r="G248" s="296">
        <v>765674.80999999982</v>
      </c>
      <c r="H248" s="190">
        <v>-3.0072906221600304E-2</v>
      </c>
      <c r="I248" s="47"/>
    </row>
    <row r="249" spans="2:9" ht="10.5" customHeight="1" x14ac:dyDescent="0.2">
      <c r="B249" s="33" t="s">
        <v>308</v>
      </c>
      <c r="C249" s="295">
        <v>87747562.190000027</v>
      </c>
      <c r="D249" s="295">
        <v>73622607.189999908</v>
      </c>
      <c r="E249" s="295">
        <v>161370169.37999997</v>
      </c>
      <c r="F249" s="296">
        <v>21942974.459999979</v>
      </c>
      <c r="G249" s="296">
        <v>903998.72</v>
      </c>
      <c r="H249" s="190">
        <v>-5.1666973252198378E-2</v>
      </c>
      <c r="I249" s="47"/>
    </row>
    <row r="250" spans="2:9" ht="10.5" customHeight="1" x14ac:dyDescent="0.2">
      <c r="B250" s="33" t="s">
        <v>309</v>
      </c>
      <c r="C250" s="295">
        <v>114798309.90000021</v>
      </c>
      <c r="D250" s="295">
        <v>224138907.94999984</v>
      </c>
      <c r="E250" s="295">
        <v>338937217.85000002</v>
      </c>
      <c r="F250" s="296">
        <v>68653977.559999913</v>
      </c>
      <c r="G250" s="296">
        <v>1878706.38</v>
      </c>
      <c r="H250" s="190">
        <v>5.0636291966297264E-3</v>
      </c>
      <c r="I250" s="47"/>
    </row>
    <row r="251" spans="2:9" ht="10.5" customHeight="1" x14ac:dyDescent="0.2">
      <c r="B251" s="33" t="s">
        <v>105</v>
      </c>
      <c r="C251" s="295">
        <v>24971598.729999963</v>
      </c>
      <c r="D251" s="295">
        <v>6231870.9799999986</v>
      </c>
      <c r="E251" s="295">
        <v>31203469.709999956</v>
      </c>
      <c r="F251" s="296">
        <v>3646001.4000000018</v>
      </c>
      <c r="G251" s="296">
        <v>203056.38000000006</v>
      </c>
      <c r="H251" s="190">
        <v>-3.8615091409579527E-3</v>
      </c>
      <c r="I251" s="47"/>
    </row>
    <row r="252" spans="2:9" ht="10.5" customHeight="1" x14ac:dyDescent="0.2">
      <c r="B252" s="16" t="s">
        <v>116</v>
      </c>
      <c r="C252" s="295">
        <v>123623608.45999992</v>
      </c>
      <c r="D252" s="295">
        <v>13407175.759999987</v>
      </c>
      <c r="E252" s="295">
        <v>137030784.21999994</v>
      </c>
      <c r="F252" s="296">
        <v>239391.43000000005</v>
      </c>
      <c r="G252" s="296">
        <v>983522.02000000014</v>
      </c>
      <c r="H252" s="190">
        <v>-1.6889886329050974E-2</v>
      </c>
      <c r="I252" s="47"/>
    </row>
    <row r="253" spans="2:9" ht="10.5" customHeight="1" x14ac:dyDescent="0.2">
      <c r="B253" s="16" t="s">
        <v>117</v>
      </c>
      <c r="C253" s="295">
        <v>74565631.760000005</v>
      </c>
      <c r="D253" s="295">
        <v>10746952.219999999</v>
      </c>
      <c r="E253" s="295">
        <v>85312583.980000004</v>
      </c>
      <c r="F253" s="296">
        <v>834.54000000000008</v>
      </c>
      <c r="G253" s="296">
        <v>531064.33000000007</v>
      </c>
      <c r="H253" s="190">
        <v>-5.6476316526148929E-2</v>
      </c>
      <c r="I253" s="47"/>
    </row>
    <row r="254" spans="2:9" ht="10.5" customHeight="1" x14ac:dyDescent="0.2">
      <c r="B254" s="16" t="s">
        <v>118</v>
      </c>
      <c r="C254" s="295">
        <v>2118354.3800000004</v>
      </c>
      <c r="D254" s="295">
        <v>45621062.160000011</v>
      </c>
      <c r="E254" s="295">
        <v>47739416.540000007</v>
      </c>
      <c r="F254" s="296"/>
      <c r="G254" s="296">
        <v>244031.19</v>
      </c>
      <c r="H254" s="190">
        <v>5.1360566547263398E-2</v>
      </c>
      <c r="I254" s="47"/>
    </row>
    <row r="255" spans="2:9" ht="10.5" customHeight="1" x14ac:dyDescent="0.2">
      <c r="B255" s="16" t="s">
        <v>100</v>
      </c>
      <c r="C255" s="295">
        <v>6581410.0900000008</v>
      </c>
      <c r="D255" s="295">
        <v>32369415.048215006</v>
      </c>
      <c r="E255" s="295">
        <v>38950825.138215005</v>
      </c>
      <c r="F255" s="296">
        <v>26855.869999999995</v>
      </c>
      <c r="G255" s="296">
        <v>132746.47999999998</v>
      </c>
      <c r="H255" s="190">
        <v>-0.1491158799705502</v>
      </c>
      <c r="I255" s="47"/>
    </row>
    <row r="256" spans="2:9" ht="10.5" customHeight="1" x14ac:dyDescent="0.2">
      <c r="B256" s="16" t="s">
        <v>388</v>
      </c>
      <c r="C256" s="295">
        <v>28932.125518000066</v>
      </c>
      <c r="D256" s="295">
        <v>112794.85920000002</v>
      </c>
      <c r="E256" s="295">
        <v>141726.98471800008</v>
      </c>
      <c r="F256" s="296">
        <v>14920.570800000009</v>
      </c>
      <c r="G256" s="296">
        <v>603.77250999999978</v>
      </c>
      <c r="H256" s="190"/>
      <c r="I256" s="20"/>
    </row>
    <row r="257" spans="2:9" ht="10.5" customHeight="1" x14ac:dyDescent="0.2">
      <c r="B257" s="16" t="s">
        <v>107</v>
      </c>
      <c r="C257" s="295"/>
      <c r="D257" s="295">
        <v>96146931</v>
      </c>
      <c r="E257" s="295">
        <v>96146931</v>
      </c>
      <c r="F257" s="296">
        <v>95225696.060000002</v>
      </c>
      <c r="G257" s="296">
        <v>554314.17000000004</v>
      </c>
      <c r="H257" s="190">
        <v>6.1642194345712387E-3</v>
      </c>
      <c r="I257" s="47"/>
    </row>
    <row r="258" spans="2:9" ht="10.5" customHeight="1" x14ac:dyDescent="0.2">
      <c r="B258" s="33" t="s">
        <v>110</v>
      </c>
      <c r="C258" s="289"/>
      <c r="D258" s="289">
        <v>31542380.809999999</v>
      </c>
      <c r="E258" s="289">
        <v>31542380.809999999</v>
      </c>
      <c r="F258" s="290">
        <v>31542320.809999999</v>
      </c>
      <c r="G258" s="290">
        <v>174975.29</v>
      </c>
      <c r="H258" s="179">
        <v>4.7739698264812391E-2</v>
      </c>
      <c r="I258" s="47"/>
    </row>
    <row r="259" spans="2:9" ht="10.5" customHeight="1" x14ac:dyDescent="0.2">
      <c r="B259" s="33" t="s">
        <v>109</v>
      </c>
      <c r="C259" s="295"/>
      <c r="D259" s="295">
        <v>44213275.560000002</v>
      </c>
      <c r="E259" s="295">
        <v>44213275.560000002</v>
      </c>
      <c r="F259" s="296">
        <v>44213275.560000002</v>
      </c>
      <c r="G259" s="296">
        <v>262588.88</v>
      </c>
      <c r="H259" s="190">
        <v>1.5958768735975237E-3</v>
      </c>
      <c r="I259" s="47"/>
    </row>
    <row r="260" spans="2:9" ht="10.5" customHeight="1" x14ac:dyDescent="0.2">
      <c r="B260" s="33" t="s">
        <v>112</v>
      </c>
      <c r="C260" s="295"/>
      <c r="D260" s="295">
        <v>20036049.690000001</v>
      </c>
      <c r="E260" s="295">
        <v>20036049.690000001</v>
      </c>
      <c r="F260" s="296">
        <v>19470099.690000001</v>
      </c>
      <c r="G260" s="296">
        <v>115750</v>
      </c>
      <c r="H260" s="190">
        <v>-4.4437199420063078E-2</v>
      </c>
      <c r="I260" s="47"/>
    </row>
    <row r="261" spans="2:9" ht="10.5" customHeight="1" x14ac:dyDescent="0.2">
      <c r="B261" s="33" t="s">
        <v>111</v>
      </c>
      <c r="C261" s="295"/>
      <c r="D261" s="295">
        <v>355224.93999999994</v>
      </c>
      <c r="E261" s="295">
        <v>355224.93999999994</v>
      </c>
      <c r="F261" s="296"/>
      <c r="G261" s="296">
        <v>1000</v>
      </c>
      <c r="H261" s="190">
        <v>3.8386955735403072E-2</v>
      </c>
      <c r="I261" s="47"/>
    </row>
    <row r="262" spans="2:9" ht="10.5" customHeight="1" x14ac:dyDescent="0.2">
      <c r="B262" s="269" t="s">
        <v>411</v>
      </c>
      <c r="C262" s="295"/>
      <c r="D262" s="295"/>
      <c r="E262" s="295"/>
      <c r="F262" s="296"/>
      <c r="G262" s="296"/>
      <c r="H262" s="190"/>
      <c r="I262" s="47"/>
    </row>
    <row r="263" spans="2:9" ht="10.5" customHeight="1" x14ac:dyDescent="0.2">
      <c r="B263" s="16" t="s">
        <v>97</v>
      </c>
      <c r="C263" s="295"/>
      <c r="D263" s="295"/>
      <c r="E263" s="295"/>
      <c r="F263" s="296"/>
      <c r="G263" s="296"/>
      <c r="H263" s="190"/>
      <c r="I263" s="47"/>
    </row>
    <row r="264" spans="2:9" ht="10.5" customHeight="1" x14ac:dyDescent="0.2">
      <c r="B264" s="16" t="s">
        <v>380</v>
      </c>
      <c r="C264" s="295"/>
      <c r="D264" s="295"/>
      <c r="E264" s="295"/>
      <c r="F264" s="296"/>
      <c r="G264" s="296"/>
      <c r="H264" s="190"/>
      <c r="I264" s="47"/>
    </row>
    <row r="265" spans="2:9" ht="10.5" customHeight="1" x14ac:dyDescent="0.2">
      <c r="B265" s="16" t="s">
        <v>419</v>
      </c>
      <c r="C265" s="295"/>
      <c r="D265" s="295">
        <v>200543717.95631588</v>
      </c>
      <c r="E265" s="295">
        <v>200543717.95631588</v>
      </c>
      <c r="F265" s="296"/>
      <c r="G265" s="296"/>
      <c r="H265" s="190">
        <v>8.3934834621127719E-2</v>
      </c>
      <c r="I265" s="47"/>
    </row>
    <row r="266" spans="2:9" ht="10.5" customHeight="1" x14ac:dyDescent="0.2">
      <c r="B266" s="16" t="s">
        <v>103</v>
      </c>
      <c r="C266" s="295"/>
      <c r="D266" s="295"/>
      <c r="E266" s="295"/>
      <c r="F266" s="296"/>
      <c r="G266" s="296"/>
      <c r="H266" s="190"/>
      <c r="I266" s="47"/>
    </row>
    <row r="267" spans="2:9" ht="10.5" customHeight="1" x14ac:dyDescent="0.2">
      <c r="B267" s="16" t="s">
        <v>96</v>
      </c>
      <c r="C267" s="295"/>
      <c r="D267" s="295"/>
      <c r="E267" s="295"/>
      <c r="F267" s="296"/>
      <c r="G267" s="296"/>
      <c r="H267" s="190"/>
      <c r="I267" s="47"/>
    </row>
    <row r="268" spans="2:9" ht="10.5" customHeight="1" x14ac:dyDescent="0.2">
      <c r="B268" s="16" t="s">
        <v>115</v>
      </c>
      <c r="C268" s="295">
        <v>11812953.62000002</v>
      </c>
      <c r="D268" s="295">
        <v>12074594.709999992</v>
      </c>
      <c r="E268" s="295">
        <v>23887548.330000009</v>
      </c>
      <c r="F268" s="296">
        <v>1386423.5599999994</v>
      </c>
      <c r="G268" s="296">
        <v>138595.35999999999</v>
      </c>
      <c r="H268" s="190">
        <v>-2.1962127531750197E-2</v>
      </c>
      <c r="I268" s="47"/>
    </row>
    <row r="269" spans="2:9" ht="10.5" customHeight="1" x14ac:dyDescent="0.2">
      <c r="B269" s="16" t="s">
        <v>114</v>
      </c>
      <c r="C269" s="295">
        <v>142090.36999999982</v>
      </c>
      <c r="D269" s="295">
        <v>8597723.1199999824</v>
      </c>
      <c r="E269" s="295">
        <v>8739813.4899999835</v>
      </c>
      <c r="F269" s="296">
        <v>640.17000000000007</v>
      </c>
      <c r="G269" s="296">
        <v>42923.030000000013</v>
      </c>
      <c r="H269" s="190">
        <v>-2.5516057430256756E-2</v>
      </c>
      <c r="I269" s="47"/>
    </row>
    <row r="270" spans="2:9" ht="10.5" customHeight="1" x14ac:dyDescent="0.2">
      <c r="B270" s="16" t="s">
        <v>123</v>
      </c>
      <c r="C270" s="295">
        <v>2827680.4899999988</v>
      </c>
      <c r="D270" s="295">
        <v>273828.97000000009</v>
      </c>
      <c r="E270" s="295">
        <v>3101509.459999999</v>
      </c>
      <c r="F270" s="296">
        <v>178.44</v>
      </c>
      <c r="G270" s="296">
        <v>19930.68</v>
      </c>
      <c r="H270" s="190">
        <v>2.9331364050164677E-2</v>
      </c>
      <c r="I270" s="47"/>
    </row>
    <row r="271" spans="2:9" ht="10.5" customHeight="1" x14ac:dyDescent="0.2">
      <c r="B271" s="16" t="s">
        <v>95</v>
      </c>
      <c r="C271" s="295">
        <v>470895.28999999992</v>
      </c>
      <c r="D271" s="295">
        <v>3666220.7299999995</v>
      </c>
      <c r="E271" s="295">
        <v>4137116.0199999996</v>
      </c>
      <c r="F271" s="296">
        <v>3211043.9299999992</v>
      </c>
      <c r="G271" s="296">
        <v>8510.119999999999</v>
      </c>
      <c r="H271" s="190">
        <v>-0.11006175436782917</v>
      </c>
      <c r="I271" s="47"/>
    </row>
    <row r="272" spans="2:9" ht="10.5" customHeight="1" x14ac:dyDescent="0.2">
      <c r="B272" s="16" t="s">
        <v>422</v>
      </c>
      <c r="C272" s="295">
        <v>17245378.600000016</v>
      </c>
      <c r="D272" s="295">
        <v>8002061.2075000005</v>
      </c>
      <c r="E272" s="295">
        <v>25247439.807500016</v>
      </c>
      <c r="F272" s="296">
        <v>26210.75</v>
      </c>
      <c r="G272" s="296">
        <v>154511.35</v>
      </c>
      <c r="H272" s="190">
        <v>0.10119630810817792</v>
      </c>
      <c r="I272" s="47"/>
    </row>
    <row r="273" spans="2:10" ht="10.5" customHeight="1" x14ac:dyDescent="0.2">
      <c r="B273" s="16" t="s">
        <v>418</v>
      </c>
      <c r="C273" s="295"/>
      <c r="D273" s="295">
        <v>80069.728256000002</v>
      </c>
      <c r="E273" s="295">
        <v>80069.728256000002</v>
      </c>
      <c r="F273" s="296"/>
      <c r="G273" s="296">
        <v>5768</v>
      </c>
      <c r="H273" s="190">
        <v>-0.29468312302867827</v>
      </c>
      <c r="I273" s="34"/>
    </row>
    <row r="274" spans="2:10" ht="10.5" customHeight="1" x14ac:dyDescent="0.2">
      <c r="B274" s="16" t="s">
        <v>441</v>
      </c>
      <c r="C274" s="295"/>
      <c r="D274" s="295">
        <v>12284647.034686001</v>
      </c>
      <c r="E274" s="295">
        <v>12284647.034686001</v>
      </c>
      <c r="F274" s="296"/>
      <c r="G274" s="296"/>
      <c r="H274" s="190">
        <v>0.14803954071685332</v>
      </c>
      <c r="I274" s="34"/>
    </row>
    <row r="275" spans="2:10" ht="10.5" customHeight="1" x14ac:dyDescent="0.2">
      <c r="B275" s="16" t="s">
        <v>346</v>
      </c>
      <c r="C275" s="295"/>
      <c r="D275" s="295"/>
      <c r="E275" s="295"/>
      <c r="F275" s="296"/>
      <c r="G275" s="296"/>
      <c r="H275" s="190"/>
      <c r="I275" s="47"/>
    </row>
    <row r="276" spans="2:10" ht="10.5" customHeight="1" x14ac:dyDescent="0.2">
      <c r="B276" s="16" t="s">
        <v>350</v>
      </c>
      <c r="C276" s="295"/>
      <c r="D276" s="295">
        <v>172284.606676</v>
      </c>
      <c r="E276" s="295">
        <v>172284.606676</v>
      </c>
      <c r="F276" s="296"/>
      <c r="G276" s="296"/>
      <c r="H276" s="190">
        <v>-8.4332409731010527E-3</v>
      </c>
      <c r="I276" s="47"/>
    </row>
    <row r="277" spans="2:10" ht="10.5" customHeight="1" x14ac:dyDescent="0.2">
      <c r="B277" s="16" t="s">
        <v>313</v>
      </c>
      <c r="C277" s="295"/>
      <c r="D277" s="295"/>
      <c r="E277" s="295"/>
      <c r="F277" s="296"/>
      <c r="G277" s="296"/>
      <c r="H277" s="190"/>
      <c r="I277" s="47"/>
      <c r="J277" s="73"/>
    </row>
    <row r="278" spans="2:10" ht="10.5" hidden="1" customHeight="1" x14ac:dyDescent="0.2">
      <c r="B278" s="16"/>
      <c r="C278" s="295"/>
      <c r="D278" s="295"/>
      <c r="E278" s="295"/>
      <c r="F278" s="296"/>
      <c r="G278" s="296"/>
      <c r="H278" s="190"/>
      <c r="I278" s="47"/>
    </row>
    <row r="279" spans="2:10" ht="10.5" customHeight="1" x14ac:dyDescent="0.2">
      <c r="B279" s="16" t="s">
        <v>351</v>
      </c>
      <c r="C279" s="295"/>
      <c r="D279" s="295">
        <v>204909.47689500003</v>
      </c>
      <c r="E279" s="295">
        <v>204909.47689500003</v>
      </c>
      <c r="F279" s="296"/>
      <c r="G279" s="296"/>
      <c r="H279" s="190">
        <v>0.30178579098433334</v>
      </c>
      <c r="I279" s="47"/>
    </row>
    <row r="280" spans="2:10" ht="10.5" customHeight="1" x14ac:dyDescent="0.2">
      <c r="B280" s="269" t="s">
        <v>412</v>
      </c>
      <c r="C280" s="295"/>
      <c r="D280" s="295">
        <v>1139173.6451349999</v>
      </c>
      <c r="E280" s="295">
        <v>1139173.6451349999</v>
      </c>
      <c r="F280" s="296"/>
      <c r="G280" s="296"/>
      <c r="H280" s="190"/>
      <c r="I280" s="47"/>
    </row>
    <row r="281" spans="2:10" ht="10.5" customHeight="1" x14ac:dyDescent="0.2">
      <c r="B281" s="16" t="s">
        <v>94</v>
      </c>
      <c r="C281" s="295">
        <v>27639.139999999978</v>
      </c>
      <c r="D281" s="295">
        <v>606047.39</v>
      </c>
      <c r="E281" s="295">
        <v>633686.53</v>
      </c>
      <c r="F281" s="296"/>
      <c r="G281" s="296">
        <v>2064</v>
      </c>
      <c r="H281" s="190">
        <v>-0.13099910828492778</v>
      </c>
      <c r="I281" s="47"/>
    </row>
    <row r="282" spans="2:10" ht="10.5" customHeight="1" x14ac:dyDescent="0.2">
      <c r="B282" s="16" t="s">
        <v>92</v>
      </c>
      <c r="C282" s="295">
        <v>115014.06000000001</v>
      </c>
      <c r="D282" s="295">
        <v>24403.760000000002</v>
      </c>
      <c r="E282" s="295">
        <v>139417.82</v>
      </c>
      <c r="F282" s="296">
        <v>2019.06</v>
      </c>
      <c r="G282" s="296">
        <v>554.94000000000005</v>
      </c>
      <c r="H282" s="190">
        <v>-0.25204121316284345</v>
      </c>
      <c r="I282" s="47"/>
    </row>
    <row r="283" spans="2:10" ht="10.5" customHeight="1" x14ac:dyDescent="0.2">
      <c r="B283" s="16" t="s">
        <v>93</v>
      </c>
      <c r="C283" s="295">
        <v>230113.60000000003</v>
      </c>
      <c r="D283" s="295">
        <v>40293.949999999997</v>
      </c>
      <c r="E283" s="295">
        <v>270407.55000000005</v>
      </c>
      <c r="F283" s="296">
        <v>2071.2600000000002</v>
      </c>
      <c r="G283" s="296">
        <v>1135.5</v>
      </c>
      <c r="H283" s="190">
        <v>-0.1572647747477447</v>
      </c>
      <c r="I283" s="47"/>
    </row>
    <row r="284" spans="2:10" ht="10.5" customHeight="1" x14ac:dyDescent="0.2">
      <c r="B284" s="16" t="s">
        <v>91</v>
      </c>
      <c r="C284" s="295">
        <v>1909765.45</v>
      </c>
      <c r="D284" s="295">
        <v>868824.81999999983</v>
      </c>
      <c r="E284" s="295">
        <v>2778590.27</v>
      </c>
      <c r="F284" s="296">
        <v>149532.13999999998</v>
      </c>
      <c r="G284" s="296">
        <v>27394.720000000001</v>
      </c>
      <c r="H284" s="190">
        <v>-3.0699124850038895E-2</v>
      </c>
      <c r="I284" s="47"/>
    </row>
    <row r="285" spans="2:10" ht="10.5" customHeight="1" x14ac:dyDescent="0.2">
      <c r="B285" s="16" t="s">
        <v>252</v>
      </c>
      <c r="C285" s="295"/>
      <c r="D285" s="295"/>
      <c r="E285" s="295"/>
      <c r="F285" s="296"/>
      <c r="G285" s="296"/>
      <c r="H285" s="190"/>
      <c r="I285" s="47"/>
    </row>
    <row r="286" spans="2:10" ht="10.5" customHeight="1" x14ac:dyDescent="0.2">
      <c r="B286" s="16" t="s">
        <v>177</v>
      </c>
      <c r="C286" s="295">
        <v>278895.6300000003</v>
      </c>
      <c r="D286" s="295">
        <v>1497.3000000000006</v>
      </c>
      <c r="E286" s="295">
        <v>280392.93000000028</v>
      </c>
      <c r="F286" s="296">
        <v>126.48000000000002</v>
      </c>
      <c r="G286" s="296">
        <v>2130.3199999999997</v>
      </c>
      <c r="H286" s="190">
        <v>0.1864230765276147</v>
      </c>
      <c r="I286" s="47"/>
    </row>
    <row r="287" spans="2:10" ht="10.5" customHeight="1" x14ac:dyDescent="0.2">
      <c r="B287" s="16" t="s">
        <v>303</v>
      </c>
      <c r="C287" s="295"/>
      <c r="D287" s="295"/>
      <c r="E287" s="295"/>
      <c r="F287" s="296"/>
      <c r="G287" s="296"/>
      <c r="H287" s="190"/>
      <c r="I287" s="47"/>
    </row>
    <row r="288" spans="2:10" ht="10.5" customHeight="1" x14ac:dyDescent="0.2">
      <c r="B288" s="16" t="s">
        <v>382</v>
      </c>
      <c r="C288" s="295"/>
      <c r="D288" s="295">
        <v>125</v>
      </c>
      <c r="E288" s="295">
        <v>125</v>
      </c>
      <c r="F288" s="296"/>
      <c r="G288" s="296"/>
      <c r="H288" s="190">
        <v>-0.16666666666666663</v>
      </c>
      <c r="I288" s="47"/>
    </row>
    <row r="289" spans="1:11" ht="10.5" customHeight="1" x14ac:dyDescent="0.2">
      <c r="B289" s="268" t="s">
        <v>255</v>
      </c>
      <c r="C289" s="295"/>
      <c r="D289" s="295">
        <v>6300</v>
      </c>
      <c r="E289" s="295">
        <v>6300</v>
      </c>
      <c r="F289" s="296">
        <v>6000</v>
      </c>
      <c r="G289" s="296"/>
      <c r="H289" s="190">
        <v>0.13513513513513509</v>
      </c>
      <c r="I289" s="47"/>
    </row>
    <row r="290" spans="1:11" ht="10.5" customHeight="1" x14ac:dyDescent="0.2">
      <c r="B290" s="16" t="s">
        <v>486</v>
      </c>
      <c r="C290" s="295"/>
      <c r="D290" s="295"/>
      <c r="E290" s="295"/>
      <c r="F290" s="296"/>
      <c r="G290" s="296"/>
      <c r="H290" s="190"/>
      <c r="I290" s="47"/>
    </row>
    <row r="291" spans="1:11" ht="10.5" customHeight="1" x14ac:dyDescent="0.2">
      <c r="B291" s="268" t="s">
        <v>487</v>
      </c>
      <c r="C291" s="295"/>
      <c r="D291" s="295">
        <v>2852275.2439000006</v>
      </c>
      <c r="E291" s="295">
        <v>2852275.2439000006</v>
      </c>
      <c r="F291" s="296"/>
      <c r="G291" s="296"/>
      <c r="H291" s="190">
        <v>0.26856488506349052</v>
      </c>
      <c r="I291" s="47"/>
    </row>
    <row r="292" spans="1:11" ht="10.5" customHeight="1" x14ac:dyDescent="0.2">
      <c r="B292" s="16" t="s">
        <v>374</v>
      </c>
      <c r="C292" s="295">
        <v>195702.20000000004</v>
      </c>
      <c r="D292" s="295">
        <v>112064.29249999997</v>
      </c>
      <c r="E292" s="295">
        <v>307766.49249999999</v>
      </c>
      <c r="F292" s="296"/>
      <c r="G292" s="296">
        <v>1110</v>
      </c>
      <c r="H292" s="190">
        <v>1.6383154059557814E-2</v>
      </c>
      <c r="I292" s="47"/>
    </row>
    <row r="293" spans="1:11" ht="10.5" customHeight="1" x14ac:dyDescent="0.2">
      <c r="B293" s="16" t="s">
        <v>420</v>
      </c>
      <c r="C293" s="295"/>
      <c r="D293" s="295">
        <v>2240678.7627850003</v>
      </c>
      <c r="E293" s="295">
        <v>2240678.7627850003</v>
      </c>
      <c r="F293" s="296"/>
      <c r="G293" s="296"/>
      <c r="H293" s="190">
        <v>-0.18472882721921347</v>
      </c>
      <c r="I293" s="47"/>
    </row>
    <row r="294" spans="1:11" ht="10.5" customHeight="1" x14ac:dyDescent="0.2">
      <c r="B294" s="574" t="s">
        <v>460</v>
      </c>
      <c r="C294" s="295"/>
      <c r="D294" s="295">
        <v>5558</v>
      </c>
      <c r="E294" s="295">
        <v>5558</v>
      </c>
      <c r="F294" s="296"/>
      <c r="G294" s="296"/>
      <c r="H294" s="190">
        <v>-0.37230437026588414</v>
      </c>
      <c r="I294" s="47"/>
    </row>
    <row r="295" spans="1:11" ht="13.5" customHeight="1" x14ac:dyDescent="0.2">
      <c r="B295" s="16" t="s">
        <v>99</v>
      </c>
      <c r="C295" s="295">
        <v>466149.75000000116</v>
      </c>
      <c r="D295" s="295">
        <v>971811.18603400025</v>
      </c>
      <c r="E295" s="295">
        <v>1437960.9360340014</v>
      </c>
      <c r="F295" s="296">
        <v>186353.90601100001</v>
      </c>
      <c r="G295" s="296">
        <v>5126.9433980000013</v>
      </c>
      <c r="H295" s="190">
        <v>-0.16509582368842923</v>
      </c>
      <c r="I295" s="117"/>
    </row>
    <row r="296" spans="1:11" s="28" customFormat="1" ht="14.25" customHeight="1" x14ac:dyDescent="0.2">
      <c r="A296" s="24"/>
      <c r="B296" s="16" t="s">
        <v>283</v>
      </c>
      <c r="C296" s="295"/>
      <c r="D296" s="295">
        <v>-2889672</v>
      </c>
      <c r="E296" s="295">
        <v>-2889672</v>
      </c>
      <c r="F296" s="296">
        <v>-17808</v>
      </c>
      <c r="G296" s="296">
        <v>-20904</v>
      </c>
      <c r="H296" s="190">
        <v>2.6121120182720059E-2</v>
      </c>
      <c r="I296" s="47"/>
      <c r="J296" s="5"/>
    </row>
    <row r="297" spans="1:11" s="28" customFormat="1" ht="14.25" customHeight="1" x14ac:dyDescent="0.2">
      <c r="A297" s="24"/>
      <c r="B297" s="16" t="s">
        <v>279</v>
      </c>
      <c r="C297" s="295">
        <v>141</v>
      </c>
      <c r="D297" s="295">
        <v>-43236387</v>
      </c>
      <c r="E297" s="295">
        <v>-43236246</v>
      </c>
      <c r="F297" s="296">
        <v>-77365</v>
      </c>
      <c r="G297" s="296">
        <v>-290308</v>
      </c>
      <c r="H297" s="190">
        <v>0.56906768111853023</v>
      </c>
      <c r="I297" s="47"/>
    </row>
    <row r="298" spans="1:11" s="28" customFormat="1" ht="11.25" customHeight="1" x14ac:dyDescent="0.2">
      <c r="A298" s="24"/>
      <c r="B298" s="263" t="s">
        <v>286</v>
      </c>
      <c r="C298" s="299">
        <v>933764060.21999931</v>
      </c>
      <c r="D298" s="299">
        <v>1185965168.9773519</v>
      </c>
      <c r="E298" s="299">
        <v>2119729229.197351</v>
      </c>
      <c r="F298" s="300">
        <v>398867067.94601077</v>
      </c>
      <c r="G298" s="300">
        <v>11092448.303397998</v>
      </c>
      <c r="H298" s="234">
        <v>-3.5113667531041171E-2</v>
      </c>
      <c r="I298" s="47"/>
      <c r="K298" s="209" t="b">
        <f>IF(ABS(E298-SUM(E241:E243,E252:E257,E262:E297))&lt;0.001,TRUE,FALSE)</f>
        <v>1</v>
      </c>
    </row>
    <row r="299" spans="1:11" s="28" customFormat="1" ht="11.25" customHeight="1" x14ac:dyDescent="0.2">
      <c r="A299" s="24"/>
      <c r="B299" s="265" t="s">
        <v>238</v>
      </c>
      <c r="C299" s="266"/>
      <c r="D299" s="266"/>
      <c r="E299" s="266"/>
      <c r="F299" s="266"/>
      <c r="G299" s="266"/>
      <c r="H299" s="267"/>
      <c r="I299" s="47"/>
    </row>
    <row r="300" spans="1:11" s="28" customFormat="1" ht="11.25" customHeight="1" x14ac:dyDescent="0.2">
      <c r="A300" s="24"/>
      <c r="B300" s="265" t="s">
        <v>249</v>
      </c>
      <c r="C300" s="266"/>
      <c r="D300" s="266"/>
      <c r="E300" s="266"/>
      <c r="F300" s="266"/>
      <c r="G300" s="266"/>
      <c r="H300" s="267"/>
      <c r="I300" s="47"/>
    </row>
    <row r="301" spans="1:11" s="28" customFormat="1" ht="11.25" customHeight="1" x14ac:dyDescent="0.2">
      <c r="A301" s="24"/>
      <c r="B301" s="265" t="s">
        <v>251</v>
      </c>
      <c r="C301" s="266"/>
      <c r="D301" s="266"/>
      <c r="E301" s="266"/>
      <c r="F301" s="266"/>
      <c r="G301" s="266"/>
      <c r="H301" s="267"/>
      <c r="I301" s="47"/>
    </row>
    <row r="302" spans="1:11" s="28" customFormat="1" ht="11.25" customHeight="1" x14ac:dyDescent="0.2">
      <c r="A302" s="24"/>
      <c r="B302" s="265" t="s">
        <v>376</v>
      </c>
      <c r="C302" s="266"/>
      <c r="D302" s="266"/>
      <c r="E302" s="266"/>
      <c r="F302" s="266"/>
      <c r="G302" s="266"/>
      <c r="H302" s="267"/>
      <c r="I302" s="47"/>
    </row>
    <row r="303" spans="1:11" ht="15" customHeight="1" x14ac:dyDescent="0.2">
      <c r="B303" s="265" t="s">
        <v>431</v>
      </c>
      <c r="C303" s="266"/>
      <c r="D303" s="266"/>
      <c r="E303" s="266"/>
      <c r="F303" s="266"/>
      <c r="G303" s="266"/>
      <c r="H303" s="267"/>
      <c r="I303" s="8"/>
    </row>
    <row r="304" spans="1:11" ht="15.75" x14ac:dyDescent="0.25">
      <c r="B304" s="7" t="s">
        <v>288</v>
      </c>
      <c r="C304" s="8"/>
      <c r="D304" s="8"/>
      <c r="E304" s="8"/>
      <c r="F304" s="8"/>
      <c r="G304" s="8"/>
      <c r="H304" s="8"/>
    </row>
    <row r="305" spans="1:9" ht="14.25" customHeight="1" x14ac:dyDescent="0.2">
      <c r="B305" s="9"/>
      <c r="C305" s="10" t="str">
        <f>$C$3</f>
        <v>MOIS DE NOVEMBRE 2024</v>
      </c>
      <c r="D305" s="11"/>
      <c r="I305" s="15"/>
    </row>
    <row r="306" spans="1:9" ht="12" customHeight="1" x14ac:dyDescent="0.2">
      <c r="B306" s="12" t="str">
        <f>B4</f>
        <v xml:space="preserve">             I - ASSURANCE MALADIE : DÉPENSES en milliers d'euros</v>
      </c>
      <c r="C306" s="13"/>
      <c r="D306" s="13"/>
      <c r="E306" s="13"/>
      <c r="F306" s="13"/>
      <c r="G306" s="13"/>
      <c r="H306" s="14"/>
      <c r="I306" s="20"/>
    </row>
    <row r="307" spans="1:9" ht="9.75" customHeight="1" x14ac:dyDescent="0.2">
      <c r="B307" s="16" t="s">
        <v>4</v>
      </c>
      <c r="C307" s="17" t="s">
        <v>1</v>
      </c>
      <c r="D307" s="17" t="s">
        <v>2</v>
      </c>
      <c r="E307" s="386" t="s">
        <v>6</v>
      </c>
      <c r="F307" s="219" t="s">
        <v>3</v>
      </c>
      <c r="G307" s="219" t="s">
        <v>237</v>
      </c>
      <c r="H307" s="19" t="str">
        <f>$H$5</f>
        <v>GAM</v>
      </c>
      <c r="I307" s="23"/>
    </row>
    <row r="308" spans="1:9" s="28" customFormat="1" ht="18" customHeight="1" x14ac:dyDescent="0.2">
      <c r="A308" s="24"/>
      <c r="B308" s="21"/>
      <c r="C308" s="45" t="s">
        <v>5</v>
      </c>
      <c r="D308" s="44" t="s">
        <v>5</v>
      </c>
      <c r="E308" s="45"/>
      <c r="F308" s="220" t="s">
        <v>241</v>
      </c>
      <c r="G308" s="220" t="s">
        <v>239</v>
      </c>
      <c r="H308" s="22" t="str">
        <f>$H$6</f>
        <v>en %</v>
      </c>
      <c r="I308" s="27"/>
    </row>
    <row r="309" spans="1:9" s="28" customFormat="1" ht="15" customHeight="1" x14ac:dyDescent="0.2">
      <c r="A309" s="54"/>
      <c r="B309" s="52" t="s">
        <v>163</v>
      </c>
      <c r="C309" s="235"/>
      <c r="D309" s="235"/>
      <c r="E309" s="235"/>
      <c r="F309" s="236"/>
      <c r="G309" s="236"/>
      <c r="H309" s="237"/>
      <c r="I309" s="27"/>
    </row>
    <row r="310" spans="1:9" ht="10.5" customHeight="1" x14ac:dyDescent="0.2">
      <c r="A310" s="2"/>
      <c r="B310" s="31" t="s">
        <v>124</v>
      </c>
      <c r="C310" s="235"/>
      <c r="D310" s="235"/>
      <c r="E310" s="235"/>
      <c r="F310" s="236"/>
      <c r="G310" s="236"/>
      <c r="H310" s="237"/>
      <c r="I310" s="20"/>
    </row>
    <row r="311" spans="1:9" ht="10.5" customHeight="1" x14ac:dyDescent="0.2">
      <c r="A311" s="2"/>
      <c r="B311" s="37" t="s">
        <v>125</v>
      </c>
      <c r="C311" s="301">
        <v>44975054.839999288</v>
      </c>
      <c r="D311" s="301">
        <v>245408852.44099993</v>
      </c>
      <c r="E311" s="301">
        <v>290383907.28099918</v>
      </c>
      <c r="F311" s="302">
        <v>832655.02999998629</v>
      </c>
      <c r="G311" s="302">
        <v>1133825.8299999982</v>
      </c>
      <c r="H311" s="239">
        <v>-7.2037397092875377E-2</v>
      </c>
      <c r="I311" s="20"/>
    </row>
    <row r="312" spans="1:9" ht="10.5" customHeight="1" x14ac:dyDescent="0.2">
      <c r="A312" s="2"/>
      <c r="B312" s="37" t="s">
        <v>126</v>
      </c>
      <c r="C312" s="301">
        <v>127266.13000000011</v>
      </c>
      <c r="D312" s="301">
        <v>1463909.0100000007</v>
      </c>
      <c r="E312" s="301">
        <v>1591175.1400000008</v>
      </c>
      <c r="F312" s="302"/>
      <c r="G312" s="302">
        <v>5866.7500000000009</v>
      </c>
      <c r="H312" s="239"/>
      <c r="I312" s="20"/>
    </row>
    <row r="313" spans="1:9" ht="10.5" customHeight="1" x14ac:dyDescent="0.2">
      <c r="A313" s="2"/>
      <c r="B313" s="37" t="s">
        <v>127</v>
      </c>
      <c r="C313" s="301">
        <v>15503180.08999995</v>
      </c>
      <c r="D313" s="301">
        <v>199006948.11000064</v>
      </c>
      <c r="E313" s="301">
        <v>214510128.20000058</v>
      </c>
      <c r="F313" s="302"/>
      <c r="G313" s="302">
        <v>757355.25000000023</v>
      </c>
      <c r="H313" s="239">
        <v>0.2316063594310489</v>
      </c>
      <c r="I313" s="20"/>
    </row>
    <row r="314" spans="1:9" ht="10.5" customHeight="1" x14ac:dyDescent="0.2">
      <c r="A314" s="2"/>
      <c r="B314" s="37" t="s">
        <v>219</v>
      </c>
      <c r="C314" s="301">
        <v>12649212.40000041</v>
      </c>
      <c r="D314" s="301">
        <v>117062023.37999962</v>
      </c>
      <c r="E314" s="301">
        <v>129711235.78000003</v>
      </c>
      <c r="F314" s="302"/>
      <c r="G314" s="302">
        <v>504533.94</v>
      </c>
      <c r="H314" s="239">
        <v>6.3098821753948542E-4</v>
      </c>
      <c r="I314" s="20"/>
    </row>
    <row r="315" spans="1:9" ht="10.5" customHeight="1" x14ac:dyDescent="0.2">
      <c r="A315" s="2"/>
      <c r="B315" s="37" t="s">
        <v>312</v>
      </c>
      <c r="C315" s="301"/>
      <c r="D315" s="301">
        <v>168416.848</v>
      </c>
      <c r="E315" s="301">
        <v>168416.848</v>
      </c>
      <c r="F315" s="302"/>
      <c r="G315" s="302"/>
      <c r="H315" s="239">
        <v>-5.2369845848657559E-2</v>
      </c>
      <c r="I315" s="20"/>
    </row>
    <row r="316" spans="1:9" ht="10.5" customHeight="1" x14ac:dyDescent="0.2">
      <c r="A316" s="2"/>
      <c r="B316" s="16" t="s">
        <v>128</v>
      </c>
      <c r="C316" s="301"/>
      <c r="D316" s="301"/>
      <c r="E316" s="301"/>
      <c r="F316" s="302"/>
      <c r="G316" s="302"/>
      <c r="H316" s="239"/>
      <c r="I316" s="20"/>
    </row>
    <row r="317" spans="1:9" ht="10.5" customHeight="1" x14ac:dyDescent="0.2">
      <c r="A317" s="2"/>
      <c r="B317" s="16" t="s">
        <v>192</v>
      </c>
      <c r="C317" s="301"/>
      <c r="D317" s="301"/>
      <c r="E317" s="301"/>
      <c r="F317" s="302"/>
      <c r="G317" s="302"/>
      <c r="H317" s="239"/>
      <c r="I317" s="20"/>
    </row>
    <row r="318" spans="1:9" ht="10.5" hidden="1" customHeight="1" x14ac:dyDescent="0.2">
      <c r="A318" s="2"/>
      <c r="B318" s="16"/>
      <c r="C318" s="301"/>
      <c r="D318" s="301"/>
      <c r="E318" s="301"/>
      <c r="F318" s="302"/>
      <c r="G318" s="302"/>
      <c r="H318" s="239"/>
      <c r="I318" s="20"/>
    </row>
    <row r="319" spans="1:9" ht="10.5" customHeight="1" x14ac:dyDescent="0.2">
      <c r="A319" s="2"/>
      <c r="B319" s="16" t="s">
        <v>416</v>
      </c>
      <c r="C319" s="301">
        <v>13403.780000000006</v>
      </c>
      <c r="D319" s="301">
        <v>27845.95</v>
      </c>
      <c r="E319" s="301">
        <v>41249.73000000001</v>
      </c>
      <c r="F319" s="302"/>
      <c r="G319" s="302">
        <v>152</v>
      </c>
      <c r="H319" s="239">
        <v>0.14753917307090414</v>
      </c>
      <c r="I319" s="20"/>
    </row>
    <row r="320" spans="1:9" ht="10.5" customHeight="1" x14ac:dyDescent="0.2">
      <c r="A320" s="2"/>
      <c r="B320" s="574" t="s">
        <v>452</v>
      </c>
      <c r="C320" s="301"/>
      <c r="D320" s="301"/>
      <c r="E320" s="301"/>
      <c r="F320" s="302"/>
      <c r="G320" s="302"/>
      <c r="H320" s="239"/>
      <c r="I320" s="20"/>
    </row>
    <row r="321" spans="1:11" ht="10.5" customHeight="1" x14ac:dyDescent="0.2">
      <c r="A321" s="2"/>
      <c r="B321" s="574" t="s">
        <v>488</v>
      </c>
      <c r="C321" s="301"/>
      <c r="D321" s="301">
        <v>50461.392400000004</v>
      </c>
      <c r="E321" s="301">
        <v>50461.392400000004</v>
      </c>
      <c r="F321" s="302"/>
      <c r="G321" s="302"/>
      <c r="H321" s="239">
        <v>0.12307723788186253</v>
      </c>
      <c r="I321" s="20"/>
    </row>
    <row r="322" spans="1:11" ht="10.5" customHeight="1" x14ac:dyDescent="0.2">
      <c r="A322" s="2"/>
      <c r="B322" s="16" t="s">
        <v>423</v>
      </c>
      <c r="C322" s="301"/>
      <c r="D322" s="301">
        <v>19831.5</v>
      </c>
      <c r="E322" s="301">
        <v>19831.5</v>
      </c>
      <c r="F322" s="302"/>
      <c r="G322" s="302">
        <v>90</v>
      </c>
      <c r="H322" s="239"/>
      <c r="I322" s="20"/>
    </row>
    <row r="323" spans="1:11" s="60" customFormat="1" ht="10.5" customHeight="1" x14ac:dyDescent="0.2">
      <c r="A323" s="24"/>
      <c r="B323" s="16" t="s">
        <v>280</v>
      </c>
      <c r="C323" s="301"/>
      <c r="D323" s="301">
        <v>-3692841.4999999804</v>
      </c>
      <c r="E323" s="301">
        <v>-3692841.4999999804</v>
      </c>
      <c r="F323" s="302">
        <v>-421.61</v>
      </c>
      <c r="G323" s="302">
        <v>-31453.270000000015</v>
      </c>
      <c r="H323" s="239">
        <v>0.15687242840741478</v>
      </c>
      <c r="I323" s="59"/>
      <c r="J323" s="5"/>
    </row>
    <row r="324" spans="1:11" s="28" customFormat="1" ht="15.75" customHeight="1" x14ac:dyDescent="0.2">
      <c r="A324" s="54"/>
      <c r="B324" s="35" t="s">
        <v>131</v>
      </c>
      <c r="C324" s="303">
        <v>73268117.239999667</v>
      </c>
      <c r="D324" s="303">
        <v>559515447.13140023</v>
      </c>
      <c r="E324" s="303">
        <v>632783564.3714</v>
      </c>
      <c r="F324" s="304">
        <v>832233.4199999863</v>
      </c>
      <c r="G324" s="304">
        <v>2370370.4999999986</v>
      </c>
      <c r="H324" s="237">
        <v>-4.5533371420206414E-2</v>
      </c>
      <c r="I324" s="27"/>
      <c r="J324" s="5"/>
      <c r="K324" s="209" t="b">
        <f>IF(ABS(E324-SUM(E311:E323))&lt;0.001,TRUE,FALSE)</f>
        <v>1</v>
      </c>
    </row>
    <row r="325" spans="1:11" s="28" customFormat="1" ht="12.75" customHeight="1" x14ac:dyDescent="0.2">
      <c r="A325" s="54"/>
      <c r="B325" s="31" t="s">
        <v>132</v>
      </c>
      <c r="C325" s="303"/>
      <c r="D325" s="303"/>
      <c r="E325" s="303"/>
      <c r="F325" s="304"/>
      <c r="G325" s="304"/>
      <c r="H325" s="237"/>
      <c r="I325" s="27"/>
      <c r="J325" s="5"/>
    </row>
    <row r="326" spans="1:11" ht="10.5" customHeight="1" x14ac:dyDescent="0.2">
      <c r="A326" s="2"/>
      <c r="B326" s="31"/>
      <c r="C326" s="303"/>
      <c r="D326" s="303"/>
      <c r="E326" s="303"/>
      <c r="F326" s="304"/>
      <c r="G326" s="304"/>
      <c r="H326" s="237"/>
      <c r="I326" s="20"/>
    </row>
    <row r="327" spans="1:11" ht="10.5" customHeight="1" x14ac:dyDescent="0.2">
      <c r="A327" s="2"/>
      <c r="B327" s="37" t="s">
        <v>24</v>
      </c>
      <c r="C327" s="301">
        <v>130370904.05999829</v>
      </c>
      <c r="D327" s="301">
        <v>74587236.519999623</v>
      </c>
      <c r="E327" s="301">
        <v>204958140.57999793</v>
      </c>
      <c r="F327" s="302">
        <v>5721730.8000000045</v>
      </c>
      <c r="G327" s="302">
        <v>1132417.8400000003</v>
      </c>
      <c r="H327" s="239">
        <v>-5.1778978850134494E-2</v>
      </c>
      <c r="I327" s="20"/>
    </row>
    <row r="328" spans="1:11" ht="10.5" customHeight="1" x14ac:dyDescent="0.2">
      <c r="A328" s="2"/>
      <c r="B328" s="37" t="s">
        <v>133</v>
      </c>
      <c r="C328" s="301">
        <v>28500143.280000459</v>
      </c>
      <c r="D328" s="301">
        <v>100008062.57000035</v>
      </c>
      <c r="E328" s="301">
        <v>128508205.8500008</v>
      </c>
      <c r="F328" s="302">
        <v>5368683.1200000234</v>
      </c>
      <c r="G328" s="302">
        <v>549489.77000000014</v>
      </c>
      <c r="H328" s="239">
        <v>0.27788162516599746</v>
      </c>
      <c r="I328" s="20"/>
    </row>
    <row r="329" spans="1:11" ht="10.5" customHeight="1" x14ac:dyDescent="0.2">
      <c r="A329" s="2"/>
      <c r="B329" s="37" t="s">
        <v>134</v>
      </c>
      <c r="C329" s="305">
        <v>359358.68000000442</v>
      </c>
      <c r="D329" s="301">
        <v>1263568.5000000165</v>
      </c>
      <c r="E329" s="301">
        <v>1622927.1800000207</v>
      </c>
      <c r="F329" s="302">
        <v>799634.8100000124</v>
      </c>
      <c r="G329" s="302">
        <v>6324.6500000000024</v>
      </c>
      <c r="H329" s="239"/>
      <c r="I329" s="20"/>
    </row>
    <row r="330" spans="1:11" ht="10.5" customHeight="1" x14ac:dyDescent="0.2">
      <c r="A330" s="2"/>
      <c r="B330" s="37" t="s">
        <v>220</v>
      </c>
      <c r="C330" s="301">
        <v>1781002.9399999997</v>
      </c>
      <c r="D330" s="301">
        <v>11818490.799999999</v>
      </c>
      <c r="E330" s="301">
        <v>13599493.739999998</v>
      </c>
      <c r="F330" s="302">
        <v>1007.04</v>
      </c>
      <c r="G330" s="302">
        <v>64250.17</v>
      </c>
      <c r="H330" s="239">
        <v>-8.6470438863700427E-2</v>
      </c>
      <c r="I330" s="20"/>
    </row>
    <row r="331" spans="1:11" ht="10.5" customHeight="1" x14ac:dyDescent="0.2">
      <c r="A331" s="2"/>
      <c r="B331" s="37" t="s">
        <v>352</v>
      </c>
      <c r="C331" s="301"/>
      <c r="D331" s="301">
        <v>890086.75415000005</v>
      </c>
      <c r="E331" s="301">
        <v>890086.75415000005</v>
      </c>
      <c r="F331" s="302"/>
      <c r="G331" s="302"/>
      <c r="H331" s="239">
        <v>0.35132694337173254</v>
      </c>
      <c r="I331" s="20"/>
    </row>
    <row r="332" spans="1:11" ht="10.5" hidden="1" customHeight="1" x14ac:dyDescent="0.2">
      <c r="A332" s="2"/>
      <c r="B332" s="16"/>
      <c r="C332" s="301"/>
      <c r="D332" s="301"/>
      <c r="E332" s="301"/>
      <c r="F332" s="302"/>
      <c r="G332" s="302"/>
      <c r="H332" s="239"/>
      <c r="I332" s="20"/>
    </row>
    <row r="333" spans="1:11" ht="10.5" customHeight="1" x14ac:dyDescent="0.2">
      <c r="A333" s="2"/>
      <c r="B333" s="16" t="s">
        <v>416</v>
      </c>
      <c r="C333" s="301">
        <v>388.7999999999999</v>
      </c>
      <c r="D333" s="301">
        <v>4536</v>
      </c>
      <c r="E333" s="301">
        <v>4924.8</v>
      </c>
      <c r="F333" s="302"/>
      <c r="G333" s="302">
        <v>10</v>
      </c>
      <c r="H333" s="239"/>
      <c r="I333" s="20"/>
    </row>
    <row r="334" spans="1:11" ht="10.5" customHeight="1" x14ac:dyDescent="0.2">
      <c r="A334" s="2"/>
      <c r="B334" s="574" t="s">
        <v>453</v>
      </c>
      <c r="C334" s="301"/>
      <c r="D334" s="301">
        <v>-2700</v>
      </c>
      <c r="E334" s="301">
        <v>-2700</v>
      </c>
      <c r="F334" s="302"/>
      <c r="G334" s="302"/>
      <c r="H334" s="239"/>
      <c r="I334" s="20"/>
    </row>
    <row r="335" spans="1:11" ht="10.5" hidden="1" customHeight="1" x14ac:dyDescent="0.2">
      <c r="A335" s="2"/>
      <c r="B335" s="16"/>
      <c r="C335" s="301"/>
      <c r="D335" s="301"/>
      <c r="E335" s="301"/>
      <c r="F335" s="302"/>
      <c r="G335" s="302"/>
      <c r="H335" s="239"/>
      <c r="I335" s="20"/>
    </row>
    <row r="336" spans="1:11" ht="10.5" customHeight="1" x14ac:dyDescent="0.2">
      <c r="A336" s="2"/>
      <c r="B336" s="16" t="s">
        <v>424</v>
      </c>
      <c r="C336" s="301">
        <v>17875.989999999998</v>
      </c>
      <c r="D336" s="301">
        <v>31220</v>
      </c>
      <c r="E336" s="301">
        <v>49095.99</v>
      </c>
      <c r="F336" s="302"/>
      <c r="G336" s="302">
        <v>116</v>
      </c>
      <c r="H336" s="239">
        <v>-3.6312965946878273E-2</v>
      </c>
      <c r="I336" s="20"/>
    </row>
    <row r="337" spans="1:11" ht="10.5" customHeight="1" x14ac:dyDescent="0.2">
      <c r="A337" s="2"/>
      <c r="B337" s="16" t="s">
        <v>280</v>
      </c>
      <c r="C337" s="301"/>
      <c r="D337" s="301">
        <v>-5371012.6800000053</v>
      </c>
      <c r="E337" s="301">
        <v>-5371012.6800000053</v>
      </c>
      <c r="F337" s="302">
        <v>-144.78</v>
      </c>
      <c r="G337" s="302">
        <v>-37557.30000000001</v>
      </c>
      <c r="H337" s="239">
        <v>0.19879327446019235</v>
      </c>
      <c r="I337" s="20"/>
    </row>
    <row r="338" spans="1:11" s="28" customFormat="1" ht="16.5" customHeight="1" x14ac:dyDescent="0.2">
      <c r="A338" s="54"/>
      <c r="B338" s="35" t="s">
        <v>135</v>
      </c>
      <c r="C338" s="303">
        <v>161029673.74999878</v>
      </c>
      <c r="D338" s="303">
        <v>183229488.46414995</v>
      </c>
      <c r="E338" s="303">
        <v>344259162.21414876</v>
      </c>
      <c r="F338" s="304">
        <v>11890910.990000041</v>
      </c>
      <c r="G338" s="304">
        <v>1715051.1300000004</v>
      </c>
      <c r="H338" s="237">
        <v>7.429289954103746E-3</v>
      </c>
      <c r="I338" s="27"/>
      <c r="J338" s="5"/>
      <c r="K338" s="209" t="b">
        <f>IF(ABS(E338-SUM(E327:E337))&lt;0.001,TRUE,FALSE)</f>
        <v>1</v>
      </c>
    </row>
    <row r="339" spans="1:11" s="28" customFormat="1" ht="16.5" customHeight="1" x14ac:dyDescent="0.2">
      <c r="A339" s="54"/>
      <c r="B339" s="31" t="s">
        <v>136</v>
      </c>
      <c r="C339" s="303"/>
      <c r="D339" s="303"/>
      <c r="E339" s="303"/>
      <c r="F339" s="304"/>
      <c r="G339" s="304"/>
      <c r="H339" s="237"/>
      <c r="I339" s="27"/>
      <c r="J339" s="5"/>
    </row>
    <row r="340" spans="1:11" ht="10.5" customHeight="1" x14ac:dyDescent="0.2">
      <c r="A340" s="2"/>
      <c r="B340" s="31"/>
      <c r="C340" s="303"/>
      <c r="D340" s="303"/>
      <c r="E340" s="303"/>
      <c r="F340" s="304"/>
      <c r="G340" s="304"/>
      <c r="H340" s="237"/>
      <c r="I340" s="20"/>
    </row>
    <row r="341" spans="1:11" ht="10.5" customHeight="1" x14ac:dyDescent="0.2">
      <c r="A341" s="2"/>
      <c r="B341" s="37" t="s">
        <v>138</v>
      </c>
      <c r="C341" s="301">
        <v>39117528.549999684</v>
      </c>
      <c r="D341" s="301">
        <v>28892290.840000171</v>
      </c>
      <c r="E341" s="301">
        <v>68009819.389999852</v>
      </c>
      <c r="F341" s="302">
        <v>243757.90000000002</v>
      </c>
      <c r="G341" s="302">
        <v>300743.39000000007</v>
      </c>
      <c r="H341" s="239">
        <v>7.9622476565377021E-2</v>
      </c>
      <c r="I341" s="20"/>
    </row>
    <row r="342" spans="1:11" ht="10.5" customHeight="1" x14ac:dyDescent="0.2">
      <c r="A342" s="2"/>
      <c r="B342" s="37" t="s">
        <v>221</v>
      </c>
      <c r="C342" s="301">
        <v>19431.400000000005</v>
      </c>
      <c r="D342" s="301">
        <v>587854.27000000014</v>
      </c>
      <c r="E342" s="301">
        <v>607285.67000000004</v>
      </c>
      <c r="F342" s="302">
        <v>78.400000000000006</v>
      </c>
      <c r="G342" s="302">
        <v>1192.26</v>
      </c>
      <c r="H342" s="239">
        <v>-2.9645221740806083E-2</v>
      </c>
      <c r="I342" s="20"/>
    </row>
    <row r="343" spans="1:11" ht="10.5" customHeight="1" x14ac:dyDescent="0.2">
      <c r="A343" s="2"/>
      <c r="B343" s="16" t="s">
        <v>128</v>
      </c>
      <c r="C343" s="301"/>
      <c r="D343" s="301"/>
      <c r="E343" s="301"/>
      <c r="F343" s="302"/>
      <c r="G343" s="302"/>
      <c r="H343" s="239"/>
      <c r="I343" s="20"/>
    </row>
    <row r="344" spans="1:11" s="28" customFormat="1" ht="10.5" customHeight="1" x14ac:dyDescent="0.2">
      <c r="A344" s="54"/>
      <c r="B344" s="16" t="s">
        <v>416</v>
      </c>
      <c r="C344" s="301"/>
      <c r="D344" s="301">
        <v>350</v>
      </c>
      <c r="E344" s="301">
        <v>350</v>
      </c>
      <c r="F344" s="302"/>
      <c r="G344" s="302"/>
      <c r="H344" s="239">
        <v>0</v>
      </c>
      <c r="I344" s="27"/>
      <c r="J344" s="5"/>
    </row>
    <row r="345" spans="1:11" s="28" customFormat="1" ht="10.5" customHeight="1" x14ac:dyDescent="0.2">
      <c r="A345" s="54"/>
      <c r="B345" s="16" t="s">
        <v>436</v>
      </c>
      <c r="C345" s="301">
        <v>187265</v>
      </c>
      <c r="D345" s="301">
        <v>148530</v>
      </c>
      <c r="E345" s="301">
        <v>335795</v>
      </c>
      <c r="F345" s="302"/>
      <c r="G345" s="302">
        <v>570</v>
      </c>
      <c r="H345" s="239">
        <v>0.23213958096356357</v>
      </c>
      <c r="I345" s="27"/>
      <c r="J345" s="5"/>
    </row>
    <row r="346" spans="1:11" s="28" customFormat="1" ht="10.5" customHeight="1" x14ac:dyDescent="0.2">
      <c r="A346" s="54"/>
      <c r="B346" s="574" t="s">
        <v>454</v>
      </c>
      <c r="C346" s="301"/>
      <c r="D346" s="301"/>
      <c r="E346" s="301"/>
      <c r="F346" s="302"/>
      <c r="G346" s="302"/>
      <c r="H346" s="239"/>
      <c r="I346" s="27"/>
      <c r="J346" s="5"/>
    </row>
    <row r="347" spans="1:11" s="28" customFormat="1" ht="10.5" hidden="1" customHeight="1" x14ac:dyDescent="0.2">
      <c r="A347" s="54"/>
      <c r="B347" s="574"/>
      <c r="C347" s="301"/>
      <c r="D347" s="301"/>
      <c r="E347" s="301"/>
      <c r="F347" s="302"/>
      <c r="G347" s="302"/>
      <c r="H347" s="239"/>
      <c r="I347" s="27"/>
      <c r="J347" s="5"/>
    </row>
    <row r="348" spans="1:11" ht="10.5" customHeight="1" x14ac:dyDescent="0.2">
      <c r="A348" s="2"/>
      <c r="B348" s="16" t="s">
        <v>280</v>
      </c>
      <c r="C348" s="301"/>
      <c r="D348" s="301">
        <v>-73792.840000000069</v>
      </c>
      <c r="E348" s="301">
        <v>-73792.840000000069</v>
      </c>
      <c r="F348" s="302"/>
      <c r="G348" s="302">
        <v>-263.41000000000003</v>
      </c>
      <c r="H348" s="239">
        <v>-9.4088303532943729E-2</v>
      </c>
      <c r="I348" s="20"/>
    </row>
    <row r="349" spans="1:11" s="28" customFormat="1" ht="16.5" customHeight="1" x14ac:dyDescent="0.2">
      <c r="A349" s="54"/>
      <c r="B349" s="16" t="s">
        <v>356</v>
      </c>
      <c r="C349" s="301"/>
      <c r="D349" s="301">
        <v>166264.63125000001</v>
      </c>
      <c r="E349" s="301">
        <v>166264.63125000001</v>
      </c>
      <c r="F349" s="302"/>
      <c r="G349" s="302"/>
      <c r="H349" s="239"/>
      <c r="I349" s="27"/>
      <c r="J349" s="5"/>
    </row>
    <row r="350" spans="1:11" s="28" customFormat="1" ht="16.5" customHeight="1" x14ac:dyDescent="0.2">
      <c r="A350" s="54"/>
      <c r="B350" s="35" t="s">
        <v>137</v>
      </c>
      <c r="C350" s="303">
        <v>39324224.94999969</v>
      </c>
      <c r="D350" s="303">
        <v>29721496.901250172</v>
      </c>
      <c r="E350" s="303">
        <v>69045721.851249859</v>
      </c>
      <c r="F350" s="304">
        <v>243836.30000000002</v>
      </c>
      <c r="G350" s="304">
        <v>302242.24000000005</v>
      </c>
      <c r="H350" s="237">
        <v>8.0839842402963269E-2</v>
      </c>
      <c r="I350" s="27"/>
      <c r="J350" s="5"/>
      <c r="K350" s="209" t="b">
        <f>IF(ABS(E350-SUM(E341:E349))&lt;0.001,TRUE,FALSE)</f>
        <v>1</v>
      </c>
    </row>
    <row r="351" spans="1:11" ht="10.5" customHeight="1" x14ac:dyDescent="0.2">
      <c r="A351" s="2"/>
      <c r="B351" s="31" t="s">
        <v>141</v>
      </c>
      <c r="C351" s="303"/>
      <c r="D351" s="303"/>
      <c r="E351" s="303"/>
      <c r="F351" s="304"/>
      <c r="G351" s="304"/>
      <c r="H351" s="237"/>
      <c r="I351" s="20"/>
    </row>
    <row r="352" spans="1:11" ht="10.5" customHeight="1" x14ac:dyDescent="0.2">
      <c r="A352" s="2"/>
      <c r="B352" s="31"/>
      <c r="C352" s="303"/>
      <c r="D352" s="303"/>
      <c r="E352" s="303"/>
      <c r="F352" s="304"/>
      <c r="G352" s="304"/>
      <c r="H352" s="237"/>
      <c r="I352" s="20"/>
    </row>
    <row r="353" spans="1:11" s="57" customFormat="1" ht="10.5" customHeight="1" x14ac:dyDescent="0.2">
      <c r="A353" s="6"/>
      <c r="B353" s="37" t="s">
        <v>151</v>
      </c>
      <c r="C353" s="301">
        <v>12610111.549999986</v>
      </c>
      <c r="D353" s="301">
        <v>4244992.8000000194</v>
      </c>
      <c r="E353" s="301">
        <v>16855104.350000005</v>
      </c>
      <c r="F353" s="302">
        <v>2227.6099999999997</v>
      </c>
      <c r="G353" s="302">
        <v>61397.909999999989</v>
      </c>
      <c r="H353" s="239">
        <v>0.15259053386338883</v>
      </c>
      <c r="I353" s="56"/>
      <c r="J353" s="5"/>
    </row>
    <row r="354" spans="1:11" s="57" customFormat="1" ht="10.5" customHeight="1" x14ac:dyDescent="0.2">
      <c r="A354" s="6"/>
      <c r="B354" s="37" t="s">
        <v>222</v>
      </c>
      <c r="C354" s="301">
        <v>569.14</v>
      </c>
      <c r="D354" s="301">
        <v>5479.9800000000005</v>
      </c>
      <c r="E354" s="301">
        <v>6049.1200000000008</v>
      </c>
      <c r="F354" s="302"/>
      <c r="G354" s="302">
        <v>26.22</v>
      </c>
      <c r="H354" s="239">
        <v>0.18100511322703383</v>
      </c>
      <c r="I354" s="56"/>
      <c r="J354" s="5"/>
    </row>
    <row r="355" spans="1:11" s="57" customFormat="1" ht="10.5" customHeight="1" x14ac:dyDescent="0.2">
      <c r="A355" s="6"/>
      <c r="B355" s="16" t="s">
        <v>128</v>
      </c>
      <c r="C355" s="306"/>
      <c r="D355" s="306"/>
      <c r="E355" s="306"/>
      <c r="F355" s="307"/>
      <c r="G355" s="307"/>
      <c r="H355" s="182"/>
      <c r="I355" s="56"/>
      <c r="J355" s="5"/>
    </row>
    <row r="356" spans="1:11" s="57" customFormat="1" ht="10.5" customHeight="1" x14ac:dyDescent="0.2">
      <c r="A356" s="6"/>
      <c r="B356" s="16" t="s">
        <v>427</v>
      </c>
      <c r="C356" s="306">
        <v>930</v>
      </c>
      <c r="D356" s="306">
        <v>1050</v>
      </c>
      <c r="E356" s="306">
        <v>1980</v>
      </c>
      <c r="F356" s="307"/>
      <c r="G356" s="307">
        <v>50</v>
      </c>
      <c r="H356" s="182">
        <v>0.29581151832460728</v>
      </c>
      <c r="I356" s="56"/>
      <c r="J356" s="5"/>
    </row>
    <row r="357" spans="1:11" s="57" customFormat="1" ht="13.5" hidden="1" customHeight="1" x14ac:dyDescent="0.2">
      <c r="A357" s="6"/>
      <c r="B357" s="16"/>
      <c r="C357" s="306"/>
      <c r="D357" s="306"/>
      <c r="E357" s="306"/>
      <c r="F357" s="307"/>
      <c r="G357" s="307"/>
      <c r="H357" s="182"/>
      <c r="I357" s="56"/>
      <c r="J357" s="5"/>
    </row>
    <row r="358" spans="1:11" s="57" customFormat="1" ht="10.5" customHeight="1" x14ac:dyDescent="0.2">
      <c r="A358" s="6"/>
      <c r="B358" s="574" t="s">
        <v>455</v>
      </c>
      <c r="C358" s="306"/>
      <c r="D358" s="306"/>
      <c r="E358" s="306"/>
      <c r="F358" s="307"/>
      <c r="G358" s="307"/>
      <c r="H358" s="182"/>
      <c r="I358" s="56"/>
      <c r="J358" s="5"/>
    </row>
    <row r="359" spans="1:11" s="57" customFormat="1" ht="10.5" hidden="1" customHeight="1" x14ac:dyDescent="0.2">
      <c r="A359" s="6"/>
      <c r="B359" s="574"/>
      <c r="C359" s="306"/>
      <c r="D359" s="306"/>
      <c r="E359" s="306"/>
      <c r="F359" s="307"/>
      <c r="G359" s="307"/>
      <c r="H359" s="182"/>
      <c r="I359" s="56"/>
      <c r="J359" s="5"/>
    </row>
    <row r="360" spans="1:11" s="60" customFormat="1" ht="14.25" customHeight="1" x14ac:dyDescent="0.2">
      <c r="A360" s="24"/>
      <c r="B360" s="16" t="s">
        <v>424</v>
      </c>
      <c r="C360" s="306"/>
      <c r="D360" s="306"/>
      <c r="E360" s="306"/>
      <c r="F360" s="307"/>
      <c r="G360" s="307"/>
      <c r="H360" s="182"/>
      <c r="I360" s="59"/>
    </row>
    <row r="361" spans="1:11" s="60" customFormat="1" ht="14.25" customHeight="1" x14ac:dyDescent="0.2">
      <c r="A361" s="24"/>
      <c r="B361" s="16" t="s">
        <v>280</v>
      </c>
      <c r="C361" s="306"/>
      <c r="D361" s="306">
        <v>-365940.70000000013</v>
      </c>
      <c r="E361" s="306">
        <v>-365940.70000000013</v>
      </c>
      <c r="F361" s="307"/>
      <c r="G361" s="307">
        <v>-1514.66</v>
      </c>
      <c r="H361" s="182">
        <v>0.66072219357592088</v>
      </c>
      <c r="I361" s="59"/>
    </row>
    <row r="362" spans="1:11" s="57" customFormat="1" ht="10.5" customHeight="1" x14ac:dyDescent="0.2">
      <c r="A362" s="6"/>
      <c r="B362" s="35" t="s">
        <v>142</v>
      </c>
      <c r="C362" s="308">
        <v>12611610.689999986</v>
      </c>
      <c r="D362" s="308">
        <v>3885582.0800000192</v>
      </c>
      <c r="E362" s="308">
        <v>16497192.770000005</v>
      </c>
      <c r="F362" s="309">
        <v>2227.6099999999997</v>
      </c>
      <c r="G362" s="309">
        <v>59959.469999999987</v>
      </c>
      <c r="H362" s="183">
        <v>0.14484571550792902</v>
      </c>
      <c r="I362" s="56"/>
      <c r="J362" s="5"/>
      <c r="K362" s="209" t="b">
        <f>IF(ABS(E362-SUM(E353:E361))&lt;0.001,TRUE,FALSE)</f>
        <v>1</v>
      </c>
    </row>
    <row r="363" spans="1:11" s="57" customFormat="1" ht="10.5" customHeight="1" x14ac:dyDescent="0.2">
      <c r="A363" s="6"/>
      <c r="B363" s="31" t="s">
        <v>139</v>
      </c>
      <c r="C363" s="308"/>
      <c r="D363" s="308"/>
      <c r="E363" s="308"/>
      <c r="F363" s="309"/>
      <c r="G363" s="309"/>
      <c r="H363" s="183"/>
      <c r="I363" s="56"/>
      <c r="J363" s="5"/>
    </row>
    <row r="364" spans="1:11" s="57" customFormat="1" ht="10.5" customHeight="1" x14ac:dyDescent="0.2">
      <c r="A364" s="6"/>
      <c r="B364" s="37" t="s">
        <v>140</v>
      </c>
      <c r="C364" s="308">
        <v>429120.67000000156</v>
      </c>
      <c r="D364" s="308">
        <v>52766.390000000043</v>
      </c>
      <c r="E364" s="308">
        <v>481887.06000000157</v>
      </c>
      <c r="F364" s="309"/>
      <c r="G364" s="309">
        <v>2152.3099999999995</v>
      </c>
      <c r="H364" s="183"/>
      <c r="I364" s="56"/>
      <c r="J364" s="5"/>
    </row>
    <row r="365" spans="1:11" s="57" customFormat="1" ht="10.5" customHeight="1" x14ac:dyDescent="0.2">
      <c r="A365" s="6"/>
      <c r="B365" s="37" t="s">
        <v>179</v>
      </c>
      <c r="C365" s="306">
        <v>50685.069999999956</v>
      </c>
      <c r="D365" s="306">
        <v>5310112.9299999978</v>
      </c>
      <c r="E365" s="306">
        <v>5360797.9999999981</v>
      </c>
      <c r="F365" s="307">
        <v>2092.8000000000002</v>
      </c>
      <c r="G365" s="307">
        <v>18924.900000000001</v>
      </c>
      <c r="H365" s="182">
        <v>0.17333660301156151</v>
      </c>
      <c r="I365" s="56"/>
      <c r="J365" s="5"/>
    </row>
    <row r="366" spans="1:11" s="57" customFormat="1" ht="10.5" customHeight="1" x14ac:dyDescent="0.2">
      <c r="A366" s="6"/>
      <c r="B366" s="37" t="s">
        <v>223</v>
      </c>
      <c r="C366" s="364">
        <v>658.7</v>
      </c>
      <c r="D366" s="306">
        <v>129517.77999999996</v>
      </c>
      <c r="E366" s="306">
        <v>130176.47999999995</v>
      </c>
      <c r="F366" s="307"/>
      <c r="G366" s="307">
        <v>488.20000000000005</v>
      </c>
      <c r="H366" s="182">
        <v>3.5412741409293735E-2</v>
      </c>
      <c r="I366" s="56"/>
      <c r="J366" s="5"/>
    </row>
    <row r="367" spans="1:11" s="60" customFormat="1" ht="11.25" customHeight="1" x14ac:dyDescent="0.2">
      <c r="A367" s="24"/>
      <c r="B367" s="37" t="s">
        <v>498</v>
      </c>
      <c r="C367" s="306"/>
      <c r="D367" s="306">
        <v>240</v>
      </c>
      <c r="E367" s="306">
        <v>240</v>
      </c>
      <c r="F367" s="307"/>
      <c r="G367" s="307"/>
      <c r="H367" s="182"/>
      <c r="I367" s="59"/>
      <c r="J367" s="5"/>
    </row>
    <row r="368" spans="1:11" s="57" customFormat="1" x14ac:dyDescent="0.2">
      <c r="A368" s="6"/>
      <c r="B368" s="574" t="s">
        <v>456</v>
      </c>
      <c r="C368" s="306"/>
      <c r="D368" s="306"/>
      <c r="E368" s="306"/>
      <c r="F368" s="307"/>
      <c r="G368" s="307"/>
      <c r="H368" s="182"/>
      <c r="I368" s="56"/>
    </row>
    <row r="369" spans="1:11" s="57" customFormat="1" hidden="1" x14ac:dyDescent="0.2">
      <c r="A369" s="6"/>
      <c r="B369" s="574"/>
      <c r="C369" s="306"/>
      <c r="D369" s="306"/>
      <c r="E369" s="306"/>
      <c r="F369" s="307"/>
      <c r="G369" s="307"/>
      <c r="H369" s="182"/>
      <c r="I369" s="56"/>
    </row>
    <row r="370" spans="1:11" s="57" customFormat="1" x14ac:dyDescent="0.2">
      <c r="A370" s="6"/>
      <c r="B370" s="37" t="s">
        <v>424</v>
      </c>
      <c r="C370" s="306"/>
      <c r="D370" s="306"/>
      <c r="E370" s="306"/>
      <c r="F370" s="307"/>
      <c r="G370" s="307"/>
      <c r="H370" s="182"/>
      <c r="I370" s="56"/>
    </row>
    <row r="371" spans="1:11" s="60" customFormat="1" ht="14.25" customHeight="1" x14ac:dyDescent="0.2">
      <c r="A371" s="24"/>
      <c r="B371" s="37" t="s">
        <v>280</v>
      </c>
      <c r="C371" s="306"/>
      <c r="D371" s="306">
        <v>-34762.030000000013</v>
      </c>
      <c r="E371" s="306">
        <v>-34762.030000000013</v>
      </c>
      <c r="F371" s="307"/>
      <c r="G371" s="307">
        <v>-191.13</v>
      </c>
      <c r="H371" s="182">
        <v>0.53771630613984578</v>
      </c>
      <c r="I371" s="59"/>
    </row>
    <row r="372" spans="1:11" s="60" customFormat="1" ht="10.5" customHeight="1" x14ac:dyDescent="0.2">
      <c r="A372" s="24"/>
      <c r="B372" s="35" t="s">
        <v>143</v>
      </c>
      <c r="C372" s="308">
        <v>480464.44000000152</v>
      </c>
      <c r="D372" s="308">
        <v>5457875.0699999984</v>
      </c>
      <c r="E372" s="308">
        <v>5938339.5099999998</v>
      </c>
      <c r="F372" s="309">
        <v>2092.8000000000002</v>
      </c>
      <c r="G372" s="309">
        <v>21374.28</v>
      </c>
      <c r="H372" s="183">
        <v>0.26861614946139456</v>
      </c>
      <c r="I372" s="59"/>
      <c r="K372" s="209" t="b">
        <f>IF(ABS(E372-SUM(E364:E371))&lt;0.001,TRUE,FALSE)</f>
        <v>1</v>
      </c>
    </row>
    <row r="373" spans="1:11" s="57" customFormat="1" ht="16.5" customHeight="1" x14ac:dyDescent="0.2">
      <c r="A373" s="6"/>
      <c r="B373" s="31" t="s">
        <v>466</v>
      </c>
      <c r="C373" s="308"/>
      <c r="D373" s="308"/>
      <c r="E373" s="308"/>
      <c r="F373" s="309"/>
      <c r="G373" s="309"/>
      <c r="H373" s="183"/>
      <c r="I373" s="56"/>
      <c r="J373" s="5"/>
    </row>
    <row r="374" spans="1:11" s="57" customFormat="1" ht="10.5" customHeight="1" x14ac:dyDescent="0.2">
      <c r="A374" s="6"/>
      <c r="B374" s="37" t="s">
        <v>468</v>
      </c>
      <c r="C374" s="306">
        <v>4217509.08</v>
      </c>
      <c r="D374" s="306">
        <v>535924.80000000005</v>
      </c>
      <c r="E374" s="306">
        <v>4753433.88</v>
      </c>
      <c r="F374" s="307"/>
      <c r="G374" s="307">
        <v>16630</v>
      </c>
      <c r="H374" s="182"/>
      <c r="I374" s="56"/>
      <c r="J374" s="5"/>
    </row>
    <row r="375" spans="1:11" s="57" customFormat="1" ht="10.5" customHeight="1" x14ac:dyDescent="0.2">
      <c r="A375" s="6"/>
      <c r="B375" s="35" t="s">
        <v>467</v>
      </c>
      <c r="C375" s="308">
        <v>4217509.08</v>
      </c>
      <c r="D375" s="308">
        <v>535924.80000000005</v>
      </c>
      <c r="E375" s="308">
        <v>4753433.88</v>
      </c>
      <c r="F375" s="309"/>
      <c r="G375" s="309">
        <v>16630</v>
      </c>
      <c r="H375" s="183"/>
      <c r="I375" s="56"/>
      <c r="J375" s="5"/>
    </row>
    <row r="376" spans="1:11" s="57" customFormat="1" ht="14.25" customHeight="1" x14ac:dyDescent="0.2">
      <c r="A376" s="6"/>
      <c r="B376" s="31" t="s">
        <v>122</v>
      </c>
      <c r="C376" s="308"/>
      <c r="D376" s="308"/>
      <c r="E376" s="308"/>
      <c r="F376" s="309"/>
      <c r="G376" s="309"/>
      <c r="H376" s="183"/>
      <c r="I376" s="56"/>
      <c r="J376" s="5"/>
    </row>
    <row r="377" spans="1:11" s="60" customFormat="1" ht="22.5" customHeight="1" x14ac:dyDescent="0.2">
      <c r="A377" s="24"/>
      <c r="B377" s="37" t="s">
        <v>144</v>
      </c>
      <c r="C377" s="306">
        <v>1310.1999999999996</v>
      </c>
      <c r="D377" s="306">
        <v>12004.52</v>
      </c>
      <c r="E377" s="306">
        <v>13314.72</v>
      </c>
      <c r="F377" s="307"/>
      <c r="G377" s="307"/>
      <c r="H377" s="182">
        <v>-0.48440760033642971</v>
      </c>
      <c r="I377" s="59"/>
      <c r="J377" s="5"/>
    </row>
    <row r="378" spans="1:11" s="63" customFormat="1" ht="14.25" customHeight="1" x14ac:dyDescent="0.2">
      <c r="A378" s="61"/>
      <c r="B378" s="37" t="s">
        <v>224</v>
      </c>
      <c r="C378" s="306">
        <v>136.12000000000003</v>
      </c>
      <c r="D378" s="306">
        <v>5219.1400000000012</v>
      </c>
      <c r="E378" s="306">
        <v>5355.2600000000011</v>
      </c>
      <c r="F378" s="307"/>
      <c r="G378" s="307"/>
      <c r="H378" s="182">
        <v>-0.61607103810641517</v>
      </c>
      <c r="I378" s="62"/>
    </row>
    <row r="379" spans="1:11" s="63" customFormat="1" ht="14.25" hidden="1" customHeight="1" x14ac:dyDescent="0.2">
      <c r="A379" s="61"/>
      <c r="B379" s="37"/>
      <c r="C379" s="306"/>
      <c r="D379" s="306"/>
      <c r="E379" s="306"/>
      <c r="F379" s="307"/>
      <c r="G379" s="307"/>
      <c r="H379" s="182"/>
      <c r="I379" s="62"/>
    </row>
    <row r="380" spans="1:11" s="63" customFormat="1" ht="14.25" hidden="1" customHeight="1" x14ac:dyDescent="0.2">
      <c r="A380" s="61"/>
      <c r="B380" s="37"/>
      <c r="C380" s="306"/>
      <c r="D380" s="306"/>
      <c r="E380" s="306"/>
      <c r="F380" s="307"/>
      <c r="G380" s="307"/>
      <c r="H380" s="182"/>
      <c r="I380" s="62"/>
    </row>
    <row r="381" spans="1:11" s="60" customFormat="1" ht="11.25" customHeight="1" x14ac:dyDescent="0.2">
      <c r="A381" s="24"/>
      <c r="B381" s="37" t="s">
        <v>424</v>
      </c>
      <c r="C381" s="306"/>
      <c r="D381" s="306"/>
      <c r="E381" s="306"/>
      <c r="F381" s="307"/>
      <c r="G381" s="307"/>
      <c r="H381" s="182"/>
      <c r="I381" s="59"/>
      <c r="J381" s="5"/>
    </row>
    <row r="382" spans="1:11" s="60" customFormat="1" ht="11.25" customHeight="1" x14ac:dyDescent="0.2">
      <c r="A382" s="24"/>
      <c r="B382" s="35" t="s">
        <v>120</v>
      </c>
      <c r="C382" s="308">
        <v>1446.3199999999997</v>
      </c>
      <c r="D382" s="308">
        <v>17223.660000000003</v>
      </c>
      <c r="E382" s="308">
        <v>18669.980000000003</v>
      </c>
      <c r="F382" s="309"/>
      <c r="G382" s="309"/>
      <c r="H382" s="183">
        <v>-0.53058292008913654</v>
      </c>
      <c r="I382" s="59"/>
      <c r="J382" s="5"/>
      <c r="K382" s="209" t="b">
        <f>IF(ABS(E382-SUM(E377:E381))&lt;0.001,TRUE,FALSE)</f>
        <v>1</v>
      </c>
    </row>
    <row r="383" spans="1:11" s="57" customFormat="1" ht="18.75" customHeight="1" x14ac:dyDescent="0.2">
      <c r="A383" s="6"/>
      <c r="B383" s="31" t="s">
        <v>244</v>
      </c>
      <c r="C383" s="308"/>
      <c r="D383" s="308"/>
      <c r="E383" s="308"/>
      <c r="F383" s="309"/>
      <c r="G383" s="309"/>
      <c r="H383" s="183"/>
      <c r="I383" s="56"/>
      <c r="J383" s="5"/>
    </row>
    <row r="384" spans="1:11" s="57" customFormat="1" ht="10.5" customHeight="1" x14ac:dyDescent="0.2">
      <c r="A384" s="6"/>
      <c r="B384" s="31"/>
      <c r="C384" s="308"/>
      <c r="D384" s="308"/>
      <c r="E384" s="308"/>
      <c r="F384" s="309"/>
      <c r="G384" s="309"/>
      <c r="H384" s="183"/>
      <c r="I384" s="56"/>
      <c r="J384" s="5"/>
    </row>
    <row r="385" spans="1:11" s="57" customFormat="1" ht="10.5" customHeight="1" x14ac:dyDescent="0.2">
      <c r="A385" s="6"/>
      <c r="B385" s="37" t="s">
        <v>144</v>
      </c>
      <c r="C385" s="306">
        <v>1.53</v>
      </c>
      <c r="D385" s="306"/>
      <c r="E385" s="306">
        <v>1.53</v>
      </c>
      <c r="F385" s="307"/>
      <c r="G385" s="307"/>
      <c r="H385" s="182"/>
      <c r="I385" s="56"/>
      <c r="J385" s="5"/>
    </row>
    <row r="386" spans="1:11" s="57" customFormat="1" ht="10.5" customHeight="1" x14ac:dyDescent="0.2">
      <c r="A386" s="6"/>
      <c r="B386" s="37" t="s">
        <v>125</v>
      </c>
      <c r="C386" s="306">
        <v>832640.4000000119</v>
      </c>
      <c r="D386" s="306">
        <v>4072812.2959999759</v>
      </c>
      <c r="E386" s="306">
        <v>4905452.6959999884</v>
      </c>
      <c r="F386" s="307"/>
      <c r="G386" s="307">
        <v>19543.899999999991</v>
      </c>
      <c r="H386" s="182">
        <v>-5.7540690705624398E-2</v>
      </c>
      <c r="I386" s="56"/>
      <c r="J386" s="5"/>
    </row>
    <row r="387" spans="1:11" s="57" customFormat="1" ht="10.5" customHeight="1" x14ac:dyDescent="0.2">
      <c r="A387" s="6"/>
      <c r="B387" s="37" t="s">
        <v>126</v>
      </c>
      <c r="C387" s="306">
        <v>511.9799999999999</v>
      </c>
      <c r="D387" s="306">
        <v>1406.3500000000001</v>
      </c>
      <c r="E387" s="306">
        <v>1918.33</v>
      </c>
      <c r="F387" s="307"/>
      <c r="G387" s="307"/>
      <c r="H387" s="182"/>
      <c r="I387" s="56"/>
      <c r="J387" s="5"/>
    </row>
    <row r="388" spans="1:11" s="57" customFormat="1" ht="10.5" customHeight="1" x14ac:dyDescent="0.2">
      <c r="A388" s="6"/>
      <c r="B388" s="37" t="s">
        <v>127</v>
      </c>
      <c r="C388" s="306">
        <v>269982.89999999991</v>
      </c>
      <c r="D388" s="306">
        <v>3030994.4999999991</v>
      </c>
      <c r="E388" s="306">
        <v>3300977.399999999</v>
      </c>
      <c r="F388" s="307"/>
      <c r="G388" s="307">
        <v>7799.06</v>
      </c>
      <c r="H388" s="182">
        <v>0.32976967659481859</v>
      </c>
      <c r="I388" s="56"/>
      <c r="J388" s="5"/>
    </row>
    <row r="389" spans="1:11" s="57" customFormat="1" ht="10.5" customHeight="1" x14ac:dyDescent="0.2">
      <c r="A389" s="6"/>
      <c r="B389" s="37" t="s">
        <v>133</v>
      </c>
      <c r="C389" s="306">
        <v>64816.729999999974</v>
      </c>
      <c r="D389" s="306">
        <v>204415.74999999997</v>
      </c>
      <c r="E389" s="306">
        <v>269232.47999999992</v>
      </c>
      <c r="F389" s="307"/>
      <c r="G389" s="307">
        <v>1233.3699999999999</v>
      </c>
      <c r="H389" s="182">
        <v>0.4551971186681425</v>
      </c>
      <c r="I389" s="56"/>
      <c r="J389" s="5"/>
    </row>
    <row r="390" spans="1:11" s="57" customFormat="1" ht="10.5" customHeight="1" x14ac:dyDescent="0.2">
      <c r="A390" s="6"/>
      <c r="B390" s="37" t="s">
        <v>134</v>
      </c>
      <c r="C390" s="306">
        <v>2817.4100000000003</v>
      </c>
      <c r="D390" s="306">
        <v>25047.96999999999</v>
      </c>
      <c r="E390" s="306">
        <v>27865.37999999999</v>
      </c>
      <c r="F390" s="307"/>
      <c r="G390" s="307">
        <v>273.39</v>
      </c>
      <c r="H390" s="182"/>
      <c r="I390" s="56"/>
      <c r="J390" s="5"/>
      <c r="K390" s="5"/>
    </row>
    <row r="391" spans="1:11" s="57" customFormat="1" ht="10.5" customHeight="1" x14ac:dyDescent="0.2">
      <c r="A391" s="6"/>
      <c r="B391" s="37" t="s">
        <v>24</v>
      </c>
      <c r="C391" s="306">
        <v>287866.38000000012</v>
      </c>
      <c r="D391" s="306">
        <v>247509.96000000002</v>
      </c>
      <c r="E391" s="306">
        <v>535376.3400000002</v>
      </c>
      <c r="F391" s="307"/>
      <c r="G391" s="307">
        <v>733.56000000000006</v>
      </c>
      <c r="H391" s="182">
        <v>0.14394791264296125</v>
      </c>
      <c r="I391" s="56"/>
    </row>
    <row r="392" spans="1:11" s="57" customFormat="1" ht="10.5" customHeight="1" x14ac:dyDescent="0.2">
      <c r="A392" s="6"/>
      <c r="B392" s="37" t="s">
        <v>138</v>
      </c>
      <c r="C392" s="306">
        <v>75250.250000000015</v>
      </c>
      <c r="D392" s="306">
        <v>53848.739999999991</v>
      </c>
      <c r="E392" s="306">
        <v>129098.99</v>
      </c>
      <c r="F392" s="307"/>
      <c r="G392" s="307">
        <v>149.48000000000002</v>
      </c>
      <c r="H392" s="182">
        <v>0.48264590165214716</v>
      </c>
      <c r="I392" s="56"/>
    </row>
    <row r="393" spans="1:11" s="57" customFormat="1" ht="10.5" customHeight="1" x14ac:dyDescent="0.2">
      <c r="A393" s="6"/>
      <c r="B393" s="37" t="s">
        <v>34</v>
      </c>
      <c r="C393" s="306">
        <v>3659397.5299999746</v>
      </c>
      <c r="D393" s="306">
        <v>770265.35999999964</v>
      </c>
      <c r="E393" s="306">
        <v>4429662.8899999745</v>
      </c>
      <c r="F393" s="307"/>
      <c r="G393" s="307">
        <v>7885.5700000000006</v>
      </c>
      <c r="H393" s="182">
        <v>5.4754561686206848E-2</v>
      </c>
      <c r="I393" s="56"/>
      <c r="J393" s="5"/>
    </row>
    <row r="394" spans="1:11" s="57" customFormat="1" ht="10.5" customHeight="1" x14ac:dyDescent="0.2">
      <c r="A394" s="6"/>
      <c r="B394" s="37" t="s">
        <v>140</v>
      </c>
      <c r="C394" s="306">
        <v>1622.44</v>
      </c>
      <c r="D394" s="306">
        <v>181.16</v>
      </c>
      <c r="E394" s="306">
        <v>1803.6000000000001</v>
      </c>
      <c r="F394" s="307"/>
      <c r="G394" s="307"/>
      <c r="H394" s="182"/>
      <c r="I394" s="56"/>
      <c r="J394" s="5"/>
    </row>
    <row r="395" spans="1:11" s="57" customFormat="1" ht="10.5" customHeight="1" x14ac:dyDescent="0.2">
      <c r="A395" s="6"/>
      <c r="B395" s="37" t="s">
        <v>129</v>
      </c>
      <c r="C395" s="306">
        <v>251387.08999999825</v>
      </c>
      <c r="D395" s="306">
        <v>2260292.54</v>
      </c>
      <c r="E395" s="306">
        <v>2511679.6299999985</v>
      </c>
      <c r="F395" s="307"/>
      <c r="G395" s="307">
        <v>9617.6200000000008</v>
      </c>
      <c r="H395" s="182">
        <v>4.207571332884763E-2</v>
      </c>
      <c r="I395" s="56"/>
      <c r="J395" s="5"/>
    </row>
    <row r="396" spans="1:11" s="57" customFormat="1" ht="11.25" customHeight="1" x14ac:dyDescent="0.2">
      <c r="A396" s="6"/>
      <c r="B396" s="37" t="s">
        <v>381</v>
      </c>
      <c r="C396" s="306">
        <v>1443.0000000000002</v>
      </c>
      <c r="D396" s="306">
        <v>3119.5</v>
      </c>
      <c r="E396" s="306">
        <v>4562.5</v>
      </c>
      <c r="F396" s="307"/>
      <c r="G396" s="307"/>
      <c r="H396" s="182">
        <v>0.3306404573028463</v>
      </c>
      <c r="I396" s="56"/>
      <c r="J396" s="5"/>
    </row>
    <row r="397" spans="1:11" s="57" customFormat="1" ht="11.25" customHeight="1" x14ac:dyDescent="0.2">
      <c r="A397" s="6"/>
      <c r="B397" s="16" t="s">
        <v>427</v>
      </c>
      <c r="C397" s="306">
        <v>30</v>
      </c>
      <c r="D397" s="306">
        <v>50</v>
      </c>
      <c r="E397" s="306">
        <v>80</v>
      </c>
      <c r="F397" s="307"/>
      <c r="G397" s="307"/>
      <c r="H397" s="182"/>
      <c r="I397" s="56"/>
      <c r="J397" s="5"/>
    </row>
    <row r="398" spans="1:11" s="57" customFormat="1" ht="11.25" customHeight="1" x14ac:dyDescent="0.2">
      <c r="A398" s="6"/>
      <c r="B398" s="37" t="s">
        <v>353</v>
      </c>
      <c r="C398" s="306"/>
      <c r="D398" s="306"/>
      <c r="E398" s="306"/>
      <c r="F398" s="307"/>
      <c r="G398" s="307"/>
      <c r="H398" s="182"/>
      <c r="I398" s="56"/>
      <c r="J398" s="5"/>
    </row>
    <row r="399" spans="1:11" s="57" customFormat="1" ht="10.5" customHeight="1" x14ac:dyDescent="0.2">
      <c r="A399" s="6"/>
      <c r="B399" s="37" t="s">
        <v>415</v>
      </c>
      <c r="C399" s="306"/>
      <c r="D399" s="306"/>
      <c r="E399" s="306"/>
      <c r="F399" s="307"/>
      <c r="G399" s="307"/>
      <c r="H399" s="182"/>
      <c r="I399" s="56"/>
      <c r="J399" s="5"/>
    </row>
    <row r="400" spans="1:11" s="60" customFormat="1" ht="10.5" customHeight="1" x14ac:dyDescent="0.2">
      <c r="A400" s="24"/>
      <c r="B400" s="37" t="s">
        <v>179</v>
      </c>
      <c r="C400" s="306">
        <v>140.38</v>
      </c>
      <c r="D400" s="306">
        <v>33748.470000000016</v>
      </c>
      <c r="E400" s="306">
        <v>33888.850000000013</v>
      </c>
      <c r="F400" s="307"/>
      <c r="G400" s="307">
        <v>30</v>
      </c>
      <c r="H400" s="182">
        <v>5.8331040569276738E-2</v>
      </c>
      <c r="I400" s="59"/>
      <c r="J400" s="5"/>
    </row>
    <row r="401" spans="1:11" s="60" customFormat="1" ht="13.5" customHeight="1" x14ac:dyDescent="0.2">
      <c r="A401" s="24"/>
      <c r="B401" s="37" t="s">
        <v>488</v>
      </c>
      <c r="C401" s="306"/>
      <c r="D401" s="306"/>
      <c r="E401" s="306"/>
      <c r="F401" s="307"/>
      <c r="G401" s="307"/>
      <c r="H401" s="182"/>
      <c r="I401" s="59"/>
    </row>
    <row r="402" spans="1:11" s="60" customFormat="1" ht="13.5" customHeight="1" x14ac:dyDescent="0.2">
      <c r="A402" s="24"/>
      <c r="B402" s="575" t="s">
        <v>460</v>
      </c>
      <c r="C402" s="306"/>
      <c r="D402" s="306"/>
      <c r="E402" s="306"/>
      <c r="F402" s="307"/>
      <c r="G402" s="307"/>
      <c r="H402" s="182"/>
      <c r="I402" s="59"/>
    </row>
    <row r="403" spans="1:11" s="60" customFormat="1" ht="13.5" customHeight="1" x14ac:dyDescent="0.2">
      <c r="A403" s="24"/>
      <c r="B403" s="37" t="s">
        <v>468</v>
      </c>
      <c r="C403" s="306">
        <v>12192</v>
      </c>
      <c r="D403" s="306">
        <v>3280</v>
      </c>
      <c r="E403" s="306">
        <v>15472</v>
      </c>
      <c r="F403" s="307"/>
      <c r="G403" s="307"/>
      <c r="H403" s="182"/>
      <c r="I403" s="59"/>
    </row>
    <row r="404" spans="1:11" s="60" customFormat="1" ht="13.5" customHeight="1" x14ac:dyDescent="0.2">
      <c r="A404" s="24"/>
      <c r="B404" s="37" t="s">
        <v>424</v>
      </c>
      <c r="C404" s="306"/>
      <c r="D404" s="306">
        <v>15180</v>
      </c>
      <c r="E404" s="306">
        <v>15180</v>
      </c>
      <c r="F404" s="307"/>
      <c r="G404" s="307">
        <v>30</v>
      </c>
      <c r="H404" s="182"/>
      <c r="I404" s="59"/>
    </row>
    <row r="405" spans="1:11" s="60" customFormat="1" ht="10.5" customHeight="1" x14ac:dyDescent="0.2">
      <c r="A405" s="24"/>
      <c r="B405" s="37" t="s">
        <v>280</v>
      </c>
      <c r="C405" s="306"/>
      <c r="D405" s="306">
        <v>-221187.24999999991</v>
      </c>
      <c r="E405" s="306">
        <v>-221187.24999999991</v>
      </c>
      <c r="F405" s="307"/>
      <c r="G405" s="307">
        <v>-718.71</v>
      </c>
      <c r="H405" s="182">
        <v>0.53746949907301578</v>
      </c>
      <c r="I405" s="59"/>
      <c r="J405" s="5"/>
    </row>
    <row r="406" spans="1:11" s="60" customFormat="1" ht="10.5" customHeight="1" x14ac:dyDescent="0.2">
      <c r="A406" s="24"/>
      <c r="B406" s="35" t="s">
        <v>246</v>
      </c>
      <c r="C406" s="308">
        <v>5460100.0199999856</v>
      </c>
      <c r="D406" s="308">
        <v>10500965.345999977</v>
      </c>
      <c r="E406" s="308">
        <v>15961065.365999961</v>
      </c>
      <c r="F406" s="309"/>
      <c r="G406" s="309">
        <v>46577.239999999991</v>
      </c>
      <c r="H406" s="183">
        <v>2.2858141452336111E-2</v>
      </c>
      <c r="I406" s="59"/>
      <c r="J406" s="5"/>
      <c r="K406" s="209" t="b">
        <f>IF(ABS(E406-SUM(E385:E405))&lt;0.001,TRUE,FALSE)</f>
        <v>1</v>
      </c>
    </row>
    <row r="407" spans="1:11" s="60" customFormat="1" ht="10.5" customHeight="1" x14ac:dyDescent="0.2">
      <c r="A407" s="24"/>
      <c r="B407" s="35" t="s">
        <v>287</v>
      </c>
      <c r="C407" s="308">
        <v>296393146.48999804</v>
      </c>
      <c r="D407" s="308">
        <v>792864003.45280063</v>
      </c>
      <c r="E407" s="308">
        <v>1089257149.9427984</v>
      </c>
      <c r="F407" s="309">
        <v>12971301.120000027</v>
      </c>
      <c r="G407" s="309">
        <v>4532204.8599999985</v>
      </c>
      <c r="H407" s="183">
        <v>-1.4043890744350751E-2</v>
      </c>
      <c r="I407" s="59"/>
      <c r="J407" s="5"/>
      <c r="K407" s="209" t="b">
        <f>IF(ABS(E407-SUM(E324,E338,E350,E362,E372,E375,E382,E406))&lt;0.001,TRUE,FALSE)</f>
        <v>1</v>
      </c>
    </row>
    <row r="408" spans="1:11" s="60" customFormat="1" ht="10.5" customHeight="1" x14ac:dyDescent="0.2">
      <c r="A408" s="24"/>
      <c r="B408" s="31" t="s">
        <v>145</v>
      </c>
      <c r="C408" s="308"/>
      <c r="D408" s="308"/>
      <c r="E408" s="308"/>
      <c r="F408" s="309"/>
      <c r="G408" s="309"/>
      <c r="H408" s="183"/>
      <c r="I408" s="59"/>
      <c r="J408" s="5"/>
    </row>
    <row r="409" spans="1:11" s="60" customFormat="1" ht="10.5" customHeight="1" x14ac:dyDescent="0.2">
      <c r="A409" s="24"/>
      <c r="B409" s="37"/>
      <c r="C409" s="308"/>
      <c r="D409" s="308"/>
      <c r="E409" s="308"/>
      <c r="F409" s="309"/>
      <c r="G409" s="309"/>
      <c r="H409" s="183"/>
      <c r="I409" s="59"/>
      <c r="J409" s="5"/>
    </row>
    <row r="410" spans="1:11" s="60" customFormat="1" ht="10.5" customHeight="1" x14ac:dyDescent="0.2">
      <c r="A410" s="24"/>
      <c r="B410" s="37" t="s">
        <v>146</v>
      </c>
      <c r="C410" s="306">
        <v>116425740.71000004</v>
      </c>
      <c r="D410" s="306">
        <v>132610197.76408024</v>
      </c>
      <c r="E410" s="306">
        <v>249035938.47408026</v>
      </c>
      <c r="F410" s="307">
        <v>22921133.989999991</v>
      </c>
      <c r="G410" s="307">
        <v>1725338.6214560003</v>
      </c>
      <c r="H410" s="182">
        <v>-0.13085992733428053</v>
      </c>
      <c r="I410" s="59"/>
      <c r="J410" s="5"/>
    </row>
    <row r="411" spans="1:11" s="60" customFormat="1" ht="10.5" customHeight="1" x14ac:dyDescent="0.2">
      <c r="A411" s="24"/>
      <c r="B411" s="37" t="s">
        <v>442</v>
      </c>
      <c r="C411" s="306">
        <v>253179.01000000277</v>
      </c>
      <c r="D411" s="306">
        <v>127074.46999999945</v>
      </c>
      <c r="E411" s="306">
        <v>380253.48000000219</v>
      </c>
      <c r="F411" s="307">
        <v>13825.809999999998</v>
      </c>
      <c r="G411" s="307">
        <v>1728.2</v>
      </c>
      <c r="H411" s="182">
        <v>-0.16229886351927059</v>
      </c>
      <c r="I411" s="59"/>
      <c r="J411" s="5"/>
    </row>
    <row r="412" spans="1:11" s="57" customFormat="1" ht="10.5" customHeight="1" x14ac:dyDescent="0.2">
      <c r="A412" s="6"/>
      <c r="B412" s="37" t="s">
        <v>147</v>
      </c>
      <c r="C412" s="306">
        <v>378190.12999999558</v>
      </c>
      <c r="D412" s="306">
        <v>412963.76000000618</v>
      </c>
      <c r="E412" s="306">
        <v>791153.89000000188</v>
      </c>
      <c r="F412" s="307">
        <v>62029.299999999967</v>
      </c>
      <c r="G412" s="307">
        <v>3166.6599999999935</v>
      </c>
      <c r="H412" s="182">
        <v>-7.594162096154411E-2</v>
      </c>
      <c r="I412" s="56"/>
      <c r="J412" s="5"/>
    </row>
    <row r="413" spans="1:11" s="57" customFormat="1" ht="10.5" customHeight="1" x14ac:dyDescent="0.2">
      <c r="A413" s="6"/>
      <c r="B413" s="37" t="s">
        <v>148</v>
      </c>
      <c r="C413" s="306">
        <v>2219885.3300003544</v>
      </c>
      <c r="D413" s="306">
        <v>2612323.7700002706</v>
      </c>
      <c r="E413" s="306">
        <v>4832209.1000006245</v>
      </c>
      <c r="F413" s="307">
        <v>378359.80999999342</v>
      </c>
      <c r="G413" s="307">
        <v>26069.620000000086</v>
      </c>
      <c r="H413" s="182">
        <v>-9.5978787192092296E-2</v>
      </c>
      <c r="I413" s="56"/>
      <c r="J413" s="5"/>
    </row>
    <row r="414" spans="1:11" s="60" customFormat="1" ht="10.5" customHeight="1" x14ac:dyDescent="0.2">
      <c r="A414" s="24"/>
      <c r="B414" s="37" t="s">
        <v>125</v>
      </c>
      <c r="C414" s="306">
        <v>972105.01999999699</v>
      </c>
      <c r="D414" s="306">
        <v>1017821.6499999907</v>
      </c>
      <c r="E414" s="306">
        <v>1989926.6699999876</v>
      </c>
      <c r="F414" s="307">
        <v>165061.38000000024</v>
      </c>
      <c r="G414" s="307">
        <v>21950.699999999986</v>
      </c>
      <c r="H414" s="182">
        <v>8.9121195020362753E-2</v>
      </c>
      <c r="I414" s="59"/>
      <c r="J414" s="5"/>
    </row>
    <row r="415" spans="1:11" s="60" customFormat="1" ht="10.5" customHeight="1" x14ac:dyDescent="0.2">
      <c r="A415" s="24"/>
      <c r="B415" s="37" t="s">
        <v>149</v>
      </c>
      <c r="C415" s="306">
        <v>21665.619999999737</v>
      </c>
      <c r="D415" s="306">
        <v>99456.199999998556</v>
      </c>
      <c r="E415" s="306">
        <v>121121.81999999829</v>
      </c>
      <c r="F415" s="307">
        <v>22.200000000000003</v>
      </c>
      <c r="G415" s="307">
        <v>446.46999999999991</v>
      </c>
      <c r="H415" s="182">
        <v>-0.24766752174460926</v>
      </c>
      <c r="I415" s="59"/>
    </row>
    <row r="416" spans="1:11" s="60" customFormat="1" x14ac:dyDescent="0.2">
      <c r="A416" s="24"/>
      <c r="B416" s="37" t="s">
        <v>435</v>
      </c>
      <c r="C416" s="306"/>
      <c r="D416" s="306"/>
      <c r="E416" s="306"/>
      <c r="F416" s="307"/>
      <c r="G416" s="307"/>
      <c r="H416" s="182"/>
      <c r="I416" s="59"/>
    </row>
    <row r="417" spans="1:11" s="60" customFormat="1" ht="10.5" customHeight="1" x14ac:dyDescent="0.2">
      <c r="A417" s="24"/>
      <c r="B417" s="37" t="s">
        <v>281</v>
      </c>
      <c r="C417" s="306">
        <v>152</v>
      </c>
      <c r="D417" s="306">
        <v>-28665499</v>
      </c>
      <c r="E417" s="306">
        <v>-28665347</v>
      </c>
      <c r="F417" s="307">
        <v>-32879</v>
      </c>
      <c r="G417" s="307">
        <v>-208296</v>
      </c>
      <c r="H417" s="182">
        <v>0.4739672712781684</v>
      </c>
      <c r="I417" s="59"/>
    </row>
    <row r="418" spans="1:11" s="60" customFormat="1" ht="10.5" customHeight="1" x14ac:dyDescent="0.2">
      <c r="A418" s="24"/>
      <c r="B418" s="575" t="s">
        <v>461</v>
      </c>
      <c r="C418" s="306"/>
      <c r="D418" s="306"/>
      <c r="E418" s="306"/>
      <c r="F418" s="307"/>
      <c r="G418" s="307"/>
      <c r="H418" s="182"/>
      <c r="I418" s="59"/>
      <c r="K418" s="209"/>
    </row>
    <row r="419" spans="1:11" s="60" customFormat="1" ht="10.5" customHeight="1" x14ac:dyDescent="0.2">
      <c r="A419" s="24"/>
      <c r="B419" s="575" t="s">
        <v>465</v>
      </c>
      <c r="C419" s="306"/>
      <c r="D419" s="306"/>
      <c r="E419" s="306"/>
      <c r="F419" s="307"/>
      <c r="G419" s="307"/>
      <c r="H419" s="182"/>
      <c r="I419" s="59"/>
      <c r="K419" s="209"/>
    </row>
    <row r="420" spans="1:11" s="60" customFormat="1" ht="10.5" customHeight="1" x14ac:dyDescent="0.2">
      <c r="A420" s="24"/>
      <c r="B420" s="575" t="s">
        <v>491</v>
      </c>
      <c r="C420" s="306"/>
      <c r="D420" s="306">
        <v>809585.89999999513</v>
      </c>
      <c r="E420" s="306">
        <v>809585.89999999513</v>
      </c>
      <c r="F420" s="307"/>
      <c r="G420" s="307">
        <v>6153.0999999999967</v>
      </c>
      <c r="H420" s="182"/>
      <c r="I420" s="59"/>
      <c r="K420" s="209"/>
    </row>
    <row r="421" spans="1:11" s="60" customFormat="1" ht="10.5" customHeight="1" x14ac:dyDescent="0.2">
      <c r="A421" s="24"/>
      <c r="B421" s="41" t="s">
        <v>150</v>
      </c>
      <c r="C421" s="311">
        <v>120270917.8200004</v>
      </c>
      <c r="D421" s="311">
        <v>109023924.51408051</v>
      </c>
      <c r="E421" s="311">
        <v>229294842.3340809</v>
      </c>
      <c r="F421" s="312">
        <v>23507553.489999987</v>
      </c>
      <c r="G421" s="312">
        <v>1576557.3714560005</v>
      </c>
      <c r="H421" s="184">
        <v>-0.16832007114328751</v>
      </c>
      <c r="I421" s="59"/>
      <c r="K421" s="209" t="b">
        <f>IF(ABS(E421-SUM(E410:E420))&lt;0.001,TRUE,FALSE)</f>
        <v>1</v>
      </c>
    </row>
    <row r="422" spans="1:11" s="60" customFormat="1" ht="10.5" customHeight="1" x14ac:dyDescent="0.15">
      <c r="A422" s="24"/>
      <c r="B422" s="265" t="s">
        <v>238</v>
      </c>
      <c r="C422" s="265"/>
      <c r="D422" s="265"/>
      <c r="E422" s="265"/>
      <c r="F422" s="265"/>
      <c r="G422" s="265"/>
      <c r="H422" s="265"/>
      <c r="I422" s="59"/>
    </row>
    <row r="423" spans="1:11" ht="13.5" customHeight="1" x14ac:dyDescent="0.2">
      <c r="B423" s="265" t="s">
        <v>249</v>
      </c>
      <c r="C423" s="265"/>
      <c r="D423" s="265"/>
      <c r="E423" s="265"/>
      <c r="F423" s="265"/>
      <c r="G423" s="265"/>
      <c r="H423" s="265"/>
      <c r="I423" s="51"/>
    </row>
    <row r="424" spans="1:11" ht="15" customHeight="1" x14ac:dyDescent="0.2">
      <c r="B424" s="265" t="s">
        <v>251</v>
      </c>
      <c r="C424" s="265"/>
      <c r="D424" s="265"/>
      <c r="E424" s="265"/>
      <c r="F424" s="265"/>
      <c r="G424" s="265"/>
      <c r="H424" s="265"/>
      <c r="I424" s="8"/>
    </row>
    <row r="425" spans="1:11" ht="9.75" customHeight="1" x14ac:dyDescent="0.2">
      <c r="B425" s="265" t="s">
        <v>376</v>
      </c>
      <c r="C425" s="210"/>
      <c r="D425" s="210"/>
      <c r="E425" s="210"/>
      <c r="F425" s="210"/>
      <c r="G425" s="210"/>
      <c r="H425" s="211"/>
    </row>
    <row r="426" spans="1:11" x14ac:dyDescent="0.2">
      <c r="B426" s="265" t="s">
        <v>282</v>
      </c>
      <c r="C426" s="210"/>
      <c r="D426" s="210"/>
      <c r="E426" s="210"/>
      <c r="F426" s="210"/>
      <c r="G426" s="210"/>
      <c r="H426" s="211"/>
      <c r="I426" s="15"/>
    </row>
    <row r="427" spans="1:11" ht="13.5" customHeight="1" x14ac:dyDescent="0.2">
      <c r="F427" s="4"/>
      <c r="G427" s="4"/>
      <c r="H427" s="4"/>
      <c r="I427" s="23"/>
    </row>
    <row r="428" spans="1:11" ht="15.75" x14ac:dyDescent="0.25">
      <c r="B428" s="7" t="s">
        <v>288</v>
      </c>
      <c r="C428" s="8"/>
      <c r="D428" s="8"/>
      <c r="E428" s="8"/>
      <c r="F428" s="8"/>
      <c r="G428" s="8"/>
      <c r="H428" s="8"/>
      <c r="I428" s="23"/>
    </row>
    <row r="429" spans="1:11" s="57" customFormat="1" ht="7.5" customHeight="1" x14ac:dyDescent="0.2">
      <c r="A429" s="6"/>
      <c r="B429" s="9"/>
      <c r="C429" s="10" t="str">
        <f>$C$3</f>
        <v>MOIS DE NOVEMBRE 2024</v>
      </c>
      <c r="D429" s="11"/>
      <c r="E429" s="3"/>
      <c r="F429" s="3"/>
      <c r="G429" s="3"/>
      <c r="H429" s="3"/>
      <c r="I429" s="56"/>
    </row>
    <row r="430" spans="1:11" s="60" customFormat="1" ht="14.25" customHeight="1" x14ac:dyDescent="0.2">
      <c r="A430" s="24"/>
      <c r="B430" s="12" t="str">
        <f>B306</f>
        <v xml:space="preserve">             I - ASSURANCE MALADIE : DÉPENSES en milliers d'euros</v>
      </c>
      <c r="C430" s="13"/>
      <c r="D430" s="13"/>
      <c r="E430" s="13"/>
      <c r="F430" s="13"/>
      <c r="G430" s="13"/>
      <c r="H430" s="14"/>
      <c r="I430" s="59"/>
    </row>
    <row r="431" spans="1:11" s="57" customFormat="1" ht="10.5" customHeight="1" x14ac:dyDescent="0.2">
      <c r="A431" s="6"/>
      <c r="B431" s="16" t="s">
        <v>7</v>
      </c>
      <c r="C431" s="17" t="s">
        <v>1</v>
      </c>
      <c r="D431" s="17" t="s">
        <v>2</v>
      </c>
      <c r="E431" s="17" t="s">
        <v>6</v>
      </c>
      <c r="F431" s="219" t="s">
        <v>242</v>
      </c>
      <c r="G431" s="219" t="s">
        <v>237</v>
      </c>
      <c r="H431" s="19" t="str">
        <f>$H$5</f>
        <v>GAM</v>
      </c>
      <c r="I431" s="56"/>
      <c r="J431" s="5"/>
    </row>
    <row r="432" spans="1:11" s="57" customFormat="1" ht="10.5" customHeight="1" x14ac:dyDescent="0.2">
      <c r="A432" s="6"/>
      <c r="B432" s="21"/>
      <c r="C432" s="44" t="s">
        <v>5</v>
      </c>
      <c r="D432" s="44" t="s">
        <v>5</v>
      </c>
      <c r="E432" s="44"/>
      <c r="F432" s="220"/>
      <c r="G432" s="220" t="s">
        <v>239</v>
      </c>
      <c r="H432" s="22" t="str">
        <f>$H$6</f>
        <v>en %</v>
      </c>
      <c r="I432" s="56"/>
      <c r="J432" s="5"/>
    </row>
    <row r="433" spans="1:11" s="57" customFormat="1" ht="10.5" customHeight="1" x14ac:dyDescent="0.2">
      <c r="A433" s="6"/>
      <c r="B433" s="31" t="s">
        <v>152</v>
      </c>
      <c r="C433" s="58"/>
      <c r="D433" s="58"/>
      <c r="E433" s="58"/>
      <c r="F433" s="226"/>
      <c r="G433" s="226"/>
      <c r="H433" s="183"/>
      <c r="I433" s="56"/>
      <c r="J433" s="5"/>
    </row>
    <row r="434" spans="1:11" s="57" customFormat="1" ht="10.5" customHeight="1" x14ac:dyDescent="0.2">
      <c r="A434" s="6"/>
      <c r="B434" s="16" t="s">
        <v>12</v>
      </c>
      <c r="C434" s="306"/>
      <c r="D434" s="306">
        <v>1623437799.7099938</v>
      </c>
      <c r="E434" s="306">
        <v>1623437799.7099938</v>
      </c>
      <c r="F434" s="307">
        <v>2552521.2499999995</v>
      </c>
      <c r="G434" s="307">
        <v>8356125.8500000006</v>
      </c>
      <c r="H434" s="182">
        <v>2.1674545256239908E-2</v>
      </c>
      <c r="I434" s="56"/>
      <c r="J434" s="5"/>
    </row>
    <row r="435" spans="1:11" s="57" customFormat="1" ht="10.5" customHeight="1" x14ac:dyDescent="0.2">
      <c r="A435" s="6"/>
      <c r="B435" s="16" t="s">
        <v>10</v>
      </c>
      <c r="C435" s="306">
        <v>376464621.00999057</v>
      </c>
      <c r="D435" s="306"/>
      <c r="E435" s="306">
        <v>376464621.00999057</v>
      </c>
      <c r="F435" s="307">
        <v>10752.630000000003</v>
      </c>
      <c r="G435" s="307">
        <v>2231319.0600000047</v>
      </c>
      <c r="H435" s="182">
        <v>-4.5298046331653241E-2</v>
      </c>
      <c r="I435" s="56"/>
      <c r="J435" s="5"/>
    </row>
    <row r="436" spans="1:11" s="60" customFormat="1" ht="10.5" customHeight="1" x14ac:dyDescent="0.2">
      <c r="A436" s="24"/>
      <c r="B436" s="16" t="s">
        <v>9</v>
      </c>
      <c r="C436" s="306">
        <v>2833.8500000000008</v>
      </c>
      <c r="D436" s="306"/>
      <c r="E436" s="306">
        <v>2833.8500000000008</v>
      </c>
      <c r="F436" s="307"/>
      <c r="G436" s="307">
        <v>13.190000000000001</v>
      </c>
      <c r="H436" s="182"/>
      <c r="I436" s="59"/>
      <c r="J436" s="5"/>
    </row>
    <row r="437" spans="1:11" s="60" customFormat="1" x14ac:dyDescent="0.2">
      <c r="A437" s="24"/>
      <c r="B437" s="16" t="s">
        <v>299</v>
      </c>
      <c r="C437" s="306">
        <v>40062139.790000312</v>
      </c>
      <c r="D437" s="306"/>
      <c r="E437" s="306">
        <v>40062139.790000312</v>
      </c>
      <c r="F437" s="307"/>
      <c r="G437" s="307">
        <v>197814.51000000123</v>
      </c>
      <c r="H437" s="182">
        <v>0.10913810094759113</v>
      </c>
      <c r="I437" s="59"/>
      <c r="J437" s="5"/>
    </row>
    <row r="438" spans="1:11" s="57" customFormat="1" x14ac:dyDescent="0.2">
      <c r="A438" s="6"/>
      <c r="B438" s="16" t="s">
        <v>11</v>
      </c>
      <c r="C438" s="306">
        <v>58921.499999999971</v>
      </c>
      <c r="D438" s="306"/>
      <c r="E438" s="306">
        <v>58921.499999999971</v>
      </c>
      <c r="F438" s="307"/>
      <c r="G438" s="307">
        <v>53058.749999999971</v>
      </c>
      <c r="H438" s="182"/>
      <c r="I438" s="56"/>
      <c r="J438" s="5"/>
    </row>
    <row r="439" spans="1:11" s="57" customFormat="1" ht="10.5" customHeight="1" x14ac:dyDescent="0.2">
      <c r="A439" s="6"/>
      <c r="B439" s="16" t="s">
        <v>75</v>
      </c>
      <c r="C439" s="306">
        <v>5055990.7000001138</v>
      </c>
      <c r="D439" s="306"/>
      <c r="E439" s="306">
        <v>5055990.7000001138</v>
      </c>
      <c r="F439" s="313"/>
      <c r="G439" s="313">
        <v>26553.829999999914</v>
      </c>
      <c r="H439" s="185">
        <v>-5.4204841750935207E-2</v>
      </c>
      <c r="I439" s="66"/>
      <c r="J439" s="5"/>
    </row>
    <row r="440" spans="1:11" s="57" customFormat="1" ht="10.5" customHeight="1" x14ac:dyDescent="0.2">
      <c r="A440" s="6"/>
      <c r="B440" s="16" t="s">
        <v>85</v>
      </c>
      <c r="C440" s="306">
        <v>924166.5200000006</v>
      </c>
      <c r="D440" s="306">
        <v>162267038.10999998</v>
      </c>
      <c r="E440" s="306">
        <v>163191204.63</v>
      </c>
      <c r="F440" s="313">
        <v>163191204.63</v>
      </c>
      <c r="G440" s="313">
        <v>914033.81000000017</v>
      </c>
      <c r="H440" s="185">
        <v>-7.3740093750887636E-2</v>
      </c>
      <c r="I440" s="66"/>
      <c r="J440" s="5"/>
    </row>
    <row r="441" spans="1:11" s="57" customFormat="1" ht="10.5" customHeight="1" x14ac:dyDescent="0.2">
      <c r="A441" s="6"/>
      <c r="B441" s="37" t="s">
        <v>25</v>
      </c>
      <c r="C441" s="306">
        <v>31864855.230001874</v>
      </c>
      <c r="D441" s="306"/>
      <c r="E441" s="306">
        <v>31864855.230001874</v>
      </c>
      <c r="F441" s="313"/>
      <c r="G441" s="313">
        <v>173761.1900000005</v>
      </c>
      <c r="H441" s="185">
        <v>-0.28600558427554024</v>
      </c>
      <c r="I441" s="56"/>
      <c r="J441" s="5"/>
    </row>
    <row r="442" spans="1:11" s="57" customFormat="1" ht="10.5" customHeight="1" x14ac:dyDescent="0.2">
      <c r="A442" s="6"/>
      <c r="B442" s="37" t="s">
        <v>48</v>
      </c>
      <c r="C442" s="306"/>
      <c r="D442" s="306">
        <v>430860.07013999933</v>
      </c>
      <c r="E442" s="306">
        <v>430860.07013999933</v>
      </c>
      <c r="F442" s="307">
        <v>1055.5235600000001</v>
      </c>
      <c r="G442" s="307">
        <v>1383.8185749999998</v>
      </c>
      <c r="H442" s="182">
        <v>-0.33019511384301781</v>
      </c>
      <c r="I442" s="56"/>
      <c r="J442" s="5"/>
    </row>
    <row r="443" spans="1:11" s="60" customFormat="1" ht="10.5" customHeight="1" x14ac:dyDescent="0.2">
      <c r="A443" s="24"/>
      <c r="B443" s="37" t="s">
        <v>355</v>
      </c>
      <c r="C443" s="306">
        <v>16.8</v>
      </c>
      <c r="D443" s="306">
        <v>593795.27596000105</v>
      </c>
      <c r="E443" s="306">
        <v>593812.07596000109</v>
      </c>
      <c r="F443" s="307"/>
      <c r="G443" s="307">
        <v>4414.010000000002</v>
      </c>
      <c r="H443" s="182"/>
      <c r="I443" s="59"/>
      <c r="J443" s="5"/>
    </row>
    <row r="444" spans="1:11" s="57" customFormat="1" ht="12.75" customHeight="1" x14ac:dyDescent="0.2">
      <c r="A444" s="6"/>
      <c r="B444" s="37" t="s">
        <v>79</v>
      </c>
      <c r="C444" s="314"/>
      <c r="D444" s="306">
        <v>9640394.695000004</v>
      </c>
      <c r="E444" s="306">
        <v>9640394.695000004</v>
      </c>
      <c r="F444" s="313"/>
      <c r="G444" s="313">
        <v>13136</v>
      </c>
      <c r="H444" s="185">
        <v>-0.15421698323441368</v>
      </c>
      <c r="I444" s="56"/>
    </row>
    <row r="445" spans="1:11" s="57" customFormat="1" ht="10.5" customHeight="1" x14ac:dyDescent="0.2">
      <c r="A445" s="6"/>
      <c r="B445" s="563" t="s">
        <v>432</v>
      </c>
      <c r="C445" s="314">
        <v>43705427.980010927</v>
      </c>
      <c r="D445" s="306">
        <v>52200230.620007724</v>
      </c>
      <c r="E445" s="306">
        <v>95905658.60001865</v>
      </c>
      <c r="F445" s="313"/>
      <c r="G445" s="313">
        <v>548820.01000001305</v>
      </c>
      <c r="H445" s="185">
        <v>-3.0130011501184439E-2</v>
      </c>
      <c r="I445" s="56"/>
      <c r="J445" s="5"/>
    </row>
    <row r="446" spans="1:11" s="57" customFormat="1" ht="10.5" customHeight="1" x14ac:dyDescent="0.2">
      <c r="A446" s="6"/>
      <c r="B446" s="563" t="s">
        <v>440</v>
      </c>
      <c r="C446" s="314">
        <v>11872514.980000034</v>
      </c>
      <c r="D446" s="306">
        <v>8618979.3099999856</v>
      </c>
      <c r="E446" s="306">
        <v>20491494.290000018</v>
      </c>
      <c r="F446" s="313"/>
      <c r="G446" s="313">
        <v>123938.47000000007</v>
      </c>
      <c r="H446" s="185">
        <v>0.17724064858487787</v>
      </c>
      <c r="I446" s="56"/>
      <c r="J446" s="5"/>
    </row>
    <row r="447" spans="1:11" s="60" customFormat="1" ht="15" customHeight="1" x14ac:dyDescent="0.2">
      <c r="A447" s="24"/>
      <c r="B447" s="574" t="s">
        <v>457</v>
      </c>
      <c r="C447" s="314"/>
      <c r="D447" s="306"/>
      <c r="E447" s="306"/>
      <c r="F447" s="313"/>
      <c r="G447" s="313"/>
      <c r="H447" s="185"/>
      <c r="I447" s="56"/>
      <c r="J447" s="5"/>
      <c r="K447" s="57"/>
    </row>
    <row r="448" spans="1:11" s="60" customFormat="1" ht="16.5" customHeight="1" x14ac:dyDescent="0.2">
      <c r="A448" s="24"/>
      <c r="B448" s="574" t="s">
        <v>476</v>
      </c>
      <c r="C448" s="314">
        <v>4058319.9000000204</v>
      </c>
      <c r="D448" s="306">
        <v>7400376.3199999742</v>
      </c>
      <c r="E448" s="306">
        <v>11458696.219999995</v>
      </c>
      <c r="F448" s="313">
        <v>68.58</v>
      </c>
      <c r="G448" s="313">
        <v>38473.880000000005</v>
      </c>
      <c r="H448" s="185">
        <v>-0.3804187088241614</v>
      </c>
      <c r="I448" s="56"/>
      <c r="J448" s="5"/>
      <c r="K448" s="57"/>
    </row>
    <row r="449" spans="1:11" s="60" customFormat="1" ht="14.25" customHeight="1" x14ac:dyDescent="0.2">
      <c r="A449" s="24"/>
      <c r="B449" s="574" t="s">
        <v>493</v>
      </c>
      <c r="C449" s="314"/>
      <c r="D449" s="306">
        <v>488719.22908000014</v>
      </c>
      <c r="E449" s="306">
        <v>488719.22908000014</v>
      </c>
      <c r="F449" s="313"/>
      <c r="G449" s="313">
        <v>3394.0841400000008</v>
      </c>
      <c r="H449" s="185">
        <v>2.944107970719978E-3</v>
      </c>
      <c r="I449" s="56"/>
      <c r="J449" s="5"/>
      <c r="K449" s="57"/>
    </row>
    <row r="450" spans="1:11" s="60" customFormat="1" ht="14.25" customHeight="1" x14ac:dyDescent="0.2">
      <c r="A450" s="24"/>
      <c r="B450" s="563" t="s">
        <v>445</v>
      </c>
      <c r="C450" s="314"/>
      <c r="D450" s="306">
        <v>28808.799999998901</v>
      </c>
      <c r="E450" s="306">
        <v>28808.799999998901</v>
      </c>
      <c r="F450" s="313"/>
      <c r="G450" s="313">
        <v>91.95999999999988</v>
      </c>
      <c r="H450" s="185">
        <v>-2.5529748626259563E-2</v>
      </c>
      <c r="I450" s="56"/>
      <c r="J450" s="5"/>
      <c r="K450" s="57"/>
    </row>
    <row r="451" spans="1:11" ht="14.25" customHeight="1" x14ac:dyDescent="0.2">
      <c r="A451" s="2"/>
      <c r="B451" s="16" t="s">
        <v>280</v>
      </c>
      <c r="C451" s="310"/>
      <c r="D451" s="306">
        <v>-47389490.329999864</v>
      </c>
      <c r="E451" s="306">
        <v>-47389490.329999864</v>
      </c>
      <c r="F451" s="313"/>
      <c r="G451" s="313">
        <v>-351667.28999999963</v>
      </c>
      <c r="H451" s="185">
        <v>0.26903286531295101</v>
      </c>
      <c r="I451" s="59"/>
      <c r="J451" s="60"/>
      <c r="K451" s="60"/>
    </row>
    <row r="452" spans="1:11" ht="10.5" customHeight="1" x14ac:dyDescent="0.2">
      <c r="A452" s="2"/>
      <c r="B452" s="29" t="s">
        <v>156</v>
      </c>
      <c r="C452" s="308">
        <v>514069808.26000386</v>
      </c>
      <c r="D452" s="308">
        <v>1817717511.8101811</v>
      </c>
      <c r="E452" s="308">
        <v>2331787320.0701857</v>
      </c>
      <c r="F452" s="315">
        <v>165755602.61355999</v>
      </c>
      <c r="G452" s="315">
        <v>12334665.13271502</v>
      </c>
      <c r="H452" s="186">
        <v>-1.030874737015175E-2</v>
      </c>
      <c r="I452" s="69"/>
      <c r="K452" s="209" t="b">
        <f>IF(ABS(E452-SUM(E434:E451))&lt;0.001,TRUE,FALSE)</f>
        <v>1</v>
      </c>
    </row>
    <row r="453" spans="1:11" ht="21" customHeight="1" x14ac:dyDescent="0.2">
      <c r="A453" s="2"/>
      <c r="B453" s="29" t="s">
        <v>153</v>
      </c>
      <c r="C453" s="308"/>
      <c r="D453" s="308">
        <v>29162.47</v>
      </c>
      <c r="E453" s="308">
        <v>29162.47</v>
      </c>
      <c r="F453" s="315"/>
      <c r="G453" s="315"/>
      <c r="H453" s="186">
        <v>-0.34458568220806485</v>
      </c>
      <c r="I453" s="69"/>
    </row>
    <row r="454" spans="1:11" ht="11.25" customHeight="1" x14ac:dyDescent="0.2">
      <c r="A454" s="2"/>
      <c r="B454" s="31" t="s">
        <v>154</v>
      </c>
      <c r="C454" s="308"/>
      <c r="D454" s="308"/>
      <c r="E454" s="308"/>
      <c r="F454" s="315"/>
      <c r="G454" s="315"/>
      <c r="H454" s="186"/>
      <c r="I454" s="69"/>
    </row>
    <row r="455" spans="1:11" s="28" customFormat="1" ht="10.5" customHeight="1" x14ac:dyDescent="0.2">
      <c r="A455" s="54"/>
      <c r="B455" s="272" t="s">
        <v>268</v>
      </c>
      <c r="C455" s="316"/>
      <c r="D455" s="306"/>
      <c r="E455" s="306"/>
      <c r="F455" s="313"/>
      <c r="G455" s="313"/>
      <c r="H455" s="185"/>
      <c r="I455" s="69"/>
      <c r="J455" s="5"/>
      <c r="K455" s="5"/>
    </row>
    <row r="456" spans="1:11" ht="10.5" customHeight="1" x14ac:dyDescent="0.2">
      <c r="A456" s="2"/>
      <c r="B456" s="67" t="s">
        <v>267</v>
      </c>
      <c r="C456" s="317">
        <v>121596464.98999882</v>
      </c>
      <c r="D456" s="317">
        <v>395933222.99000221</v>
      </c>
      <c r="E456" s="317">
        <v>517529687.98000103</v>
      </c>
      <c r="F456" s="318"/>
      <c r="G456" s="318">
        <v>2896941.2500000019</v>
      </c>
      <c r="H456" s="281">
        <v>2.7287454501511599E-2</v>
      </c>
      <c r="I456" s="70"/>
      <c r="K456" s="28"/>
    </row>
    <row r="457" spans="1:11" ht="10.5" customHeight="1" x14ac:dyDescent="0.2">
      <c r="A457" s="2"/>
      <c r="B457" s="272" t="s">
        <v>266</v>
      </c>
      <c r="C457" s="317"/>
      <c r="D457" s="317"/>
      <c r="E457" s="317"/>
      <c r="F457" s="318"/>
      <c r="G457" s="318"/>
      <c r="H457" s="281"/>
      <c r="I457" s="69"/>
    </row>
    <row r="458" spans="1:11" ht="10.5" customHeight="1" x14ac:dyDescent="0.2">
      <c r="A458" s="2"/>
      <c r="B458" s="67" t="s">
        <v>257</v>
      </c>
      <c r="C458" s="317">
        <v>35595966.180001378</v>
      </c>
      <c r="D458" s="317">
        <v>11445285.13999993</v>
      </c>
      <c r="E458" s="317">
        <v>47041251.320001304</v>
      </c>
      <c r="F458" s="318"/>
      <c r="G458" s="318">
        <v>256973.50000000044</v>
      </c>
      <c r="H458" s="281">
        <v>-2.4009695677929876E-2</v>
      </c>
      <c r="I458" s="69"/>
    </row>
    <row r="459" spans="1:11" ht="10.5" customHeight="1" x14ac:dyDescent="0.2">
      <c r="A459" s="2"/>
      <c r="B459" s="16" t="s">
        <v>258</v>
      </c>
      <c r="C459" s="317">
        <v>6165784.9700000044</v>
      </c>
      <c r="D459" s="317">
        <v>1751561.1099999996</v>
      </c>
      <c r="E459" s="317">
        <v>7917346.0800000038</v>
      </c>
      <c r="F459" s="318"/>
      <c r="G459" s="318">
        <v>25519.389999999985</v>
      </c>
      <c r="H459" s="281">
        <v>5.2401244372868527E-2</v>
      </c>
      <c r="I459" s="69"/>
    </row>
    <row r="460" spans="1:11" ht="10.5" customHeight="1" x14ac:dyDescent="0.2">
      <c r="A460" s="2"/>
      <c r="B460" s="67" t="s">
        <v>259</v>
      </c>
      <c r="C460" s="317">
        <v>24120155.760000002</v>
      </c>
      <c r="D460" s="317">
        <v>6455167.3699999973</v>
      </c>
      <c r="E460" s="317">
        <v>30575323.129999999</v>
      </c>
      <c r="F460" s="318"/>
      <c r="G460" s="318">
        <v>146018.23999999999</v>
      </c>
      <c r="H460" s="281">
        <v>-5.5300816692751664E-2</v>
      </c>
      <c r="I460" s="69"/>
    </row>
    <row r="461" spans="1:11" ht="10.5" customHeight="1" x14ac:dyDescent="0.2">
      <c r="A461" s="2"/>
      <c r="B461" s="67" t="s">
        <v>260</v>
      </c>
      <c r="C461" s="317">
        <v>932554.91000000783</v>
      </c>
      <c r="D461" s="317">
        <v>1815049.009999993</v>
      </c>
      <c r="E461" s="317">
        <v>2747603.9200000009</v>
      </c>
      <c r="F461" s="318"/>
      <c r="G461" s="318">
        <v>13968.66</v>
      </c>
      <c r="H461" s="281">
        <v>0.22431453288820191</v>
      </c>
      <c r="I461" s="71"/>
    </row>
    <row r="462" spans="1:11" ht="18.75" customHeight="1" x14ac:dyDescent="0.2">
      <c r="A462" s="2"/>
      <c r="B462" s="67" t="s">
        <v>261</v>
      </c>
      <c r="C462" s="317"/>
      <c r="D462" s="317">
        <v>1177441.1300000008</v>
      </c>
      <c r="E462" s="317">
        <v>1177441.1300000008</v>
      </c>
      <c r="F462" s="318"/>
      <c r="G462" s="318">
        <v>5572.8</v>
      </c>
      <c r="H462" s="281">
        <v>-6.9185247665983329E-2</v>
      </c>
      <c r="I462" s="69"/>
    </row>
    <row r="463" spans="1:11" ht="10.5" customHeight="1" x14ac:dyDescent="0.2">
      <c r="A463" s="2"/>
      <c r="B463" s="67" t="s">
        <v>262</v>
      </c>
      <c r="C463" s="317">
        <v>818308.51999999711</v>
      </c>
      <c r="D463" s="317">
        <v>6975395.0200000256</v>
      </c>
      <c r="E463" s="317">
        <v>7793703.5400000224</v>
      </c>
      <c r="F463" s="318"/>
      <c r="G463" s="318">
        <v>37759.93</v>
      </c>
      <c r="H463" s="281">
        <v>-5.5635147634943705E-2</v>
      </c>
      <c r="I463" s="69"/>
    </row>
    <row r="464" spans="1:11" ht="10.5" customHeight="1" x14ac:dyDescent="0.2">
      <c r="A464" s="2"/>
      <c r="B464" s="67" t="s">
        <v>264</v>
      </c>
      <c r="C464" s="317"/>
      <c r="D464" s="317">
        <v>28145296.879999824</v>
      </c>
      <c r="E464" s="317">
        <v>28145296.879999824</v>
      </c>
      <c r="F464" s="318"/>
      <c r="G464" s="318">
        <v>100103.68000000004</v>
      </c>
      <c r="H464" s="281">
        <v>-1.0858701826592876E-2</v>
      </c>
      <c r="I464" s="69"/>
    </row>
    <row r="465" spans="1:11" ht="10.5" customHeight="1" x14ac:dyDescent="0.2">
      <c r="A465" s="2"/>
      <c r="B465" s="67" t="s">
        <v>263</v>
      </c>
      <c r="C465" s="317"/>
      <c r="D465" s="317"/>
      <c r="E465" s="317"/>
      <c r="F465" s="318"/>
      <c r="G465" s="318"/>
      <c r="H465" s="281"/>
      <c r="I465" s="69"/>
    </row>
    <row r="466" spans="1:11" ht="10.5" customHeight="1" x14ac:dyDescent="0.2">
      <c r="A466" s="2"/>
      <c r="B466" s="29" t="s">
        <v>265</v>
      </c>
      <c r="C466" s="317"/>
      <c r="D466" s="317"/>
      <c r="E466" s="317"/>
      <c r="F466" s="318"/>
      <c r="G466" s="318"/>
      <c r="H466" s="281"/>
      <c r="I466" s="69"/>
    </row>
    <row r="467" spans="1:11" ht="10.5" customHeight="1" x14ac:dyDescent="0.2">
      <c r="A467" s="2"/>
      <c r="B467" s="16" t="s">
        <v>269</v>
      </c>
      <c r="C467" s="317">
        <v>58912.790000000103</v>
      </c>
      <c r="D467" s="317">
        <v>182584.5199999997</v>
      </c>
      <c r="E467" s="317">
        <v>241497.30999999979</v>
      </c>
      <c r="F467" s="318"/>
      <c r="G467" s="318">
        <v>846.86</v>
      </c>
      <c r="H467" s="281">
        <v>4.6970839912818807E-3</v>
      </c>
      <c r="I467" s="69"/>
    </row>
    <row r="468" spans="1:11" ht="10.5" customHeight="1" x14ac:dyDescent="0.2">
      <c r="A468" s="2"/>
      <c r="B468" s="16" t="s">
        <v>270</v>
      </c>
      <c r="C468" s="317"/>
      <c r="D468" s="317"/>
      <c r="E468" s="317"/>
      <c r="F468" s="318"/>
      <c r="G468" s="318"/>
      <c r="H468" s="281"/>
      <c r="I468" s="69"/>
    </row>
    <row r="469" spans="1:11" ht="10.5" customHeight="1" x14ac:dyDescent="0.2">
      <c r="A469" s="2"/>
      <c r="B469" s="29" t="s">
        <v>271</v>
      </c>
      <c r="C469" s="317"/>
      <c r="D469" s="317"/>
      <c r="E469" s="317"/>
      <c r="F469" s="318"/>
      <c r="G469" s="318"/>
      <c r="H469" s="281"/>
      <c r="I469" s="71"/>
    </row>
    <row r="470" spans="1:11" s="28" customFormat="1" x14ac:dyDescent="0.2">
      <c r="A470" s="54"/>
      <c r="B470" s="16" t="s">
        <v>272</v>
      </c>
      <c r="C470" s="317"/>
      <c r="D470" s="317">
        <v>11402585.950000051</v>
      </c>
      <c r="E470" s="317">
        <v>11402585.950000051</v>
      </c>
      <c r="F470" s="318"/>
      <c r="G470" s="318">
        <v>48631.100000000013</v>
      </c>
      <c r="H470" s="281">
        <v>-5.3071802492333897E-2</v>
      </c>
      <c r="I470" s="70"/>
      <c r="J470" s="5"/>
    </row>
    <row r="471" spans="1:11" s="28" customFormat="1" x14ac:dyDescent="0.2">
      <c r="A471" s="54"/>
      <c r="B471" s="574" t="s">
        <v>458</v>
      </c>
      <c r="C471" s="317"/>
      <c r="D471" s="317"/>
      <c r="E471" s="317"/>
      <c r="F471" s="318"/>
      <c r="G471" s="318"/>
      <c r="H471" s="281"/>
      <c r="I471" s="70"/>
      <c r="J471" s="5"/>
    </row>
    <row r="472" spans="1:11" ht="10.5" customHeight="1" x14ac:dyDescent="0.2">
      <c r="A472" s="2"/>
      <c r="B472" s="16" t="s">
        <v>86</v>
      </c>
      <c r="C472" s="317"/>
      <c r="D472" s="317">
        <v>47769.659999999996</v>
      </c>
      <c r="E472" s="317">
        <v>47769.659999999996</v>
      </c>
      <c r="F472" s="318"/>
      <c r="G472" s="318">
        <v>2373.52</v>
      </c>
      <c r="H472" s="281">
        <v>-2.1232260348744592E-2</v>
      </c>
      <c r="I472" s="69"/>
    </row>
    <row r="473" spans="1:11" s="28" customFormat="1" x14ac:dyDescent="0.2">
      <c r="A473" s="54"/>
      <c r="B473" s="29" t="s">
        <v>155</v>
      </c>
      <c r="C473" s="308">
        <v>189288148.12000021</v>
      </c>
      <c r="D473" s="308">
        <v>465331358.78000194</v>
      </c>
      <c r="E473" s="308">
        <v>654619506.90000212</v>
      </c>
      <c r="F473" s="315"/>
      <c r="G473" s="315">
        <v>3534708.9300000025</v>
      </c>
      <c r="H473" s="186">
        <v>1.5832777877968107E-2</v>
      </c>
      <c r="I473" s="70"/>
      <c r="K473" s="209" t="b">
        <f>IF(ABS(E473-SUM(E456,E458:E465,E467:E468,E470:E472))&lt;0.001,TRUE,FALSE)</f>
        <v>1</v>
      </c>
    </row>
    <row r="474" spans="1:11" ht="18" customHeight="1" x14ac:dyDescent="0.2">
      <c r="A474" s="2"/>
      <c r="B474" s="29" t="s">
        <v>354</v>
      </c>
      <c r="C474" s="306"/>
      <c r="D474" s="306"/>
      <c r="E474" s="306"/>
      <c r="F474" s="313"/>
      <c r="G474" s="313"/>
      <c r="H474" s="185"/>
      <c r="I474" s="69"/>
    </row>
    <row r="475" spans="1:11" ht="14.25" customHeight="1" x14ac:dyDescent="0.2">
      <c r="A475" s="2"/>
      <c r="B475" s="273" t="s">
        <v>43</v>
      </c>
      <c r="C475" s="308">
        <v>16314216.429999974</v>
      </c>
      <c r="D475" s="308">
        <v>8479199.3699999936</v>
      </c>
      <c r="E475" s="308">
        <v>24793415.799999967</v>
      </c>
      <c r="F475" s="315"/>
      <c r="G475" s="315">
        <v>188899.21999999994</v>
      </c>
      <c r="H475" s="186">
        <v>-5.2538714065123004E-2</v>
      </c>
      <c r="I475" s="69"/>
    </row>
    <row r="476" spans="1:11" ht="19.5" customHeight="1" x14ac:dyDescent="0.2">
      <c r="A476" s="2"/>
      <c r="B476" s="74" t="s">
        <v>162</v>
      </c>
      <c r="C476" s="308"/>
      <c r="D476" s="308"/>
      <c r="E476" s="308"/>
      <c r="F476" s="315"/>
      <c r="G476" s="315"/>
      <c r="H476" s="186"/>
      <c r="I476" s="69"/>
    </row>
    <row r="477" spans="1:11" ht="15" customHeight="1" x14ac:dyDescent="0.2">
      <c r="A477" s="2"/>
      <c r="B477" s="37" t="s">
        <v>20</v>
      </c>
      <c r="C477" s="306">
        <v>5351.3899999999994</v>
      </c>
      <c r="D477" s="306">
        <v>9383.7099999999991</v>
      </c>
      <c r="E477" s="306">
        <v>14735.099999999999</v>
      </c>
      <c r="F477" s="313"/>
      <c r="G477" s="313">
        <v>20.5</v>
      </c>
      <c r="H477" s="185">
        <v>-0.21111466840272008</v>
      </c>
      <c r="I477" s="69"/>
    </row>
    <row r="478" spans="1:11" s="28" customFormat="1" ht="10.5" customHeight="1" x14ac:dyDescent="0.2">
      <c r="A478" s="54"/>
      <c r="B478" s="75" t="s">
        <v>159</v>
      </c>
      <c r="C478" s="306">
        <v>12115744.970000006</v>
      </c>
      <c r="D478" s="306">
        <v>112234342.90999965</v>
      </c>
      <c r="E478" s="306">
        <v>124350087.87999965</v>
      </c>
      <c r="F478" s="313"/>
      <c r="G478" s="313">
        <v>440186.60999999993</v>
      </c>
      <c r="H478" s="185">
        <v>-2.7019774349734904E-2</v>
      </c>
      <c r="I478" s="70"/>
    </row>
    <row r="479" spans="1:11" ht="10.5" customHeight="1" x14ac:dyDescent="0.2">
      <c r="A479" s="2"/>
      <c r="B479" s="75" t="s">
        <v>26</v>
      </c>
      <c r="C479" s="306">
        <v>3719355.9499999951</v>
      </c>
      <c r="D479" s="306">
        <v>61952879.789999507</v>
      </c>
      <c r="E479" s="306">
        <v>65672235.73999951</v>
      </c>
      <c r="F479" s="313"/>
      <c r="G479" s="313">
        <v>338858.08999999997</v>
      </c>
      <c r="H479" s="185">
        <v>-8.6538168451906206E-3</v>
      </c>
      <c r="I479" s="69"/>
    </row>
    <row r="480" spans="1:11" ht="10.5" customHeight="1" x14ac:dyDescent="0.2">
      <c r="A480" s="2"/>
      <c r="B480" s="75" t="s">
        <v>27</v>
      </c>
      <c r="C480" s="306">
        <v>11271000.760000018</v>
      </c>
      <c r="D480" s="306">
        <v>189138134.6200003</v>
      </c>
      <c r="E480" s="306">
        <v>200409135.38000032</v>
      </c>
      <c r="F480" s="313"/>
      <c r="G480" s="313">
        <v>957567.03999999992</v>
      </c>
      <c r="H480" s="185">
        <v>-2.0000855767254078E-2</v>
      </c>
      <c r="I480" s="69"/>
    </row>
    <row r="481" spans="1:11" ht="10.5" customHeight="1" x14ac:dyDescent="0.2">
      <c r="A481" s="2"/>
      <c r="B481" s="75" t="s">
        <v>274</v>
      </c>
      <c r="C481" s="306">
        <v>314917.35000000003</v>
      </c>
      <c r="D481" s="306">
        <v>4870596.1000000089</v>
      </c>
      <c r="E481" s="306">
        <v>5185513.4500000095</v>
      </c>
      <c r="F481" s="313"/>
      <c r="G481" s="313">
        <v>37876.69999999999</v>
      </c>
      <c r="H481" s="185">
        <v>-2.7494581983914301E-2</v>
      </c>
      <c r="I481" s="69"/>
    </row>
    <row r="482" spans="1:11" ht="10.5" customHeight="1" x14ac:dyDescent="0.2">
      <c r="A482" s="2"/>
      <c r="B482" s="75" t="s">
        <v>273</v>
      </c>
      <c r="C482" s="306">
        <v>877.5</v>
      </c>
      <c r="D482" s="306">
        <v>1800</v>
      </c>
      <c r="E482" s="306">
        <v>2677.5</v>
      </c>
      <c r="F482" s="313"/>
      <c r="G482" s="313">
        <v>900</v>
      </c>
      <c r="H482" s="185"/>
      <c r="I482" s="69"/>
    </row>
    <row r="483" spans="1:11" ht="10.5" customHeight="1" x14ac:dyDescent="0.2">
      <c r="A483" s="2"/>
      <c r="B483" s="75" t="s">
        <v>49</v>
      </c>
      <c r="C483" s="306">
        <v>2156.23</v>
      </c>
      <c r="D483" s="306">
        <v>36620054.992050022</v>
      </c>
      <c r="E483" s="306">
        <v>36622211.222050019</v>
      </c>
      <c r="F483" s="313"/>
      <c r="G483" s="313">
        <v>126360.47000000006</v>
      </c>
      <c r="H483" s="185">
        <v>-0.13087467125040353</v>
      </c>
      <c r="I483" s="69"/>
    </row>
    <row r="484" spans="1:11" ht="10.5" customHeight="1" x14ac:dyDescent="0.2">
      <c r="A484" s="2"/>
      <c r="B484" s="37" t="s">
        <v>349</v>
      </c>
      <c r="C484" s="305"/>
      <c r="D484" s="306">
        <v>3209503.8667000001</v>
      </c>
      <c r="E484" s="306">
        <v>3209503.8667000001</v>
      </c>
      <c r="F484" s="313"/>
      <c r="G484" s="313"/>
      <c r="H484" s="185"/>
      <c r="I484" s="69"/>
    </row>
    <row r="485" spans="1:11" x14ac:dyDescent="0.2">
      <c r="A485" s="2"/>
      <c r="B485" s="574" t="s">
        <v>459</v>
      </c>
      <c r="C485" s="306"/>
      <c r="D485" s="306">
        <v>59395</v>
      </c>
      <c r="E485" s="306">
        <v>59395</v>
      </c>
      <c r="F485" s="313"/>
      <c r="G485" s="313"/>
      <c r="H485" s="185">
        <v>-0.50876685137705735</v>
      </c>
      <c r="I485" s="69"/>
    </row>
    <row r="486" spans="1:11" x14ac:dyDescent="0.2">
      <c r="A486" s="2"/>
      <c r="B486" s="75" t="s">
        <v>28</v>
      </c>
      <c r="C486" s="306">
        <v>180471.97999999981</v>
      </c>
      <c r="D486" s="306">
        <v>4542756.6194459992</v>
      </c>
      <c r="E486" s="306">
        <v>4723228.5994459996</v>
      </c>
      <c r="F486" s="313"/>
      <c r="G486" s="313">
        <v>3507.5299999999997</v>
      </c>
      <c r="H486" s="185"/>
      <c r="I486" s="69"/>
    </row>
    <row r="487" spans="1:11" ht="10.5" customHeight="1" x14ac:dyDescent="0.2">
      <c r="A487" s="2"/>
      <c r="B487" s="37" t="s">
        <v>280</v>
      </c>
      <c r="C487" s="306"/>
      <c r="D487" s="306">
        <v>-810285.20999999822</v>
      </c>
      <c r="E487" s="306">
        <v>-810285.20999999822</v>
      </c>
      <c r="F487" s="313"/>
      <c r="G487" s="313">
        <v>-4943.380000000001</v>
      </c>
      <c r="H487" s="185">
        <v>-0.19587428043427546</v>
      </c>
      <c r="I487" s="69"/>
    </row>
    <row r="488" spans="1:11" ht="10.5" customHeight="1" x14ac:dyDescent="0.2">
      <c r="A488" s="2"/>
      <c r="B488" s="35" t="s">
        <v>160</v>
      </c>
      <c r="C488" s="308">
        <v>27609876.130000021</v>
      </c>
      <c r="D488" s="308">
        <v>411828562.39819556</v>
      </c>
      <c r="E488" s="308">
        <v>439438438.52819556</v>
      </c>
      <c r="F488" s="315"/>
      <c r="G488" s="315">
        <v>1900333.5599999998</v>
      </c>
      <c r="H488" s="186">
        <v>-1.7062554409323027E-2</v>
      </c>
      <c r="I488" s="69"/>
      <c r="K488" s="209" t="b">
        <f>IF(ABS(E488-SUM(E477:E487))&lt;0.001,TRUE,FALSE)</f>
        <v>1</v>
      </c>
    </row>
    <row r="489" spans="1:11" ht="10.5" customHeight="1" x14ac:dyDescent="0.2">
      <c r="A489" s="2"/>
      <c r="B489" s="76" t="s">
        <v>33</v>
      </c>
      <c r="C489" s="306"/>
      <c r="D489" s="306">
        <v>305839.31</v>
      </c>
      <c r="E489" s="306">
        <v>305839.31</v>
      </c>
      <c r="F489" s="313"/>
      <c r="G489" s="313">
        <v>1770.06</v>
      </c>
      <c r="H489" s="185">
        <v>-0.43857850709053237</v>
      </c>
      <c r="I489" s="69"/>
    </row>
    <row r="490" spans="1:11" x14ac:dyDescent="0.2">
      <c r="A490" s="2"/>
      <c r="B490" s="76" t="s">
        <v>383</v>
      </c>
      <c r="C490" s="306"/>
      <c r="D490" s="306">
        <v>630833.71815800015</v>
      </c>
      <c r="E490" s="306">
        <v>630833.71815800015</v>
      </c>
      <c r="F490" s="313"/>
      <c r="G490" s="313"/>
      <c r="H490" s="185">
        <v>0.51530471594348604</v>
      </c>
      <c r="I490" s="69"/>
    </row>
    <row r="491" spans="1:11" ht="10.5" customHeight="1" x14ac:dyDescent="0.2">
      <c r="A491" s="2"/>
      <c r="B491" s="76" t="s">
        <v>446</v>
      </c>
      <c r="C491" s="306"/>
      <c r="D491" s="306">
        <v>-12836.280600000002</v>
      </c>
      <c r="E491" s="306">
        <v>-12836.280600000002</v>
      </c>
      <c r="F491" s="313"/>
      <c r="G491" s="313"/>
      <c r="H491" s="185"/>
      <c r="I491" s="69"/>
    </row>
    <row r="492" spans="1:11" ht="10.5" customHeight="1" x14ac:dyDescent="0.2">
      <c r="A492" s="2"/>
      <c r="B492" s="76" t="s">
        <v>477</v>
      </c>
      <c r="C492" s="306"/>
      <c r="D492" s="306">
        <v>14016385.608460059</v>
      </c>
      <c r="E492" s="306">
        <v>14016385.608460059</v>
      </c>
      <c r="F492" s="313"/>
      <c r="G492" s="313">
        <v>121227.91711499995</v>
      </c>
      <c r="H492" s="185">
        <v>-0.43556158136950329</v>
      </c>
      <c r="I492" s="69"/>
    </row>
    <row r="493" spans="1:11" ht="10.5" customHeight="1" x14ac:dyDescent="0.2">
      <c r="A493" s="2"/>
      <c r="B493" s="76" t="s">
        <v>492</v>
      </c>
      <c r="C493" s="306"/>
      <c r="D493" s="306">
        <v>135096.41389999996</v>
      </c>
      <c r="E493" s="306">
        <v>135096.41389999996</v>
      </c>
      <c r="F493" s="313"/>
      <c r="G493" s="313"/>
      <c r="H493" s="185"/>
      <c r="I493" s="69"/>
    </row>
    <row r="494" spans="1:11" x14ac:dyDescent="0.2">
      <c r="A494" s="2"/>
      <c r="B494" s="76" t="s">
        <v>439</v>
      </c>
      <c r="C494" s="306"/>
      <c r="D494" s="306">
        <v>15376423.979020007</v>
      </c>
      <c r="E494" s="306">
        <v>15376423.979020007</v>
      </c>
      <c r="F494" s="313"/>
      <c r="G494" s="313"/>
      <c r="H494" s="185">
        <v>0.62075936413723998</v>
      </c>
      <c r="I494" s="69"/>
    </row>
    <row r="495" spans="1:11" x14ac:dyDescent="0.2">
      <c r="A495" s="2"/>
      <c r="B495" s="76" t="s">
        <v>480</v>
      </c>
      <c r="C495" s="306"/>
      <c r="D495" s="306">
        <v>176195</v>
      </c>
      <c r="E495" s="306">
        <v>176195</v>
      </c>
      <c r="F495" s="313"/>
      <c r="G495" s="313"/>
      <c r="H495" s="185"/>
      <c r="I495" s="69"/>
    </row>
    <row r="496" spans="1:11" s="80" customFormat="1" ht="12.75" x14ac:dyDescent="0.2">
      <c r="A496" s="2"/>
      <c r="B496" s="76" t="s">
        <v>490</v>
      </c>
      <c r="C496" s="306">
        <v>64156.760000000017</v>
      </c>
      <c r="D496" s="306">
        <v>3829928.3299999987</v>
      </c>
      <c r="E496" s="306">
        <v>3894085.0899999989</v>
      </c>
      <c r="F496" s="313"/>
      <c r="G496" s="313">
        <v>12607.63</v>
      </c>
      <c r="H496" s="185"/>
      <c r="I496" s="79"/>
      <c r="J496" s="5"/>
    </row>
    <row r="497" spans="1:12" s="80" customFormat="1" ht="12.75" x14ac:dyDescent="0.2">
      <c r="A497" s="2"/>
      <c r="B497" s="76" t="s">
        <v>494</v>
      </c>
      <c r="C497" s="306"/>
      <c r="D497" s="306">
        <v>515604.16206400009</v>
      </c>
      <c r="E497" s="306">
        <v>515604.16206400009</v>
      </c>
      <c r="F497" s="313"/>
      <c r="G497" s="313"/>
      <c r="H497" s="185"/>
      <c r="I497" s="79"/>
      <c r="J497" s="5"/>
    </row>
    <row r="498" spans="1:12" s="80" customFormat="1" ht="12.75" x14ac:dyDescent="0.2">
      <c r="A498" s="2"/>
      <c r="B498" s="76" t="s">
        <v>499</v>
      </c>
      <c r="C498" s="306"/>
      <c r="D498" s="306">
        <v>2851852.4999999981</v>
      </c>
      <c r="E498" s="306">
        <v>2851852.4999999981</v>
      </c>
      <c r="F498" s="313"/>
      <c r="G498" s="313">
        <v>2499.0400000000004</v>
      </c>
      <c r="H498" s="185"/>
      <c r="I498" s="79"/>
      <c r="J498" s="5"/>
    </row>
    <row r="499" spans="1:12" s="80" customFormat="1" ht="12.75" x14ac:dyDescent="0.2">
      <c r="A499" s="2"/>
      <c r="B499" s="73" t="s">
        <v>158</v>
      </c>
      <c r="C499" s="306"/>
      <c r="D499" s="306">
        <v>108239.28</v>
      </c>
      <c r="E499" s="306">
        <v>108239.28</v>
      </c>
      <c r="F499" s="313"/>
      <c r="G499" s="313"/>
      <c r="H499" s="185"/>
      <c r="I499" s="79"/>
      <c r="J499" s="5"/>
    </row>
    <row r="500" spans="1:12" ht="16.5" customHeight="1" x14ac:dyDescent="0.2">
      <c r="A500" s="77"/>
      <c r="B500" s="78" t="s">
        <v>297</v>
      </c>
      <c r="C500" s="308">
        <v>43988249.32</v>
      </c>
      <c r="D500" s="308">
        <v>458241323.78919756</v>
      </c>
      <c r="E500" s="308">
        <v>502229573.10919756</v>
      </c>
      <c r="F500" s="315"/>
      <c r="G500" s="315">
        <v>2227337.4271149999</v>
      </c>
      <c r="H500" s="186">
        <v>-1.9136816588991024E-2</v>
      </c>
      <c r="I500" s="69"/>
      <c r="K500" s="209" t="b">
        <f>IF(ABS(E500-SUM(E475,E488,E489:E499))&lt;0.001,TRUE,FALSE)</f>
        <v>1</v>
      </c>
      <c r="L500" s="164"/>
    </row>
    <row r="501" spans="1:12" ht="12" customHeight="1" x14ac:dyDescent="0.2">
      <c r="A501" s="2"/>
      <c r="B501" s="76" t="s">
        <v>80</v>
      </c>
      <c r="C501" s="306"/>
      <c r="D501" s="306">
        <v>506088999.03000093</v>
      </c>
      <c r="E501" s="306">
        <v>506088999.03000093</v>
      </c>
      <c r="F501" s="313"/>
      <c r="G501" s="313"/>
      <c r="H501" s="185">
        <v>-4.8147878885315798E-2</v>
      </c>
      <c r="I501" s="69"/>
    </row>
    <row r="502" spans="1:12" ht="12" customHeight="1" x14ac:dyDescent="0.2">
      <c r="A502" s="2"/>
      <c r="B502" s="76" t="s">
        <v>81</v>
      </c>
      <c r="C502" s="306"/>
      <c r="D502" s="306">
        <v>355634142.96999955</v>
      </c>
      <c r="E502" s="306">
        <v>355634142.96999955</v>
      </c>
      <c r="F502" s="313"/>
      <c r="G502" s="313"/>
      <c r="H502" s="185">
        <v>6.9130358520350654E-2</v>
      </c>
      <c r="I502" s="69"/>
    </row>
    <row r="503" spans="1:12" ht="12" customHeight="1" x14ac:dyDescent="0.2">
      <c r="A503" s="2"/>
      <c r="B503" s="76" t="s">
        <v>438</v>
      </c>
      <c r="C503" s="306"/>
      <c r="D503" s="306">
        <v>34345297.539999932</v>
      </c>
      <c r="E503" s="306">
        <v>34345297.539999932</v>
      </c>
      <c r="F503" s="313"/>
      <c r="G503" s="313"/>
      <c r="H503" s="185">
        <v>3.8117032130319028E-2</v>
      </c>
      <c r="I503" s="69"/>
    </row>
    <row r="504" spans="1:12" ht="12" customHeight="1" x14ac:dyDescent="0.2">
      <c r="A504" s="2"/>
      <c r="B504" s="76" t="s">
        <v>78</v>
      </c>
      <c r="C504" s="306"/>
      <c r="D504" s="306"/>
      <c r="E504" s="306"/>
      <c r="F504" s="313"/>
      <c r="G504" s="313"/>
      <c r="H504" s="185"/>
      <c r="I504" s="69"/>
    </row>
    <row r="505" spans="1:12" ht="12" customHeight="1" x14ac:dyDescent="0.2">
      <c r="A505" s="2"/>
      <c r="B505" s="76" t="s">
        <v>76</v>
      </c>
      <c r="C505" s="306"/>
      <c r="D505" s="306"/>
      <c r="E505" s="306"/>
      <c r="F505" s="313"/>
      <c r="G505" s="313"/>
      <c r="H505" s="185"/>
      <c r="I505" s="69"/>
    </row>
    <row r="506" spans="1:12" ht="12" customHeight="1" x14ac:dyDescent="0.2">
      <c r="A506" s="2"/>
      <c r="B506" s="76" t="s">
        <v>77</v>
      </c>
      <c r="C506" s="306"/>
      <c r="D506" s="306"/>
      <c r="E506" s="306"/>
      <c r="F506" s="313"/>
      <c r="G506" s="313"/>
      <c r="H506" s="185"/>
      <c r="I506" s="69"/>
      <c r="K506" s="209"/>
    </row>
    <row r="507" spans="1:12" s="28" customFormat="1" ht="18.75" customHeight="1" x14ac:dyDescent="0.2">
      <c r="A507" s="2"/>
      <c r="B507" s="83" t="s">
        <v>277</v>
      </c>
      <c r="C507" s="308"/>
      <c r="D507" s="308">
        <v>896068439.54000056</v>
      </c>
      <c r="E507" s="308">
        <v>896068439.54000056</v>
      </c>
      <c r="F507" s="315"/>
      <c r="G507" s="315"/>
      <c r="H507" s="186">
        <v>-1.49672288166669E-3</v>
      </c>
      <c r="I507" s="70"/>
      <c r="J507" s="5"/>
      <c r="K507" s="209" t="b">
        <f>IF(ABS(E507-SUM(E501:E506))&lt;0.001,TRUE,FALSE)</f>
        <v>1</v>
      </c>
    </row>
    <row r="508" spans="1:12" ht="10.5" customHeight="1" x14ac:dyDescent="0.2">
      <c r="A508" s="54"/>
      <c r="B508" s="52" t="s">
        <v>157</v>
      </c>
      <c r="C508" s="308">
        <v>1164010270.0100026</v>
      </c>
      <c r="D508" s="308">
        <v>4539275724.3562622</v>
      </c>
      <c r="E508" s="308">
        <v>5703285994.3662643</v>
      </c>
      <c r="F508" s="315">
        <v>165755602.61355999</v>
      </c>
      <c r="G508" s="315">
        <v>24205473.721286021</v>
      </c>
      <c r="H508" s="186">
        <v>-1.5053004727274111E-2</v>
      </c>
      <c r="I508" s="69"/>
      <c r="K508" s="209" t="b">
        <f>IF(ABS(E508-SUM(E421,E407,E452:E453,E473,E474,E475,E488:E499,E507))&lt;0.001,TRUE,FALSE)</f>
        <v>1</v>
      </c>
    </row>
    <row r="509" spans="1:12" ht="10.5" customHeight="1" x14ac:dyDescent="0.2">
      <c r="A509" s="2"/>
      <c r="B509" s="167" t="s">
        <v>181</v>
      </c>
      <c r="C509" s="319"/>
      <c r="D509" s="319"/>
      <c r="E509" s="319"/>
      <c r="F509" s="320"/>
      <c r="G509" s="320"/>
      <c r="H509" s="240"/>
      <c r="I509" s="69"/>
    </row>
    <row r="510" spans="1:12" s="28" customFormat="1" x14ac:dyDescent="0.2">
      <c r="A510" s="2"/>
      <c r="B510" s="168" t="s">
        <v>182</v>
      </c>
      <c r="C510" s="321"/>
      <c r="D510" s="321"/>
      <c r="E510" s="321"/>
      <c r="F510" s="322"/>
      <c r="G510" s="322"/>
      <c r="H510" s="194"/>
      <c r="I510" s="70"/>
      <c r="J510" s="5"/>
    </row>
    <row r="511" spans="1:12" s="28" customFormat="1" ht="12.75" x14ac:dyDescent="0.2">
      <c r="A511" s="54"/>
      <c r="B511" s="212" t="s">
        <v>31</v>
      </c>
      <c r="C511" s="431">
        <v>2097774330.2300017</v>
      </c>
      <c r="D511" s="431">
        <v>5725240893.3336153</v>
      </c>
      <c r="E511" s="431">
        <v>7823015223.5636177</v>
      </c>
      <c r="F511" s="432"/>
      <c r="G511" s="432">
        <v>35297922.024684027</v>
      </c>
      <c r="H511" s="433">
        <v>-2.0570592805617571E-2</v>
      </c>
      <c r="I511" s="70"/>
      <c r="J511" s="5"/>
      <c r="K511" s="209" t="b">
        <f>IF(ABS(E511-SUM(E298,E508:E510))&lt;0.001,TRUE,FALSE)</f>
        <v>1</v>
      </c>
    </row>
    <row r="512" spans="1:12" s="28" customFormat="1" x14ac:dyDescent="0.2">
      <c r="A512" s="54"/>
      <c r="B512" s="76" t="s">
        <v>13</v>
      </c>
      <c r="C512" s="274"/>
      <c r="D512" s="276"/>
      <c r="E512" s="276"/>
      <c r="F512" s="434"/>
      <c r="G512" s="429"/>
      <c r="H512" s="430"/>
      <c r="I512" s="70"/>
      <c r="J512" s="5"/>
    </row>
    <row r="513" spans="1:11" s="28" customFormat="1" x14ac:dyDescent="0.2">
      <c r="A513" s="54"/>
      <c r="B513" s="76" t="s">
        <v>14</v>
      </c>
      <c r="C513" s="275"/>
      <c r="D513" s="65"/>
      <c r="E513" s="65"/>
      <c r="F513" s="427"/>
      <c r="G513" s="427"/>
      <c r="H513" s="428"/>
      <c r="I513" s="70"/>
      <c r="J513" s="5"/>
    </row>
    <row r="514" spans="1:11" s="28" customFormat="1" ht="12" x14ac:dyDescent="0.2">
      <c r="A514" s="54"/>
      <c r="B514" s="229" t="s">
        <v>248</v>
      </c>
      <c r="C514" s="241"/>
      <c r="D514" s="241"/>
      <c r="E514" s="241"/>
      <c r="F514" s="241"/>
      <c r="G514" s="241"/>
      <c r="H514" s="433"/>
      <c r="I514" s="70"/>
      <c r="K514" s="209" t="b">
        <f>IF(ABS(E514-SUM(E512:E513))&lt;0.001,TRUE,FALSE)</f>
        <v>1</v>
      </c>
    </row>
    <row r="515" spans="1:11" s="28" customFormat="1" ht="12" x14ac:dyDescent="0.2">
      <c r="A515" s="54"/>
      <c r="B515" s="229" t="s">
        <v>298</v>
      </c>
      <c r="C515" s="323"/>
      <c r="D515" s="323">
        <v>28344.65</v>
      </c>
      <c r="E515" s="323">
        <v>28344.65</v>
      </c>
      <c r="F515" s="324"/>
      <c r="G515" s="324"/>
      <c r="H515" s="433">
        <v>-0.28174876885987088</v>
      </c>
      <c r="I515" s="70"/>
    </row>
    <row r="516" spans="1:11" s="28" customFormat="1" ht="12" x14ac:dyDescent="0.2">
      <c r="A516" s="54"/>
      <c r="B516" s="229" t="s">
        <v>421</v>
      </c>
      <c r="C516" s="229"/>
      <c r="D516" s="323">
        <v>5790.879218</v>
      </c>
      <c r="E516" s="323">
        <v>5790.879218</v>
      </c>
      <c r="F516" s="323"/>
      <c r="G516" s="324"/>
      <c r="H516" s="433"/>
      <c r="I516" s="70"/>
    </row>
    <row r="517" spans="1:11" s="28" customFormat="1" ht="12" hidden="1" x14ac:dyDescent="0.2">
      <c r="A517" s="54"/>
      <c r="B517" s="229" t="s">
        <v>495</v>
      </c>
      <c r="C517" s="323"/>
      <c r="D517" s="323"/>
      <c r="E517" s="323"/>
      <c r="F517" s="323"/>
      <c r="G517" s="324"/>
      <c r="H517" s="433"/>
      <c r="I517" s="70"/>
    </row>
    <row r="518" spans="1:11" s="28" customFormat="1" ht="12" x14ac:dyDescent="0.2">
      <c r="A518" s="54"/>
      <c r="B518" s="229" t="s">
        <v>389</v>
      </c>
      <c r="C518" s="323"/>
      <c r="D518" s="323">
        <v>4314.5599999999995</v>
      </c>
      <c r="E518" s="323">
        <v>4314.5599999999995</v>
      </c>
      <c r="F518" s="323"/>
      <c r="G518" s="324"/>
      <c r="H518" s="433">
        <v>-0.26164166716580117</v>
      </c>
      <c r="I518" s="70"/>
    </row>
    <row r="519" spans="1:11" s="28" customFormat="1" x14ac:dyDescent="0.2">
      <c r="A519" s="54"/>
      <c r="B519" s="265" t="s">
        <v>238</v>
      </c>
      <c r="C519" s="213"/>
      <c r="D519" s="213"/>
      <c r="E519" s="213"/>
      <c r="F519" s="213"/>
      <c r="G519" s="213"/>
      <c r="H519" s="214"/>
      <c r="I519" s="70"/>
    </row>
    <row r="520" spans="1:11" ht="9" customHeight="1" x14ac:dyDescent="0.2">
      <c r="A520" s="54"/>
      <c r="B520" s="265" t="s">
        <v>251</v>
      </c>
      <c r="C520" s="213"/>
      <c r="D520" s="213"/>
      <c r="E520" s="213"/>
      <c r="F520" s="213"/>
      <c r="G520" s="213"/>
      <c r="H520" s="214"/>
      <c r="I520" s="69"/>
    </row>
    <row r="521" spans="1:11" ht="16.5" customHeight="1" x14ac:dyDescent="0.2">
      <c r="A521" s="2"/>
      <c r="B521" s="265" t="s">
        <v>376</v>
      </c>
      <c r="C521" s="213"/>
      <c r="D521" s="213"/>
      <c r="E521" s="213"/>
      <c r="F521" s="165"/>
      <c r="G521" s="165"/>
      <c r="H521" s="215"/>
      <c r="I521" s="85"/>
    </row>
    <row r="522" spans="1:11" x14ac:dyDescent="0.2">
      <c r="B522" s="265" t="s">
        <v>282</v>
      </c>
      <c r="C522" s="85"/>
      <c r="D522" s="85"/>
      <c r="E522" s="86"/>
      <c r="F522" s="5"/>
      <c r="G522" s="5"/>
      <c r="H522" s="5"/>
      <c r="I522" s="8"/>
    </row>
    <row r="523" spans="1:11" ht="15.75" x14ac:dyDescent="0.25">
      <c r="B523" s="7" t="s">
        <v>288</v>
      </c>
      <c r="C523" s="8"/>
      <c r="D523" s="8"/>
      <c r="E523" s="8"/>
      <c r="F523" s="8"/>
      <c r="G523" s="8"/>
      <c r="H523" s="8"/>
    </row>
    <row r="524" spans="1:11" ht="19.5" customHeight="1" x14ac:dyDescent="0.2">
      <c r="B524" s="9"/>
      <c r="C524" s="10" t="str">
        <f>$C$3</f>
        <v>MOIS DE NOVEMBRE 2024</v>
      </c>
      <c r="D524" s="11"/>
      <c r="I524" s="15"/>
    </row>
    <row r="525" spans="1:11" ht="12.75" x14ac:dyDescent="0.2">
      <c r="B525" s="12" t="str">
        <f>B430</f>
        <v xml:space="preserve">             I - ASSURANCE MALADIE : DÉPENSES en milliers d'euros</v>
      </c>
      <c r="C525" s="13"/>
      <c r="D525" s="13"/>
      <c r="E525" s="13"/>
      <c r="F525" s="14"/>
      <c r="G525" s="15"/>
      <c r="H525" s="15"/>
      <c r="I525" s="20"/>
    </row>
    <row r="526" spans="1:11" ht="12.75" customHeight="1" x14ac:dyDescent="0.2">
      <c r="B526" s="597"/>
      <c r="C526" s="598"/>
      <c r="D526" s="87"/>
      <c r="E526" s="750" t="s">
        <v>6</v>
      </c>
      <c r="F526" s="339" t="str">
        <f>$H$5</f>
        <v>GAM</v>
      </c>
      <c r="G526" s="749"/>
      <c r="H526" s="89"/>
      <c r="I526" s="20"/>
    </row>
    <row r="527" spans="1:11" ht="12.75" customHeight="1" x14ac:dyDescent="0.2">
      <c r="B527" s="616" t="s">
        <v>296</v>
      </c>
      <c r="C527" s="753"/>
      <c r="D527" s="90"/>
      <c r="E527" s="301"/>
      <c r="F527" s="239"/>
      <c r="G527" s="199"/>
      <c r="H527" s="90"/>
      <c r="I527" s="20"/>
    </row>
    <row r="528" spans="1:11" ht="22.5" customHeight="1" x14ac:dyDescent="0.2">
      <c r="A528" s="91"/>
      <c r="B528" s="620" t="s">
        <v>295</v>
      </c>
      <c r="C528" s="621"/>
      <c r="D528" s="93"/>
      <c r="E528" s="303"/>
      <c r="F528" s="237"/>
      <c r="G528" s="200"/>
      <c r="H528" s="93"/>
      <c r="I528" s="20"/>
    </row>
    <row r="529" spans="1:11" ht="22.5" customHeight="1" x14ac:dyDescent="0.2">
      <c r="A529" s="91"/>
      <c r="B529" s="92" t="s">
        <v>294</v>
      </c>
      <c r="C529" s="172"/>
      <c r="D529" s="93"/>
      <c r="E529" s="303">
        <v>6382587887.5772772</v>
      </c>
      <c r="F529" s="237">
        <v>9.6403957414814556E-2</v>
      </c>
      <c r="G529" s="200"/>
      <c r="H529" s="93"/>
      <c r="I529" s="20"/>
      <c r="J529" s="104"/>
      <c r="K529" s="209" t="b">
        <f>IF(ABS(E529-SUM(E530,E535,E547:E548,E551:E556))&lt;0.001,TRUE,FALSE)</f>
        <v>1</v>
      </c>
    </row>
    <row r="530" spans="1:11" ht="15" customHeight="1" x14ac:dyDescent="0.2">
      <c r="B530" s="618" t="s">
        <v>410</v>
      </c>
      <c r="C530" s="619"/>
      <c r="D530" s="90"/>
      <c r="E530" s="303">
        <v>1564676380.4971092</v>
      </c>
      <c r="F530" s="237">
        <v>9.2033923214968061E-2</v>
      </c>
      <c r="G530" s="201"/>
      <c r="H530" s="90"/>
      <c r="I530" s="20"/>
      <c r="J530" s="104"/>
      <c r="K530" s="209" t="b">
        <f>IF(ABS(E530-SUM(E531:E534))&lt;0.001,TRUE,FALSE)</f>
        <v>1</v>
      </c>
    </row>
    <row r="531" spans="1:11" ht="15" customHeight="1" x14ac:dyDescent="0.2">
      <c r="B531" s="609" t="s">
        <v>72</v>
      </c>
      <c r="C531" s="610"/>
      <c r="D531" s="90"/>
      <c r="E531" s="301">
        <v>105117462.47845504</v>
      </c>
      <c r="F531" s="239">
        <v>0.13056582905075675</v>
      </c>
      <c r="G531" s="199"/>
      <c r="H531" s="90"/>
      <c r="I531" s="20"/>
      <c r="J531" s="104"/>
    </row>
    <row r="532" spans="1:11" ht="15" customHeight="1" x14ac:dyDescent="0.2">
      <c r="B532" s="421" t="s">
        <v>404</v>
      </c>
      <c r="C532" s="404"/>
      <c r="D532" s="90"/>
      <c r="E532" s="301">
        <v>1172733740.1160102</v>
      </c>
      <c r="F532" s="239">
        <v>-8.9370965205747055E-2</v>
      </c>
      <c r="G532" s="199"/>
      <c r="H532" s="90"/>
      <c r="I532" s="20"/>
      <c r="J532" s="104"/>
    </row>
    <row r="533" spans="1:11" ht="15" customHeight="1" x14ac:dyDescent="0.2">
      <c r="B533" s="421" t="s">
        <v>407</v>
      </c>
      <c r="C533" s="404"/>
      <c r="D533" s="90"/>
      <c r="E533" s="301">
        <v>3956439.5099449991</v>
      </c>
      <c r="F533" s="239">
        <v>-0.17086759035981469</v>
      </c>
      <c r="G533" s="199"/>
      <c r="H533" s="90"/>
      <c r="I533" s="20"/>
      <c r="J533" s="104"/>
    </row>
    <row r="534" spans="1:11" ht="15" customHeight="1" x14ac:dyDescent="0.2">
      <c r="B534" s="421" t="s">
        <v>405</v>
      </c>
      <c r="C534" s="404"/>
      <c r="D534" s="90"/>
      <c r="E534" s="301">
        <v>282868738.392699</v>
      </c>
      <c r="F534" s="239"/>
      <c r="G534" s="199"/>
      <c r="H534" s="90"/>
      <c r="I534" s="20"/>
      <c r="J534" s="104"/>
    </row>
    <row r="535" spans="1:11" ht="15" customHeight="1" x14ac:dyDescent="0.2">
      <c r="B535" s="601" t="s">
        <v>71</v>
      </c>
      <c r="C535" s="602"/>
      <c r="D535" s="90"/>
      <c r="E535" s="303">
        <v>3917607320.7748518</v>
      </c>
      <c r="F535" s="237">
        <v>5.9509436928811388E-2</v>
      </c>
      <c r="G535" s="201"/>
      <c r="H535" s="90"/>
      <c r="I535" s="20"/>
      <c r="J535" s="104"/>
      <c r="K535" s="209" t="b">
        <f>IF(ABS(E535-SUM(E536:E541))&lt;0.001,TRUE,FALSE)</f>
        <v>1</v>
      </c>
    </row>
    <row r="536" spans="1:11" ht="15" customHeight="1" x14ac:dyDescent="0.2">
      <c r="B536" s="609" t="s">
        <v>70</v>
      </c>
      <c r="C536" s="610"/>
      <c r="D536" s="90"/>
      <c r="E536" s="301"/>
      <c r="F536" s="239"/>
      <c r="G536" s="199"/>
      <c r="H536" s="90"/>
      <c r="I536" s="20"/>
      <c r="J536" s="104"/>
    </row>
    <row r="537" spans="1:11" ht="15" customHeight="1" x14ac:dyDescent="0.2">
      <c r="B537" s="609" t="s">
        <v>361</v>
      </c>
      <c r="C537" s="610"/>
      <c r="D537" s="90"/>
      <c r="E537" s="301">
        <v>0</v>
      </c>
      <c r="F537" s="239"/>
      <c r="G537" s="199"/>
      <c r="H537" s="90"/>
      <c r="I537" s="20"/>
      <c r="J537" s="104"/>
    </row>
    <row r="538" spans="1:11" ht="15" customHeight="1" x14ac:dyDescent="0.2">
      <c r="B538" s="622" t="s">
        <v>413</v>
      </c>
      <c r="C538" s="623"/>
      <c r="D538" s="90"/>
      <c r="E538" s="301">
        <v>2936865545.5479488</v>
      </c>
      <c r="F538" s="239">
        <v>2.9759249052736081E-2</v>
      </c>
      <c r="G538" s="199"/>
      <c r="H538" s="90"/>
      <c r="I538" s="20"/>
      <c r="J538" s="104"/>
    </row>
    <row r="539" spans="1:11" ht="15" customHeight="1" x14ac:dyDescent="0.2">
      <c r="B539" s="609" t="s">
        <v>357</v>
      </c>
      <c r="C539" s="610"/>
      <c r="D539" s="90"/>
      <c r="E539" s="301">
        <v>557524266.26371932</v>
      </c>
      <c r="F539" s="239">
        <v>6.2469838967273317E-2</v>
      </c>
      <c r="G539" s="199"/>
      <c r="H539" s="90"/>
      <c r="I539" s="20"/>
      <c r="J539" s="104"/>
    </row>
    <row r="540" spans="1:11" ht="15" customHeight="1" x14ac:dyDescent="0.2">
      <c r="B540" s="609" t="s">
        <v>358</v>
      </c>
      <c r="C540" s="610"/>
      <c r="D540" s="90"/>
      <c r="E540" s="301">
        <v>71931637.272492915</v>
      </c>
      <c r="F540" s="239">
        <v>7.519471904136954E-2</v>
      </c>
      <c r="G540" s="199"/>
      <c r="H540" s="90"/>
      <c r="I540" s="20"/>
      <c r="J540" s="104"/>
    </row>
    <row r="541" spans="1:11" ht="12.75" customHeight="1" x14ac:dyDescent="0.2">
      <c r="B541" s="609" t="s">
        <v>359</v>
      </c>
      <c r="C541" s="610"/>
      <c r="D541" s="90"/>
      <c r="E541" s="301">
        <v>351285871.69069093</v>
      </c>
      <c r="F541" s="239">
        <v>0.38339575092705269</v>
      </c>
      <c r="G541" s="199"/>
      <c r="H541" s="90"/>
      <c r="I541" s="20"/>
      <c r="J541" s="104"/>
      <c r="K541" s="209" t="b">
        <f>IF(ABS(E541-SUM(E542:E546))&lt;0.001,TRUE,FALSE)</f>
        <v>1</v>
      </c>
    </row>
    <row r="542" spans="1:11" ht="15" customHeight="1" x14ac:dyDescent="0.2">
      <c r="B542" s="614" t="s">
        <v>394</v>
      </c>
      <c r="C542" s="615"/>
      <c r="D542" s="90"/>
      <c r="E542" s="301">
        <v>303874372.64968795</v>
      </c>
      <c r="F542" s="239">
        <v>0.48412073644715137</v>
      </c>
      <c r="G542" s="199"/>
      <c r="H542" s="90"/>
      <c r="I542" s="20"/>
      <c r="J542" s="104"/>
    </row>
    <row r="543" spans="1:11" ht="15" customHeight="1" x14ac:dyDescent="0.2">
      <c r="B543" s="614" t="s">
        <v>395</v>
      </c>
      <c r="C543" s="615"/>
      <c r="D543" s="90"/>
      <c r="E543" s="301">
        <v>4412195.4764680006</v>
      </c>
      <c r="F543" s="239">
        <v>4.022417080984364E-2</v>
      </c>
      <c r="G543" s="199"/>
      <c r="H543" s="90"/>
      <c r="I543" s="20"/>
      <c r="J543" s="104"/>
    </row>
    <row r="544" spans="1:11" ht="15" customHeight="1" x14ac:dyDescent="0.2">
      <c r="B544" s="614" t="s">
        <v>396</v>
      </c>
      <c r="C544" s="615"/>
      <c r="D544" s="90"/>
      <c r="E544" s="301">
        <v>7607415.2617770014</v>
      </c>
      <c r="F544" s="239">
        <v>-0.1212264531442987</v>
      </c>
      <c r="G544" s="199"/>
      <c r="H544" s="90"/>
      <c r="I544" s="20"/>
      <c r="J544" s="104"/>
    </row>
    <row r="545" spans="1:11" ht="15" customHeight="1" x14ac:dyDescent="0.2">
      <c r="B545" s="614" t="s">
        <v>397</v>
      </c>
      <c r="C545" s="615"/>
      <c r="D545" s="90"/>
      <c r="E545" s="301">
        <v>1779471.7844039996</v>
      </c>
      <c r="F545" s="239">
        <v>-4.1490393279157267E-2</v>
      </c>
      <c r="G545" s="199"/>
      <c r="H545" s="90"/>
      <c r="I545" s="20"/>
      <c r="J545" s="104"/>
    </row>
    <row r="546" spans="1:11" ht="12.75" x14ac:dyDescent="0.2">
      <c r="B546" s="628" t="s">
        <v>406</v>
      </c>
      <c r="C546" s="629"/>
      <c r="D546" s="90"/>
      <c r="E546" s="301">
        <v>33612416.518354014</v>
      </c>
      <c r="F546" s="239">
        <v>-2.3597708617509094E-2</v>
      </c>
      <c r="G546" s="199"/>
      <c r="H546" s="90"/>
      <c r="I546" s="20"/>
      <c r="J546" s="104"/>
    </row>
    <row r="547" spans="1:11" ht="18.75" customHeight="1" x14ac:dyDescent="0.2">
      <c r="B547" s="601" t="s">
        <v>362</v>
      </c>
      <c r="C547" s="602"/>
      <c r="D547" s="90"/>
      <c r="E547" s="303">
        <v>1911796.6199999996</v>
      </c>
      <c r="F547" s="237">
        <v>0.13775159914251467</v>
      </c>
      <c r="G547" s="199"/>
      <c r="H547" s="90"/>
      <c r="I547" s="20"/>
      <c r="J547" s="104"/>
      <c r="K547" s="209"/>
    </row>
    <row r="548" spans="1:11" ht="27.75" customHeight="1" x14ac:dyDescent="0.2">
      <c r="B548" s="611" t="s">
        <v>363</v>
      </c>
      <c r="C548" s="613"/>
      <c r="D548" s="90"/>
      <c r="E548" s="303">
        <v>898392389.68531549</v>
      </c>
      <c r="F548" s="237">
        <v>0.30328978568052634</v>
      </c>
      <c r="G548" s="201"/>
      <c r="H548" s="90"/>
      <c r="I548" s="20"/>
      <c r="J548" s="104"/>
      <c r="K548" s="209" t="b">
        <f>IF(ABS(E548-SUM(E549:E550))&lt;0.001,TRUE,FALSE)</f>
        <v>1</v>
      </c>
    </row>
    <row r="549" spans="1:11" ht="17.25" customHeight="1" x14ac:dyDescent="0.2">
      <c r="B549" s="423" t="s">
        <v>408</v>
      </c>
      <c r="C549" s="405"/>
      <c r="D549" s="90"/>
      <c r="E549" s="301">
        <v>848972822.33987415</v>
      </c>
      <c r="F549" s="239">
        <v>0.24995046959054434</v>
      </c>
      <c r="G549" s="201"/>
      <c r="H549" s="90"/>
      <c r="I549" s="20"/>
      <c r="J549" s="104"/>
    </row>
    <row r="550" spans="1:11" ht="24" customHeight="1" x14ac:dyDescent="0.2">
      <c r="B550" s="423" t="s">
        <v>409</v>
      </c>
      <c r="C550" s="405"/>
      <c r="D550" s="90"/>
      <c r="E550" s="301">
        <v>49419567.345441364</v>
      </c>
      <c r="F550" s="239"/>
      <c r="G550" s="201"/>
      <c r="H550" s="90"/>
      <c r="I550" s="20"/>
      <c r="J550" s="104"/>
    </row>
    <row r="551" spans="1:11" s="363" customFormat="1" ht="21.75" customHeight="1" x14ac:dyDescent="0.2">
      <c r="A551" s="6"/>
      <c r="B551" s="611" t="s">
        <v>364</v>
      </c>
      <c r="C551" s="613"/>
      <c r="D551" s="90"/>
      <c r="E551" s="301"/>
      <c r="F551" s="239"/>
      <c r="G551" s="199"/>
      <c r="H551" s="90"/>
      <c r="I551" s="362"/>
      <c r="J551" s="359"/>
    </row>
    <row r="552" spans="1:11" s="363" customFormat="1" ht="27" customHeight="1" x14ac:dyDescent="0.2">
      <c r="A552" s="356"/>
      <c r="B552" s="611" t="s">
        <v>365</v>
      </c>
      <c r="C552" s="627"/>
      <c r="D552" s="360"/>
      <c r="E552" s="301"/>
      <c r="F552" s="239"/>
      <c r="G552" s="361"/>
      <c r="H552" s="360"/>
      <c r="I552" s="362"/>
      <c r="J552" s="359"/>
    </row>
    <row r="553" spans="1:11" s="363" customFormat="1" ht="19.5" customHeight="1" x14ac:dyDescent="0.2">
      <c r="A553" s="356"/>
      <c r="B553" s="611" t="s">
        <v>366</v>
      </c>
      <c r="C553" s="627"/>
      <c r="D553" s="360"/>
      <c r="E553" s="301"/>
      <c r="F553" s="239"/>
      <c r="G553" s="361"/>
      <c r="H553" s="360"/>
      <c r="I553" s="362"/>
      <c r="J553" s="359"/>
    </row>
    <row r="554" spans="1:11" s="363" customFormat="1" ht="18.75" customHeight="1" x14ac:dyDescent="0.2">
      <c r="A554" s="356"/>
      <c r="B554" s="611" t="s">
        <v>367</v>
      </c>
      <c r="C554" s="627"/>
      <c r="D554" s="360"/>
      <c r="E554" s="301"/>
      <c r="F554" s="239"/>
      <c r="G554" s="361"/>
      <c r="H554" s="360"/>
      <c r="I554" s="362"/>
      <c r="J554" s="359"/>
    </row>
    <row r="555" spans="1:11" ht="12.75" customHeight="1" x14ac:dyDescent="0.2">
      <c r="A555" s="356"/>
      <c r="B555" s="611" t="s">
        <v>368</v>
      </c>
      <c r="C555" s="752"/>
      <c r="D555" s="360"/>
      <c r="E555" s="301"/>
      <c r="F555" s="239"/>
      <c r="G555" s="361"/>
      <c r="H555" s="360"/>
      <c r="I555" s="20"/>
      <c r="J555" s="104"/>
    </row>
    <row r="556" spans="1:11" s="95" customFormat="1" ht="16.5" customHeight="1" x14ac:dyDescent="0.2">
      <c r="A556" s="6"/>
      <c r="B556" s="611" t="s">
        <v>369</v>
      </c>
      <c r="C556" s="752"/>
      <c r="D556" s="90"/>
      <c r="E556" s="301"/>
      <c r="F556" s="239"/>
      <c r="G556" s="201"/>
      <c r="H556" s="90"/>
      <c r="I556" s="94"/>
      <c r="J556" s="104"/>
    </row>
    <row r="557" spans="1:11" s="95" customFormat="1" ht="16.5" customHeight="1" x14ac:dyDescent="0.2">
      <c r="A557" s="91"/>
      <c r="B557" s="599" t="s">
        <v>66</v>
      </c>
      <c r="C557" s="600"/>
      <c r="D557" s="93"/>
      <c r="E557" s="303">
        <v>250551285.0184024</v>
      </c>
      <c r="F557" s="237">
        <v>3.5243919753920494E-2</v>
      </c>
      <c r="G557" s="200"/>
      <c r="H557" s="93"/>
      <c r="I557" s="94"/>
      <c r="J557" s="104"/>
    </row>
    <row r="558" spans="1:11" ht="16.5" customHeight="1" x14ac:dyDescent="0.2">
      <c r="A558" s="91"/>
      <c r="B558" s="601" t="s">
        <v>375</v>
      </c>
      <c r="C558" s="602"/>
      <c r="D558" s="93"/>
      <c r="E558" s="301">
        <v>246947557.11840257</v>
      </c>
      <c r="F558" s="239">
        <v>3.5012500427999305E-2</v>
      </c>
      <c r="G558" s="200"/>
      <c r="H558" s="93"/>
      <c r="I558" s="20"/>
      <c r="J558" s="104"/>
    </row>
    <row r="559" spans="1:11" ht="13.5" customHeight="1" x14ac:dyDescent="0.2">
      <c r="B559" s="601" t="s">
        <v>236</v>
      </c>
      <c r="C559" s="602"/>
      <c r="D559" s="90"/>
      <c r="E559" s="301">
        <v>-80044</v>
      </c>
      <c r="F559" s="239">
        <v>0.93703264525808883</v>
      </c>
      <c r="G559" s="199"/>
      <c r="H559" s="90"/>
      <c r="I559" s="20"/>
      <c r="J559" s="104"/>
    </row>
    <row r="560" spans="1:11" s="95" customFormat="1" ht="16.5" customHeight="1" x14ac:dyDescent="0.2">
      <c r="A560" s="6"/>
      <c r="B560" s="601" t="s">
        <v>316</v>
      </c>
      <c r="C560" s="602"/>
      <c r="D560" s="90"/>
      <c r="E560" s="301">
        <v>-3600</v>
      </c>
      <c r="F560" s="239">
        <v>-0.32126696832579182</v>
      </c>
      <c r="G560" s="199"/>
      <c r="H560" s="90"/>
      <c r="I560" s="94"/>
      <c r="J560" s="104"/>
    </row>
    <row r="561" spans="1:11" ht="18" customHeight="1" x14ac:dyDescent="0.2">
      <c r="A561" s="91"/>
      <c r="B561" s="599" t="s">
        <v>67</v>
      </c>
      <c r="C561" s="600"/>
      <c r="D561" s="93"/>
      <c r="E561" s="303">
        <v>47064436.804896921</v>
      </c>
      <c r="F561" s="237">
        <v>0.11489635361642181</v>
      </c>
      <c r="G561" s="200"/>
      <c r="H561" s="93"/>
      <c r="I561" s="20"/>
      <c r="J561" s="104"/>
      <c r="K561" s="209" t="b">
        <f>IF(ABS(E561-SUM(E562:E563))&lt;0.001,TRUE,FALSE)</f>
        <v>1</v>
      </c>
    </row>
    <row r="562" spans="1:11" ht="12.75" x14ac:dyDescent="0.2">
      <c r="B562" s="601" t="s">
        <v>68</v>
      </c>
      <c r="C562" s="602"/>
      <c r="D562" s="90"/>
      <c r="E562" s="301">
        <v>43688429.659999929</v>
      </c>
      <c r="F562" s="239">
        <v>0.16636403344381456</v>
      </c>
      <c r="G562" s="199"/>
      <c r="H562" s="90"/>
      <c r="I562" s="20"/>
      <c r="J562" s="104"/>
    </row>
    <row r="563" spans="1:11" s="95" customFormat="1" ht="12.75" x14ac:dyDescent="0.2">
      <c r="A563" s="6"/>
      <c r="B563" s="601" t="s">
        <v>69</v>
      </c>
      <c r="C563" s="602"/>
      <c r="D563" s="90"/>
      <c r="E563" s="301">
        <v>3376007.1448969976</v>
      </c>
      <c r="F563" s="239">
        <v>-0.29034325311062692</v>
      </c>
      <c r="G563" s="199"/>
      <c r="H563" s="90"/>
      <c r="I563" s="94"/>
      <c r="J563" s="104"/>
    </row>
    <row r="564" spans="1:11" ht="31.5" customHeight="1" x14ac:dyDescent="0.2">
      <c r="A564" s="91"/>
      <c r="B564" s="630" t="s">
        <v>293</v>
      </c>
      <c r="C564" s="631"/>
      <c r="D564" s="98"/>
      <c r="E564" s="326">
        <v>6680203609.4005766</v>
      </c>
      <c r="F564" s="243">
        <v>9.4107482276276411E-2</v>
      </c>
      <c r="G564" s="202"/>
      <c r="H564" s="99"/>
      <c r="I564" s="8"/>
      <c r="K564" s="209" t="b">
        <f>IF(ABS(E564-SUM(E529,E557,E561))&lt;0.001,TRUE,FALSE)</f>
        <v>1</v>
      </c>
    </row>
    <row r="565" spans="1:11" ht="18.75" customHeight="1" x14ac:dyDescent="0.25">
      <c r="B565" s="7" t="s">
        <v>288</v>
      </c>
      <c r="C565" s="8"/>
      <c r="D565" s="8"/>
      <c r="E565" s="8"/>
      <c r="F565" s="8"/>
      <c r="G565" s="8"/>
      <c r="H565" s="8"/>
    </row>
    <row r="566" spans="1:11" ht="19.5" customHeight="1" x14ac:dyDescent="0.2">
      <c r="B566" s="9"/>
      <c r="C566" s="10" t="str">
        <f>$C$3</f>
        <v>MOIS DE NOVEMBRE 2024</v>
      </c>
      <c r="D566" s="11"/>
      <c r="I566" s="5"/>
    </row>
    <row r="567" spans="1:11" ht="12.75" x14ac:dyDescent="0.2">
      <c r="B567" s="12" t="str">
        <f>B525</f>
        <v xml:space="preserve">             I - ASSURANCE MALADIE : DÉPENSES en milliers d'euros</v>
      </c>
      <c r="C567" s="13"/>
      <c r="D567" s="13"/>
      <c r="E567" s="13"/>
      <c r="F567" s="14"/>
      <c r="G567" s="15"/>
      <c r="H567" s="15"/>
      <c r="I567" s="5"/>
    </row>
    <row r="568" spans="1:11" s="104" customFormat="1" ht="13.5" customHeight="1" x14ac:dyDescent="0.2">
      <c r="A568" s="6"/>
      <c r="B568" s="597"/>
      <c r="C568" s="598"/>
      <c r="D568" s="87"/>
      <c r="E568" s="750" t="s">
        <v>6</v>
      </c>
      <c r="F568" s="339" t="str">
        <f>$H$5</f>
        <v>GAM</v>
      </c>
      <c r="G568" s="89"/>
      <c r="H568" s="20"/>
    </row>
    <row r="569" spans="1:11" s="104" customFormat="1" ht="27" customHeight="1" x14ac:dyDescent="0.2">
      <c r="A569" s="6"/>
      <c r="B569" s="632" t="s">
        <v>292</v>
      </c>
      <c r="C569" s="633"/>
      <c r="D569" s="634"/>
      <c r="E569" s="101"/>
      <c r="F569" s="176"/>
      <c r="G569" s="102"/>
      <c r="H569" s="103"/>
    </row>
    <row r="570" spans="1:11" s="104" customFormat="1" ht="32.25" customHeight="1" x14ac:dyDescent="0.2">
      <c r="A570" s="6"/>
      <c r="B570" s="624" t="s">
        <v>291</v>
      </c>
      <c r="C570" s="625"/>
      <c r="D570" s="626"/>
      <c r="E570" s="327">
        <v>994486786.32794547</v>
      </c>
      <c r="F570" s="177">
        <v>-3.4802446847747692E-2</v>
      </c>
      <c r="G570" s="105"/>
      <c r="H570" s="106"/>
      <c r="K570" s="209" t="b">
        <f>IF(ABS(E570-SUM(E571,E585,E593:E594,E598))&lt;0.001,TRUE,FALSE)</f>
        <v>1</v>
      </c>
    </row>
    <row r="571" spans="1:11" s="104" customFormat="1" ht="28.5" customHeight="1" x14ac:dyDescent="0.2">
      <c r="A571" s="6"/>
      <c r="B571" s="595" t="s">
        <v>183</v>
      </c>
      <c r="C571" s="596"/>
      <c r="D571" s="635"/>
      <c r="E571" s="327">
        <v>789956098.71979117</v>
      </c>
      <c r="F571" s="177">
        <v>-4.1325071248815459E-2</v>
      </c>
      <c r="G571" s="109"/>
      <c r="H571" s="106"/>
      <c r="K571" s="209" t="b">
        <f>IF(ABS(E571-SUM(E572:E584))&lt;0.001,TRUE,FALSE)</f>
        <v>1</v>
      </c>
    </row>
    <row r="572" spans="1:11" s="104" customFormat="1" ht="12.75" x14ac:dyDescent="0.2">
      <c r="A572" s="6"/>
      <c r="B572" s="603" t="s">
        <v>53</v>
      </c>
      <c r="C572" s="604"/>
      <c r="D572" s="605"/>
      <c r="E572" s="328">
        <v>605463497.3900013</v>
      </c>
      <c r="F572" s="174">
        <v>-5.8529174110114712E-2</v>
      </c>
      <c r="G572" s="109"/>
      <c r="H572" s="106"/>
    </row>
    <row r="573" spans="1:11" s="104" customFormat="1" ht="12.75" x14ac:dyDescent="0.2">
      <c r="A573" s="6"/>
      <c r="B573" s="169" t="s">
        <v>360</v>
      </c>
      <c r="C573" s="383"/>
      <c r="D573" s="384"/>
      <c r="E573" s="328">
        <v>262491.91023399995</v>
      </c>
      <c r="F573" s="174"/>
      <c r="G573" s="109"/>
      <c r="H573" s="106"/>
    </row>
    <row r="574" spans="1:11" s="104" customFormat="1" ht="42.75" customHeight="1" x14ac:dyDescent="0.2">
      <c r="A574" s="6"/>
      <c r="B574" s="603" t="s">
        <v>429</v>
      </c>
      <c r="C574" s="604"/>
      <c r="D574" s="605"/>
      <c r="E574" s="328">
        <v>32376252.350000005</v>
      </c>
      <c r="F574" s="174">
        <v>-7.1341034656979829E-2</v>
      </c>
      <c r="G574" s="109"/>
      <c r="H574" s="106"/>
    </row>
    <row r="575" spans="1:11" s="104" customFormat="1" ht="15" customHeight="1" x14ac:dyDescent="0.2">
      <c r="A575" s="6"/>
      <c r="B575" s="603" t="s">
        <v>54</v>
      </c>
      <c r="C575" s="604"/>
      <c r="D575" s="605"/>
      <c r="E575" s="328">
        <v>2321513.6799999974</v>
      </c>
      <c r="F575" s="174">
        <v>-1.5129118484411119E-2</v>
      </c>
      <c r="G575" s="109"/>
      <c r="H575" s="106"/>
    </row>
    <row r="576" spans="1:11" s="104" customFormat="1" ht="15" customHeight="1" x14ac:dyDescent="0.2">
      <c r="A576" s="6"/>
      <c r="B576" s="603" t="s">
        <v>627</v>
      </c>
      <c r="C576" s="604"/>
      <c r="D576" s="605"/>
      <c r="E576" s="328">
        <v>5375230.1500000134</v>
      </c>
      <c r="F576" s="174">
        <v>-8.0118395792570185E-2</v>
      </c>
      <c r="G576" s="109"/>
      <c r="H576" s="106"/>
    </row>
    <row r="577" spans="1:11" s="104" customFormat="1" ht="12.75" x14ac:dyDescent="0.2">
      <c r="A577" s="6"/>
      <c r="B577" s="603" t="s">
        <v>302</v>
      </c>
      <c r="C577" s="604"/>
      <c r="D577" s="605"/>
      <c r="E577" s="328">
        <v>625.54</v>
      </c>
      <c r="F577" s="174"/>
      <c r="G577" s="109"/>
      <c r="H577" s="106"/>
    </row>
    <row r="578" spans="1:11" s="104" customFormat="1" ht="12.75" x14ac:dyDescent="0.2">
      <c r="A578" s="6"/>
      <c r="B578" s="169" t="s">
        <v>184</v>
      </c>
      <c r="C578" s="170"/>
      <c r="D578" s="171"/>
      <c r="E578" s="328">
        <v>63040203.229999989</v>
      </c>
      <c r="F578" s="174">
        <v>0.13693609658239114</v>
      </c>
      <c r="G578" s="109"/>
      <c r="H578" s="110"/>
    </row>
    <row r="579" spans="1:11" s="104" customFormat="1" ht="12.75" x14ac:dyDescent="0.2">
      <c r="A579" s="6"/>
      <c r="B579" s="395" t="s">
        <v>373</v>
      </c>
      <c r="C579" s="170"/>
      <c r="D579" s="171"/>
      <c r="E579" s="328">
        <v>71408208.00999999</v>
      </c>
      <c r="F579" s="174">
        <v>-1.8174570680619451E-2</v>
      </c>
      <c r="G579" s="109"/>
      <c r="H579" s="110"/>
    </row>
    <row r="580" spans="1:11" s="104" customFormat="1" ht="14.25" customHeight="1" x14ac:dyDescent="0.2">
      <c r="A580" s="6"/>
      <c r="B580" s="169" t="s">
        <v>185</v>
      </c>
      <c r="C580" s="170"/>
      <c r="D580" s="171"/>
      <c r="E580" s="328">
        <v>70940.449555999992</v>
      </c>
      <c r="F580" s="174">
        <v>0.20467129567691034</v>
      </c>
      <c r="G580" s="109"/>
      <c r="H580" s="110"/>
    </row>
    <row r="581" spans="1:11" s="104" customFormat="1" ht="12.75" x14ac:dyDescent="0.2">
      <c r="A581" s="6"/>
      <c r="B581" s="603" t="s">
        <v>186</v>
      </c>
      <c r="C581" s="604"/>
      <c r="D581" s="605"/>
      <c r="E581" s="328">
        <v>9379496.1899999958</v>
      </c>
      <c r="F581" s="174">
        <v>1.4187936513160082E-2</v>
      </c>
      <c r="G581" s="109"/>
      <c r="H581" s="110"/>
    </row>
    <row r="582" spans="1:11" s="104" customFormat="1" ht="12.75" x14ac:dyDescent="0.2">
      <c r="A582" s="6"/>
      <c r="B582" s="603" t="s">
        <v>187</v>
      </c>
      <c r="C582" s="604"/>
      <c r="D582" s="605"/>
      <c r="E582" s="328"/>
      <c r="F582" s="174"/>
      <c r="G582" s="109"/>
      <c r="H582" s="106"/>
    </row>
    <row r="583" spans="1:11" s="104" customFormat="1" ht="12.75" x14ac:dyDescent="0.2">
      <c r="A583" s="6"/>
      <c r="B583" s="603" t="s">
        <v>188</v>
      </c>
      <c r="C583" s="604"/>
      <c r="D583" s="605"/>
      <c r="E583" s="328">
        <v>65169.819999999891</v>
      </c>
      <c r="F583" s="174">
        <v>-0.47771377610056065</v>
      </c>
      <c r="G583" s="109"/>
      <c r="H583" s="106"/>
    </row>
    <row r="584" spans="1:11" s="104" customFormat="1" ht="21" customHeight="1" x14ac:dyDescent="0.2">
      <c r="A584" s="6"/>
      <c r="B584" s="603" t="s">
        <v>378</v>
      </c>
      <c r="C584" s="604"/>
      <c r="D584" s="605"/>
      <c r="E584" s="328">
        <v>192470</v>
      </c>
      <c r="F584" s="174">
        <v>-0.16239457582272199</v>
      </c>
      <c r="G584" s="109"/>
      <c r="H584" s="106"/>
    </row>
    <row r="585" spans="1:11" s="104" customFormat="1" ht="18" customHeight="1" x14ac:dyDescent="0.2">
      <c r="A585" s="6"/>
      <c r="B585" s="595" t="s">
        <v>55</v>
      </c>
      <c r="C585" s="596"/>
      <c r="D585" s="635"/>
      <c r="E585" s="327">
        <v>22336238.938154001</v>
      </c>
      <c r="F585" s="177">
        <v>-4.4753689876112834E-2</v>
      </c>
      <c r="G585" s="108"/>
      <c r="H585" s="106"/>
      <c r="K585" s="209" t="b">
        <f>IF(ABS(E585-SUM(E586,E589,E592))&lt;0.001,TRUE,FALSE)</f>
        <v>1</v>
      </c>
    </row>
    <row r="586" spans="1:11" s="104" customFormat="1" ht="15" customHeight="1" x14ac:dyDescent="0.2">
      <c r="A586" s="6"/>
      <c r="B586" s="606" t="s">
        <v>56</v>
      </c>
      <c r="C586" s="607"/>
      <c r="D586" s="608"/>
      <c r="E586" s="328">
        <v>13705797.611883994</v>
      </c>
      <c r="F586" s="174">
        <v>-8.9178460242711588E-2</v>
      </c>
      <c r="G586" s="109"/>
      <c r="H586" s="106"/>
      <c r="K586" s="209" t="b">
        <f>IF(ABS(E586-SUM(E587:E588))&lt;0.001,TRUE,FALSE)</f>
        <v>1</v>
      </c>
    </row>
    <row r="587" spans="1:11" s="104" customFormat="1" ht="15" customHeight="1" x14ac:dyDescent="0.2">
      <c r="A587" s="6"/>
      <c r="B587" s="603" t="s">
        <v>57</v>
      </c>
      <c r="C587" s="604"/>
      <c r="D587" s="605"/>
      <c r="E587" s="328">
        <v>471076.39999999804</v>
      </c>
      <c r="F587" s="174">
        <v>-5.2268187137217148E-2</v>
      </c>
      <c r="G587" s="109"/>
      <c r="H587" s="111"/>
    </row>
    <row r="588" spans="1:11" s="104" customFormat="1" ht="18" customHeight="1" x14ac:dyDescent="0.2">
      <c r="A588" s="24"/>
      <c r="B588" s="603" t="s">
        <v>58</v>
      </c>
      <c r="C588" s="604"/>
      <c r="D588" s="605"/>
      <c r="E588" s="328">
        <v>13234721.211883996</v>
      </c>
      <c r="F588" s="174">
        <v>-9.0439329404572777E-2</v>
      </c>
      <c r="G588" s="109"/>
      <c r="H588" s="112"/>
    </row>
    <row r="589" spans="1:11" s="104" customFormat="1" ht="15" customHeight="1" x14ac:dyDescent="0.2">
      <c r="A589" s="24"/>
      <c r="B589" s="606" t="s">
        <v>379</v>
      </c>
      <c r="C589" s="607"/>
      <c r="D589" s="608"/>
      <c r="E589" s="328">
        <v>8630441.3262700066</v>
      </c>
      <c r="F589" s="174">
        <v>3.5449598146050532E-2</v>
      </c>
      <c r="G589" s="109"/>
      <c r="H589" s="107"/>
      <c r="K589" s="209" t="b">
        <f>IF(ABS(E589-SUM(E590:E591))&lt;0.001,TRUE,FALSE)</f>
        <v>1</v>
      </c>
    </row>
    <row r="590" spans="1:11" s="104" customFormat="1" ht="15" customHeight="1" x14ac:dyDescent="0.2">
      <c r="A590" s="6"/>
      <c r="B590" s="603" t="s">
        <v>372</v>
      </c>
      <c r="C590" s="604"/>
      <c r="D590" s="605"/>
      <c r="E590" s="328"/>
      <c r="F590" s="174"/>
      <c r="G590" s="109"/>
      <c r="H590" s="106"/>
    </row>
    <row r="591" spans="1:11" s="104" customFormat="1" ht="15" customHeight="1" x14ac:dyDescent="0.2">
      <c r="A591" s="6"/>
      <c r="B591" s="603" t="s">
        <v>434</v>
      </c>
      <c r="C591" s="604"/>
      <c r="D591" s="605"/>
      <c r="E591" s="328">
        <v>8630441.3262700066</v>
      </c>
      <c r="F591" s="174">
        <v>3.5449598146050532E-2</v>
      </c>
      <c r="G591" s="109"/>
      <c r="H591" s="111"/>
    </row>
    <row r="592" spans="1:11" s="104" customFormat="1" ht="18" customHeight="1" x14ac:dyDescent="0.2">
      <c r="A592" s="6"/>
      <c r="B592" s="606" t="s">
        <v>180</v>
      </c>
      <c r="C592" s="607"/>
      <c r="D592" s="608"/>
      <c r="E592" s="328"/>
      <c r="F592" s="174"/>
      <c r="G592" s="109"/>
      <c r="H592" s="111"/>
    </row>
    <row r="593" spans="1:11" s="104" customFormat="1" ht="26.25" customHeight="1" x14ac:dyDescent="0.2">
      <c r="A593" s="24"/>
      <c r="B593" s="595" t="s">
        <v>189</v>
      </c>
      <c r="C593" s="596"/>
      <c r="D593" s="635"/>
      <c r="E593" s="327">
        <v>78446093.03000015</v>
      </c>
      <c r="F593" s="177">
        <v>-7.8991255312470865E-2</v>
      </c>
      <c r="G593" s="109"/>
      <c r="H593" s="107"/>
    </row>
    <row r="594" spans="1:11" s="104" customFormat="1" ht="17.25" customHeight="1" x14ac:dyDescent="0.2">
      <c r="A594" s="6"/>
      <c r="B594" s="595" t="s">
        <v>190</v>
      </c>
      <c r="C594" s="596"/>
      <c r="D594" s="635"/>
      <c r="E594" s="327">
        <v>112044943.64000003</v>
      </c>
      <c r="F594" s="177">
        <v>5.0006483911612776E-2</v>
      </c>
      <c r="G594" s="109"/>
      <c r="H594" s="106"/>
      <c r="K594" s="209" t="b">
        <f>IF(ABS(E594-SUM(E595:E597))&lt;0.001,TRUE,FALSE)</f>
        <v>1</v>
      </c>
    </row>
    <row r="595" spans="1:11" s="104" customFormat="1" ht="17.25" customHeight="1" x14ac:dyDescent="0.2">
      <c r="A595" s="6"/>
      <c r="B595" s="603" t="s">
        <v>191</v>
      </c>
      <c r="C595" s="604"/>
      <c r="D595" s="605"/>
      <c r="E595" s="328">
        <v>97549544.320000038</v>
      </c>
      <c r="F595" s="174">
        <v>7.9000686006401422E-2</v>
      </c>
      <c r="G595" s="109"/>
      <c r="H595" s="106"/>
    </row>
    <row r="596" spans="1:11" s="104" customFormat="1" ht="17.25" customHeight="1" x14ac:dyDescent="0.2">
      <c r="A596" s="6"/>
      <c r="B596" s="603" t="s">
        <v>392</v>
      </c>
      <c r="C596" s="604"/>
      <c r="D596" s="605"/>
      <c r="E596" s="328">
        <v>34199.689999999988</v>
      </c>
      <c r="F596" s="174">
        <v>-0.16902662006046243</v>
      </c>
      <c r="G596" s="109"/>
      <c r="H596" s="106"/>
    </row>
    <row r="597" spans="1:11" s="104" customFormat="1" ht="33" customHeight="1" x14ac:dyDescent="0.2">
      <c r="A597" s="6"/>
      <c r="B597" s="587" t="s">
        <v>393</v>
      </c>
      <c r="C597" s="383"/>
      <c r="D597" s="384"/>
      <c r="E597" s="328">
        <v>14461199.62999999</v>
      </c>
      <c r="F597" s="174">
        <v>-0.11064646270937506</v>
      </c>
      <c r="G597" s="109"/>
      <c r="H597" s="106"/>
    </row>
    <row r="598" spans="1:11" s="104" customFormat="1" ht="32.25" customHeight="1" x14ac:dyDescent="0.2">
      <c r="A598" s="6"/>
      <c r="B598" s="595" t="s">
        <v>82</v>
      </c>
      <c r="C598" s="647"/>
      <c r="D598" s="648"/>
      <c r="E598" s="327">
        <v>-8296588</v>
      </c>
      <c r="F598" s="177">
        <v>-7.0784106949989711E-2</v>
      </c>
      <c r="G598" s="102"/>
      <c r="H598" s="106"/>
    </row>
    <row r="599" spans="1:11" s="104" customFormat="1" ht="12.75" customHeight="1" x14ac:dyDescent="0.2">
      <c r="A599" s="24"/>
      <c r="B599" s="624" t="s">
        <v>60</v>
      </c>
      <c r="C599" s="625"/>
      <c r="D599" s="626"/>
      <c r="E599" s="327">
        <v>44193854.307052001</v>
      </c>
      <c r="F599" s="177">
        <v>-4.3576027673085771E-2</v>
      </c>
      <c r="G599" s="105"/>
      <c r="H599" s="107"/>
      <c r="K599" s="209" t="b">
        <f>IF(ABS(E599-SUM(E600:E602))&lt;0.001,TRUE,FALSE)</f>
        <v>1</v>
      </c>
    </row>
    <row r="600" spans="1:11" s="104" customFormat="1" ht="12.75" customHeight="1" x14ac:dyDescent="0.2">
      <c r="A600" s="24"/>
      <c r="B600" s="638" t="s">
        <v>390</v>
      </c>
      <c r="C600" s="639"/>
      <c r="D600" s="640"/>
      <c r="E600" s="328">
        <v>24581941.222778</v>
      </c>
      <c r="F600" s="174">
        <v>-0.13174354789739728</v>
      </c>
      <c r="G600" s="105"/>
      <c r="H600" s="107"/>
    </row>
    <row r="601" spans="1:11" s="104" customFormat="1" ht="12.75" x14ac:dyDescent="0.2">
      <c r="A601" s="24"/>
      <c r="B601" s="638" t="s">
        <v>391</v>
      </c>
      <c r="C601" s="639"/>
      <c r="D601" s="640"/>
      <c r="E601" s="328">
        <v>19611913.084274005</v>
      </c>
      <c r="F601" s="174">
        <v>9.5910370303259995E-2</v>
      </c>
      <c r="G601" s="105"/>
      <c r="H601" s="107"/>
    </row>
    <row r="602" spans="1:11" s="104" customFormat="1" ht="12.75" x14ac:dyDescent="0.2">
      <c r="A602" s="24"/>
      <c r="B602" s="638" t="s">
        <v>462</v>
      </c>
      <c r="C602" s="639"/>
      <c r="D602" s="640"/>
      <c r="E602" s="328"/>
      <c r="F602" s="174"/>
      <c r="G602" s="105"/>
      <c r="H602" s="107"/>
    </row>
    <row r="603" spans="1:11" s="359" customFormat="1" ht="12.75" hidden="1" x14ac:dyDescent="0.2">
      <c r="A603" s="6"/>
      <c r="B603" s="624"/>
      <c r="C603" s="625"/>
      <c r="D603" s="626"/>
      <c r="E603" s="327"/>
      <c r="F603" s="177"/>
      <c r="G603" s="109"/>
      <c r="H603" s="106"/>
    </row>
    <row r="604" spans="1:11" s="359" customFormat="1" ht="32.25" customHeight="1" x14ac:dyDescent="0.2">
      <c r="A604" s="356"/>
      <c r="B604" s="624" t="s">
        <v>481</v>
      </c>
      <c r="C604" s="625"/>
      <c r="D604" s="626"/>
      <c r="E604" s="327"/>
      <c r="F604" s="327"/>
      <c r="G604" s="357"/>
      <c r="H604" s="358"/>
    </row>
    <row r="605" spans="1:11" s="359" customFormat="1" ht="24.75" customHeight="1" x14ac:dyDescent="0.2">
      <c r="A605" s="356"/>
      <c r="B605" s="624" t="s">
        <v>482</v>
      </c>
      <c r="C605" s="636"/>
      <c r="D605" s="637"/>
      <c r="E605" s="328"/>
      <c r="F605" s="174"/>
      <c r="G605" s="357"/>
      <c r="H605" s="358"/>
    </row>
    <row r="606" spans="1:11" s="359" customFormat="1" ht="21" customHeight="1" x14ac:dyDescent="0.2">
      <c r="A606" s="356"/>
      <c r="B606" s="624" t="s">
        <v>342</v>
      </c>
      <c r="C606" s="636"/>
      <c r="D606" s="637"/>
      <c r="E606" s="327">
        <v>243230811.95366776</v>
      </c>
      <c r="F606" s="177">
        <v>-9.7838421827557198E-2</v>
      </c>
      <c r="G606" s="357"/>
      <c r="H606" s="358"/>
      <c r="K606" s="209" t="b">
        <f>IF(ABS(E606-SUM(E607,E616))&lt;0.001,TRUE,FALSE)</f>
        <v>1</v>
      </c>
    </row>
    <row r="607" spans="1:11" s="104" customFormat="1" ht="18" customHeight="1" x14ac:dyDescent="0.2">
      <c r="A607" s="356"/>
      <c r="B607" s="595" t="s">
        <v>61</v>
      </c>
      <c r="C607" s="596"/>
      <c r="D607" s="635"/>
      <c r="E607" s="327">
        <v>68707269.121553004</v>
      </c>
      <c r="F607" s="177">
        <v>-0.13512805344096901</v>
      </c>
      <c r="G607" s="357"/>
      <c r="H607" s="358"/>
      <c r="K607" s="209" t="b">
        <f>IF(ABS(E607-SUM(E608:E615))&lt;0.001,TRUE,FALSE)</f>
        <v>1</v>
      </c>
    </row>
    <row r="608" spans="1:11" s="104" customFormat="1" ht="15" customHeight="1" x14ac:dyDescent="0.2">
      <c r="A608" s="6"/>
      <c r="B608" s="603" t="s">
        <v>471</v>
      </c>
      <c r="C608" s="604"/>
      <c r="D608" s="605"/>
      <c r="E608" s="328">
        <v>8181.4400000000014</v>
      </c>
      <c r="F608" s="174">
        <v>0.87928737469794327</v>
      </c>
      <c r="G608" s="108"/>
      <c r="H608" s="106"/>
    </row>
    <row r="609" spans="1:11" s="104" customFormat="1" ht="15" customHeight="1" x14ac:dyDescent="0.2">
      <c r="A609" s="6"/>
      <c r="B609" s="603" t="s">
        <v>473</v>
      </c>
      <c r="C609" s="604"/>
      <c r="D609" s="605"/>
      <c r="E609" s="328">
        <v>68136628.703049004</v>
      </c>
      <c r="F609" s="174">
        <v>-0.13464939692310174</v>
      </c>
      <c r="G609" s="108"/>
      <c r="H609" s="106"/>
    </row>
    <row r="610" spans="1:11" s="104" customFormat="1" ht="15" customHeight="1" x14ac:dyDescent="0.2">
      <c r="A610" s="6"/>
      <c r="B610" s="603" t="s">
        <v>430</v>
      </c>
      <c r="C610" s="604"/>
      <c r="D610" s="605"/>
      <c r="E610" s="328"/>
      <c r="F610" s="174"/>
      <c r="G610" s="108"/>
      <c r="H610" s="106"/>
    </row>
    <row r="611" spans="1:11" s="104" customFormat="1" ht="12.75" customHeight="1" x14ac:dyDescent="0.2">
      <c r="A611" s="6"/>
      <c r="B611" s="603" t="s">
        <v>469</v>
      </c>
      <c r="C611" s="604"/>
      <c r="D611" s="605"/>
      <c r="E611" s="328"/>
      <c r="F611" s="174"/>
      <c r="G611" s="109"/>
      <c r="H611" s="106"/>
    </row>
    <row r="612" spans="1:11" s="104" customFormat="1" ht="12.75" customHeight="1" x14ac:dyDescent="0.2">
      <c r="A612" s="6"/>
      <c r="B612" s="603" t="s">
        <v>399</v>
      </c>
      <c r="C612" s="604"/>
      <c r="D612" s="605"/>
      <c r="E612" s="328">
        <v>0</v>
      </c>
      <c r="F612" s="174"/>
      <c r="G612" s="109"/>
      <c r="H612" s="106"/>
    </row>
    <row r="613" spans="1:11" s="104" customFormat="1" ht="12.75" customHeight="1" x14ac:dyDescent="0.2">
      <c r="A613" s="6"/>
      <c r="B613" s="603" t="s">
        <v>400</v>
      </c>
      <c r="C613" s="604"/>
      <c r="D613" s="605"/>
      <c r="E613" s="328">
        <v>0</v>
      </c>
      <c r="F613" s="174"/>
      <c r="G613" s="102"/>
      <c r="H613" s="106"/>
    </row>
    <row r="614" spans="1:11" s="104" customFormat="1" ht="12.75" customHeight="1" x14ac:dyDescent="0.2">
      <c r="A614" s="6"/>
      <c r="B614" s="638" t="s">
        <v>443</v>
      </c>
      <c r="C614" s="639"/>
      <c r="D614" s="640"/>
      <c r="E614" s="328">
        <v>537661.50850400014</v>
      </c>
      <c r="F614" s="174">
        <v>-0.18039208084276448</v>
      </c>
      <c r="G614" s="102"/>
      <c r="H614" s="106"/>
    </row>
    <row r="615" spans="1:11" s="104" customFormat="1" ht="11.25" customHeight="1" x14ac:dyDescent="0.2">
      <c r="A615" s="6"/>
      <c r="B615" s="638" t="s">
        <v>401</v>
      </c>
      <c r="C615" s="639"/>
      <c r="D615" s="640"/>
      <c r="E615" s="328">
        <v>24797.47</v>
      </c>
      <c r="F615" s="174">
        <v>-0.37577953707316503</v>
      </c>
      <c r="G615" s="102"/>
      <c r="H615" s="106"/>
    </row>
    <row r="616" spans="1:11" s="104" customFormat="1" ht="18.75" customHeight="1" x14ac:dyDescent="0.2">
      <c r="A616" s="6"/>
      <c r="B616" s="595" t="s">
        <v>62</v>
      </c>
      <c r="C616" s="596"/>
      <c r="D616" s="635"/>
      <c r="E616" s="327">
        <v>174523542.83211476</v>
      </c>
      <c r="F616" s="177">
        <v>-8.2260687791521292E-2</v>
      </c>
      <c r="G616" s="109"/>
      <c r="H616" s="113"/>
      <c r="K616" s="209" t="b">
        <f>IF(ABS(E616-SUM(E617:E625))&lt;0.001,TRUE,FALSE)</f>
        <v>1</v>
      </c>
    </row>
    <row r="617" spans="1:11" s="104" customFormat="1" ht="12.75" customHeight="1" x14ac:dyDescent="0.2">
      <c r="A617" s="6"/>
      <c r="B617" s="603" t="s">
        <v>470</v>
      </c>
      <c r="C617" s="604"/>
      <c r="D617" s="605"/>
      <c r="E617" s="328">
        <v>97780248.098399818</v>
      </c>
      <c r="F617" s="174">
        <v>-0.41179189122742843</v>
      </c>
      <c r="G617" s="109"/>
      <c r="H617" s="113"/>
    </row>
    <row r="618" spans="1:11" s="104" customFormat="1" ht="12.75" customHeight="1" x14ac:dyDescent="0.2">
      <c r="A618" s="6"/>
      <c r="B618" s="603" t="s">
        <v>474</v>
      </c>
      <c r="C618" s="604"/>
      <c r="D618" s="605"/>
      <c r="E618" s="328">
        <v>60871355.657548994</v>
      </c>
      <c r="F618" s="174"/>
      <c r="G618" s="109"/>
      <c r="H618" s="113"/>
    </row>
    <row r="619" spans="1:11" s="104" customFormat="1" ht="12.75" customHeight="1" x14ac:dyDescent="0.2">
      <c r="A619" s="6"/>
      <c r="B619" s="603" t="s">
        <v>402</v>
      </c>
      <c r="C619" s="604"/>
      <c r="D619" s="605"/>
      <c r="E619" s="328">
        <v>-2261.8199999999979</v>
      </c>
      <c r="F619" s="174"/>
      <c r="G619" s="109"/>
      <c r="H619" s="113"/>
    </row>
    <row r="620" spans="1:11" s="104" customFormat="1" ht="12.75" customHeight="1" x14ac:dyDescent="0.2">
      <c r="A620" s="6"/>
      <c r="B620" s="603" t="s">
        <v>469</v>
      </c>
      <c r="C620" s="604"/>
      <c r="D620" s="605"/>
      <c r="E620" s="328">
        <v>855830.06000000029</v>
      </c>
      <c r="F620" s="174">
        <v>-0.44469001892166249</v>
      </c>
      <c r="G620" s="109"/>
      <c r="H620" s="113"/>
    </row>
    <row r="621" spans="1:11" s="104" customFormat="1" ht="12.75" customHeight="1" x14ac:dyDescent="0.2">
      <c r="A621" s="6"/>
      <c r="B621" s="603" t="s">
        <v>472</v>
      </c>
      <c r="C621" s="604"/>
      <c r="D621" s="605"/>
      <c r="E621" s="328">
        <v>12102117.380000006</v>
      </c>
      <c r="F621" s="174"/>
      <c r="G621" s="109"/>
      <c r="H621" s="113"/>
    </row>
    <row r="622" spans="1:11" s="104" customFormat="1" ht="12.75" customHeight="1" x14ac:dyDescent="0.2">
      <c r="A622" s="6"/>
      <c r="B622" s="603" t="s">
        <v>399</v>
      </c>
      <c r="C622" s="604"/>
      <c r="D622" s="605"/>
      <c r="E622" s="328">
        <v>428816.16800199996</v>
      </c>
      <c r="F622" s="174"/>
      <c r="G622" s="109"/>
      <c r="H622" s="113"/>
    </row>
    <row r="623" spans="1:11" s="104" customFormat="1" ht="12.75" customHeight="1" x14ac:dyDescent="0.2">
      <c r="A623" s="6"/>
      <c r="B623" s="603" t="s">
        <v>400</v>
      </c>
      <c r="C623" s="604"/>
      <c r="D623" s="605"/>
      <c r="E623" s="328">
        <v>-24</v>
      </c>
      <c r="F623" s="174">
        <v>-0.99905303030303028</v>
      </c>
      <c r="G623" s="109"/>
      <c r="H623" s="113"/>
    </row>
    <row r="624" spans="1:11" s="457" customFormat="1" ht="12.75" customHeight="1" x14ac:dyDescent="0.2">
      <c r="A624" s="6"/>
      <c r="B624" s="169" t="s">
        <v>425</v>
      </c>
      <c r="C624" s="383"/>
      <c r="D624" s="384"/>
      <c r="E624" s="328">
        <v>1992578.411489001</v>
      </c>
      <c r="F624" s="174">
        <v>-5.2477832017822856E-2</v>
      </c>
      <c r="G624" s="109"/>
      <c r="H624" s="113"/>
    </row>
    <row r="625" spans="1:11" s="457" customFormat="1" ht="21" customHeight="1" x14ac:dyDescent="0.2">
      <c r="A625" s="452"/>
      <c r="B625" s="644" t="s">
        <v>403</v>
      </c>
      <c r="C625" s="645"/>
      <c r="D625" s="646"/>
      <c r="E625" s="453">
        <v>494882.87667500001</v>
      </c>
      <c r="F625" s="454">
        <v>-0.80710837344785191</v>
      </c>
      <c r="G625" s="455"/>
      <c r="H625" s="456"/>
    </row>
    <row r="626" spans="1:11" s="457" customFormat="1" ht="18.75" customHeight="1" x14ac:dyDescent="0.2">
      <c r="A626" s="452"/>
      <c r="B626" s="624" t="s">
        <v>343</v>
      </c>
      <c r="C626" s="625"/>
      <c r="D626" s="625"/>
      <c r="E626" s="458"/>
      <c r="F626" s="459"/>
      <c r="G626" s="460"/>
      <c r="H626" s="461"/>
    </row>
    <row r="627" spans="1:11" s="457" customFormat="1" ht="15" customHeight="1" x14ac:dyDescent="0.2">
      <c r="A627" s="452"/>
      <c r="B627" s="624" t="s">
        <v>344</v>
      </c>
      <c r="C627" s="625"/>
      <c r="D627" s="625"/>
      <c r="E627" s="458">
        <v>18607999.924336009</v>
      </c>
      <c r="F627" s="459">
        <v>-0.14735729242965401</v>
      </c>
      <c r="G627" s="460"/>
      <c r="H627" s="461"/>
      <c r="K627" s="209" t="b">
        <f>IF(ABS(E627-SUM(E628:E630))&lt;0.001,TRUE,FALSE)</f>
        <v>1</v>
      </c>
    </row>
    <row r="628" spans="1:11" s="457" customFormat="1" ht="12.75" customHeight="1" x14ac:dyDescent="0.2">
      <c r="A628" s="452"/>
      <c r="B628" s="595" t="s">
        <v>63</v>
      </c>
      <c r="C628" s="596"/>
      <c r="D628" s="596"/>
      <c r="E628" s="453">
        <v>6066531.4643359957</v>
      </c>
      <c r="F628" s="454">
        <v>-7.2744239523676257E-2</v>
      </c>
      <c r="G628" s="462"/>
      <c r="H628" s="461"/>
    </row>
    <row r="629" spans="1:11" s="751" customFormat="1" ht="22.5" customHeight="1" x14ac:dyDescent="0.2">
      <c r="A629" s="452"/>
      <c r="B629" s="595" t="s">
        <v>64</v>
      </c>
      <c r="C629" s="596"/>
      <c r="D629" s="596"/>
      <c r="E629" s="453">
        <v>12541468.460000012</v>
      </c>
      <c r="F629" s="454">
        <v>-0.11539551142449156</v>
      </c>
      <c r="G629" s="462"/>
      <c r="H629" s="461"/>
      <c r="J629" s="457"/>
    </row>
    <row r="630" spans="1:11" s="751" customFormat="1" ht="22.5" customHeight="1" x14ac:dyDescent="0.2">
      <c r="A630" s="452"/>
      <c r="B630" s="595" t="s">
        <v>478</v>
      </c>
      <c r="C630" s="596"/>
      <c r="D630" s="596"/>
      <c r="E630" s="453"/>
      <c r="F630" s="454"/>
      <c r="G630" s="462"/>
      <c r="H630" s="461"/>
      <c r="J630" s="457"/>
    </row>
    <row r="631" spans="1:11" s="751" customFormat="1" ht="22.5" customHeight="1" x14ac:dyDescent="0.2">
      <c r="A631" s="452"/>
      <c r="B631" s="595" t="s">
        <v>479</v>
      </c>
      <c r="C631" s="596"/>
      <c r="D631" s="596"/>
      <c r="E631" s="453"/>
      <c r="F631" s="454"/>
      <c r="G631" s="462"/>
      <c r="H631" s="461"/>
      <c r="J631" s="457"/>
    </row>
    <row r="632" spans="1:11" ht="18.75" customHeight="1" x14ac:dyDescent="0.2">
      <c r="A632" s="463"/>
      <c r="B632" s="641" t="s">
        <v>290</v>
      </c>
      <c r="C632" s="642"/>
      <c r="D632" s="643"/>
      <c r="E632" s="326">
        <v>1300519452.5130012</v>
      </c>
      <c r="F632" s="243">
        <v>-4.9317843400273564E-2</v>
      </c>
      <c r="G632" s="464"/>
      <c r="H632" s="465"/>
      <c r="I632" s="8"/>
      <c r="K632" s="209" t="b">
        <f>IF(ABS(E632-SUM(E570,E599,E603:E606,E626:E627))&lt;0.001,TRUE,FALSE)</f>
        <v>1</v>
      </c>
    </row>
    <row r="633" spans="1:11" ht="22.5" customHeight="1" x14ac:dyDescent="0.25">
      <c r="B633" s="7" t="s">
        <v>288</v>
      </c>
      <c r="C633" s="8"/>
      <c r="D633" s="8"/>
      <c r="E633" s="8"/>
      <c r="F633" s="115"/>
      <c r="G633" s="115"/>
      <c r="H633" s="115"/>
    </row>
    <row r="634" spans="1:11" ht="19.5" customHeight="1" x14ac:dyDescent="0.2">
      <c r="B634" s="9"/>
      <c r="C634" s="10" t="str">
        <f>$C$3</f>
        <v>MOIS DE NOVEMBRE 2024</v>
      </c>
      <c r="D634" s="11"/>
      <c r="F634" s="116"/>
      <c r="G634" s="116"/>
      <c r="H634" s="116"/>
      <c r="I634" s="15"/>
    </row>
    <row r="635" spans="1:11" ht="12.75" x14ac:dyDescent="0.2">
      <c r="B635" s="12" t="str">
        <f>B567</f>
        <v xml:space="preserve">             I - ASSURANCE MALADIE : DÉPENSES en milliers d'euros</v>
      </c>
      <c r="C635" s="13"/>
      <c r="D635" s="13"/>
      <c r="E635" s="13"/>
      <c r="F635" s="14"/>
      <c r="G635" s="15"/>
      <c r="H635" s="15"/>
      <c r="I635" s="20"/>
    </row>
    <row r="636" spans="1:11" ht="12.75" x14ac:dyDescent="0.2">
      <c r="B636" s="597"/>
      <c r="C636" s="598"/>
      <c r="D636" s="87"/>
      <c r="E636" s="750" t="s">
        <v>6</v>
      </c>
      <c r="F636" s="339" t="str">
        <f>$H$5</f>
        <v>GAM</v>
      </c>
      <c r="G636" s="749"/>
      <c r="H636" s="89"/>
      <c r="I636" s="20"/>
    </row>
    <row r="637" spans="1:11" ht="15.75" customHeight="1" x14ac:dyDescent="0.2">
      <c r="A637" s="114"/>
      <c r="B637" s="126" t="s">
        <v>475</v>
      </c>
      <c r="C637" s="126"/>
      <c r="D637" s="126"/>
      <c r="E637" s="326">
        <v>77277787.910859406</v>
      </c>
      <c r="F637" s="243">
        <v>0.17442377751068827</v>
      </c>
      <c r="G637" s="204"/>
      <c r="H637" s="119"/>
      <c r="I637" s="111"/>
      <c r="K637" s="209"/>
    </row>
    <row r="638" spans="1:11" s="121" customFormat="1" ht="17.25" customHeight="1" x14ac:dyDescent="0.2">
      <c r="A638" s="6"/>
      <c r="B638" s="123"/>
      <c r="C638" s="124"/>
      <c r="D638" s="124"/>
      <c r="E638" s="748"/>
      <c r="F638" s="747"/>
      <c r="G638" s="205"/>
      <c r="H638" s="125"/>
      <c r="I638" s="120"/>
      <c r="J638" s="104"/>
    </row>
    <row r="639" spans="1:11" ht="12.75" x14ac:dyDescent="0.2">
      <c r="A639" s="114"/>
      <c r="B639" s="126" t="s">
        <v>30</v>
      </c>
      <c r="C639" s="127"/>
      <c r="D639" s="128"/>
      <c r="E639" s="411">
        <v>8058000849.8244381</v>
      </c>
      <c r="F639" s="412">
        <v>6.8784674338802754E-2</v>
      </c>
      <c r="G639" s="206"/>
      <c r="H639" s="129"/>
      <c r="I639" s="111"/>
      <c r="K639" s="209" t="b">
        <f>IF(ABS(E639-SUM(E564,E632,E637))&lt;0.001,TRUE,FALSE)</f>
        <v>1</v>
      </c>
    </row>
    <row r="640" spans="1:11" ht="12.75" x14ac:dyDescent="0.2">
      <c r="B640" s="218"/>
      <c r="C640" s="127"/>
      <c r="D640" s="127"/>
      <c r="E640" s="409"/>
      <c r="F640" s="410"/>
      <c r="G640" s="206"/>
      <c r="H640" s="130"/>
      <c r="I640" s="111"/>
    </row>
    <row r="641" spans="1:10" ht="12.75" x14ac:dyDescent="0.2">
      <c r="B641" s="126" t="s">
        <v>240</v>
      </c>
      <c r="C641" s="127"/>
      <c r="D641" s="128"/>
      <c r="E641" s="411">
        <v>4943785.5699999975</v>
      </c>
      <c r="F641" s="412">
        <v>8.8846921729828665E-2</v>
      </c>
      <c r="G641" s="206"/>
      <c r="H641" s="129"/>
      <c r="I641" s="111"/>
    </row>
    <row r="642" spans="1:10" s="121" customFormat="1" ht="17.25" customHeight="1" x14ac:dyDescent="0.2">
      <c r="A642" s="6"/>
      <c r="B642" s="216"/>
      <c r="C642" s="573"/>
      <c r="D642" s="573"/>
      <c r="E642" s="402"/>
      <c r="F642" s="209"/>
      <c r="G642" s="206"/>
      <c r="H642" s="129"/>
      <c r="I642" s="120"/>
      <c r="J642" s="104"/>
    </row>
    <row r="643" spans="1:10" ht="12.75" x14ac:dyDescent="0.2">
      <c r="A643" s="114"/>
      <c r="B643" s="126" t="s">
        <v>437</v>
      </c>
      <c r="C643" s="127"/>
      <c r="D643" s="128"/>
      <c r="E643" s="407">
        <v>8799965.5299999993</v>
      </c>
      <c r="F643" s="408">
        <v>-6.6965997799572685E-2</v>
      </c>
      <c r="G643" s="206"/>
      <c r="H643" s="129"/>
      <c r="I643" s="111"/>
      <c r="J643" s="104"/>
    </row>
    <row r="644" spans="1:10" ht="12.75" customHeight="1" x14ac:dyDescent="0.2">
      <c r="B644" s="216"/>
      <c r="C644" s="217"/>
      <c r="D644" s="584"/>
      <c r="E644" s="402"/>
      <c r="F644" s="209"/>
      <c r="G644" s="173"/>
      <c r="H644" s="130"/>
      <c r="I644" s="111"/>
      <c r="J644" s="104"/>
    </row>
    <row r="645" spans="1:10" ht="12.75" customHeight="1" x14ac:dyDescent="0.2">
      <c r="B645" s="126" t="s">
        <v>19</v>
      </c>
      <c r="C645" s="131"/>
      <c r="D645" s="403"/>
      <c r="E645" s="411"/>
      <c r="F645" s="412"/>
      <c r="G645" s="173"/>
      <c r="H645" s="130"/>
      <c r="I645" s="111"/>
    </row>
    <row r="646" spans="1:10" ht="12.75" customHeight="1" x14ac:dyDescent="0.2">
      <c r="B646" s="216"/>
      <c r="C646" s="217"/>
      <c r="D646" s="584"/>
      <c r="E646" s="208"/>
      <c r="F646" s="209"/>
      <c r="G646" s="173"/>
      <c r="H646" s="130"/>
      <c r="I646" s="111"/>
      <c r="J646" s="104"/>
    </row>
    <row r="647" spans="1:10" ht="12.75" customHeight="1" x14ac:dyDescent="0.2">
      <c r="B647" s="126" t="s">
        <v>44</v>
      </c>
      <c r="C647" s="131"/>
      <c r="D647" s="403"/>
      <c r="E647" s="411"/>
      <c r="F647" s="412"/>
      <c r="G647" s="173"/>
      <c r="H647" s="130"/>
      <c r="I647" s="111"/>
    </row>
    <row r="648" spans="1:10" ht="12.75" customHeight="1" x14ac:dyDescent="0.2">
      <c r="B648" s="216"/>
      <c r="C648" s="217"/>
      <c r="D648" s="584"/>
      <c r="E648" s="208"/>
      <c r="F648" s="209"/>
      <c r="G648" s="173"/>
      <c r="H648" s="130"/>
      <c r="I648" s="111"/>
      <c r="J648" s="104"/>
    </row>
    <row r="649" spans="1:10" ht="12.75" customHeight="1" x14ac:dyDescent="0.2">
      <c r="B649" s="233" t="s">
        <v>42</v>
      </c>
      <c r="C649" s="131"/>
      <c r="D649" s="403"/>
      <c r="E649" s="411"/>
      <c r="F649" s="412"/>
      <c r="G649" s="173"/>
      <c r="H649" s="130"/>
      <c r="I649" s="111"/>
      <c r="J649" s="104"/>
    </row>
    <row r="650" spans="1:10" ht="12.75" customHeight="1" x14ac:dyDescent="0.2">
      <c r="B650" s="149" t="s">
        <v>83</v>
      </c>
      <c r="C650" s="217"/>
      <c r="D650" s="746"/>
      <c r="E650" s="30">
        <v>6400.0300000000007</v>
      </c>
      <c r="F650" s="179">
        <v>0.32240221501332722</v>
      </c>
      <c r="G650" s="173"/>
      <c r="H650" s="130"/>
      <c r="I650" s="111"/>
      <c r="J650" s="104"/>
    </row>
    <row r="651" spans="1:10" ht="16.5" customHeight="1" x14ac:dyDescent="0.2">
      <c r="B651" s="162" t="s">
        <v>84</v>
      </c>
      <c r="C651" s="231"/>
      <c r="D651" s="745"/>
      <c r="E651" s="744"/>
      <c r="F651" s="187"/>
      <c r="G651" s="173"/>
      <c r="H651" s="130"/>
      <c r="I651" s="111"/>
    </row>
    <row r="652" spans="1:10" ht="16.5" hidden="1" customHeight="1" x14ac:dyDescent="0.2">
      <c r="B652" s="71"/>
      <c r="C652" s="217"/>
      <c r="D652" s="584"/>
      <c r="E652" s="254"/>
      <c r="F652" s="255"/>
      <c r="G652" s="173"/>
      <c r="H652" s="130"/>
      <c r="I652" s="111"/>
    </row>
    <row r="653" spans="1:10" ht="16.5" hidden="1" customHeight="1" x14ac:dyDescent="0.2">
      <c r="B653" s="71"/>
      <c r="C653" s="217"/>
      <c r="D653" s="584"/>
      <c r="E653" s="254"/>
      <c r="F653" s="255"/>
      <c r="G653" s="173"/>
      <c r="H653" s="130"/>
      <c r="I653" s="111"/>
    </row>
    <row r="654" spans="1:10" ht="16.5" hidden="1" customHeight="1" x14ac:dyDescent="0.2">
      <c r="B654" s="71"/>
      <c r="C654" s="217"/>
      <c r="D654" s="584"/>
      <c r="E654" s="254"/>
      <c r="F654" s="255"/>
      <c r="G654" s="173"/>
      <c r="H654" s="130"/>
      <c r="I654" s="111"/>
    </row>
    <row r="655" spans="1:10" ht="16.5" hidden="1" customHeight="1" x14ac:dyDescent="0.2">
      <c r="B655" s="71"/>
      <c r="C655" s="217"/>
      <c r="D655" s="584"/>
      <c r="E655" s="254"/>
      <c r="F655" s="255"/>
      <c r="G655" s="173"/>
      <c r="H655" s="130"/>
      <c r="I655" s="111"/>
    </row>
    <row r="656" spans="1:10" ht="16.5" customHeight="1" x14ac:dyDescent="0.2">
      <c r="B656" s="71"/>
      <c r="C656" s="217"/>
      <c r="D656" s="584"/>
      <c r="E656" s="254"/>
      <c r="F656" s="255"/>
      <c r="G656" s="173"/>
      <c r="H656" s="130"/>
      <c r="I656" s="111"/>
    </row>
    <row r="657" spans="1:11" ht="16.5" customHeight="1" x14ac:dyDescent="0.2">
      <c r="B657" s="233" t="s">
        <v>384</v>
      </c>
      <c r="C657" s="131"/>
      <c r="D657" s="403"/>
      <c r="E657" s="411">
        <v>406150866.66666669</v>
      </c>
      <c r="F657" s="412">
        <v>7.6346333845843439E-2</v>
      </c>
      <c r="G657" s="173"/>
      <c r="H657" s="130"/>
      <c r="I657" s="111"/>
    </row>
    <row r="658" spans="1:11" ht="16.5" customHeight="1" thickBot="1" x14ac:dyDescent="0.25">
      <c r="B658" s="71"/>
      <c r="C658" s="217"/>
      <c r="D658" s="584"/>
      <c r="E658" s="254"/>
      <c r="F658" s="255"/>
      <c r="G658" s="173"/>
      <c r="H658" s="130"/>
      <c r="I658" s="111"/>
    </row>
    <row r="659" spans="1:11" ht="16.5" customHeight="1" thickBot="1" x14ac:dyDescent="0.25">
      <c r="B659" s="133" t="s">
        <v>289</v>
      </c>
      <c r="C659" s="134"/>
      <c r="D659" s="134"/>
      <c r="E659" s="417">
        <v>16300955541.273939</v>
      </c>
      <c r="F659" s="418">
        <v>2.4022365196022744E-2</v>
      </c>
      <c r="G659" s="207"/>
      <c r="H659" s="135"/>
      <c r="I659" s="111"/>
      <c r="K659" s="209" t="b">
        <f>IF(ABS(E659-SUM(E511,E514:E518,m_maladie,E641,E643,E645,E647,E649:E651,E657))&lt;0.001,TRUE,FALSE)</f>
        <v>1</v>
      </c>
    </row>
    <row r="660" spans="1:11" ht="16.5" customHeight="1" x14ac:dyDescent="0.2">
      <c r="I660" s="111"/>
    </row>
    <row r="661" spans="1:11" s="136" customFormat="1" ht="39" customHeight="1" x14ac:dyDescent="0.2">
      <c r="A661" s="6"/>
      <c r="B661" s="5"/>
      <c r="C661" s="3"/>
      <c r="D661" s="3"/>
      <c r="E661" s="3"/>
      <c r="F661" s="3"/>
      <c r="G661" s="3"/>
      <c r="H661" s="3"/>
      <c r="I661" s="85"/>
      <c r="J661" s="104"/>
    </row>
  </sheetData>
  <dataConsolidate/>
  <mergeCells count="93">
    <mergeCell ref="B631:D631"/>
    <mergeCell ref="B636:C636"/>
    <mergeCell ref="B561:C561"/>
    <mergeCell ref="B558:C558"/>
    <mergeCell ref="B560:C560"/>
    <mergeCell ref="B572:D572"/>
    <mergeCell ref="B574:D574"/>
    <mergeCell ref="B559:C559"/>
    <mergeCell ref="B586:D586"/>
    <mergeCell ref="B581:D581"/>
    <mergeCell ref="B526:C526"/>
    <mergeCell ref="B541:C541"/>
    <mergeCell ref="B556:C556"/>
    <mergeCell ref="B548:C548"/>
    <mergeCell ref="B544:C544"/>
    <mergeCell ref="B527:C527"/>
    <mergeCell ref="B530:C530"/>
    <mergeCell ref="B547:C547"/>
    <mergeCell ref="B528:C528"/>
    <mergeCell ref="B539:C539"/>
    <mergeCell ref="B538:C538"/>
    <mergeCell ref="B531:C531"/>
    <mergeCell ref="B535:C535"/>
    <mergeCell ref="B536:C536"/>
    <mergeCell ref="B542:C542"/>
    <mergeCell ref="B540:C540"/>
    <mergeCell ref="B537:C537"/>
    <mergeCell ref="B543:C543"/>
    <mergeCell ref="B562:C562"/>
    <mergeCell ref="B570:D570"/>
    <mergeCell ref="B553:C553"/>
    <mergeCell ref="B546:C546"/>
    <mergeCell ref="B564:C564"/>
    <mergeCell ref="B569:D569"/>
    <mergeCell ref="B551:C551"/>
    <mergeCell ref="B552:C552"/>
    <mergeCell ref="B554:C554"/>
    <mergeCell ref="B555:C555"/>
    <mergeCell ref="B563:C563"/>
    <mergeCell ref="B568:C568"/>
    <mergeCell ref="B583:D583"/>
    <mergeCell ref="B584:D584"/>
    <mergeCell ref="B557:C557"/>
    <mergeCell ref="B575:D575"/>
    <mergeCell ref="B576:D576"/>
    <mergeCell ref="B571:D571"/>
    <mergeCell ref="B577:D577"/>
    <mergeCell ref="B591:D591"/>
    <mergeCell ref="B592:D592"/>
    <mergeCell ref="B593:D593"/>
    <mergeCell ref="B594:D594"/>
    <mergeCell ref="B585:D585"/>
    <mergeCell ref="B587:D587"/>
    <mergeCell ref="B588:D588"/>
    <mergeCell ref="B589:D589"/>
    <mergeCell ref="B590:D590"/>
    <mergeCell ref="B605:D605"/>
    <mergeCell ref="B600:D600"/>
    <mergeCell ref="B601:D601"/>
    <mergeCell ref="B609:D609"/>
    <mergeCell ref="B618:D618"/>
    <mergeCell ref="B619:D619"/>
    <mergeCell ref="B610:D610"/>
    <mergeCell ref="B599:D599"/>
    <mergeCell ref="B606:D606"/>
    <mergeCell ref="B632:D632"/>
    <mergeCell ref="B620:D620"/>
    <mergeCell ref="B622:D622"/>
    <mergeCell ref="B623:D623"/>
    <mergeCell ref="B626:D626"/>
    <mergeCell ref="B625:D625"/>
    <mergeCell ref="B627:D627"/>
    <mergeCell ref="B628:D628"/>
    <mergeCell ref="B545:C545"/>
    <mergeCell ref="B613:D613"/>
    <mergeCell ref="B604:D604"/>
    <mergeCell ref="B582:D582"/>
    <mergeCell ref="B598:D598"/>
    <mergeCell ref="B611:D611"/>
    <mergeCell ref="B612:D612"/>
    <mergeCell ref="B595:D595"/>
    <mergeCell ref="B596:D596"/>
    <mergeCell ref="B608:D608"/>
    <mergeCell ref="B630:D630"/>
    <mergeCell ref="B602:D602"/>
    <mergeCell ref="B615:D615"/>
    <mergeCell ref="B614:D614"/>
    <mergeCell ref="B616:D616"/>
    <mergeCell ref="B617:D617"/>
    <mergeCell ref="B603:D603"/>
    <mergeCell ref="B629:D629"/>
    <mergeCell ref="B621:D621"/>
    <mergeCell ref="B607:D607"/>
  </mergeCells>
  <printOptions headings="1"/>
  <pageMargins left="0.19685039370078741" right="0.19685039370078741" top="0.27559055118110237" bottom="0.19685039370078741" header="0.31496062992125984" footer="0.51181102362204722"/>
  <pageSetup paperSize="9" scale="43" fitToHeight="7" orientation="portrait" r:id="rId1"/>
  <headerFooter alignWithMargins="0">
    <oddFooter xml:space="preserve">&amp;R&amp;8
</oddFooter>
  </headerFooter>
  <rowBreaks count="5" manualBreakCount="5">
    <brk id="156" max="8" man="1"/>
    <brk id="303" max="8" man="1"/>
    <brk id="426" max="8" man="1"/>
    <brk id="522" max="8" man="1"/>
    <brk id="632"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tabColor indexed="45"/>
  </sheetPr>
  <dimension ref="A1:K609"/>
  <sheetViews>
    <sheetView showZeros="0" view="pageBreakPreview" topLeftCell="A450" zoomScale="115" zoomScaleNormal="100" zoomScaleSheetLayoutView="115" workbookViewId="0">
      <selection activeCell="E606" sqref="E606:F606"/>
    </sheetView>
  </sheetViews>
  <sheetFormatPr baseColWidth="10" defaultRowHeight="11.25" x14ac:dyDescent="0.2"/>
  <cols>
    <col min="1" max="1" width="4" style="6" customWidth="1"/>
    <col min="2" max="2" width="64.28515625" style="5" customWidth="1"/>
    <col min="3" max="3" width="15" style="3" bestFit="1" customWidth="1"/>
    <col min="4" max="4" width="15.42578125" style="3" customWidth="1"/>
    <col min="5" max="5" width="15" style="3" customWidth="1"/>
    <col min="6" max="6" width="14.85546875" style="3" bestFit="1" customWidth="1"/>
    <col min="7" max="7" width="13.140625" style="3" bestFit="1" customWidth="1"/>
    <col min="8" max="8" width="6.5703125" style="3" bestFit="1" customWidth="1"/>
    <col min="9" max="9" width="2.5703125" style="3" hidden="1" customWidth="1"/>
    <col min="10" max="10" width="4" style="5" bestFit="1" customWidth="1"/>
    <col min="11" max="16384" width="11.42578125" style="5"/>
  </cols>
  <sheetData>
    <row r="1" spans="1:9" ht="9" customHeight="1" x14ac:dyDescent="0.2">
      <c r="A1" s="1"/>
      <c r="B1" s="43"/>
      <c r="F1" s="5"/>
      <c r="G1" s="5"/>
      <c r="H1" s="5"/>
      <c r="I1" s="4"/>
    </row>
    <row r="2" spans="1:9" ht="18" customHeight="1" x14ac:dyDescent="0.25">
      <c r="B2" s="7" t="s">
        <v>288</v>
      </c>
      <c r="C2" s="8"/>
      <c r="D2" s="8"/>
      <c r="E2" s="8"/>
      <c r="F2" s="8"/>
      <c r="G2" s="8"/>
      <c r="H2" s="8"/>
      <c r="I2" s="8"/>
    </row>
    <row r="3" spans="1:9" ht="12" customHeight="1" x14ac:dyDescent="0.2">
      <c r="B3" s="9"/>
      <c r="C3" s="10" t="str">
        <f>AT_mnt!C3</f>
        <v>MOIS DE NOVEMBRE 2024</v>
      </c>
      <c r="D3" s="11"/>
    </row>
    <row r="4" spans="1:9" ht="14.25" customHeight="1" x14ac:dyDescent="0.2">
      <c r="B4" s="12" t="s">
        <v>275</v>
      </c>
      <c r="C4" s="13"/>
      <c r="D4" s="13"/>
      <c r="E4" s="13"/>
      <c r="F4" s="14"/>
      <c r="G4" s="15"/>
      <c r="H4" s="5"/>
      <c r="I4" s="5"/>
    </row>
    <row r="5" spans="1:9" ht="12" customHeight="1" x14ac:dyDescent="0.2">
      <c r="B5" s="16" t="s">
        <v>4</v>
      </c>
      <c r="C5" s="18" t="s">
        <v>6</v>
      </c>
      <c r="D5" s="219" t="s">
        <v>3</v>
      </c>
      <c r="E5" s="219" t="s">
        <v>237</v>
      </c>
      <c r="F5" s="19" t="str">
        <f>Maladie_mnt!$H$5</f>
        <v>GAM</v>
      </c>
      <c r="G5" s="20"/>
      <c r="H5" s="5"/>
      <c r="I5" s="5"/>
    </row>
    <row r="6" spans="1:9" ht="9.75" customHeight="1" x14ac:dyDescent="0.2">
      <c r="B6" s="21"/>
      <c r="C6" s="17"/>
      <c r="D6" s="220" t="s">
        <v>241</v>
      </c>
      <c r="E6" s="220" t="s">
        <v>239</v>
      </c>
      <c r="F6" s="22" t="str">
        <f>Maladie_mnt!$H$6</f>
        <v>en %</v>
      </c>
      <c r="G6" s="23"/>
      <c r="H6" s="5"/>
      <c r="I6" s="5"/>
    </row>
    <row r="7" spans="1:9" s="28" customFormat="1" ht="16.5" customHeight="1" x14ac:dyDescent="0.2">
      <c r="A7" s="24"/>
      <c r="B7" s="25" t="s">
        <v>170</v>
      </c>
      <c r="C7" s="26"/>
      <c r="D7" s="221"/>
      <c r="E7" s="221"/>
      <c r="F7" s="181"/>
      <c r="G7" s="27"/>
    </row>
    <row r="8" spans="1:9" ht="12" customHeight="1" x14ac:dyDescent="0.2">
      <c r="B8" s="31" t="s">
        <v>88</v>
      </c>
      <c r="C8" s="30"/>
      <c r="D8" s="222"/>
      <c r="E8" s="222"/>
      <c r="F8" s="179"/>
      <c r="G8" s="20"/>
      <c r="H8" s="5"/>
      <c r="I8" s="5"/>
    </row>
    <row r="9" spans="1:9" ht="10.5" customHeight="1" x14ac:dyDescent="0.2">
      <c r="B9" s="16" t="s">
        <v>22</v>
      </c>
      <c r="C9" s="289">
        <v>2121269.8100000005</v>
      </c>
      <c r="D9" s="290">
        <v>26544.389999999996</v>
      </c>
      <c r="E9" s="290">
        <v>12175.35</v>
      </c>
      <c r="F9" s="179">
        <v>-0.16307899952298766</v>
      </c>
      <c r="G9" s="20"/>
      <c r="H9" s="5"/>
      <c r="I9" s="5"/>
    </row>
    <row r="10" spans="1:9" ht="10.5" customHeight="1" x14ac:dyDescent="0.2">
      <c r="B10" s="16" t="s">
        <v>100</v>
      </c>
      <c r="C10" s="289">
        <v>37268.590000000004</v>
      </c>
      <c r="D10" s="290"/>
      <c r="E10" s="290">
        <v>73</v>
      </c>
      <c r="F10" s="179">
        <v>-0.13826422692416884</v>
      </c>
      <c r="G10" s="20"/>
      <c r="H10" s="5"/>
      <c r="I10" s="5"/>
    </row>
    <row r="11" spans="1:9" ht="10.5" customHeight="1" x14ac:dyDescent="0.2">
      <c r="B11" s="16" t="s">
        <v>340</v>
      </c>
      <c r="C11" s="289">
        <v>289966.2100000002</v>
      </c>
      <c r="D11" s="290">
        <v>4590.42</v>
      </c>
      <c r="E11" s="290">
        <v>460.80000000000007</v>
      </c>
      <c r="F11" s="179">
        <v>-0.20045154384051744</v>
      </c>
      <c r="G11" s="20"/>
      <c r="H11" s="5"/>
      <c r="I11" s="5"/>
    </row>
    <row r="12" spans="1:9" ht="10.5" customHeight="1" x14ac:dyDescent="0.2">
      <c r="B12" s="340" t="s">
        <v>90</v>
      </c>
      <c r="C12" s="289">
        <v>289839.33000000019</v>
      </c>
      <c r="D12" s="290">
        <v>4590.42</v>
      </c>
      <c r="E12" s="290">
        <v>460.80000000000007</v>
      </c>
      <c r="F12" s="179">
        <v>-0.20012778004809828</v>
      </c>
      <c r="G12" s="20"/>
      <c r="H12" s="5"/>
      <c r="I12" s="5"/>
    </row>
    <row r="13" spans="1:9" ht="10.5" customHeight="1" x14ac:dyDescent="0.2">
      <c r="B13" s="33" t="s">
        <v>304</v>
      </c>
      <c r="C13" s="289">
        <v>4705.5</v>
      </c>
      <c r="D13" s="290">
        <v>11.39</v>
      </c>
      <c r="E13" s="290"/>
      <c r="F13" s="179">
        <v>6.7440072047384003E-2</v>
      </c>
      <c r="G13" s="20"/>
      <c r="H13" s="5"/>
      <c r="I13" s="5"/>
    </row>
    <row r="14" spans="1:9" ht="10.5" customHeight="1" x14ac:dyDescent="0.2">
      <c r="B14" s="33" t="s">
        <v>305</v>
      </c>
      <c r="C14" s="289">
        <v>313.5</v>
      </c>
      <c r="D14" s="290"/>
      <c r="E14" s="290"/>
      <c r="F14" s="179">
        <v>0.98054204308547588</v>
      </c>
      <c r="G14" s="20"/>
      <c r="H14" s="5"/>
      <c r="I14" s="5"/>
    </row>
    <row r="15" spans="1:9" ht="10.5" customHeight="1" x14ac:dyDescent="0.2">
      <c r="B15" s="33" t="s">
        <v>306</v>
      </c>
      <c r="C15" s="289"/>
      <c r="D15" s="290"/>
      <c r="E15" s="290"/>
      <c r="F15" s="179"/>
      <c r="G15" s="20"/>
      <c r="H15" s="5"/>
      <c r="I15" s="5"/>
    </row>
    <row r="16" spans="1:9" ht="10.5" customHeight="1" x14ac:dyDescent="0.2">
      <c r="B16" s="33" t="s">
        <v>307</v>
      </c>
      <c r="C16" s="289">
        <v>218984.91000000015</v>
      </c>
      <c r="D16" s="290">
        <v>2517.85</v>
      </c>
      <c r="E16" s="290">
        <v>330.52000000000004</v>
      </c>
      <c r="F16" s="179">
        <v>-0.24517712501589861</v>
      </c>
      <c r="G16" s="20"/>
      <c r="H16" s="5"/>
      <c r="I16" s="5"/>
    </row>
    <row r="17" spans="1:9" ht="10.5" customHeight="1" x14ac:dyDescent="0.2">
      <c r="B17" s="33" t="s">
        <v>308</v>
      </c>
      <c r="C17" s="289">
        <v>76.960000000000008</v>
      </c>
      <c r="D17" s="290"/>
      <c r="E17" s="290"/>
      <c r="F17" s="179">
        <v>-2.5576095213978189E-2</v>
      </c>
      <c r="G17" s="20"/>
      <c r="H17" s="5"/>
      <c r="I17" s="5"/>
    </row>
    <row r="18" spans="1:9" ht="10.5" customHeight="1" x14ac:dyDescent="0.2">
      <c r="B18" s="33" t="s">
        <v>309</v>
      </c>
      <c r="C18" s="289">
        <v>65758.460000000036</v>
      </c>
      <c r="D18" s="290">
        <v>2061.1799999999998</v>
      </c>
      <c r="E18" s="290">
        <v>130.28</v>
      </c>
      <c r="F18" s="179">
        <v>-2.7202286009817334E-2</v>
      </c>
      <c r="G18" s="20"/>
      <c r="H18" s="5"/>
      <c r="I18" s="5"/>
    </row>
    <row r="19" spans="1:9" ht="10.5" customHeight="1" x14ac:dyDescent="0.2">
      <c r="B19" s="33" t="s">
        <v>89</v>
      </c>
      <c r="C19" s="289">
        <v>126.88</v>
      </c>
      <c r="D19" s="290"/>
      <c r="E19" s="290"/>
      <c r="F19" s="179">
        <v>-0.58457206469779321</v>
      </c>
      <c r="G19" s="20"/>
      <c r="H19" s="5"/>
      <c r="I19" s="5"/>
    </row>
    <row r="20" spans="1:9" x14ac:dyDescent="0.2">
      <c r="B20" s="16" t="s">
        <v>489</v>
      </c>
      <c r="C20" s="289"/>
      <c r="D20" s="290"/>
      <c r="E20" s="290"/>
      <c r="F20" s="179"/>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0.5" customHeight="1" x14ac:dyDescent="0.2">
      <c r="B23" s="16" t="s">
        <v>91</v>
      </c>
      <c r="C23" s="289">
        <v>80</v>
      </c>
      <c r="D23" s="290"/>
      <c r="E23" s="290"/>
      <c r="F23" s="179"/>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92.000000000000014</v>
      </c>
      <c r="D25" s="290">
        <v>92.000000000000014</v>
      </c>
      <c r="E25" s="290"/>
      <c r="F25" s="179"/>
      <c r="G25" s="34"/>
      <c r="H25" s="5"/>
      <c r="I25" s="5"/>
    </row>
    <row r="26" spans="1:9" s="486" customFormat="1" ht="10.5" customHeight="1" x14ac:dyDescent="0.2">
      <c r="A26" s="452"/>
      <c r="B26" s="563" t="s">
        <v>310</v>
      </c>
      <c r="C26" s="568"/>
      <c r="D26" s="569"/>
      <c r="E26" s="569"/>
      <c r="F26" s="570"/>
      <c r="G26" s="571"/>
    </row>
    <row r="27" spans="1:9" s="486" customFormat="1" ht="10.5" customHeight="1" x14ac:dyDescent="0.2">
      <c r="A27" s="452"/>
      <c r="B27" s="563" t="s">
        <v>311</v>
      </c>
      <c r="C27" s="568"/>
      <c r="D27" s="569"/>
      <c r="E27" s="569"/>
      <c r="F27" s="570"/>
      <c r="G27" s="571"/>
    </row>
    <row r="28" spans="1:9" s="486" customFormat="1" ht="10.5" customHeight="1" x14ac:dyDescent="0.2">
      <c r="A28" s="452"/>
      <c r="B28" s="563" t="s">
        <v>312</v>
      </c>
      <c r="C28" s="568"/>
      <c r="D28" s="569"/>
      <c r="E28" s="569"/>
      <c r="F28" s="570"/>
      <c r="G28" s="571"/>
    </row>
    <row r="29" spans="1:9" s="486" customFormat="1" ht="10.5" customHeight="1" x14ac:dyDescent="0.2">
      <c r="A29" s="452"/>
      <c r="B29" s="563" t="s">
        <v>313</v>
      </c>
      <c r="C29" s="568"/>
      <c r="D29" s="569"/>
      <c r="E29" s="569"/>
      <c r="F29" s="570"/>
      <c r="G29" s="571"/>
    </row>
    <row r="30" spans="1:9" ht="10.5" customHeight="1" x14ac:dyDescent="0.2">
      <c r="B30" s="16" t="s">
        <v>417</v>
      </c>
      <c r="C30" s="289">
        <v>592334.74699999997</v>
      </c>
      <c r="D30" s="290"/>
      <c r="E30" s="290"/>
      <c r="F30" s="179">
        <v>2.7125852258451655E-2</v>
      </c>
      <c r="G30" s="34"/>
      <c r="H30" s="5"/>
      <c r="I30" s="5"/>
    </row>
    <row r="31" spans="1:9" ht="10.5" customHeight="1" x14ac:dyDescent="0.2">
      <c r="B31" s="16" t="s">
        <v>381</v>
      </c>
      <c r="C31" s="289">
        <v>69078.409999999989</v>
      </c>
      <c r="D31" s="290"/>
      <c r="E31" s="290">
        <v>500</v>
      </c>
      <c r="F31" s="179">
        <v>-0.12160840915272575</v>
      </c>
      <c r="G31" s="34"/>
      <c r="H31" s="5"/>
      <c r="I31" s="5"/>
    </row>
    <row r="32" spans="1:9" ht="10.5" customHeight="1" x14ac:dyDescent="0.2">
      <c r="B32" s="574" t="s">
        <v>448</v>
      </c>
      <c r="C32" s="289"/>
      <c r="D32" s="290"/>
      <c r="E32" s="290"/>
      <c r="F32" s="179"/>
      <c r="G32" s="34"/>
      <c r="H32" s="5"/>
      <c r="I32" s="5"/>
    </row>
    <row r="33" spans="1:9" ht="10.5" customHeight="1" x14ac:dyDescent="0.2">
      <c r="B33" s="574" t="s">
        <v>487</v>
      </c>
      <c r="C33" s="289"/>
      <c r="D33" s="290"/>
      <c r="E33" s="290"/>
      <c r="F33" s="179"/>
      <c r="G33" s="34"/>
      <c r="H33" s="5"/>
      <c r="I33" s="5"/>
    </row>
    <row r="34" spans="1:9" ht="10.5" customHeight="1" x14ac:dyDescent="0.2">
      <c r="B34" s="16" t="s">
        <v>99</v>
      </c>
      <c r="C34" s="289">
        <v>400</v>
      </c>
      <c r="D34" s="290">
        <v>360</v>
      </c>
      <c r="E34" s="290"/>
      <c r="F34" s="179">
        <v>-0.32773109243697474</v>
      </c>
      <c r="G34" s="34"/>
      <c r="H34" s="5"/>
      <c r="I34" s="5"/>
    </row>
    <row r="35" spans="1:9" s="28" customFormat="1" ht="10.5" customHeight="1" x14ac:dyDescent="0.2">
      <c r="A35" s="24"/>
      <c r="B35" s="16" t="s">
        <v>98</v>
      </c>
      <c r="C35" s="289"/>
      <c r="D35" s="290"/>
      <c r="E35" s="290"/>
      <c r="F35" s="179"/>
      <c r="G35" s="36"/>
      <c r="H35" s="5"/>
    </row>
    <row r="36" spans="1:9" s="28" customFormat="1" ht="10.5" customHeight="1" x14ac:dyDescent="0.2">
      <c r="A36" s="24"/>
      <c r="B36" s="16" t="s">
        <v>250</v>
      </c>
      <c r="C36" s="291"/>
      <c r="D36" s="292"/>
      <c r="E36" s="292"/>
      <c r="F36" s="178"/>
      <c r="G36" s="36"/>
    </row>
    <row r="37" spans="1:9" s="28" customFormat="1" ht="24.75" customHeight="1" x14ac:dyDescent="0.2">
      <c r="A37" s="24"/>
      <c r="B37" s="35" t="s">
        <v>101</v>
      </c>
      <c r="C37" s="291">
        <v>3110489.7670000005</v>
      </c>
      <c r="D37" s="292">
        <v>31586.809999999994</v>
      </c>
      <c r="E37" s="292">
        <v>13209.150000000001</v>
      </c>
      <c r="F37" s="178">
        <v>-0.13519398360549806</v>
      </c>
      <c r="G37" s="36"/>
    </row>
    <row r="38" spans="1:9" ht="10.5" customHeight="1" x14ac:dyDescent="0.2">
      <c r="B38" s="31" t="s">
        <v>102</v>
      </c>
      <c r="C38" s="291"/>
      <c r="D38" s="292"/>
      <c r="E38" s="292"/>
      <c r="F38" s="178"/>
      <c r="G38" s="20"/>
      <c r="H38" s="5"/>
      <c r="I38" s="5"/>
    </row>
    <row r="39" spans="1:9" ht="10.5" customHeight="1" x14ac:dyDescent="0.2">
      <c r="B39" s="16" t="s">
        <v>104</v>
      </c>
      <c r="C39" s="289">
        <v>10588579.430000005</v>
      </c>
      <c r="D39" s="290">
        <v>5979323.7700000033</v>
      </c>
      <c r="E39" s="290">
        <v>45398.06</v>
      </c>
      <c r="F39" s="179">
        <v>-0.10321607661020937</v>
      </c>
      <c r="G39" s="34"/>
      <c r="H39" s="5"/>
      <c r="I39" s="5"/>
    </row>
    <row r="40" spans="1:9" ht="10.5" customHeight="1" x14ac:dyDescent="0.2">
      <c r="B40" s="33" t="s">
        <v>106</v>
      </c>
      <c r="C40" s="289">
        <v>10582075.960000003</v>
      </c>
      <c r="D40" s="290">
        <v>5977323.200000003</v>
      </c>
      <c r="E40" s="290">
        <v>45376.94</v>
      </c>
      <c r="F40" s="179">
        <v>-0.10324854593943766</v>
      </c>
      <c r="G40" s="34"/>
      <c r="H40" s="5"/>
      <c r="I40" s="5"/>
    </row>
    <row r="41" spans="1:9" ht="10.5" customHeight="1" x14ac:dyDescent="0.2">
      <c r="B41" s="33" t="s">
        <v>304</v>
      </c>
      <c r="C41" s="289">
        <v>81849.709999999992</v>
      </c>
      <c r="D41" s="290">
        <v>68648.63</v>
      </c>
      <c r="E41" s="290">
        <v>630.0100000000001</v>
      </c>
      <c r="F41" s="179">
        <v>2.7723779013366423E-2</v>
      </c>
      <c r="G41" s="34"/>
      <c r="H41" s="5"/>
      <c r="I41" s="5"/>
    </row>
    <row r="42" spans="1:9" ht="10.5" customHeight="1" x14ac:dyDescent="0.2">
      <c r="B42" s="33" t="s">
        <v>305</v>
      </c>
      <c r="C42" s="289">
        <v>3401058.8500000006</v>
      </c>
      <c r="D42" s="290">
        <v>3330157.0200000005</v>
      </c>
      <c r="E42" s="290">
        <v>14854.269999999999</v>
      </c>
      <c r="F42" s="179">
        <v>-0.13655457726052633</v>
      </c>
      <c r="G42" s="34"/>
      <c r="H42" s="5"/>
      <c r="I42" s="5"/>
    </row>
    <row r="43" spans="1:9" ht="10.5" customHeight="1" x14ac:dyDescent="0.2">
      <c r="B43" s="33" t="s">
        <v>306</v>
      </c>
      <c r="C43" s="289">
        <v>2276044.9500000034</v>
      </c>
      <c r="D43" s="290">
        <v>2096516.7400000033</v>
      </c>
      <c r="E43" s="290">
        <v>10580.71</v>
      </c>
      <c r="F43" s="179">
        <v>-0.10062361708546941</v>
      </c>
      <c r="G43" s="34"/>
      <c r="H43" s="5"/>
      <c r="I43" s="5"/>
    </row>
    <row r="44" spans="1:9" ht="10.5" customHeight="1" x14ac:dyDescent="0.2">
      <c r="B44" s="33" t="s">
        <v>307</v>
      </c>
      <c r="C44" s="289">
        <v>4011648.370000002</v>
      </c>
      <c r="D44" s="290">
        <v>87168.180000000066</v>
      </c>
      <c r="E44" s="290">
        <v>16979.25</v>
      </c>
      <c r="F44" s="179">
        <v>-7.9212234019552574E-2</v>
      </c>
      <c r="G44" s="34"/>
      <c r="H44" s="5"/>
      <c r="I44" s="5"/>
    </row>
    <row r="45" spans="1:9" ht="10.5" customHeight="1" x14ac:dyDescent="0.2">
      <c r="B45" s="33" t="s">
        <v>308</v>
      </c>
      <c r="C45" s="289">
        <v>68529.750000000087</v>
      </c>
      <c r="D45" s="290">
        <v>16750.07</v>
      </c>
      <c r="E45" s="290">
        <v>269.58000000000004</v>
      </c>
      <c r="F45" s="179">
        <v>-7.7509041871254181E-2</v>
      </c>
      <c r="G45" s="34"/>
      <c r="H45" s="5"/>
      <c r="I45" s="5"/>
    </row>
    <row r="46" spans="1:9" ht="10.5" customHeight="1" x14ac:dyDescent="0.2">
      <c r="B46" s="33" t="s">
        <v>309</v>
      </c>
      <c r="C46" s="289">
        <v>742944.33</v>
      </c>
      <c r="D46" s="290">
        <v>378082.55999999971</v>
      </c>
      <c r="E46" s="290">
        <v>2063.12</v>
      </c>
      <c r="F46" s="179">
        <v>-9.4123035820437351E-2</v>
      </c>
      <c r="G46" s="34"/>
      <c r="H46" s="5"/>
      <c r="I46" s="5"/>
    </row>
    <row r="47" spans="1:9" ht="10.5" customHeight="1" x14ac:dyDescent="0.2">
      <c r="B47" s="33" t="s">
        <v>105</v>
      </c>
      <c r="C47" s="289">
        <v>6503.4700000000021</v>
      </c>
      <c r="D47" s="290">
        <v>2000.5700000000002</v>
      </c>
      <c r="E47" s="290">
        <v>21.119999999999997</v>
      </c>
      <c r="F47" s="179">
        <v>-4.7074320779985968E-2</v>
      </c>
      <c r="G47" s="34"/>
      <c r="H47" s="5"/>
      <c r="I47" s="5"/>
    </row>
    <row r="48" spans="1:9" ht="10.5" customHeight="1" x14ac:dyDescent="0.2">
      <c r="B48" s="16" t="s">
        <v>22</v>
      </c>
      <c r="C48" s="289">
        <v>4563003.88</v>
      </c>
      <c r="D48" s="290">
        <v>822144.8</v>
      </c>
      <c r="E48" s="290">
        <v>20203.68</v>
      </c>
      <c r="F48" s="179">
        <v>-0.13802832665084497</v>
      </c>
      <c r="G48" s="34"/>
      <c r="H48" s="5"/>
      <c r="I48" s="5"/>
    </row>
    <row r="49" spans="1:9" ht="10.5" customHeight="1" x14ac:dyDescent="0.2">
      <c r="B49" s="16" t="s">
        <v>107</v>
      </c>
      <c r="C49" s="289">
        <v>56183.139999999985</v>
      </c>
      <c r="D49" s="290">
        <v>56183.139999999985</v>
      </c>
      <c r="E49" s="290">
        <v>371.75</v>
      </c>
      <c r="F49" s="179">
        <v>-6.6167586789785959E-2</v>
      </c>
      <c r="G49" s="34"/>
      <c r="H49" s="5"/>
      <c r="I49" s="5"/>
    </row>
    <row r="50" spans="1:9" ht="10.5" customHeight="1" x14ac:dyDescent="0.2">
      <c r="B50" s="33" t="s">
        <v>110</v>
      </c>
      <c r="C50" s="289">
        <v>37327.579999999994</v>
      </c>
      <c r="D50" s="290">
        <v>37327.579999999994</v>
      </c>
      <c r="E50" s="290">
        <v>371.75</v>
      </c>
      <c r="F50" s="179">
        <v>-7.2879661515802274E-2</v>
      </c>
      <c r="G50" s="34"/>
      <c r="H50" s="5"/>
      <c r="I50" s="5"/>
    </row>
    <row r="51" spans="1:9" ht="10.5" customHeight="1" x14ac:dyDescent="0.2">
      <c r="B51" s="33" t="s">
        <v>109</v>
      </c>
      <c r="C51" s="289">
        <v>18305.55999999999</v>
      </c>
      <c r="D51" s="290">
        <v>18305.55999999999</v>
      </c>
      <c r="E51" s="290"/>
      <c r="F51" s="179">
        <v>-2.6413930284754805E-2</v>
      </c>
      <c r="G51" s="34"/>
      <c r="H51" s="5"/>
      <c r="I51" s="5"/>
    </row>
    <row r="52" spans="1:9" ht="10.5" customHeight="1" x14ac:dyDescent="0.2">
      <c r="B52" s="33" t="s">
        <v>112</v>
      </c>
      <c r="C52" s="289">
        <v>550</v>
      </c>
      <c r="D52" s="290">
        <v>550</v>
      </c>
      <c r="E52" s="290"/>
      <c r="F52" s="179">
        <v>-0.5</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26282.640000000003</v>
      </c>
      <c r="D56" s="290">
        <v>26282.640000000003</v>
      </c>
      <c r="E56" s="290"/>
      <c r="F56" s="179">
        <v>-0.34141596379655093</v>
      </c>
      <c r="G56" s="34"/>
      <c r="H56" s="5"/>
      <c r="I56" s="5"/>
    </row>
    <row r="57" spans="1:9" ht="10.5" customHeight="1" x14ac:dyDescent="0.2">
      <c r="B57" s="16" t="s">
        <v>381</v>
      </c>
      <c r="C57" s="289">
        <v>81361.279999999984</v>
      </c>
      <c r="D57" s="290"/>
      <c r="E57" s="290">
        <v>656.2</v>
      </c>
      <c r="F57" s="179">
        <v>8.1819992559280186E-2</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417</v>
      </c>
      <c r="C62" s="289">
        <v>231598.25749500003</v>
      </c>
      <c r="D62" s="290"/>
      <c r="E62" s="290"/>
      <c r="F62" s="179">
        <v>0.17629181438026742</v>
      </c>
      <c r="G62" s="34"/>
      <c r="H62" s="5"/>
      <c r="I62" s="5"/>
    </row>
    <row r="63" spans="1:9" ht="10.5" customHeight="1" x14ac:dyDescent="0.2">
      <c r="B63" s="16" t="s">
        <v>94</v>
      </c>
      <c r="C63" s="289"/>
      <c r="D63" s="290"/>
      <c r="E63" s="290"/>
      <c r="F63" s="179"/>
      <c r="G63" s="34"/>
      <c r="H63" s="5"/>
      <c r="I63" s="5"/>
    </row>
    <row r="64" spans="1:9" s="28" customFormat="1" ht="10.5" customHeight="1" x14ac:dyDescent="0.2">
      <c r="A64" s="24"/>
      <c r="B64" s="16" t="s">
        <v>92</v>
      </c>
      <c r="C64" s="289">
        <v>203.48000000000002</v>
      </c>
      <c r="D64" s="290"/>
      <c r="E64" s="290"/>
      <c r="F64" s="179">
        <v>-3.150880533079492E-2</v>
      </c>
      <c r="G64" s="27"/>
      <c r="H64" s="5"/>
    </row>
    <row r="65" spans="1:9" ht="10.5" customHeight="1" x14ac:dyDescent="0.2">
      <c r="B65" s="16" t="s">
        <v>93</v>
      </c>
      <c r="C65" s="289">
        <v>343.5</v>
      </c>
      <c r="D65" s="290"/>
      <c r="E65" s="290"/>
      <c r="F65" s="179"/>
      <c r="G65" s="20"/>
      <c r="H65" s="5"/>
      <c r="I65" s="5"/>
    </row>
    <row r="66" spans="1:9" ht="12" customHeight="1" x14ac:dyDescent="0.2">
      <c r="B66" s="16" t="s">
        <v>91</v>
      </c>
      <c r="C66" s="289">
        <v>80</v>
      </c>
      <c r="D66" s="290"/>
      <c r="E66" s="290"/>
      <c r="F66" s="179"/>
      <c r="G66" s="34"/>
      <c r="H66" s="5"/>
      <c r="I66" s="5"/>
    </row>
    <row r="67" spans="1:9" ht="10.5" customHeight="1" x14ac:dyDescent="0.2">
      <c r="B67" s="16" t="s">
        <v>100</v>
      </c>
      <c r="C67" s="289">
        <v>306.36</v>
      </c>
      <c r="D67" s="290"/>
      <c r="E67" s="290"/>
      <c r="F67" s="179">
        <v>-0.31927563604043996</v>
      </c>
      <c r="G67" s="34"/>
      <c r="H67" s="5"/>
      <c r="I67" s="5"/>
    </row>
    <row r="68" spans="1:9" ht="10.5" customHeight="1" x14ac:dyDescent="0.2">
      <c r="B68" s="16" t="s">
        <v>489</v>
      </c>
      <c r="C68" s="289"/>
      <c r="D68" s="290"/>
      <c r="E68" s="290"/>
      <c r="F68" s="179"/>
      <c r="G68" s="34"/>
      <c r="H68" s="5"/>
      <c r="I68" s="5"/>
    </row>
    <row r="69" spans="1:9" ht="10.5" customHeight="1" x14ac:dyDescent="0.2">
      <c r="B69" s="16" t="s">
        <v>97</v>
      </c>
      <c r="C69" s="289"/>
      <c r="D69" s="290"/>
      <c r="E69" s="290"/>
      <c r="F69" s="179"/>
      <c r="G69" s="34"/>
      <c r="H69" s="5"/>
      <c r="I69" s="5"/>
    </row>
    <row r="70" spans="1:9" ht="10.5" customHeight="1" x14ac:dyDescent="0.2">
      <c r="B70" s="16" t="s">
        <v>303</v>
      </c>
      <c r="C70" s="289"/>
      <c r="D70" s="290"/>
      <c r="E70" s="290"/>
      <c r="F70" s="179"/>
      <c r="G70" s="34"/>
      <c r="H70" s="5"/>
      <c r="I70" s="5"/>
    </row>
    <row r="71" spans="1:9" ht="10.5" customHeight="1" x14ac:dyDescent="0.2">
      <c r="B71" s="268" t="s">
        <v>255</v>
      </c>
      <c r="C71" s="289">
        <v>353341</v>
      </c>
      <c r="D71" s="290">
        <v>353341</v>
      </c>
      <c r="E71" s="290">
        <v>3993.4</v>
      </c>
      <c r="F71" s="179">
        <v>-0.17083298407386172</v>
      </c>
      <c r="G71" s="20"/>
      <c r="H71" s="5"/>
      <c r="I71" s="5"/>
    </row>
    <row r="72" spans="1:9" ht="10.5" customHeight="1" x14ac:dyDescent="0.2">
      <c r="B72" s="574" t="s">
        <v>447</v>
      </c>
      <c r="C72" s="289"/>
      <c r="D72" s="290"/>
      <c r="E72" s="290"/>
      <c r="F72" s="179"/>
      <c r="G72" s="20"/>
      <c r="H72" s="5"/>
      <c r="I72" s="5"/>
    </row>
    <row r="73" spans="1:9" ht="10.5" customHeight="1" x14ac:dyDescent="0.2">
      <c r="B73" s="16" t="s">
        <v>487</v>
      </c>
      <c r="C73" s="289"/>
      <c r="D73" s="290"/>
      <c r="E73" s="290"/>
      <c r="F73" s="179"/>
      <c r="G73" s="20"/>
      <c r="H73" s="5"/>
      <c r="I73" s="5"/>
    </row>
    <row r="74" spans="1:9" s="28" customFormat="1" ht="10.5" customHeight="1" x14ac:dyDescent="0.2">
      <c r="A74" s="24"/>
      <c r="B74" s="16" t="s">
        <v>99</v>
      </c>
      <c r="C74" s="289">
        <v>5842.3</v>
      </c>
      <c r="D74" s="290">
        <v>4778.3</v>
      </c>
      <c r="E74" s="290">
        <v>56</v>
      </c>
      <c r="F74" s="179">
        <v>-3.3315959726324285E-2</v>
      </c>
      <c r="G74" s="36"/>
      <c r="H74" s="5"/>
    </row>
    <row r="75" spans="1:9" ht="9" customHeight="1" x14ac:dyDescent="0.2">
      <c r="B75" s="16" t="s">
        <v>98</v>
      </c>
      <c r="C75" s="289"/>
      <c r="D75" s="290"/>
      <c r="E75" s="290"/>
      <c r="F75" s="179"/>
      <c r="G75" s="34"/>
      <c r="H75" s="5"/>
      <c r="I75" s="5"/>
    </row>
    <row r="76" spans="1:9" s="28" customFormat="1" ht="13.5" customHeight="1" x14ac:dyDescent="0.2">
      <c r="A76" s="24"/>
      <c r="B76" s="16" t="s">
        <v>250</v>
      </c>
      <c r="C76" s="289"/>
      <c r="D76" s="290"/>
      <c r="E76" s="290"/>
      <c r="F76" s="179"/>
      <c r="G76" s="36"/>
    </row>
    <row r="77" spans="1:9" ht="10.5" customHeight="1" x14ac:dyDescent="0.2">
      <c r="B77" s="35" t="s">
        <v>108</v>
      </c>
      <c r="C77" s="291">
        <v>15907377.267495003</v>
      </c>
      <c r="D77" s="292">
        <v>7242053.6500000022</v>
      </c>
      <c r="E77" s="292">
        <v>70679.09</v>
      </c>
      <c r="F77" s="178">
        <v>-0.1116182386056489</v>
      </c>
      <c r="G77" s="34"/>
      <c r="H77" s="5"/>
      <c r="I77" s="5"/>
    </row>
    <row r="78" spans="1:9" ht="10.5" customHeight="1" x14ac:dyDescent="0.2">
      <c r="B78" s="31" t="s">
        <v>341</v>
      </c>
      <c r="C78" s="291"/>
      <c r="D78" s="292"/>
      <c r="E78" s="292"/>
      <c r="F78" s="178"/>
      <c r="G78" s="34"/>
      <c r="H78" s="5"/>
      <c r="I78" s="5"/>
    </row>
    <row r="79" spans="1:9" s="28" customFormat="1" ht="10.5" customHeight="1" x14ac:dyDescent="0.2">
      <c r="A79" s="24"/>
      <c r="B79" s="16" t="s">
        <v>22</v>
      </c>
      <c r="C79" s="289">
        <v>6684273.6900000013</v>
      </c>
      <c r="D79" s="290">
        <v>848689.19000000006</v>
      </c>
      <c r="E79" s="290">
        <v>32379.03</v>
      </c>
      <c r="F79" s="179">
        <v>-0.14613912735542822</v>
      </c>
      <c r="G79" s="27"/>
      <c r="H79" s="5"/>
    </row>
    <row r="80" spans="1:9" s="28" customFormat="1" ht="10.5" customHeight="1" x14ac:dyDescent="0.2">
      <c r="A80" s="24"/>
      <c r="B80" s="16" t="s">
        <v>104</v>
      </c>
      <c r="C80" s="289">
        <v>10878545.640000004</v>
      </c>
      <c r="D80" s="290">
        <v>5983914.1900000032</v>
      </c>
      <c r="E80" s="290">
        <v>45858.86</v>
      </c>
      <c r="F80" s="179">
        <v>-0.10611367880457956</v>
      </c>
      <c r="G80" s="27"/>
      <c r="H80" s="5"/>
    </row>
    <row r="81" spans="1:9" s="28" customFormat="1" ht="10.5" customHeight="1" x14ac:dyDescent="0.2">
      <c r="A81" s="24"/>
      <c r="B81" s="33" t="s">
        <v>106</v>
      </c>
      <c r="C81" s="289">
        <v>10871915.290000005</v>
      </c>
      <c r="D81" s="290">
        <v>5981913.6200000029</v>
      </c>
      <c r="E81" s="290">
        <v>45837.74</v>
      </c>
      <c r="F81" s="179">
        <v>-0.10613479213666521</v>
      </c>
      <c r="G81" s="27"/>
      <c r="H81" s="5"/>
    </row>
    <row r="82" spans="1:9" s="28" customFormat="1" ht="10.5" customHeight="1" x14ac:dyDescent="0.2">
      <c r="A82" s="24"/>
      <c r="B82" s="33" t="s">
        <v>304</v>
      </c>
      <c r="C82" s="289">
        <v>86555.209999999992</v>
      </c>
      <c r="D82" s="290">
        <v>68660.02</v>
      </c>
      <c r="E82" s="290">
        <v>630.0100000000001</v>
      </c>
      <c r="F82" s="179">
        <v>2.9806799409160645E-2</v>
      </c>
      <c r="G82" s="27"/>
      <c r="H82" s="5"/>
    </row>
    <row r="83" spans="1:9" s="28" customFormat="1" ht="10.5" customHeight="1" x14ac:dyDescent="0.2">
      <c r="A83" s="24"/>
      <c r="B83" s="33" t="s">
        <v>305</v>
      </c>
      <c r="C83" s="289">
        <v>3401372.3500000006</v>
      </c>
      <c r="D83" s="290">
        <v>3330157.0200000005</v>
      </c>
      <c r="E83" s="290">
        <v>14854.269999999999</v>
      </c>
      <c r="F83" s="179">
        <v>-0.13650968747715297</v>
      </c>
      <c r="G83" s="27"/>
      <c r="H83" s="5"/>
    </row>
    <row r="84" spans="1:9" s="28" customFormat="1" ht="10.5" customHeight="1" x14ac:dyDescent="0.2">
      <c r="A84" s="24"/>
      <c r="B84" s="33" t="s">
        <v>306</v>
      </c>
      <c r="C84" s="289">
        <v>2276044.9500000034</v>
      </c>
      <c r="D84" s="290">
        <v>2096516.7400000033</v>
      </c>
      <c r="E84" s="290">
        <v>10580.71</v>
      </c>
      <c r="F84" s="179">
        <v>-0.10062361708546941</v>
      </c>
      <c r="G84" s="27"/>
      <c r="H84" s="5"/>
    </row>
    <row r="85" spans="1:9" s="28" customFormat="1" ht="10.5" customHeight="1" x14ac:dyDescent="0.2">
      <c r="A85" s="24"/>
      <c r="B85" s="33" t="s">
        <v>307</v>
      </c>
      <c r="C85" s="289">
        <v>4230633.2800000012</v>
      </c>
      <c r="D85" s="290">
        <v>89686.030000000072</v>
      </c>
      <c r="E85" s="290">
        <v>17309.77</v>
      </c>
      <c r="F85" s="179">
        <v>-8.95737841973413E-2</v>
      </c>
      <c r="G85" s="27"/>
      <c r="H85" s="5"/>
    </row>
    <row r="86" spans="1:9" ht="10.5" customHeight="1" x14ac:dyDescent="0.2">
      <c r="B86" s="33" t="s">
        <v>308</v>
      </c>
      <c r="C86" s="289">
        <v>68606.710000000094</v>
      </c>
      <c r="D86" s="290">
        <v>16750.07</v>
      </c>
      <c r="E86" s="290">
        <v>269.58000000000004</v>
      </c>
      <c r="F86" s="179">
        <v>-7.7453887290951373E-2</v>
      </c>
      <c r="G86" s="34"/>
      <c r="H86" s="5"/>
      <c r="I86" s="5"/>
    </row>
    <row r="87" spans="1:9" ht="10.5" customHeight="1" x14ac:dyDescent="0.2">
      <c r="B87" s="33" t="s">
        <v>309</v>
      </c>
      <c r="C87" s="289">
        <v>808702.79000000015</v>
      </c>
      <c r="D87" s="290">
        <v>380143.7399999997</v>
      </c>
      <c r="E87" s="290">
        <v>2193.4</v>
      </c>
      <c r="F87" s="179">
        <v>-8.9027306996591893E-2</v>
      </c>
      <c r="G87" s="34"/>
      <c r="H87" s="5"/>
      <c r="I87" s="5"/>
    </row>
    <row r="88" spans="1:9" ht="10.5" customHeight="1" x14ac:dyDescent="0.2">
      <c r="B88" s="33" t="s">
        <v>105</v>
      </c>
      <c r="C88" s="289">
        <v>6630.3500000000022</v>
      </c>
      <c r="D88" s="290">
        <v>2000.5700000000002</v>
      </c>
      <c r="E88" s="290">
        <v>21.119999999999997</v>
      </c>
      <c r="F88" s="179">
        <v>-7.0098006215849495E-2</v>
      </c>
      <c r="G88" s="34"/>
      <c r="H88" s="5"/>
      <c r="I88" s="5"/>
    </row>
    <row r="89" spans="1:9" s="28" customFormat="1" ht="10.5" customHeight="1" x14ac:dyDescent="0.2">
      <c r="A89" s="24"/>
      <c r="B89" s="16" t="s">
        <v>100</v>
      </c>
      <c r="C89" s="289">
        <v>37574.950000000004</v>
      </c>
      <c r="D89" s="290"/>
      <c r="E89" s="290">
        <v>73</v>
      </c>
      <c r="F89" s="179">
        <v>-0.14012846715194827</v>
      </c>
      <c r="G89" s="27"/>
      <c r="H89" s="5"/>
    </row>
    <row r="90" spans="1:9" ht="10.5" customHeight="1" x14ac:dyDescent="0.2">
      <c r="B90" s="16" t="s">
        <v>107</v>
      </c>
      <c r="C90" s="289">
        <v>56183.139999999985</v>
      </c>
      <c r="D90" s="290">
        <v>56183.139999999985</v>
      </c>
      <c r="E90" s="290">
        <v>371.75</v>
      </c>
      <c r="F90" s="179">
        <v>-6.6167586789785959E-2</v>
      </c>
      <c r="G90" s="34"/>
      <c r="H90" s="5"/>
      <c r="I90" s="5"/>
    </row>
    <row r="91" spans="1:9" ht="10.5" customHeight="1" x14ac:dyDescent="0.2">
      <c r="B91" s="33" t="s">
        <v>110</v>
      </c>
      <c r="C91" s="289">
        <v>37327.579999999994</v>
      </c>
      <c r="D91" s="290">
        <v>37327.579999999994</v>
      </c>
      <c r="E91" s="290">
        <v>371.75</v>
      </c>
      <c r="F91" s="179">
        <v>-7.2879661515802274E-2</v>
      </c>
      <c r="G91" s="34"/>
      <c r="H91" s="5"/>
      <c r="I91" s="5"/>
    </row>
    <row r="92" spans="1:9" ht="10.5" customHeight="1" x14ac:dyDescent="0.2">
      <c r="B92" s="33" t="s">
        <v>109</v>
      </c>
      <c r="C92" s="289">
        <v>18305.55999999999</v>
      </c>
      <c r="D92" s="290">
        <v>18305.55999999999</v>
      </c>
      <c r="E92" s="290"/>
      <c r="F92" s="179">
        <v>-2.6413930284754805E-2</v>
      </c>
      <c r="G92" s="20"/>
      <c r="H92" s="5"/>
      <c r="I92" s="5"/>
    </row>
    <row r="93" spans="1:9" ht="10.5" customHeight="1" x14ac:dyDescent="0.2">
      <c r="B93" s="33" t="s">
        <v>112</v>
      </c>
      <c r="C93" s="289">
        <v>550</v>
      </c>
      <c r="D93" s="290">
        <v>550</v>
      </c>
      <c r="E93" s="290"/>
      <c r="F93" s="179">
        <v>-0.5</v>
      </c>
      <c r="G93" s="34"/>
      <c r="H93" s="5"/>
      <c r="I93" s="5"/>
    </row>
    <row r="94" spans="1:9" ht="10.5" customHeight="1" x14ac:dyDescent="0.2">
      <c r="B94" s="33" t="s">
        <v>111</v>
      </c>
      <c r="C94" s="289"/>
      <c r="D94" s="290"/>
      <c r="E94" s="290"/>
      <c r="F94" s="179"/>
      <c r="G94" s="34"/>
      <c r="H94" s="5"/>
      <c r="I94" s="5"/>
    </row>
    <row r="95" spans="1:9" s="40" customFormat="1" ht="10.5" customHeight="1" x14ac:dyDescent="0.25">
      <c r="A95" s="38"/>
      <c r="B95" s="16" t="s">
        <v>97</v>
      </c>
      <c r="C95" s="289"/>
      <c r="D95" s="290"/>
      <c r="E95" s="290"/>
      <c r="F95" s="179"/>
      <c r="G95" s="34"/>
      <c r="H95" s="5"/>
    </row>
    <row r="96" spans="1:9" s="40" customFormat="1" ht="10.5" customHeight="1" x14ac:dyDescent="0.25">
      <c r="A96" s="38"/>
      <c r="B96" s="16" t="s">
        <v>103</v>
      </c>
      <c r="C96" s="289"/>
      <c r="D96" s="290"/>
      <c r="E96" s="290"/>
      <c r="F96" s="179"/>
      <c r="G96" s="34"/>
      <c r="H96" s="5"/>
    </row>
    <row r="97" spans="1:9" ht="10.5" customHeight="1" x14ac:dyDescent="0.2">
      <c r="B97" s="16" t="s">
        <v>96</v>
      </c>
      <c r="C97" s="289"/>
      <c r="D97" s="290"/>
      <c r="E97" s="290"/>
      <c r="F97" s="179"/>
      <c r="G97" s="34"/>
      <c r="H97" s="5"/>
      <c r="I97" s="5"/>
    </row>
    <row r="98" spans="1:9" ht="10.5" customHeight="1" x14ac:dyDescent="0.2">
      <c r="B98" s="16" t="s">
        <v>489</v>
      </c>
      <c r="C98" s="289"/>
      <c r="D98" s="290"/>
      <c r="E98" s="290"/>
      <c r="F98" s="179"/>
      <c r="G98" s="34"/>
      <c r="H98" s="5"/>
      <c r="I98" s="5"/>
    </row>
    <row r="99" spans="1:9" ht="10.5" customHeight="1" x14ac:dyDescent="0.2">
      <c r="B99" s="16" t="s">
        <v>95</v>
      </c>
      <c r="C99" s="289">
        <v>26374.640000000003</v>
      </c>
      <c r="D99" s="290">
        <v>26374.640000000003</v>
      </c>
      <c r="E99" s="290"/>
      <c r="F99" s="179">
        <v>-0.33911065004836127</v>
      </c>
      <c r="G99" s="34"/>
      <c r="H99" s="5"/>
      <c r="I99" s="5"/>
    </row>
    <row r="100" spans="1:9" ht="10.5" customHeight="1" x14ac:dyDescent="0.2">
      <c r="B100" s="16" t="s">
        <v>381</v>
      </c>
      <c r="C100" s="289">
        <v>150439.69</v>
      </c>
      <c r="D100" s="290"/>
      <c r="E100" s="290">
        <v>1156.2</v>
      </c>
      <c r="F100" s="179">
        <v>-2.2164617664862774E-2</v>
      </c>
      <c r="G100" s="34"/>
      <c r="H100" s="5"/>
      <c r="I100" s="5"/>
    </row>
    <row r="101" spans="1:9" ht="10.5" customHeight="1" x14ac:dyDescent="0.2">
      <c r="B101" s="16" t="s">
        <v>417</v>
      </c>
      <c r="C101" s="289">
        <v>823933.004495</v>
      </c>
      <c r="D101" s="290"/>
      <c r="E101" s="290"/>
      <c r="F101" s="179">
        <v>6.5090969824908917E-2</v>
      </c>
      <c r="G101" s="34"/>
      <c r="H101" s="5"/>
      <c r="I101" s="5"/>
    </row>
    <row r="102" spans="1:9" ht="10.5" customHeight="1" x14ac:dyDescent="0.2">
      <c r="B102" s="16" t="s">
        <v>91</v>
      </c>
      <c r="C102" s="289">
        <v>160</v>
      </c>
      <c r="D102" s="290"/>
      <c r="E102" s="290"/>
      <c r="F102" s="179">
        <v>-0.4623655913978495</v>
      </c>
      <c r="G102" s="34"/>
      <c r="H102" s="5"/>
      <c r="I102" s="5"/>
    </row>
    <row r="103" spans="1:9" s="486" customFormat="1" ht="10.5" customHeight="1" x14ac:dyDescent="0.2">
      <c r="A103" s="452"/>
      <c r="B103" s="563" t="s">
        <v>310</v>
      </c>
      <c r="C103" s="568"/>
      <c r="D103" s="569"/>
      <c r="E103" s="569"/>
      <c r="F103" s="570"/>
      <c r="G103" s="571"/>
    </row>
    <row r="104" spans="1:9" s="562" customFormat="1" ht="10.5" customHeight="1" x14ac:dyDescent="0.2">
      <c r="A104" s="489"/>
      <c r="B104" s="563" t="s">
        <v>311</v>
      </c>
      <c r="C104" s="568"/>
      <c r="D104" s="569"/>
      <c r="E104" s="569"/>
      <c r="F104" s="570"/>
      <c r="G104" s="561"/>
      <c r="H104" s="486"/>
    </row>
    <row r="105" spans="1:9" s="486" customFormat="1" ht="10.5" customHeight="1" x14ac:dyDescent="0.2">
      <c r="A105" s="452"/>
      <c r="B105" s="563" t="s">
        <v>312</v>
      </c>
      <c r="C105" s="568"/>
      <c r="D105" s="569"/>
      <c r="E105" s="569"/>
      <c r="F105" s="570"/>
      <c r="G105" s="571"/>
    </row>
    <row r="106" spans="1:9" s="486" customFormat="1" ht="10.5" customHeight="1" x14ac:dyDescent="0.2">
      <c r="A106" s="452"/>
      <c r="B106" s="563" t="s">
        <v>313</v>
      </c>
      <c r="C106" s="568"/>
      <c r="D106" s="569"/>
      <c r="E106" s="569"/>
      <c r="F106" s="570"/>
      <c r="G106" s="571"/>
    </row>
    <row r="107" spans="1:9" ht="10.5" customHeight="1" x14ac:dyDescent="0.2">
      <c r="B107" s="16" t="s">
        <v>94</v>
      </c>
      <c r="C107" s="289"/>
      <c r="D107" s="290"/>
      <c r="E107" s="290"/>
      <c r="F107" s="179"/>
      <c r="G107" s="34"/>
      <c r="H107" s="5"/>
      <c r="I107" s="5"/>
    </row>
    <row r="108" spans="1:9" ht="10.5" customHeight="1" x14ac:dyDescent="0.2">
      <c r="B108" s="16" t="s">
        <v>92</v>
      </c>
      <c r="C108" s="289">
        <v>203.48000000000002</v>
      </c>
      <c r="D108" s="290"/>
      <c r="E108" s="290"/>
      <c r="F108" s="179">
        <v>-3.150880533079492E-2</v>
      </c>
      <c r="G108" s="34"/>
      <c r="H108" s="5"/>
      <c r="I108" s="5"/>
    </row>
    <row r="109" spans="1:9" ht="10.5" customHeight="1" x14ac:dyDescent="0.2">
      <c r="B109" s="16" t="s">
        <v>93</v>
      </c>
      <c r="C109" s="289">
        <v>343.5</v>
      </c>
      <c r="D109" s="290"/>
      <c r="E109" s="290"/>
      <c r="F109" s="179"/>
      <c r="G109" s="34"/>
      <c r="H109" s="5"/>
      <c r="I109" s="5"/>
    </row>
    <row r="110" spans="1:9" ht="10.5" customHeight="1" x14ac:dyDescent="0.2">
      <c r="B110" s="16" t="s">
        <v>252</v>
      </c>
      <c r="C110" s="289"/>
      <c r="D110" s="290"/>
      <c r="E110" s="290"/>
      <c r="F110" s="179"/>
      <c r="G110" s="34"/>
      <c r="H110" s="5"/>
      <c r="I110" s="5"/>
    </row>
    <row r="111" spans="1:9" ht="10.5" customHeight="1" x14ac:dyDescent="0.2">
      <c r="B111" s="16" t="s">
        <v>303</v>
      </c>
      <c r="C111" s="289"/>
      <c r="D111" s="290"/>
      <c r="E111" s="290"/>
      <c r="F111" s="179"/>
      <c r="G111" s="34"/>
      <c r="H111" s="5"/>
      <c r="I111" s="5"/>
    </row>
    <row r="112" spans="1:9" ht="10.5" customHeight="1" x14ac:dyDescent="0.2">
      <c r="B112" s="268" t="s">
        <v>255</v>
      </c>
      <c r="C112" s="289">
        <v>353341</v>
      </c>
      <c r="D112" s="290">
        <v>353341</v>
      </c>
      <c r="E112" s="290">
        <v>3993.4</v>
      </c>
      <c r="F112" s="179">
        <v>-0.17083298407386172</v>
      </c>
      <c r="G112" s="34"/>
      <c r="H112" s="5"/>
      <c r="I112" s="5"/>
    </row>
    <row r="113" spans="1:9" ht="10.5" customHeight="1" x14ac:dyDescent="0.2">
      <c r="B113" s="574" t="s">
        <v>449</v>
      </c>
      <c r="C113" s="289"/>
      <c r="D113" s="290"/>
      <c r="E113" s="290"/>
      <c r="F113" s="179"/>
      <c r="G113" s="34"/>
      <c r="H113" s="5"/>
      <c r="I113" s="5"/>
    </row>
    <row r="114" spans="1:9" ht="10.5" customHeight="1" x14ac:dyDescent="0.2">
      <c r="B114" s="16" t="s">
        <v>487</v>
      </c>
      <c r="C114" s="289"/>
      <c r="D114" s="290"/>
      <c r="E114" s="290"/>
      <c r="F114" s="179"/>
      <c r="G114" s="34"/>
      <c r="H114" s="5"/>
      <c r="I114" s="5"/>
    </row>
    <row r="115" spans="1:9" s="28" customFormat="1" ht="10.5" customHeight="1" x14ac:dyDescent="0.2">
      <c r="A115" s="24"/>
      <c r="B115" s="16" t="s">
        <v>99</v>
      </c>
      <c r="C115" s="289">
        <v>6242.3</v>
      </c>
      <c r="D115" s="290">
        <v>5138.3</v>
      </c>
      <c r="E115" s="290">
        <v>56</v>
      </c>
      <c r="F115" s="179">
        <v>-5.9703403553433176E-2</v>
      </c>
      <c r="G115" s="36"/>
      <c r="H115" s="5"/>
    </row>
    <row r="116" spans="1:9" s="28" customFormat="1" ht="10.5" customHeight="1" x14ac:dyDescent="0.2">
      <c r="A116" s="24"/>
      <c r="B116" s="16" t="s">
        <v>98</v>
      </c>
      <c r="C116" s="289"/>
      <c r="D116" s="290"/>
      <c r="E116" s="290"/>
      <c r="F116" s="179"/>
      <c r="G116" s="36"/>
    </row>
    <row r="117" spans="1:9" ht="15" customHeight="1" x14ac:dyDescent="0.2">
      <c r="B117" s="16" t="s">
        <v>250</v>
      </c>
      <c r="C117" s="289"/>
      <c r="D117" s="290"/>
      <c r="E117" s="290"/>
      <c r="F117" s="179"/>
      <c r="G117" s="34"/>
      <c r="H117" s="5"/>
      <c r="I117" s="5"/>
    </row>
    <row r="118" spans="1:9" ht="14.25" customHeight="1" x14ac:dyDescent="0.2">
      <c r="B118" s="29" t="s">
        <v>113</v>
      </c>
      <c r="C118" s="291">
        <v>19017867.034495004</v>
      </c>
      <c r="D118" s="292">
        <v>7273640.4600000037</v>
      </c>
      <c r="E118" s="292">
        <v>83888.239999999991</v>
      </c>
      <c r="F118" s="178">
        <v>-0.11556173291435234</v>
      </c>
      <c r="G118" s="34"/>
      <c r="H118" s="5"/>
      <c r="I118" s="5"/>
    </row>
    <row r="119" spans="1:9" ht="10.5" customHeight="1" x14ac:dyDescent="0.2">
      <c r="B119" s="74" t="s">
        <v>122</v>
      </c>
      <c r="C119" s="291"/>
      <c r="D119" s="292"/>
      <c r="E119" s="292"/>
      <c r="F119" s="178"/>
      <c r="G119" s="34"/>
      <c r="H119" s="5"/>
      <c r="I119" s="5"/>
    </row>
    <row r="120" spans="1:9" ht="10.5" customHeight="1" x14ac:dyDescent="0.2">
      <c r="B120" s="16" t="s">
        <v>386</v>
      </c>
      <c r="C120" s="289">
        <v>15872739.289999997</v>
      </c>
      <c r="D120" s="290">
        <v>10785.34</v>
      </c>
      <c r="E120" s="290">
        <v>117706.36</v>
      </c>
      <c r="F120" s="179">
        <v>2.926953641531127E-2</v>
      </c>
      <c r="G120" s="34"/>
      <c r="H120" s="5"/>
      <c r="I120" s="5"/>
    </row>
    <row r="121" spans="1:9" ht="10.5" customHeight="1" x14ac:dyDescent="0.2">
      <c r="B121" s="16" t="s">
        <v>100</v>
      </c>
      <c r="C121" s="289">
        <v>1575283.7799999998</v>
      </c>
      <c r="D121" s="290"/>
      <c r="E121" s="290">
        <v>12413.329999999998</v>
      </c>
      <c r="F121" s="179">
        <v>0.4144334593341068</v>
      </c>
      <c r="G121" s="34"/>
      <c r="H121" s="5"/>
      <c r="I121" s="5"/>
    </row>
    <row r="122" spans="1:9" ht="10.5" customHeight="1" x14ac:dyDescent="0.2">
      <c r="B122" s="16" t="s">
        <v>177</v>
      </c>
      <c r="C122" s="289">
        <v>239180.97000000006</v>
      </c>
      <c r="D122" s="290"/>
      <c r="E122" s="290">
        <v>1951.45</v>
      </c>
      <c r="F122" s="179">
        <v>9.2870395226079649E-2</v>
      </c>
      <c r="G122" s="34"/>
      <c r="H122" s="5"/>
      <c r="I122" s="5"/>
    </row>
    <row r="123" spans="1:9" ht="10.5" customHeight="1" x14ac:dyDescent="0.2">
      <c r="B123" s="16" t="s">
        <v>22</v>
      </c>
      <c r="C123" s="289">
        <v>2881124.1200000024</v>
      </c>
      <c r="D123" s="290">
        <v>5273.5</v>
      </c>
      <c r="E123" s="290">
        <v>17218.25</v>
      </c>
      <c r="F123" s="179">
        <v>6.6258335566945936E-2</v>
      </c>
      <c r="G123" s="34"/>
      <c r="H123" s="5"/>
      <c r="I123" s="5"/>
    </row>
    <row r="124" spans="1:9" ht="10.5" customHeight="1" x14ac:dyDescent="0.2">
      <c r="B124" s="16" t="s">
        <v>381</v>
      </c>
      <c r="C124" s="289">
        <v>51486.6</v>
      </c>
      <c r="D124" s="290"/>
      <c r="E124" s="290">
        <v>260</v>
      </c>
      <c r="F124" s="179">
        <v>0.23447454042817428</v>
      </c>
      <c r="G124" s="34"/>
      <c r="H124" s="5"/>
      <c r="I124" s="5"/>
    </row>
    <row r="125" spans="1:9" ht="10.5" customHeight="1" x14ac:dyDescent="0.2">
      <c r="B125" s="37" t="s">
        <v>312</v>
      </c>
      <c r="C125" s="289"/>
      <c r="D125" s="290"/>
      <c r="E125" s="290"/>
      <c r="F125" s="179"/>
      <c r="G125" s="34"/>
      <c r="H125" s="5"/>
      <c r="I125" s="5"/>
    </row>
    <row r="126" spans="1:9" ht="10.5" customHeight="1" x14ac:dyDescent="0.2">
      <c r="B126" s="16" t="s">
        <v>385</v>
      </c>
      <c r="C126" s="289">
        <v>2314518.6799999955</v>
      </c>
      <c r="D126" s="290">
        <v>2204.2600000000002</v>
      </c>
      <c r="E126" s="290">
        <v>13315.960000000001</v>
      </c>
      <c r="F126" s="179">
        <v>2.8490800469550548E-2</v>
      </c>
      <c r="G126" s="34"/>
      <c r="H126" s="5"/>
      <c r="I126" s="5"/>
    </row>
    <row r="127" spans="1:9" ht="10.5" customHeight="1" x14ac:dyDescent="0.2">
      <c r="B127" s="37" t="s">
        <v>382</v>
      </c>
      <c r="C127" s="289">
        <v>141796.20000000001</v>
      </c>
      <c r="D127" s="290"/>
      <c r="E127" s="290">
        <v>1025</v>
      </c>
      <c r="F127" s="179">
        <v>-0.23386742525549686</v>
      </c>
      <c r="G127" s="208"/>
      <c r="H127" s="205"/>
      <c r="I127" s="34"/>
    </row>
    <row r="128" spans="1:9" ht="10.5" customHeight="1" x14ac:dyDescent="0.2">
      <c r="B128" s="574" t="s">
        <v>450</v>
      </c>
      <c r="C128" s="289"/>
      <c r="D128" s="290"/>
      <c r="E128" s="290"/>
      <c r="F128" s="179"/>
      <c r="G128" s="208"/>
      <c r="H128" s="205"/>
      <c r="I128" s="34"/>
    </row>
    <row r="129" spans="1:9" ht="10.5" hidden="1" customHeight="1" x14ac:dyDescent="0.2">
      <c r="B129" s="574"/>
      <c r="C129" s="289"/>
      <c r="D129" s="290"/>
      <c r="E129" s="290"/>
      <c r="F129" s="179"/>
      <c r="G129" s="208"/>
      <c r="H129" s="205"/>
      <c r="I129" s="34"/>
    </row>
    <row r="130" spans="1:9" ht="10.5" customHeight="1" x14ac:dyDescent="0.2">
      <c r="B130" s="16" t="s">
        <v>99</v>
      </c>
      <c r="C130" s="289">
        <v>1120</v>
      </c>
      <c r="D130" s="290"/>
      <c r="E130" s="290"/>
      <c r="F130" s="179">
        <v>0.2147505422993492</v>
      </c>
      <c r="G130" s="208"/>
      <c r="H130" s="205"/>
      <c r="I130" s="34"/>
    </row>
    <row r="131" spans="1:9" ht="10.5" customHeight="1" x14ac:dyDescent="0.2">
      <c r="B131" s="41" t="s">
        <v>120</v>
      </c>
      <c r="C131" s="293">
        <v>23077249.640000001</v>
      </c>
      <c r="D131" s="294">
        <v>18263.099999999999</v>
      </c>
      <c r="E131" s="294">
        <v>163890.34999999998</v>
      </c>
      <c r="F131" s="286">
        <v>5.2115519615588246E-2</v>
      </c>
      <c r="G131" s="208"/>
      <c r="H131" s="205"/>
      <c r="I131" s="34"/>
    </row>
    <row r="132" spans="1:9" s="28" customFormat="1" ht="10.5" customHeight="1" x14ac:dyDescent="0.2">
      <c r="A132" s="24"/>
      <c r="B132" s="265" t="s">
        <v>238</v>
      </c>
      <c r="C132" s="208"/>
      <c r="D132" s="208"/>
      <c r="E132" s="208"/>
      <c r="F132" s="208"/>
      <c r="G132" s="208"/>
      <c r="H132" s="209"/>
      <c r="I132" s="36"/>
    </row>
    <row r="133" spans="1:9" ht="9" customHeight="1" x14ac:dyDescent="0.2">
      <c r="A133" s="1"/>
      <c r="B133" s="265" t="s">
        <v>249</v>
      </c>
      <c r="C133" s="208"/>
      <c r="D133" s="208"/>
      <c r="E133" s="208"/>
      <c r="F133" s="208"/>
      <c r="G133" s="4"/>
      <c r="H133" s="4"/>
      <c r="I133" s="4"/>
    </row>
    <row r="134" spans="1:9" ht="15" customHeight="1" x14ac:dyDescent="0.2">
      <c r="B134" s="265" t="s">
        <v>251</v>
      </c>
      <c r="C134" s="208"/>
      <c r="D134" s="208"/>
      <c r="E134" s="208"/>
      <c r="F134" s="208"/>
      <c r="G134" s="8"/>
      <c r="H134" s="8"/>
      <c r="I134" s="8"/>
    </row>
    <row r="135" spans="1:9" ht="12" customHeight="1" x14ac:dyDescent="0.2">
      <c r="B135" s="50"/>
      <c r="C135" s="208"/>
      <c r="D135" s="208"/>
      <c r="E135" s="208"/>
      <c r="F135" s="208"/>
    </row>
    <row r="136" spans="1:9" ht="14.25" customHeight="1" x14ac:dyDescent="0.2">
      <c r="F136" s="4"/>
      <c r="G136" s="15"/>
      <c r="H136" s="5"/>
      <c r="I136" s="5"/>
    </row>
    <row r="137" spans="1:9" ht="12" customHeight="1" x14ac:dyDescent="0.25">
      <c r="B137" s="7" t="s">
        <v>288</v>
      </c>
      <c r="C137" s="8"/>
      <c r="D137" s="8"/>
      <c r="E137" s="8"/>
      <c r="F137" s="8"/>
      <c r="G137" s="5"/>
      <c r="H137" s="5"/>
      <c r="I137" s="5"/>
    </row>
    <row r="138" spans="1:9" ht="9.75" customHeight="1" x14ac:dyDescent="0.2">
      <c r="B138" s="9"/>
      <c r="C138" s="10" t="str">
        <f>C3</f>
        <v>MOIS DE NOVEMBRE 2024</v>
      </c>
      <c r="D138" s="11"/>
      <c r="F138" s="20"/>
      <c r="G138" s="23"/>
      <c r="H138" s="5"/>
      <c r="I138" s="5"/>
    </row>
    <row r="139" spans="1:9" s="28" customFormat="1" ht="12" customHeight="1" x14ac:dyDescent="0.2">
      <c r="A139" s="24"/>
      <c r="B139" s="12" t="str">
        <f>$B$4</f>
        <v xml:space="preserve">             II- ASSURANCE MATERNITE : DEPENSES en milliers d'euros</v>
      </c>
      <c r="C139" s="13"/>
      <c r="D139" s="13"/>
      <c r="E139" s="13"/>
      <c r="F139" s="378"/>
      <c r="G139" s="36"/>
    </row>
    <row r="140" spans="1:9" s="28" customFormat="1" ht="13.5" customHeight="1" x14ac:dyDescent="0.2">
      <c r="A140" s="24"/>
      <c r="B140" s="16" t="s">
        <v>4</v>
      </c>
      <c r="C140" s="18" t="s">
        <v>6</v>
      </c>
      <c r="D140" s="219" t="s">
        <v>3</v>
      </c>
      <c r="E140" s="219" t="s">
        <v>237</v>
      </c>
      <c r="F140" s="19" t="str">
        <f>Maladie_mnt!$H$5</f>
        <v>GAM</v>
      </c>
      <c r="G140" s="36"/>
    </row>
    <row r="141" spans="1:9" s="28" customFormat="1" ht="10.5" customHeight="1" x14ac:dyDescent="0.2">
      <c r="A141" s="24"/>
      <c r="B141" s="21"/>
      <c r="C141" s="44"/>
      <c r="D141" s="220" t="s">
        <v>241</v>
      </c>
      <c r="E141" s="220" t="s">
        <v>239</v>
      </c>
      <c r="F141" s="22" t="str">
        <f>Maladie_mnt!$H$6</f>
        <v>en %</v>
      </c>
      <c r="G141" s="36"/>
      <c r="H141" s="5"/>
    </row>
    <row r="142" spans="1:9" s="28" customFormat="1" ht="10.5" customHeight="1" x14ac:dyDescent="0.2">
      <c r="A142" s="24"/>
      <c r="B142" s="35"/>
      <c r="C142" s="32"/>
      <c r="D142" s="223"/>
      <c r="E142" s="223"/>
      <c r="F142" s="178"/>
      <c r="G142" s="36"/>
      <c r="H142" s="5"/>
    </row>
    <row r="143" spans="1:9" s="28" customFormat="1" ht="10.5" customHeight="1" x14ac:dyDescent="0.2">
      <c r="A143" s="24"/>
      <c r="B143" s="31" t="s">
        <v>121</v>
      </c>
      <c r="C143" s="289"/>
      <c r="D143" s="290"/>
      <c r="E143" s="290"/>
      <c r="F143" s="178"/>
      <c r="G143" s="36"/>
      <c r="H143" s="5"/>
    </row>
    <row r="144" spans="1:9" s="28" customFormat="1" ht="10.5" customHeight="1" x14ac:dyDescent="0.2">
      <c r="A144" s="24"/>
      <c r="B144" s="16" t="s">
        <v>116</v>
      </c>
      <c r="C144" s="289">
        <v>508679.3000000001</v>
      </c>
      <c r="D144" s="290"/>
      <c r="E144" s="290">
        <v>3627.68</v>
      </c>
      <c r="F144" s="179">
        <v>-8.5785128918395293E-3</v>
      </c>
      <c r="G144" s="36"/>
      <c r="H144" s="5"/>
    </row>
    <row r="145" spans="1:8" s="28" customFormat="1" ht="10.5" customHeight="1" x14ac:dyDescent="0.2">
      <c r="A145" s="24"/>
      <c r="B145" s="16" t="s">
        <v>117</v>
      </c>
      <c r="C145" s="289">
        <v>70862.98</v>
      </c>
      <c r="D145" s="290"/>
      <c r="E145" s="290">
        <v>120</v>
      </c>
      <c r="F145" s="179">
        <v>-0.2191036290538978</v>
      </c>
      <c r="G145" s="36"/>
      <c r="H145" s="5"/>
    </row>
    <row r="146" spans="1:8" s="28" customFormat="1" ht="10.5" customHeight="1" x14ac:dyDescent="0.2">
      <c r="A146" s="24"/>
      <c r="B146" s="16" t="s">
        <v>118</v>
      </c>
      <c r="C146" s="289">
        <v>2655.25</v>
      </c>
      <c r="D146" s="290"/>
      <c r="E146" s="290"/>
      <c r="F146" s="179">
        <v>-4.633204633204635E-2</v>
      </c>
      <c r="G146" s="36"/>
      <c r="H146" s="5"/>
    </row>
    <row r="147" spans="1:8" s="28" customFormat="1" ht="10.5" customHeight="1" x14ac:dyDescent="0.2">
      <c r="A147" s="24"/>
      <c r="B147" s="16" t="s">
        <v>166</v>
      </c>
      <c r="C147" s="289">
        <v>23289.369999999981</v>
      </c>
      <c r="D147" s="290"/>
      <c r="E147" s="290">
        <v>87.83</v>
      </c>
      <c r="F147" s="179">
        <v>-8.2721896520826288E-2</v>
      </c>
      <c r="G147" s="36"/>
      <c r="H147" s="5"/>
    </row>
    <row r="148" spans="1:8" s="28" customFormat="1" ht="10.5" customHeight="1" x14ac:dyDescent="0.2">
      <c r="A148" s="24"/>
      <c r="B148" s="16" t="s">
        <v>22</v>
      </c>
      <c r="C148" s="289">
        <v>41698.14</v>
      </c>
      <c r="D148" s="290"/>
      <c r="E148" s="290">
        <v>299</v>
      </c>
      <c r="F148" s="179">
        <v>-7.9565712227179342E-2</v>
      </c>
      <c r="G148" s="36"/>
      <c r="H148" s="5"/>
    </row>
    <row r="149" spans="1:8" s="28" customFormat="1" ht="10.5" customHeight="1" x14ac:dyDescent="0.2">
      <c r="A149" s="24"/>
      <c r="B149" s="16" t="s">
        <v>115</v>
      </c>
      <c r="C149" s="289">
        <v>18938.73</v>
      </c>
      <c r="D149" s="290">
        <v>37.01</v>
      </c>
      <c r="E149" s="290"/>
      <c r="F149" s="179">
        <v>5.1076648827504956E-2</v>
      </c>
      <c r="G149" s="36"/>
      <c r="H149" s="5"/>
    </row>
    <row r="150" spans="1:8" s="28" customFormat="1" ht="12.75" customHeight="1" x14ac:dyDescent="0.2">
      <c r="A150" s="24"/>
      <c r="B150" s="16" t="s">
        <v>114</v>
      </c>
      <c r="C150" s="289">
        <v>20249.95</v>
      </c>
      <c r="D150" s="290"/>
      <c r="E150" s="290">
        <v>518.40000000000009</v>
      </c>
      <c r="F150" s="179">
        <v>-3.2239179451495348E-2</v>
      </c>
      <c r="G150" s="36"/>
      <c r="H150" s="5"/>
    </row>
    <row r="151" spans="1:8" s="28" customFormat="1" ht="12.75" customHeight="1" x14ac:dyDescent="0.2">
      <c r="A151" s="24"/>
      <c r="B151" s="16" t="s">
        <v>100</v>
      </c>
      <c r="C151" s="289"/>
      <c r="D151" s="290"/>
      <c r="E151" s="290"/>
      <c r="F151" s="179"/>
      <c r="G151" s="36"/>
      <c r="H151" s="5"/>
    </row>
    <row r="152" spans="1:8" s="28" customFormat="1" ht="13.5" customHeight="1" x14ac:dyDescent="0.2">
      <c r="A152" s="24"/>
      <c r="B152" s="16" t="s">
        <v>98</v>
      </c>
      <c r="C152" s="289"/>
      <c r="D152" s="290"/>
      <c r="E152" s="290"/>
      <c r="F152" s="179"/>
      <c r="G152" s="36"/>
      <c r="H152" s="5"/>
    </row>
    <row r="153" spans="1:8" s="28" customFormat="1" ht="12.75" customHeight="1" x14ac:dyDescent="0.2">
      <c r="A153" s="24"/>
      <c r="B153" s="16" t="s">
        <v>416</v>
      </c>
      <c r="C153" s="289"/>
      <c r="D153" s="290"/>
      <c r="E153" s="290"/>
      <c r="F153" s="179"/>
      <c r="G153" s="36"/>
    </row>
    <row r="154" spans="1:8" s="28" customFormat="1" ht="14.25" customHeight="1" x14ac:dyDescent="0.2">
      <c r="A154" s="24"/>
      <c r="B154" s="16" t="s">
        <v>412</v>
      </c>
      <c r="C154" s="289"/>
      <c r="D154" s="290"/>
      <c r="E154" s="290"/>
      <c r="F154" s="179"/>
      <c r="G154" s="36"/>
    </row>
    <row r="155" spans="1:8" s="28" customFormat="1" ht="10.5" customHeight="1" x14ac:dyDescent="0.2">
      <c r="A155" s="24"/>
      <c r="B155" s="16" t="s">
        <v>374</v>
      </c>
      <c r="C155" s="289">
        <v>2100</v>
      </c>
      <c r="D155" s="290"/>
      <c r="E155" s="290"/>
      <c r="F155" s="179">
        <v>4.4776119402984982E-2</v>
      </c>
      <c r="G155" s="36"/>
      <c r="H155" s="5"/>
    </row>
    <row r="156" spans="1:8" s="28" customFormat="1" ht="10.5" customHeight="1" x14ac:dyDescent="0.2">
      <c r="A156" s="24"/>
      <c r="B156" s="574" t="s">
        <v>451</v>
      </c>
      <c r="C156" s="289"/>
      <c r="D156" s="290"/>
      <c r="E156" s="290"/>
      <c r="F156" s="179"/>
      <c r="G156" s="36"/>
      <c r="H156" s="5"/>
    </row>
    <row r="157" spans="1:8" s="28" customFormat="1" ht="10.5" hidden="1" customHeight="1" x14ac:dyDescent="0.2">
      <c r="A157" s="24"/>
      <c r="B157" s="574"/>
      <c r="C157" s="289"/>
      <c r="D157" s="290"/>
      <c r="E157" s="290"/>
      <c r="F157" s="179"/>
      <c r="G157" s="36"/>
      <c r="H157" s="5"/>
    </row>
    <row r="158" spans="1:8" s="28" customFormat="1" ht="10.5" customHeight="1" x14ac:dyDescent="0.2">
      <c r="A158" s="24"/>
      <c r="B158" s="269" t="s">
        <v>99</v>
      </c>
      <c r="C158" s="289">
        <v>191543.27999999997</v>
      </c>
      <c r="D158" s="290"/>
      <c r="E158" s="290">
        <v>1230</v>
      </c>
      <c r="F158" s="179">
        <v>0.49503180107816203</v>
      </c>
      <c r="G158" s="36"/>
      <c r="H158" s="5"/>
    </row>
    <row r="159" spans="1:8" s="28" customFormat="1" ht="10.5" customHeight="1" x14ac:dyDescent="0.2">
      <c r="A159" s="24"/>
      <c r="B159" s="35" t="s">
        <v>119</v>
      </c>
      <c r="C159" s="291">
        <v>880017.00000000012</v>
      </c>
      <c r="D159" s="292">
        <v>37.01</v>
      </c>
      <c r="E159" s="292">
        <v>5882.91</v>
      </c>
      <c r="F159" s="178">
        <v>3.9747282017235319E-2</v>
      </c>
      <c r="G159" s="36"/>
      <c r="H159" s="5"/>
    </row>
    <row r="160" spans="1:8" s="28" customFormat="1" ht="10.5" customHeight="1" x14ac:dyDescent="0.2">
      <c r="A160" s="24"/>
      <c r="B160" s="31" t="s">
        <v>243</v>
      </c>
      <c r="C160" s="291"/>
      <c r="D160" s="292"/>
      <c r="E160" s="292"/>
      <c r="F160" s="178"/>
      <c r="G160" s="36"/>
      <c r="H160" s="5"/>
    </row>
    <row r="161" spans="1:9" s="28" customFormat="1" ht="10.5" customHeight="1" x14ac:dyDescent="0.2">
      <c r="A161" s="24"/>
      <c r="B161" s="16" t="s">
        <v>22</v>
      </c>
      <c r="C161" s="289">
        <v>497350.17000000004</v>
      </c>
      <c r="D161" s="290"/>
      <c r="E161" s="290">
        <v>2168.9500000000003</v>
      </c>
      <c r="F161" s="179">
        <v>-7.8031146056667278E-2</v>
      </c>
      <c r="G161" s="36"/>
      <c r="H161" s="5"/>
    </row>
    <row r="162" spans="1:9" s="28" customFormat="1" ht="10.5" customHeight="1" x14ac:dyDescent="0.2">
      <c r="A162" s="24"/>
      <c r="B162" s="16" t="s">
        <v>104</v>
      </c>
      <c r="C162" s="289">
        <v>380281.79000000004</v>
      </c>
      <c r="D162" s="290"/>
      <c r="E162" s="290">
        <v>2229.1800000000003</v>
      </c>
      <c r="F162" s="179">
        <v>-0.13925117921218544</v>
      </c>
      <c r="G162" s="36"/>
      <c r="H162" s="5"/>
    </row>
    <row r="163" spans="1:9" s="28" customFormat="1" ht="10.5" customHeight="1" x14ac:dyDescent="0.2">
      <c r="A163" s="24"/>
      <c r="B163" s="33" t="s">
        <v>106</v>
      </c>
      <c r="C163" s="289">
        <v>253305.83000000005</v>
      </c>
      <c r="D163" s="290"/>
      <c r="E163" s="290">
        <v>2016.68</v>
      </c>
      <c r="F163" s="179">
        <v>-0.1882598932674453</v>
      </c>
      <c r="G163" s="36"/>
      <c r="H163" s="5"/>
    </row>
    <row r="164" spans="1:9" s="28" customFormat="1" ht="10.5" customHeight="1" x14ac:dyDescent="0.2">
      <c r="A164" s="24"/>
      <c r="B164" s="33" t="s">
        <v>304</v>
      </c>
      <c r="C164" s="289">
        <v>1204.3499999999999</v>
      </c>
      <c r="D164" s="290"/>
      <c r="E164" s="290"/>
      <c r="F164" s="179">
        <v>0.38367417279411753</v>
      </c>
      <c r="G164" s="36"/>
      <c r="H164" s="5"/>
    </row>
    <row r="165" spans="1:9" s="28" customFormat="1" ht="10.5" customHeight="1" x14ac:dyDescent="0.2">
      <c r="A165" s="24"/>
      <c r="B165" s="33" t="s">
        <v>305</v>
      </c>
      <c r="C165" s="289">
        <v>79723.539999999994</v>
      </c>
      <c r="D165" s="290"/>
      <c r="E165" s="290">
        <v>832.4</v>
      </c>
      <c r="F165" s="179">
        <v>-3.1891869114969773E-2</v>
      </c>
      <c r="G165" s="36"/>
      <c r="H165" s="5"/>
    </row>
    <row r="166" spans="1:9" ht="10.5" customHeight="1" x14ac:dyDescent="0.2">
      <c r="B166" s="33" t="s">
        <v>306</v>
      </c>
      <c r="C166" s="289">
        <v>17489.68</v>
      </c>
      <c r="D166" s="290"/>
      <c r="E166" s="290"/>
      <c r="F166" s="179">
        <v>-0.62688165275891827</v>
      </c>
      <c r="G166" s="34"/>
      <c r="H166" s="5"/>
      <c r="I166" s="5"/>
    </row>
    <row r="167" spans="1:9" ht="10.5" customHeight="1" x14ac:dyDescent="0.2">
      <c r="B167" s="33" t="s">
        <v>307</v>
      </c>
      <c r="C167" s="289">
        <v>50288.370000000017</v>
      </c>
      <c r="D167" s="290"/>
      <c r="E167" s="290">
        <v>362.07000000000005</v>
      </c>
      <c r="F167" s="179">
        <v>-0.26895962124804484</v>
      </c>
      <c r="G167" s="34"/>
      <c r="H167" s="5"/>
      <c r="I167" s="5"/>
    </row>
    <row r="168" spans="1:9" ht="10.5" customHeight="1" x14ac:dyDescent="0.2">
      <c r="B168" s="33" t="s">
        <v>308</v>
      </c>
      <c r="C168" s="289">
        <v>5241.9800000000014</v>
      </c>
      <c r="D168" s="290"/>
      <c r="E168" s="290"/>
      <c r="F168" s="179">
        <v>5.7665379384929771E-2</v>
      </c>
      <c r="G168" s="34"/>
      <c r="H168" s="5"/>
      <c r="I168" s="5"/>
    </row>
    <row r="169" spans="1:9" ht="10.5" customHeight="1" x14ac:dyDescent="0.2">
      <c r="B169" s="33" t="s">
        <v>309</v>
      </c>
      <c r="C169" s="289">
        <v>99357.910000000033</v>
      </c>
      <c r="D169" s="290"/>
      <c r="E169" s="290">
        <v>822.21</v>
      </c>
      <c r="F169" s="179">
        <v>-8.1821447294601835E-2</v>
      </c>
      <c r="G169" s="34"/>
      <c r="H169" s="5"/>
      <c r="I169" s="5"/>
    </row>
    <row r="170" spans="1:9" s="28" customFormat="1" ht="10.5" customHeight="1" x14ac:dyDescent="0.2">
      <c r="A170" s="24"/>
      <c r="B170" s="33" t="s">
        <v>105</v>
      </c>
      <c r="C170" s="289">
        <v>126975.95999999999</v>
      </c>
      <c r="D170" s="290"/>
      <c r="E170" s="290">
        <v>212.5</v>
      </c>
      <c r="F170" s="179">
        <v>-2.138418351456961E-2</v>
      </c>
      <c r="G170" s="36"/>
      <c r="H170" s="5"/>
    </row>
    <row r="171" spans="1:9" s="28" customFormat="1" ht="10.5" customHeight="1" x14ac:dyDescent="0.2">
      <c r="A171" s="24"/>
      <c r="B171" s="16" t="s">
        <v>116</v>
      </c>
      <c r="C171" s="289">
        <v>113516.39000000001</v>
      </c>
      <c r="D171" s="290"/>
      <c r="E171" s="290">
        <v>986.31999999999994</v>
      </c>
      <c r="F171" s="179">
        <v>7.2015032108117438E-2</v>
      </c>
      <c r="G171" s="36"/>
      <c r="H171" s="5"/>
    </row>
    <row r="172" spans="1:9" ht="10.5" customHeight="1" x14ac:dyDescent="0.2">
      <c r="B172" s="16" t="s">
        <v>117</v>
      </c>
      <c r="C172" s="289">
        <v>36639.25</v>
      </c>
      <c r="D172" s="290"/>
      <c r="E172" s="290"/>
      <c r="F172" s="179">
        <v>0.40081320706385215</v>
      </c>
      <c r="G172" s="20"/>
      <c r="H172" s="5"/>
      <c r="I172" s="5"/>
    </row>
    <row r="173" spans="1:9" ht="10.5" customHeight="1" x14ac:dyDescent="0.2">
      <c r="B173" s="16" t="s">
        <v>118</v>
      </c>
      <c r="C173" s="289">
        <v>387</v>
      </c>
      <c r="D173" s="290"/>
      <c r="E173" s="290"/>
      <c r="F173" s="179"/>
      <c r="G173" s="20"/>
      <c r="H173" s="5"/>
      <c r="I173" s="5"/>
    </row>
    <row r="174" spans="1:9" ht="10.5" customHeight="1" x14ac:dyDescent="0.2">
      <c r="B174" s="16" t="s">
        <v>115</v>
      </c>
      <c r="C174" s="289">
        <v>6023.3600000000006</v>
      </c>
      <c r="D174" s="290"/>
      <c r="E174" s="290"/>
      <c r="F174" s="179">
        <v>5.5123075737298244E-2</v>
      </c>
      <c r="G174" s="20"/>
      <c r="H174" s="5"/>
      <c r="I174" s="5"/>
    </row>
    <row r="175" spans="1:9" ht="10.5" customHeight="1" x14ac:dyDescent="0.2">
      <c r="B175" s="16" t="s">
        <v>114</v>
      </c>
      <c r="C175" s="289">
        <v>8732.0500000000011</v>
      </c>
      <c r="D175" s="290"/>
      <c r="E175" s="290"/>
      <c r="F175" s="179">
        <v>0.19589273730775014</v>
      </c>
      <c r="G175" s="20"/>
      <c r="H175" s="5"/>
      <c r="I175" s="5"/>
    </row>
    <row r="176" spans="1:9" ht="10.5" customHeight="1" x14ac:dyDescent="0.2">
      <c r="B176" s="16" t="s">
        <v>95</v>
      </c>
      <c r="C176" s="289">
        <v>827</v>
      </c>
      <c r="D176" s="290"/>
      <c r="E176" s="290"/>
      <c r="F176" s="179">
        <v>-0.37062404870624044</v>
      </c>
      <c r="G176" s="20"/>
      <c r="H176" s="5"/>
      <c r="I176" s="5"/>
    </row>
    <row r="177" spans="1:9" ht="10.5" customHeight="1" x14ac:dyDescent="0.2">
      <c r="B177" s="16" t="s">
        <v>381</v>
      </c>
      <c r="C177" s="289">
        <v>51129.049999999996</v>
      </c>
      <c r="D177" s="290"/>
      <c r="E177" s="290">
        <v>339.26</v>
      </c>
      <c r="F177" s="179">
        <v>0.27607415094443222</v>
      </c>
      <c r="G177" s="20"/>
      <c r="H177" s="5"/>
      <c r="I177" s="5"/>
    </row>
    <row r="178" spans="1:9" ht="10.5" customHeight="1" x14ac:dyDescent="0.2">
      <c r="B178" s="16" t="s">
        <v>345</v>
      </c>
      <c r="C178" s="289"/>
      <c r="D178" s="290"/>
      <c r="E178" s="290"/>
      <c r="F178" s="178"/>
      <c r="G178" s="20"/>
      <c r="H178" s="5"/>
      <c r="I178" s="5"/>
    </row>
    <row r="179" spans="1:9" ht="10.5" customHeight="1" x14ac:dyDescent="0.2">
      <c r="B179" s="16" t="s">
        <v>346</v>
      </c>
      <c r="C179" s="289"/>
      <c r="D179" s="290"/>
      <c r="E179" s="290"/>
      <c r="F179" s="178"/>
      <c r="G179" s="34"/>
      <c r="H179" s="5"/>
      <c r="I179" s="5"/>
    </row>
    <row r="180" spans="1:9" ht="10.5" customHeight="1" x14ac:dyDescent="0.2">
      <c r="B180" s="16" t="s">
        <v>350</v>
      </c>
      <c r="C180" s="289"/>
      <c r="D180" s="290"/>
      <c r="E180" s="290"/>
      <c r="F180" s="178"/>
      <c r="G180" s="34"/>
      <c r="H180" s="5"/>
      <c r="I180" s="5"/>
    </row>
    <row r="181" spans="1:9" ht="10.5" customHeight="1" x14ac:dyDescent="0.2">
      <c r="B181" s="16" t="s">
        <v>313</v>
      </c>
      <c r="C181" s="289"/>
      <c r="D181" s="290"/>
      <c r="E181" s="290"/>
      <c r="F181" s="178"/>
      <c r="G181" s="34"/>
      <c r="H181" s="5"/>
      <c r="I181" s="5"/>
    </row>
    <row r="182" spans="1:9" ht="10.5" customHeight="1" x14ac:dyDescent="0.2">
      <c r="B182" s="16" t="s">
        <v>444</v>
      </c>
      <c r="C182" s="289"/>
      <c r="D182" s="290"/>
      <c r="E182" s="290"/>
      <c r="F182" s="178"/>
      <c r="G182" s="34"/>
      <c r="H182" s="5"/>
      <c r="I182" s="5"/>
    </row>
    <row r="183" spans="1:9" ht="10.5" customHeight="1" x14ac:dyDescent="0.2">
      <c r="B183" s="16" t="s">
        <v>351</v>
      </c>
      <c r="C183" s="289"/>
      <c r="D183" s="290"/>
      <c r="E183" s="290"/>
      <c r="F183" s="178"/>
      <c r="G183" s="34"/>
      <c r="H183" s="5"/>
      <c r="I183" s="5"/>
    </row>
    <row r="184" spans="1:9" ht="10.5" customHeight="1" x14ac:dyDescent="0.2">
      <c r="B184" s="269" t="s">
        <v>412</v>
      </c>
      <c r="C184" s="289"/>
      <c r="D184" s="290"/>
      <c r="E184" s="290"/>
      <c r="F184" s="178"/>
      <c r="G184" s="34"/>
      <c r="H184" s="5"/>
      <c r="I184" s="5"/>
    </row>
    <row r="185" spans="1:9" s="28" customFormat="1" ht="10.5" customHeight="1" x14ac:dyDescent="0.2">
      <c r="A185" s="24"/>
      <c r="B185" s="16" t="s">
        <v>100</v>
      </c>
      <c r="C185" s="289">
        <v>54952.34</v>
      </c>
      <c r="D185" s="290"/>
      <c r="E185" s="290">
        <v>60</v>
      </c>
      <c r="F185" s="179">
        <v>0.35412861037329235</v>
      </c>
      <c r="G185" s="27"/>
      <c r="H185" s="5"/>
    </row>
    <row r="186" spans="1:9" ht="10.5" customHeight="1" x14ac:dyDescent="0.2">
      <c r="B186" s="16" t="s">
        <v>94</v>
      </c>
      <c r="C186" s="289"/>
      <c r="D186" s="290"/>
      <c r="E186" s="290"/>
      <c r="F186" s="179"/>
      <c r="G186" s="34"/>
      <c r="H186" s="5"/>
      <c r="I186" s="5"/>
    </row>
    <row r="187" spans="1:9" ht="10.5" customHeight="1" x14ac:dyDescent="0.2">
      <c r="B187" s="16" t="s">
        <v>92</v>
      </c>
      <c r="C187" s="289">
        <v>29.3</v>
      </c>
      <c r="D187" s="290"/>
      <c r="E187" s="290"/>
      <c r="F187" s="179"/>
      <c r="G187" s="34"/>
      <c r="H187" s="5"/>
      <c r="I187" s="5"/>
    </row>
    <row r="188" spans="1:9" ht="10.5" customHeight="1" x14ac:dyDescent="0.2">
      <c r="B188" s="16" t="s">
        <v>93</v>
      </c>
      <c r="C188" s="289"/>
      <c r="D188" s="290"/>
      <c r="E188" s="290"/>
      <c r="F188" s="179"/>
      <c r="G188" s="20"/>
      <c r="H188" s="5"/>
      <c r="I188" s="5"/>
    </row>
    <row r="189" spans="1:9" ht="10.5" customHeight="1" x14ac:dyDescent="0.2">
      <c r="B189" s="16" t="s">
        <v>303</v>
      </c>
      <c r="C189" s="289"/>
      <c r="D189" s="290"/>
      <c r="E189" s="290"/>
      <c r="F189" s="179"/>
      <c r="G189" s="34"/>
      <c r="H189" s="5"/>
      <c r="I189" s="5"/>
    </row>
    <row r="190" spans="1:9" ht="10.5" customHeight="1" x14ac:dyDescent="0.2">
      <c r="B190" s="16" t="s">
        <v>123</v>
      </c>
      <c r="C190" s="289">
        <v>920582.24999999953</v>
      </c>
      <c r="D190" s="290"/>
      <c r="E190" s="290">
        <v>3932.35</v>
      </c>
      <c r="F190" s="179">
        <v>0.86159833411440645</v>
      </c>
      <c r="G190" s="34"/>
      <c r="H190" s="5"/>
      <c r="I190" s="5"/>
    </row>
    <row r="191" spans="1:9" ht="10.5" customHeight="1" x14ac:dyDescent="0.2">
      <c r="B191" s="16" t="s">
        <v>107</v>
      </c>
      <c r="C191" s="289"/>
      <c r="D191" s="290"/>
      <c r="E191" s="290"/>
      <c r="F191" s="179"/>
      <c r="G191" s="34"/>
      <c r="H191" s="5"/>
      <c r="I191" s="5"/>
    </row>
    <row r="192" spans="1:9" ht="10.5" customHeight="1" x14ac:dyDescent="0.2">
      <c r="B192" s="33" t="s">
        <v>110</v>
      </c>
      <c r="C192" s="289"/>
      <c r="D192" s="290"/>
      <c r="E192" s="290"/>
      <c r="F192" s="179"/>
      <c r="G192" s="34"/>
      <c r="H192" s="5"/>
      <c r="I192" s="5"/>
    </row>
    <row r="193" spans="1:9" s="28" customFormat="1" ht="10.5" customHeight="1" x14ac:dyDescent="0.2">
      <c r="A193" s="24"/>
      <c r="B193" s="33" t="s">
        <v>109</v>
      </c>
      <c r="C193" s="289"/>
      <c r="D193" s="290"/>
      <c r="E193" s="290"/>
      <c r="F193" s="179"/>
      <c r="G193" s="47"/>
      <c r="H193" s="5"/>
    </row>
    <row r="194" spans="1:9" s="28" customFormat="1" ht="10.5" customHeight="1" x14ac:dyDescent="0.2">
      <c r="A194" s="24"/>
      <c r="B194" s="33" t="s">
        <v>111</v>
      </c>
      <c r="C194" s="289"/>
      <c r="D194" s="290"/>
      <c r="E194" s="290"/>
      <c r="F194" s="179"/>
      <c r="G194" s="47"/>
      <c r="H194" s="5"/>
    </row>
    <row r="195" spans="1:9" s="28" customFormat="1" ht="10.5" customHeight="1" x14ac:dyDescent="0.2">
      <c r="A195" s="24"/>
      <c r="B195" s="33" t="s">
        <v>112</v>
      </c>
      <c r="C195" s="289"/>
      <c r="D195" s="290"/>
      <c r="E195" s="290"/>
      <c r="F195" s="179"/>
      <c r="G195" s="47"/>
      <c r="H195" s="5"/>
    </row>
    <row r="196" spans="1:9" s="28" customFormat="1" ht="10.5" customHeight="1" x14ac:dyDescent="0.2">
      <c r="A196" s="24"/>
      <c r="B196" s="16" t="s">
        <v>256</v>
      </c>
      <c r="C196" s="289">
        <v>17297.399999999998</v>
      </c>
      <c r="D196" s="290"/>
      <c r="E196" s="290">
        <v>43.4</v>
      </c>
      <c r="F196" s="179">
        <v>0.20223106462094464</v>
      </c>
      <c r="G196" s="47"/>
      <c r="H196" s="5"/>
    </row>
    <row r="197" spans="1:9" s="28" customFormat="1" ht="10.5" customHeight="1" x14ac:dyDescent="0.2">
      <c r="A197" s="24"/>
      <c r="B197" s="16" t="s">
        <v>96</v>
      </c>
      <c r="C197" s="289"/>
      <c r="D197" s="290"/>
      <c r="E197" s="290"/>
      <c r="F197" s="179"/>
      <c r="G197" s="47"/>
      <c r="H197" s="5"/>
    </row>
    <row r="198" spans="1:9" s="28" customFormat="1" ht="10.5" customHeight="1" x14ac:dyDescent="0.2">
      <c r="A198" s="24"/>
      <c r="B198" s="16" t="s">
        <v>103</v>
      </c>
      <c r="C198" s="295"/>
      <c r="D198" s="296"/>
      <c r="E198" s="296"/>
      <c r="F198" s="190"/>
      <c r="G198" s="47"/>
      <c r="H198" s="5"/>
    </row>
    <row r="199" spans="1:9" s="28" customFormat="1" ht="10.5" customHeight="1" x14ac:dyDescent="0.2">
      <c r="A199" s="24"/>
      <c r="B199" s="16" t="s">
        <v>91</v>
      </c>
      <c r="C199" s="295"/>
      <c r="D199" s="296"/>
      <c r="E199" s="296"/>
      <c r="F199" s="190"/>
      <c r="G199" s="47"/>
      <c r="H199" s="5"/>
    </row>
    <row r="200" spans="1:9" s="28" customFormat="1" ht="10.5" customHeight="1" x14ac:dyDescent="0.2">
      <c r="A200" s="24"/>
      <c r="B200" s="16" t="s">
        <v>382</v>
      </c>
      <c r="C200" s="295">
        <v>475</v>
      </c>
      <c r="D200" s="296"/>
      <c r="E200" s="296"/>
      <c r="F200" s="190">
        <v>0.13095238095238093</v>
      </c>
      <c r="G200" s="47"/>
      <c r="H200" s="5"/>
    </row>
    <row r="201" spans="1:9" s="28" customFormat="1" ht="10.5" customHeight="1" x14ac:dyDescent="0.2">
      <c r="A201" s="24"/>
      <c r="B201" s="268" t="s">
        <v>255</v>
      </c>
      <c r="C201" s="295">
        <v>23100</v>
      </c>
      <c r="D201" s="296"/>
      <c r="E201" s="296">
        <v>600</v>
      </c>
      <c r="F201" s="190">
        <v>-0.20423525975001278</v>
      </c>
      <c r="G201" s="47"/>
      <c r="H201" s="5"/>
    </row>
    <row r="202" spans="1:9" s="28" customFormat="1" ht="10.5" customHeight="1" x14ac:dyDescent="0.2">
      <c r="A202" s="24"/>
      <c r="B202" s="16" t="s">
        <v>254</v>
      </c>
      <c r="C202" s="295"/>
      <c r="D202" s="296"/>
      <c r="E202" s="296"/>
      <c r="F202" s="190"/>
      <c r="G202" s="47"/>
      <c r="H202" s="5"/>
    </row>
    <row r="203" spans="1:9" s="28" customFormat="1" ht="10.5" customHeight="1" x14ac:dyDescent="0.2">
      <c r="A203" s="24"/>
      <c r="B203" s="16" t="s">
        <v>489</v>
      </c>
      <c r="C203" s="295"/>
      <c r="D203" s="296"/>
      <c r="E203" s="296"/>
      <c r="F203" s="190"/>
      <c r="G203" s="47"/>
      <c r="H203" s="5"/>
    </row>
    <row r="204" spans="1:9" s="28" customFormat="1" ht="10.5" customHeight="1" x14ac:dyDescent="0.2">
      <c r="A204" s="24"/>
      <c r="B204" s="16" t="s">
        <v>97</v>
      </c>
      <c r="C204" s="295"/>
      <c r="D204" s="296"/>
      <c r="E204" s="296"/>
      <c r="F204" s="190"/>
      <c r="G204" s="47"/>
      <c r="H204" s="5"/>
    </row>
    <row r="205" spans="1:9" ht="11.25" customHeight="1" x14ac:dyDescent="0.2">
      <c r="B205" s="16" t="s">
        <v>374</v>
      </c>
      <c r="C205" s="295">
        <v>330</v>
      </c>
      <c r="D205" s="296"/>
      <c r="E205" s="296"/>
      <c r="F205" s="190">
        <v>-0.26666666666666672</v>
      </c>
      <c r="G205" s="47"/>
      <c r="H205" s="5"/>
      <c r="I205" s="5"/>
    </row>
    <row r="206" spans="1:9" ht="11.25" customHeight="1" x14ac:dyDescent="0.2">
      <c r="B206" s="574" t="s">
        <v>460</v>
      </c>
      <c r="C206" s="295"/>
      <c r="D206" s="296"/>
      <c r="E206" s="296"/>
      <c r="F206" s="190"/>
      <c r="G206" s="47"/>
      <c r="H206" s="5"/>
      <c r="I206" s="5"/>
    </row>
    <row r="207" spans="1:9" ht="11.25" customHeight="1" x14ac:dyDescent="0.2">
      <c r="B207" s="16" t="s">
        <v>487</v>
      </c>
      <c r="C207" s="295"/>
      <c r="D207" s="296"/>
      <c r="E207" s="296"/>
      <c r="F207" s="190"/>
      <c r="G207" s="47"/>
      <c r="H207" s="5"/>
      <c r="I207" s="5"/>
    </row>
    <row r="208" spans="1:9" ht="10.5" customHeight="1" x14ac:dyDescent="0.2">
      <c r="B208" s="16" t="s">
        <v>99</v>
      </c>
      <c r="C208" s="295">
        <v>40730</v>
      </c>
      <c r="D208" s="296"/>
      <c r="E208" s="296">
        <v>150</v>
      </c>
      <c r="F208" s="190">
        <v>0.44387311074361424</v>
      </c>
      <c r="G208" s="47"/>
      <c r="H208" s="5"/>
      <c r="I208" s="5"/>
    </row>
    <row r="209" spans="2:9" ht="10.5" customHeight="1" x14ac:dyDescent="0.2">
      <c r="B209" s="16" t="s">
        <v>98</v>
      </c>
      <c r="C209" s="295"/>
      <c r="D209" s="296"/>
      <c r="E209" s="296"/>
      <c r="F209" s="190"/>
      <c r="G209" s="47"/>
      <c r="H209" s="5"/>
      <c r="I209" s="5"/>
    </row>
    <row r="210" spans="2:9" ht="10.5" customHeight="1" x14ac:dyDescent="0.2">
      <c r="B210" s="16" t="s">
        <v>250</v>
      </c>
      <c r="C210" s="295"/>
      <c r="D210" s="296"/>
      <c r="E210" s="296"/>
      <c r="F210" s="190"/>
      <c r="G210" s="47"/>
      <c r="H210" s="5"/>
      <c r="I210" s="5"/>
    </row>
    <row r="211" spans="2:9" ht="10.5" customHeight="1" x14ac:dyDescent="0.2">
      <c r="B211" s="35" t="s">
        <v>245</v>
      </c>
      <c r="C211" s="297">
        <v>2152410.3499999996</v>
      </c>
      <c r="D211" s="298"/>
      <c r="E211" s="298">
        <v>10509.460000000001</v>
      </c>
      <c r="F211" s="180">
        <v>0.21221171728889665</v>
      </c>
      <c r="G211" s="47"/>
      <c r="H211" s="5"/>
      <c r="I211" s="5"/>
    </row>
    <row r="212" spans="2:9" ht="10.5" customHeight="1" x14ac:dyDescent="0.2">
      <c r="B212" s="31" t="s">
        <v>278</v>
      </c>
      <c r="C212" s="297"/>
      <c r="D212" s="298"/>
      <c r="E212" s="298"/>
      <c r="F212" s="180"/>
      <c r="G212" s="47"/>
      <c r="H212" s="5"/>
      <c r="I212" s="5"/>
    </row>
    <row r="213" spans="2:9" ht="10.5" customHeight="1" x14ac:dyDescent="0.2">
      <c r="B213" s="16" t="s">
        <v>22</v>
      </c>
      <c r="C213" s="295">
        <v>10104446.120000005</v>
      </c>
      <c r="D213" s="296">
        <v>853962.69000000006</v>
      </c>
      <c r="E213" s="296">
        <v>52065.229999999996</v>
      </c>
      <c r="F213" s="190">
        <v>-9.0928513087234819E-2</v>
      </c>
      <c r="G213" s="47"/>
      <c r="H213" s="5"/>
      <c r="I213" s="5"/>
    </row>
    <row r="214" spans="2:9" ht="10.5" customHeight="1" x14ac:dyDescent="0.2">
      <c r="B214" s="16" t="s">
        <v>104</v>
      </c>
      <c r="C214" s="295">
        <v>13596635.480000002</v>
      </c>
      <c r="D214" s="296">
        <v>5986118.450000003</v>
      </c>
      <c r="E214" s="296">
        <v>61491.83</v>
      </c>
      <c r="F214" s="190">
        <v>-8.6710340426136234E-2</v>
      </c>
      <c r="G214" s="47"/>
      <c r="H214" s="5"/>
      <c r="I214" s="5"/>
    </row>
    <row r="215" spans="2:9" ht="10.5" customHeight="1" x14ac:dyDescent="0.2">
      <c r="B215" s="33" t="s">
        <v>106</v>
      </c>
      <c r="C215" s="295">
        <v>11125221.120000005</v>
      </c>
      <c r="D215" s="296">
        <v>5981913.6200000029</v>
      </c>
      <c r="E215" s="296">
        <v>47854.42</v>
      </c>
      <c r="F215" s="190">
        <v>-0.10818911271685039</v>
      </c>
      <c r="G215" s="47"/>
      <c r="H215" s="5"/>
      <c r="I215" s="5"/>
    </row>
    <row r="216" spans="2:9" ht="10.5" customHeight="1" x14ac:dyDescent="0.2">
      <c r="B216" s="33" t="s">
        <v>326</v>
      </c>
      <c r="C216" s="295">
        <v>87759.56</v>
      </c>
      <c r="D216" s="296">
        <v>68660.02</v>
      </c>
      <c r="E216" s="296">
        <v>630.0100000000001</v>
      </c>
      <c r="F216" s="190">
        <v>3.3433800025553184E-2</v>
      </c>
      <c r="G216" s="47"/>
      <c r="H216" s="5"/>
      <c r="I216" s="5"/>
    </row>
    <row r="217" spans="2:9" ht="10.5" customHeight="1" x14ac:dyDescent="0.2">
      <c r="B217" s="33" t="s">
        <v>327</v>
      </c>
      <c r="C217" s="295">
        <v>3481095.8900000006</v>
      </c>
      <c r="D217" s="296">
        <v>3330157.0200000005</v>
      </c>
      <c r="E217" s="296">
        <v>15686.669999999998</v>
      </c>
      <c r="F217" s="190">
        <v>-0.13436735928035792</v>
      </c>
      <c r="G217" s="47"/>
      <c r="H217" s="5"/>
      <c r="I217" s="5"/>
    </row>
    <row r="218" spans="2:9" ht="10.5" customHeight="1" x14ac:dyDescent="0.2">
      <c r="B218" s="33" t="s">
        <v>328</v>
      </c>
      <c r="C218" s="295">
        <v>2293534.6300000031</v>
      </c>
      <c r="D218" s="296">
        <v>2096516.7400000033</v>
      </c>
      <c r="E218" s="296">
        <v>10580.71</v>
      </c>
      <c r="F218" s="190">
        <v>-0.1101938847193058</v>
      </c>
      <c r="G218" s="47"/>
      <c r="H218" s="5"/>
      <c r="I218" s="5"/>
    </row>
    <row r="219" spans="2:9" ht="10.5" customHeight="1" x14ac:dyDescent="0.2">
      <c r="B219" s="33" t="s">
        <v>329</v>
      </c>
      <c r="C219" s="295">
        <v>4280921.6500000013</v>
      </c>
      <c r="D219" s="296">
        <v>89686.030000000072</v>
      </c>
      <c r="E219" s="296">
        <v>17671.84</v>
      </c>
      <c r="F219" s="190">
        <v>-9.2190591510363351E-2</v>
      </c>
      <c r="G219" s="47"/>
      <c r="H219" s="5"/>
      <c r="I219" s="5"/>
    </row>
    <row r="220" spans="2:9" ht="10.5" customHeight="1" x14ac:dyDescent="0.2">
      <c r="B220" s="33" t="s">
        <v>330</v>
      </c>
      <c r="C220" s="295">
        <v>73848.69000000009</v>
      </c>
      <c r="D220" s="296">
        <v>16750.07</v>
      </c>
      <c r="E220" s="296">
        <v>269.58000000000004</v>
      </c>
      <c r="F220" s="190">
        <v>-6.9011488236433327E-2</v>
      </c>
      <c r="G220" s="47"/>
      <c r="H220" s="5"/>
      <c r="I220" s="5"/>
    </row>
    <row r="221" spans="2:9" ht="10.5" customHeight="1" x14ac:dyDescent="0.2">
      <c r="B221" s="33" t="s">
        <v>331</v>
      </c>
      <c r="C221" s="295">
        <v>908060.70000000007</v>
      </c>
      <c r="D221" s="296">
        <v>380143.7399999997</v>
      </c>
      <c r="E221" s="296">
        <v>3015.61</v>
      </c>
      <c r="F221" s="190">
        <v>-8.8244373854821756E-2</v>
      </c>
      <c r="G221" s="47"/>
      <c r="H221" s="5"/>
      <c r="I221" s="5"/>
    </row>
    <row r="222" spans="2:9" ht="10.5" customHeight="1" x14ac:dyDescent="0.2">
      <c r="B222" s="33" t="s">
        <v>105</v>
      </c>
      <c r="C222" s="295">
        <v>2471414.3599999957</v>
      </c>
      <c r="D222" s="296">
        <v>4204.8300000000008</v>
      </c>
      <c r="E222" s="296">
        <v>13637.410000000002</v>
      </c>
      <c r="F222" s="190">
        <v>2.4346885459766376E-2</v>
      </c>
      <c r="G222" s="47"/>
      <c r="H222" s="5"/>
      <c r="I222" s="5"/>
    </row>
    <row r="223" spans="2:9" ht="10.5" customHeight="1" x14ac:dyDescent="0.2">
      <c r="B223" s="16" t="s">
        <v>116</v>
      </c>
      <c r="C223" s="295">
        <v>622195.69000000018</v>
      </c>
      <c r="D223" s="296"/>
      <c r="E223" s="296">
        <v>4614</v>
      </c>
      <c r="F223" s="190">
        <v>5.2090448632009512E-3</v>
      </c>
      <c r="G223" s="20"/>
      <c r="H223" s="5"/>
      <c r="I223" s="5"/>
    </row>
    <row r="224" spans="2:9" ht="10.5" customHeight="1" x14ac:dyDescent="0.2">
      <c r="B224" s="16" t="s">
        <v>117</v>
      </c>
      <c r="C224" s="295">
        <v>107502.23</v>
      </c>
      <c r="D224" s="296"/>
      <c r="E224" s="296">
        <v>120</v>
      </c>
      <c r="F224" s="190">
        <v>-8.0402465702075987E-2</v>
      </c>
      <c r="G224" s="47"/>
      <c r="H224" s="5"/>
      <c r="I224" s="5"/>
    </row>
    <row r="225" spans="2:9" ht="10.5" customHeight="1" x14ac:dyDescent="0.2">
      <c r="B225" s="16" t="s">
        <v>118</v>
      </c>
      <c r="C225" s="295">
        <v>3042.25</v>
      </c>
      <c r="D225" s="296"/>
      <c r="E225" s="296"/>
      <c r="F225" s="190">
        <v>7.6045627376425839E-2</v>
      </c>
      <c r="G225" s="47"/>
      <c r="H225" s="5"/>
      <c r="I225" s="5"/>
    </row>
    <row r="226" spans="2:9" ht="10.5" customHeight="1" x14ac:dyDescent="0.2">
      <c r="B226" s="16" t="s">
        <v>100</v>
      </c>
      <c r="C226" s="295">
        <v>1667811.0699999998</v>
      </c>
      <c r="D226" s="296"/>
      <c r="E226" s="296">
        <v>12546.329999999998</v>
      </c>
      <c r="F226" s="190">
        <v>0.3921624462323805</v>
      </c>
      <c r="G226" s="47"/>
      <c r="H226" s="5"/>
      <c r="I226" s="5"/>
    </row>
    <row r="227" spans="2:9" ht="10.5" customHeight="1" x14ac:dyDescent="0.2">
      <c r="B227" s="16" t="s">
        <v>107</v>
      </c>
      <c r="C227" s="295">
        <v>56183.139999999985</v>
      </c>
      <c r="D227" s="296">
        <v>56183.139999999985</v>
      </c>
      <c r="E227" s="296">
        <v>371.75</v>
      </c>
      <c r="F227" s="190">
        <v>-6.6167586789785959E-2</v>
      </c>
      <c r="G227" s="47"/>
      <c r="H227" s="5"/>
      <c r="I227" s="5"/>
    </row>
    <row r="228" spans="2:9" ht="10.5" customHeight="1" x14ac:dyDescent="0.2">
      <c r="B228" s="33" t="s">
        <v>110</v>
      </c>
      <c r="C228" s="289">
        <v>37327.579999999994</v>
      </c>
      <c r="D228" s="290">
        <v>37327.579999999994</v>
      </c>
      <c r="E228" s="290">
        <v>371.75</v>
      </c>
      <c r="F228" s="179">
        <v>-7.2879661515802274E-2</v>
      </c>
      <c r="G228" s="47"/>
      <c r="H228" s="5"/>
      <c r="I228" s="5"/>
    </row>
    <row r="229" spans="2:9" ht="10.5" customHeight="1" x14ac:dyDescent="0.2">
      <c r="B229" s="33" t="s">
        <v>109</v>
      </c>
      <c r="C229" s="295">
        <v>18305.55999999999</v>
      </c>
      <c r="D229" s="296">
        <v>18305.55999999999</v>
      </c>
      <c r="E229" s="296"/>
      <c r="F229" s="190">
        <v>-2.6413930284754805E-2</v>
      </c>
      <c r="G229" s="47"/>
      <c r="H229" s="5"/>
      <c r="I229" s="5"/>
    </row>
    <row r="230" spans="2:9" ht="10.5" customHeight="1" x14ac:dyDescent="0.2">
      <c r="B230" s="33" t="s">
        <v>112</v>
      </c>
      <c r="C230" s="295">
        <v>550</v>
      </c>
      <c r="D230" s="296">
        <v>550</v>
      </c>
      <c r="E230" s="296"/>
      <c r="F230" s="190">
        <v>-0.5</v>
      </c>
      <c r="G230" s="47"/>
      <c r="H230" s="5"/>
      <c r="I230" s="5"/>
    </row>
    <row r="231" spans="2:9" ht="10.5" customHeight="1" x14ac:dyDescent="0.2">
      <c r="B231" s="33" t="s">
        <v>111</v>
      </c>
      <c r="C231" s="295"/>
      <c r="D231" s="296"/>
      <c r="E231" s="296"/>
      <c r="F231" s="190"/>
      <c r="G231" s="47"/>
      <c r="H231" s="5"/>
      <c r="I231" s="5"/>
    </row>
    <row r="232" spans="2:9" ht="10.5" customHeight="1" x14ac:dyDescent="0.2">
      <c r="B232" s="269" t="s">
        <v>254</v>
      </c>
      <c r="C232" s="295"/>
      <c r="D232" s="296"/>
      <c r="E232" s="296"/>
      <c r="F232" s="190"/>
      <c r="G232" s="47"/>
      <c r="H232" s="5"/>
      <c r="I232" s="5"/>
    </row>
    <row r="233" spans="2:9" ht="10.5" customHeight="1" x14ac:dyDescent="0.2">
      <c r="B233" s="16" t="s">
        <v>97</v>
      </c>
      <c r="C233" s="295"/>
      <c r="D233" s="296"/>
      <c r="E233" s="296"/>
      <c r="F233" s="190"/>
      <c r="G233" s="47"/>
      <c r="H233" s="5"/>
      <c r="I233" s="5"/>
    </row>
    <row r="234" spans="2:9" ht="10.5" customHeight="1" x14ac:dyDescent="0.2">
      <c r="B234" s="16" t="s">
        <v>103</v>
      </c>
      <c r="C234" s="295"/>
      <c r="D234" s="296"/>
      <c r="E234" s="296"/>
      <c r="F234" s="190"/>
      <c r="G234" s="47"/>
      <c r="H234" s="5"/>
      <c r="I234" s="5"/>
    </row>
    <row r="235" spans="2:9" ht="10.5" customHeight="1" x14ac:dyDescent="0.2">
      <c r="B235" s="16" t="s">
        <v>96</v>
      </c>
      <c r="C235" s="295"/>
      <c r="D235" s="296"/>
      <c r="E235" s="296"/>
      <c r="F235" s="190"/>
      <c r="G235" s="47"/>
      <c r="H235" s="5"/>
      <c r="I235" s="5"/>
    </row>
    <row r="236" spans="2:9" ht="10.5" customHeight="1" x14ac:dyDescent="0.2">
      <c r="B236" s="16" t="s">
        <v>115</v>
      </c>
      <c r="C236" s="295">
        <v>24962.09</v>
      </c>
      <c r="D236" s="296">
        <v>37.01</v>
      </c>
      <c r="E236" s="296"/>
      <c r="F236" s="190">
        <v>5.2050209275558146E-2</v>
      </c>
      <c r="G236" s="47"/>
      <c r="H236" s="5"/>
      <c r="I236" s="5"/>
    </row>
    <row r="237" spans="2:9" ht="10.5" customHeight="1" x14ac:dyDescent="0.2">
      <c r="B237" s="16" t="s">
        <v>114</v>
      </c>
      <c r="C237" s="295">
        <v>28982</v>
      </c>
      <c r="D237" s="296"/>
      <c r="E237" s="296">
        <v>518.40000000000009</v>
      </c>
      <c r="F237" s="190">
        <v>2.6775085877538185E-2</v>
      </c>
      <c r="G237" s="47"/>
      <c r="H237" s="5"/>
      <c r="I237" s="5"/>
    </row>
    <row r="238" spans="2:9" ht="10.5" customHeight="1" x14ac:dyDescent="0.2">
      <c r="B238" s="16" t="s">
        <v>123</v>
      </c>
      <c r="C238" s="295">
        <v>16793321.539999999</v>
      </c>
      <c r="D238" s="296">
        <v>10785.34</v>
      </c>
      <c r="E238" s="296">
        <v>121638.71</v>
      </c>
      <c r="F238" s="190">
        <v>5.5130280682921917E-2</v>
      </c>
      <c r="G238" s="47"/>
      <c r="H238" s="5"/>
      <c r="I238" s="5"/>
    </row>
    <row r="239" spans="2:9" ht="10.5" customHeight="1" x14ac:dyDescent="0.2">
      <c r="B239" s="16" t="s">
        <v>486</v>
      </c>
      <c r="C239" s="295"/>
      <c r="D239" s="296"/>
      <c r="E239" s="296"/>
      <c r="F239" s="190"/>
      <c r="G239" s="47"/>
      <c r="H239" s="5"/>
      <c r="I239" s="5"/>
    </row>
    <row r="240" spans="2:9" ht="10.5" customHeight="1" x14ac:dyDescent="0.2">
      <c r="B240" s="16" t="s">
        <v>95</v>
      </c>
      <c r="C240" s="295">
        <v>27201.640000000003</v>
      </c>
      <c r="D240" s="296">
        <v>26374.640000000003</v>
      </c>
      <c r="E240" s="296"/>
      <c r="F240" s="190">
        <v>-0.34011518177275113</v>
      </c>
      <c r="G240" s="47"/>
      <c r="H240" s="5"/>
      <c r="I240" s="5"/>
    </row>
    <row r="241" spans="1:9" s="486" customFormat="1" ht="10.5" customHeight="1" x14ac:dyDescent="0.2">
      <c r="A241" s="452"/>
      <c r="B241" s="563" t="s">
        <v>310</v>
      </c>
      <c r="C241" s="564"/>
      <c r="D241" s="565"/>
      <c r="E241" s="565"/>
      <c r="F241" s="566"/>
      <c r="G241" s="567"/>
    </row>
    <row r="242" spans="1:9" s="486" customFormat="1" ht="10.5" customHeight="1" x14ac:dyDescent="0.2">
      <c r="A242" s="452"/>
      <c r="B242" s="563" t="s">
        <v>311</v>
      </c>
      <c r="C242" s="564"/>
      <c r="D242" s="565"/>
      <c r="E242" s="565"/>
      <c r="F242" s="566"/>
      <c r="G242" s="567"/>
    </row>
    <row r="243" spans="1:9" s="486" customFormat="1" ht="10.5" customHeight="1" x14ac:dyDescent="0.2">
      <c r="A243" s="452"/>
      <c r="B243" s="563" t="s">
        <v>312</v>
      </c>
      <c r="C243" s="564"/>
      <c r="D243" s="565"/>
      <c r="E243" s="565"/>
      <c r="F243" s="566"/>
      <c r="G243" s="567"/>
    </row>
    <row r="244" spans="1:9" s="486" customFormat="1" ht="10.5" customHeight="1" x14ac:dyDescent="0.2">
      <c r="A244" s="452"/>
      <c r="B244" s="563" t="s">
        <v>313</v>
      </c>
      <c r="C244" s="564"/>
      <c r="D244" s="565"/>
      <c r="E244" s="565"/>
      <c r="F244" s="566"/>
      <c r="G244" s="567"/>
    </row>
    <row r="245" spans="1:9" ht="10.5" customHeight="1" x14ac:dyDescent="0.2">
      <c r="B245" s="16" t="s">
        <v>351</v>
      </c>
      <c r="C245" s="295"/>
      <c r="D245" s="296"/>
      <c r="E245" s="296"/>
      <c r="F245" s="190"/>
      <c r="G245" s="47"/>
      <c r="H245" s="5"/>
      <c r="I245" s="5"/>
    </row>
    <row r="246" spans="1:9" ht="10.5" customHeight="1" x14ac:dyDescent="0.2">
      <c r="B246" s="269" t="s">
        <v>412</v>
      </c>
      <c r="C246" s="295"/>
      <c r="D246" s="296"/>
      <c r="E246" s="296"/>
      <c r="F246" s="190"/>
      <c r="G246" s="47"/>
      <c r="H246" s="5"/>
      <c r="I246" s="5"/>
    </row>
    <row r="247" spans="1:9" ht="10.5" customHeight="1" x14ac:dyDescent="0.2">
      <c r="B247" s="16" t="s">
        <v>426</v>
      </c>
      <c r="C247" s="295">
        <v>253055.34</v>
      </c>
      <c r="D247" s="296"/>
      <c r="E247" s="296">
        <v>1755.46</v>
      </c>
      <c r="F247" s="190">
        <v>7.3977333508697063E-2</v>
      </c>
      <c r="G247" s="47"/>
      <c r="H247" s="5"/>
      <c r="I247" s="5"/>
    </row>
    <row r="248" spans="1:9" ht="10.5" customHeight="1" x14ac:dyDescent="0.2">
      <c r="B248" s="16" t="s">
        <v>444</v>
      </c>
      <c r="C248" s="295">
        <v>823933.004495</v>
      </c>
      <c r="D248" s="296"/>
      <c r="E248" s="296"/>
      <c r="F248" s="190">
        <v>6.5090969824908917E-2</v>
      </c>
      <c r="G248" s="47"/>
      <c r="H248" s="5"/>
      <c r="I248" s="5"/>
    </row>
    <row r="249" spans="1:9" ht="10.5" customHeight="1" x14ac:dyDescent="0.2">
      <c r="B249" s="16" t="s">
        <v>94</v>
      </c>
      <c r="C249" s="295"/>
      <c r="D249" s="296"/>
      <c r="E249" s="296"/>
      <c r="F249" s="190"/>
      <c r="G249" s="47"/>
      <c r="H249" s="5"/>
      <c r="I249" s="5"/>
    </row>
    <row r="250" spans="1:9" ht="10.5" customHeight="1" x14ac:dyDescent="0.2">
      <c r="B250" s="16" t="s">
        <v>92</v>
      </c>
      <c r="C250" s="295">
        <v>232.78000000000003</v>
      </c>
      <c r="D250" s="296"/>
      <c r="E250" s="296"/>
      <c r="F250" s="190">
        <v>-0.53395531352606707</v>
      </c>
      <c r="G250" s="47"/>
      <c r="H250" s="5"/>
      <c r="I250" s="5"/>
    </row>
    <row r="251" spans="1:9" ht="10.5" customHeight="1" x14ac:dyDescent="0.2">
      <c r="B251" s="16" t="s">
        <v>93</v>
      </c>
      <c r="C251" s="295">
        <v>343.5</v>
      </c>
      <c r="D251" s="296"/>
      <c r="E251" s="296"/>
      <c r="F251" s="190"/>
      <c r="G251" s="47"/>
      <c r="H251" s="5"/>
      <c r="I251" s="5"/>
    </row>
    <row r="252" spans="1:9" ht="10.5" customHeight="1" x14ac:dyDescent="0.2">
      <c r="B252" s="16" t="s">
        <v>91</v>
      </c>
      <c r="C252" s="295">
        <v>160</v>
      </c>
      <c r="D252" s="296"/>
      <c r="E252" s="296"/>
      <c r="F252" s="190">
        <v>-0.4623655913978495</v>
      </c>
      <c r="G252" s="47"/>
      <c r="H252" s="5"/>
      <c r="I252" s="5"/>
    </row>
    <row r="253" spans="1:9" ht="10.5" customHeight="1" x14ac:dyDescent="0.2">
      <c r="B253" s="16" t="s">
        <v>252</v>
      </c>
      <c r="C253" s="295"/>
      <c r="D253" s="296"/>
      <c r="E253" s="296"/>
      <c r="F253" s="190"/>
      <c r="G253" s="47"/>
      <c r="H253" s="5"/>
      <c r="I253" s="5"/>
    </row>
    <row r="254" spans="1:9" ht="10.5" customHeight="1" x14ac:dyDescent="0.2">
      <c r="B254" s="16" t="s">
        <v>177</v>
      </c>
      <c r="C254" s="295">
        <v>256478.37000000005</v>
      </c>
      <c r="D254" s="296"/>
      <c r="E254" s="296">
        <v>1994.8500000000001</v>
      </c>
      <c r="F254" s="190">
        <v>9.9616366586850358E-2</v>
      </c>
      <c r="G254" s="47"/>
      <c r="H254" s="5"/>
      <c r="I254" s="5"/>
    </row>
    <row r="255" spans="1:9" ht="10.5" customHeight="1" x14ac:dyDescent="0.2">
      <c r="B255" s="16" t="s">
        <v>303</v>
      </c>
      <c r="C255" s="295"/>
      <c r="D255" s="296"/>
      <c r="E255" s="296"/>
      <c r="F255" s="190"/>
      <c r="G255" s="47"/>
      <c r="H255" s="5"/>
      <c r="I255" s="5"/>
    </row>
    <row r="256" spans="1:9" ht="13.5" customHeight="1" x14ac:dyDescent="0.2">
      <c r="B256" s="16" t="s">
        <v>382</v>
      </c>
      <c r="C256" s="295">
        <v>142271.20000000001</v>
      </c>
      <c r="D256" s="296"/>
      <c r="E256" s="296">
        <v>1025</v>
      </c>
      <c r="F256" s="190">
        <v>-0.23304142037352993</v>
      </c>
      <c r="G256" s="117"/>
      <c r="H256" s="5"/>
      <c r="I256" s="5"/>
    </row>
    <row r="257" spans="1:9" s="28" customFormat="1" ht="18.75" customHeight="1" x14ac:dyDescent="0.2">
      <c r="A257" s="24"/>
      <c r="B257" s="268" t="s">
        <v>255</v>
      </c>
      <c r="C257" s="295">
        <v>376441</v>
      </c>
      <c r="D257" s="296">
        <v>353341</v>
      </c>
      <c r="E257" s="296">
        <v>4593.3999999999996</v>
      </c>
      <c r="F257" s="190">
        <v>-0.17296323734248664</v>
      </c>
      <c r="G257" s="47"/>
      <c r="H257" s="5"/>
    </row>
    <row r="258" spans="1:9" s="28" customFormat="1" ht="15" customHeight="1" x14ac:dyDescent="0.2">
      <c r="A258" s="24"/>
      <c r="B258" s="16" t="s">
        <v>374</v>
      </c>
      <c r="C258" s="295">
        <v>2430</v>
      </c>
      <c r="D258" s="296"/>
      <c r="E258" s="296"/>
      <c r="F258" s="190">
        <v>-1.2195121951219523E-2</v>
      </c>
      <c r="G258" s="270"/>
      <c r="H258" s="271"/>
      <c r="I258" s="47"/>
    </row>
    <row r="259" spans="1:9" s="28" customFormat="1" ht="15" customHeight="1" x14ac:dyDescent="0.2">
      <c r="A259" s="24"/>
      <c r="B259" s="574" t="s">
        <v>460</v>
      </c>
      <c r="C259" s="295"/>
      <c r="D259" s="296"/>
      <c r="E259" s="296"/>
      <c r="F259" s="190"/>
      <c r="G259" s="270"/>
      <c r="H259" s="271"/>
      <c r="I259" s="47"/>
    </row>
    <row r="260" spans="1:9" s="28" customFormat="1" ht="15" customHeight="1" x14ac:dyDescent="0.2">
      <c r="A260" s="24"/>
      <c r="B260" s="16" t="s">
        <v>487</v>
      </c>
      <c r="C260" s="295"/>
      <c r="D260" s="296"/>
      <c r="E260" s="296"/>
      <c r="F260" s="190"/>
      <c r="G260" s="270"/>
      <c r="H260" s="271"/>
      <c r="I260" s="47"/>
    </row>
    <row r="261" spans="1:9" s="28" customFormat="1" ht="11.25" customHeight="1" x14ac:dyDescent="0.2">
      <c r="A261" s="24"/>
      <c r="B261" s="16" t="s">
        <v>99</v>
      </c>
      <c r="C261" s="295">
        <v>239635.57999999996</v>
      </c>
      <c r="D261" s="296">
        <v>5138.3</v>
      </c>
      <c r="E261" s="296">
        <v>1436</v>
      </c>
      <c r="F261" s="190">
        <v>0.46217890763751157</v>
      </c>
      <c r="G261" s="266"/>
      <c r="H261" s="267"/>
      <c r="I261" s="47"/>
    </row>
    <row r="262" spans="1:9" s="28" customFormat="1" ht="11.25" customHeight="1" x14ac:dyDescent="0.2">
      <c r="A262" s="24"/>
      <c r="B262" s="16" t="s">
        <v>98</v>
      </c>
      <c r="C262" s="295"/>
      <c r="D262" s="296"/>
      <c r="E262" s="296"/>
      <c r="F262" s="180"/>
      <c r="G262" s="266"/>
      <c r="H262" s="267"/>
      <c r="I262" s="47"/>
    </row>
    <row r="263" spans="1:9" s="28" customFormat="1" ht="11.25" customHeight="1" x14ac:dyDescent="0.2">
      <c r="A263" s="24"/>
      <c r="B263" s="16" t="s">
        <v>250</v>
      </c>
      <c r="C263" s="295"/>
      <c r="D263" s="296"/>
      <c r="E263" s="296"/>
      <c r="F263" s="190"/>
      <c r="G263" s="266"/>
      <c r="H263" s="267"/>
      <c r="I263" s="47"/>
    </row>
    <row r="264" spans="1:9" s="28" customFormat="1" ht="11.25" customHeight="1" x14ac:dyDescent="0.2">
      <c r="A264" s="24"/>
      <c r="B264" s="263" t="s">
        <v>253</v>
      </c>
      <c r="C264" s="299">
        <v>45127544.024494998</v>
      </c>
      <c r="D264" s="300">
        <v>7291940.5700000031</v>
      </c>
      <c r="E264" s="300">
        <v>264170.95999999996</v>
      </c>
      <c r="F264" s="234">
        <v>-2.0220679496930738E-2</v>
      </c>
      <c r="G264" s="266"/>
      <c r="H264" s="267"/>
      <c r="I264" s="47"/>
    </row>
    <row r="265" spans="1:9" ht="12" customHeight="1" x14ac:dyDescent="0.2">
      <c r="B265" s="265" t="s">
        <v>238</v>
      </c>
      <c r="C265" s="266"/>
      <c r="D265" s="266"/>
      <c r="E265" s="266"/>
      <c r="F265" s="266"/>
      <c r="G265" s="48"/>
      <c r="H265" s="48"/>
      <c r="I265" s="47"/>
    </row>
    <row r="266" spans="1:9" ht="15" customHeight="1" x14ac:dyDescent="0.2">
      <c r="B266" s="265" t="s">
        <v>249</v>
      </c>
      <c r="C266" s="266"/>
      <c r="D266" s="266"/>
      <c r="E266" s="266"/>
      <c r="F266" s="266"/>
      <c r="G266" s="8"/>
      <c r="H266" s="8"/>
      <c r="I266" s="8"/>
    </row>
    <row r="267" spans="1:9" ht="9.75" customHeight="1" x14ac:dyDescent="0.2">
      <c r="B267" s="265" t="s">
        <v>251</v>
      </c>
      <c r="C267" s="266"/>
      <c r="D267" s="266"/>
      <c r="E267" s="266"/>
      <c r="F267" s="266"/>
    </row>
    <row r="268" spans="1:9" ht="12" customHeight="1" x14ac:dyDescent="0.2">
      <c r="B268" s="265"/>
      <c r="C268" s="266"/>
      <c r="D268" s="266"/>
      <c r="E268" s="266"/>
      <c r="F268" s="266"/>
      <c r="G268" s="20"/>
      <c r="H268" s="5"/>
      <c r="I268" s="5"/>
    </row>
    <row r="269" spans="1:9" ht="9.75" customHeight="1" x14ac:dyDescent="0.2">
      <c r="B269" s="43"/>
      <c r="D269" s="48"/>
      <c r="E269" s="48"/>
      <c r="F269" s="48"/>
      <c r="G269" s="23"/>
      <c r="H269" s="5"/>
      <c r="I269" s="5"/>
    </row>
    <row r="270" spans="1:9" s="28" customFormat="1" ht="18" customHeight="1" x14ac:dyDescent="0.25">
      <c r="A270" s="24"/>
      <c r="B270" s="7" t="s">
        <v>288</v>
      </c>
      <c r="C270" s="8"/>
      <c r="D270" s="8"/>
      <c r="E270" s="8"/>
      <c r="F270" s="8"/>
      <c r="G270" s="27"/>
    </row>
    <row r="271" spans="1:9" x14ac:dyDescent="0.2">
      <c r="B271" s="9"/>
      <c r="C271" s="10" t="str">
        <f>$C$3</f>
        <v>MOIS DE NOVEMBRE 2024</v>
      </c>
      <c r="D271" s="11"/>
      <c r="G271" s="20"/>
      <c r="H271" s="5"/>
      <c r="I271" s="5"/>
    </row>
    <row r="272" spans="1:9" ht="12.75" x14ac:dyDescent="0.2">
      <c r="B272" s="12" t="str">
        <f>$B$4</f>
        <v xml:space="preserve">             II- ASSURANCE MATERNITE : DEPENSES en milliers d'euros</v>
      </c>
      <c r="C272" s="13"/>
      <c r="D272" s="13"/>
      <c r="E272" s="13"/>
      <c r="F272" s="14"/>
      <c r="G272" s="20"/>
      <c r="H272" s="5"/>
      <c r="I272" s="5"/>
    </row>
    <row r="273" spans="1:9" s="28" customFormat="1" ht="12" customHeight="1" x14ac:dyDescent="0.2">
      <c r="A273" s="54"/>
      <c r="B273" s="16" t="s">
        <v>4</v>
      </c>
      <c r="C273" s="18" t="s">
        <v>6</v>
      </c>
      <c r="D273" s="219" t="s">
        <v>3</v>
      </c>
      <c r="E273" s="219" t="s">
        <v>237</v>
      </c>
      <c r="F273" s="19" t="str">
        <f>Maladie_mnt!$H$5</f>
        <v>GAM</v>
      </c>
      <c r="G273" s="27"/>
    </row>
    <row r="274" spans="1:9" ht="10.5" customHeight="1" x14ac:dyDescent="0.2">
      <c r="A274" s="2"/>
      <c r="B274" s="21"/>
      <c r="C274" s="44"/>
      <c r="D274" s="220" t="s">
        <v>241</v>
      </c>
      <c r="E274" s="220" t="s">
        <v>239</v>
      </c>
      <c r="F274" s="22" t="str">
        <f>Maladie_mnt!$H$6</f>
        <v>en %</v>
      </c>
      <c r="G274" s="20"/>
      <c r="H274" s="5"/>
      <c r="I274" s="5"/>
    </row>
    <row r="275" spans="1:9" ht="12.75" x14ac:dyDescent="0.2">
      <c r="A275" s="2"/>
      <c r="B275" s="52" t="s">
        <v>163</v>
      </c>
      <c r="C275" s="303"/>
      <c r="D275" s="304"/>
      <c r="E275" s="304"/>
      <c r="F275" s="237"/>
      <c r="G275" s="20"/>
      <c r="H275" s="5"/>
      <c r="I275" s="5"/>
    </row>
    <row r="276" spans="1:9" ht="10.5" customHeight="1" x14ac:dyDescent="0.2">
      <c r="A276" s="2"/>
      <c r="B276" s="16"/>
      <c r="C276" s="301"/>
      <c r="D276" s="302"/>
      <c r="E276" s="302"/>
      <c r="F276" s="239"/>
      <c r="G276" s="20"/>
      <c r="H276" s="5"/>
      <c r="I276" s="5"/>
    </row>
    <row r="277" spans="1:9" ht="10.5" customHeight="1" x14ac:dyDescent="0.2">
      <c r="A277" s="2"/>
      <c r="B277" s="31" t="s">
        <v>124</v>
      </c>
      <c r="C277" s="301"/>
      <c r="D277" s="302"/>
      <c r="E277" s="302"/>
      <c r="F277" s="239"/>
      <c r="G277" s="20"/>
      <c r="H277" s="5"/>
      <c r="I277" s="5"/>
    </row>
    <row r="278" spans="1:9" ht="10.5" customHeight="1" x14ac:dyDescent="0.2">
      <c r="A278" s="2"/>
      <c r="B278" s="37" t="s">
        <v>125</v>
      </c>
      <c r="C278" s="301">
        <v>1486614.779999997</v>
      </c>
      <c r="D278" s="302">
        <v>37864.019999999895</v>
      </c>
      <c r="E278" s="302">
        <v>8490.9900000000052</v>
      </c>
      <c r="F278" s="239">
        <v>-6.0075493788502188E-2</v>
      </c>
      <c r="G278" s="20"/>
      <c r="H278" s="5"/>
      <c r="I278" s="5"/>
    </row>
    <row r="279" spans="1:9" ht="10.5" customHeight="1" x14ac:dyDescent="0.2">
      <c r="A279" s="2"/>
      <c r="B279" s="37" t="s">
        <v>126</v>
      </c>
      <c r="C279" s="301">
        <v>168.05</v>
      </c>
      <c r="D279" s="302"/>
      <c r="E279" s="302"/>
      <c r="F279" s="239"/>
      <c r="G279" s="20"/>
      <c r="H279" s="5"/>
      <c r="I279" s="5"/>
    </row>
    <row r="280" spans="1:9" ht="10.5" customHeight="1" x14ac:dyDescent="0.2">
      <c r="A280" s="2"/>
      <c r="B280" s="37" t="s">
        <v>127</v>
      </c>
      <c r="C280" s="301">
        <v>10639.8</v>
      </c>
      <c r="D280" s="302"/>
      <c r="E280" s="302"/>
      <c r="F280" s="239"/>
      <c r="G280" s="20"/>
      <c r="H280" s="5"/>
      <c r="I280" s="5"/>
    </row>
    <row r="281" spans="1:9" ht="10.5" customHeight="1" x14ac:dyDescent="0.2">
      <c r="A281" s="2"/>
      <c r="B281" s="37" t="s">
        <v>219</v>
      </c>
      <c r="C281" s="301">
        <v>297625.38</v>
      </c>
      <c r="D281" s="302"/>
      <c r="E281" s="302">
        <v>1156.46</v>
      </c>
      <c r="F281" s="239">
        <v>-2.3323930018069983E-2</v>
      </c>
      <c r="G281" s="20"/>
      <c r="H281" s="5"/>
      <c r="I281" s="5"/>
    </row>
    <row r="282" spans="1:9" ht="10.5" customHeight="1" x14ac:dyDescent="0.2">
      <c r="A282" s="2"/>
      <c r="B282" s="37" t="s">
        <v>130</v>
      </c>
      <c r="C282" s="301"/>
      <c r="D282" s="302"/>
      <c r="E282" s="302"/>
      <c r="F282" s="239"/>
      <c r="G282" s="20"/>
      <c r="H282" s="5"/>
      <c r="I282" s="5"/>
    </row>
    <row r="283" spans="1:9" s="28" customFormat="1" ht="10.5" customHeight="1" x14ac:dyDescent="0.2">
      <c r="A283" s="54"/>
      <c r="B283" s="16" t="s">
        <v>128</v>
      </c>
      <c r="C283" s="301"/>
      <c r="D283" s="302"/>
      <c r="E283" s="302"/>
      <c r="F283" s="239"/>
      <c r="G283" s="27"/>
      <c r="H283" s="5"/>
    </row>
    <row r="284" spans="1:9" s="28" customFormat="1" x14ac:dyDescent="0.2">
      <c r="A284" s="54"/>
      <c r="B284" s="16" t="s">
        <v>192</v>
      </c>
      <c r="C284" s="301"/>
      <c r="D284" s="302"/>
      <c r="E284" s="302"/>
      <c r="F284" s="239"/>
      <c r="G284" s="27"/>
      <c r="H284" s="5"/>
    </row>
    <row r="285" spans="1:9" s="28" customFormat="1" x14ac:dyDescent="0.2">
      <c r="A285" s="54"/>
      <c r="B285" s="37" t="s">
        <v>416</v>
      </c>
      <c r="C285" s="301">
        <v>58</v>
      </c>
      <c r="D285" s="302"/>
      <c r="E285" s="302"/>
      <c r="F285" s="239">
        <v>-0.1470588235294118</v>
      </c>
      <c r="G285" s="27"/>
      <c r="H285" s="5"/>
    </row>
    <row r="286" spans="1:9" s="28" customFormat="1" x14ac:dyDescent="0.2">
      <c r="A286" s="54"/>
      <c r="B286" s="574" t="s">
        <v>452</v>
      </c>
      <c r="C286" s="301"/>
      <c r="D286" s="302"/>
      <c r="E286" s="302"/>
      <c r="F286" s="239"/>
      <c r="G286" s="27"/>
      <c r="H286" s="5"/>
    </row>
    <row r="287" spans="1:9" s="28" customFormat="1" x14ac:dyDescent="0.2">
      <c r="A287" s="54"/>
      <c r="B287" s="574" t="s">
        <v>488</v>
      </c>
      <c r="C287" s="301"/>
      <c r="D287" s="302"/>
      <c r="E287" s="302"/>
      <c r="F287" s="239"/>
      <c r="G287" s="27"/>
      <c r="H287" s="5"/>
    </row>
    <row r="288" spans="1:9" ht="10.5" customHeight="1" x14ac:dyDescent="0.2">
      <c r="A288" s="2"/>
      <c r="B288" s="16" t="s">
        <v>424</v>
      </c>
      <c r="C288" s="301"/>
      <c r="D288" s="302"/>
      <c r="E288" s="302"/>
      <c r="F288" s="239"/>
      <c r="G288" s="20"/>
      <c r="H288" s="5"/>
      <c r="I288" s="5"/>
    </row>
    <row r="289" spans="1:9" ht="10.5" customHeight="1" x14ac:dyDescent="0.2">
      <c r="A289" s="2"/>
      <c r="B289" s="37" t="s">
        <v>178</v>
      </c>
      <c r="C289" s="301"/>
      <c r="D289" s="302"/>
      <c r="E289" s="302"/>
      <c r="F289" s="239"/>
      <c r="G289" s="20"/>
      <c r="H289" s="5"/>
      <c r="I289" s="5"/>
    </row>
    <row r="290" spans="1:9" ht="10.5" customHeight="1" x14ac:dyDescent="0.2">
      <c r="A290" s="2"/>
      <c r="B290" s="35" t="s">
        <v>131</v>
      </c>
      <c r="C290" s="303">
        <v>1795106.009999997</v>
      </c>
      <c r="D290" s="304">
        <v>37864.019999999895</v>
      </c>
      <c r="E290" s="304">
        <v>9647.4500000000044</v>
      </c>
      <c r="F290" s="237">
        <v>-5.5606265130517252E-2</v>
      </c>
      <c r="G290" s="20"/>
      <c r="H290" s="5"/>
      <c r="I290" s="5"/>
    </row>
    <row r="291" spans="1:9" ht="10.5" customHeight="1" x14ac:dyDescent="0.2">
      <c r="A291" s="2"/>
      <c r="B291" s="31" t="s">
        <v>132</v>
      </c>
      <c r="C291" s="303"/>
      <c r="D291" s="304"/>
      <c r="E291" s="304"/>
      <c r="F291" s="237"/>
      <c r="G291" s="20"/>
      <c r="H291" s="5"/>
      <c r="I291" s="5"/>
    </row>
    <row r="292" spans="1:9" ht="10.5" customHeight="1" x14ac:dyDescent="0.2">
      <c r="A292" s="2"/>
      <c r="B292" s="37" t="s">
        <v>24</v>
      </c>
      <c r="C292" s="301">
        <v>735273.23000000138</v>
      </c>
      <c r="D292" s="302">
        <v>31816.930000000008</v>
      </c>
      <c r="E292" s="302">
        <v>4567.1500000000005</v>
      </c>
      <c r="F292" s="239">
        <v>-0.12973564494440415</v>
      </c>
      <c r="G292" s="20"/>
      <c r="H292" s="5"/>
      <c r="I292" s="5"/>
    </row>
    <row r="293" spans="1:9" ht="10.5" customHeight="1" x14ac:dyDescent="0.2">
      <c r="A293" s="2"/>
      <c r="B293" s="37" t="s">
        <v>133</v>
      </c>
      <c r="C293" s="301">
        <v>1240388.3899999971</v>
      </c>
      <c r="D293" s="302">
        <v>19653.129999999997</v>
      </c>
      <c r="E293" s="302">
        <v>6451.2299999999987</v>
      </c>
      <c r="F293" s="239">
        <v>0.19901476680157071</v>
      </c>
      <c r="G293" s="20"/>
      <c r="H293" s="5"/>
      <c r="I293" s="5"/>
    </row>
    <row r="294" spans="1:9" ht="10.5" customHeight="1" x14ac:dyDescent="0.2">
      <c r="A294" s="2"/>
      <c r="B294" s="37" t="s">
        <v>134</v>
      </c>
      <c r="C294" s="301">
        <v>13523.109999999993</v>
      </c>
      <c r="D294" s="302">
        <v>9017.7799999999934</v>
      </c>
      <c r="E294" s="302">
        <v>47.52</v>
      </c>
      <c r="F294" s="239"/>
      <c r="G294" s="20"/>
      <c r="H294" s="5"/>
      <c r="I294" s="5"/>
    </row>
    <row r="295" spans="1:9" ht="10.5" customHeight="1" x14ac:dyDescent="0.2">
      <c r="A295" s="2"/>
      <c r="B295" s="37" t="s">
        <v>220</v>
      </c>
      <c r="C295" s="301">
        <v>6924.6</v>
      </c>
      <c r="D295" s="302"/>
      <c r="E295" s="302"/>
      <c r="F295" s="239">
        <v>0.18130344960532829</v>
      </c>
      <c r="G295" s="20"/>
      <c r="H295" s="5"/>
      <c r="I295" s="5"/>
    </row>
    <row r="296" spans="1:9" s="562" customFormat="1" ht="16.5" customHeight="1" x14ac:dyDescent="0.2">
      <c r="A296" s="559"/>
      <c r="B296" s="553" t="s">
        <v>312</v>
      </c>
      <c r="C296" s="548"/>
      <c r="D296" s="560"/>
      <c r="E296" s="560"/>
      <c r="F296" s="549"/>
      <c r="G296" s="561"/>
      <c r="H296" s="486"/>
    </row>
    <row r="297" spans="1:9" s="28" customFormat="1" ht="16.5" customHeight="1" x14ac:dyDescent="0.2">
      <c r="A297" s="54"/>
      <c r="B297" s="16" t="s">
        <v>416</v>
      </c>
      <c r="C297" s="301">
        <v>40</v>
      </c>
      <c r="D297" s="302"/>
      <c r="E297" s="302"/>
      <c r="F297" s="239"/>
      <c r="G297" s="27"/>
      <c r="H297" s="5"/>
    </row>
    <row r="298" spans="1:9" s="28" customFormat="1" ht="16.5" customHeight="1" x14ac:dyDescent="0.2">
      <c r="A298" s="54"/>
      <c r="B298" s="574" t="s">
        <v>453</v>
      </c>
      <c r="C298" s="301"/>
      <c r="D298" s="302"/>
      <c r="E298" s="302"/>
      <c r="F298" s="239"/>
      <c r="G298" s="27"/>
      <c r="H298" s="5"/>
    </row>
    <row r="299" spans="1:9" s="28" customFormat="1" ht="16.5" hidden="1" customHeight="1" x14ac:dyDescent="0.2">
      <c r="A299" s="54"/>
      <c r="B299" s="574"/>
      <c r="C299" s="301"/>
      <c r="D299" s="302"/>
      <c r="E299" s="302"/>
      <c r="F299" s="239"/>
      <c r="G299" s="27"/>
      <c r="H299" s="5"/>
    </row>
    <row r="300" spans="1:9" ht="10.5" customHeight="1" x14ac:dyDescent="0.2">
      <c r="A300" s="2"/>
      <c r="B300" s="16" t="s">
        <v>424</v>
      </c>
      <c r="C300" s="301"/>
      <c r="D300" s="302"/>
      <c r="E300" s="302"/>
      <c r="F300" s="239"/>
      <c r="G300" s="20"/>
      <c r="H300" s="5"/>
      <c r="I300" s="5"/>
    </row>
    <row r="301" spans="1:9" ht="10.5" customHeight="1" x14ac:dyDescent="0.2">
      <c r="A301" s="2"/>
      <c r="B301" s="16" t="s">
        <v>178</v>
      </c>
      <c r="C301" s="301"/>
      <c r="D301" s="302"/>
      <c r="E301" s="302"/>
      <c r="F301" s="239"/>
      <c r="G301" s="20"/>
      <c r="H301" s="5"/>
      <c r="I301" s="5"/>
    </row>
    <row r="302" spans="1:9" s="28" customFormat="1" ht="10.5" customHeight="1" x14ac:dyDescent="0.2">
      <c r="A302" s="54"/>
      <c r="B302" s="35" t="s">
        <v>135</v>
      </c>
      <c r="C302" s="303">
        <v>1996149.3299999987</v>
      </c>
      <c r="D302" s="304">
        <v>60487.839999999997</v>
      </c>
      <c r="E302" s="304">
        <v>11065.9</v>
      </c>
      <c r="F302" s="237">
        <v>2.8953731102994373E-2</v>
      </c>
      <c r="G302" s="27"/>
      <c r="H302" s="5"/>
    </row>
    <row r="303" spans="1:9" ht="9.75" customHeight="1" x14ac:dyDescent="0.2">
      <c r="A303" s="2"/>
      <c r="B303" s="31" t="s">
        <v>136</v>
      </c>
      <c r="C303" s="303"/>
      <c r="D303" s="304"/>
      <c r="E303" s="304"/>
      <c r="F303" s="237"/>
      <c r="G303" s="20"/>
      <c r="H303" s="5"/>
      <c r="I303" s="5"/>
    </row>
    <row r="304" spans="1:9" s="28" customFormat="1" x14ac:dyDescent="0.2">
      <c r="A304" s="54"/>
      <c r="B304" s="37" t="s">
        <v>138</v>
      </c>
      <c r="C304" s="301">
        <v>6831.4600000000009</v>
      </c>
      <c r="D304" s="302">
        <v>738.4</v>
      </c>
      <c r="E304" s="302"/>
      <c r="F304" s="239">
        <v>-0.26632192240569197</v>
      </c>
      <c r="G304" s="27"/>
      <c r="H304" s="5"/>
    </row>
    <row r="305" spans="1:9" x14ac:dyDescent="0.2">
      <c r="A305" s="2"/>
      <c r="B305" s="37" t="s">
        <v>221</v>
      </c>
      <c r="C305" s="301"/>
      <c r="D305" s="302"/>
      <c r="E305" s="302"/>
      <c r="F305" s="239"/>
      <c r="G305" s="20"/>
      <c r="H305" s="5"/>
      <c r="I305" s="5"/>
    </row>
    <row r="306" spans="1:9" s="28" customFormat="1" x14ac:dyDescent="0.2">
      <c r="A306" s="54"/>
      <c r="B306" s="16" t="s">
        <v>128</v>
      </c>
      <c r="C306" s="301"/>
      <c r="D306" s="302"/>
      <c r="E306" s="302"/>
      <c r="F306" s="239"/>
      <c r="G306" s="27"/>
      <c r="H306" s="5"/>
    </row>
    <row r="307" spans="1:9" s="28" customFormat="1" x14ac:dyDescent="0.2">
      <c r="A307" s="54"/>
      <c r="B307" s="16" t="s">
        <v>416</v>
      </c>
      <c r="C307" s="301"/>
      <c r="D307" s="302"/>
      <c r="E307" s="302"/>
      <c r="F307" s="239"/>
      <c r="G307" s="27"/>
      <c r="H307" s="5"/>
    </row>
    <row r="308" spans="1:9" ht="10.5" customHeight="1" x14ac:dyDescent="0.2">
      <c r="A308" s="2"/>
      <c r="B308" s="16" t="s">
        <v>436</v>
      </c>
      <c r="C308" s="303">
        <v>50</v>
      </c>
      <c r="D308" s="304"/>
      <c r="E308" s="304"/>
      <c r="F308" s="237">
        <v>0</v>
      </c>
      <c r="G308" s="20"/>
      <c r="H308" s="5"/>
      <c r="I308" s="5"/>
    </row>
    <row r="309" spans="1:9" ht="10.5" customHeight="1" x14ac:dyDescent="0.2">
      <c r="A309" s="2"/>
      <c r="B309" s="574" t="s">
        <v>454</v>
      </c>
      <c r="C309" s="303"/>
      <c r="D309" s="304"/>
      <c r="E309" s="304"/>
      <c r="F309" s="237"/>
      <c r="G309" s="20"/>
      <c r="H309" s="5"/>
      <c r="I309" s="5"/>
    </row>
    <row r="310" spans="1:9" ht="10.5" hidden="1" customHeight="1" x14ac:dyDescent="0.2">
      <c r="A310" s="2"/>
      <c r="B310" s="574"/>
      <c r="C310" s="303"/>
      <c r="D310" s="304"/>
      <c r="E310" s="304"/>
      <c r="F310" s="237"/>
      <c r="G310" s="20"/>
      <c r="H310" s="5"/>
      <c r="I310" s="5"/>
    </row>
    <row r="311" spans="1:9" s="57" customFormat="1" ht="10.5" customHeight="1" x14ac:dyDescent="0.2">
      <c r="A311" s="6"/>
      <c r="B311" s="16" t="s">
        <v>178</v>
      </c>
      <c r="C311" s="301"/>
      <c r="D311" s="302"/>
      <c r="E311" s="302"/>
      <c r="F311" s="239"/>
      <c r="G311" s="56"/>
      <c r="H311" s="5"/>
    </row>
    <row r="312" spans="1:9" s="57" customFormat="1" ht="10.5" customHeight="1" x14ac:dyDescent="0.2">
      <c r="A312" s="6"/>
      <c r="B312" s="16" t="s">
        <v>356</v>
      </c>
      <c r="C312" s="303"/>
      <c r="D312" s="304"/>
      <c r="E312" s="304"/>
      <c r="F312" s="237"/>
      <c r="G312" s="56"/>
      <c r="H312" s="5"/>
    </row>
    <row r="313" spans="1:9" s="57" customFormat="1" ht="10.5" customHeight="1" x14ac:dyDescent="0.2">
      <c r="A313" s="6"/>
      <c r="B313" s="35" t="s">
        <v>137</v>
      </c>
      <c r="C313" s="303">
        <v>6881.4600000000009</v>
      </c>
      <c r="D313" s="304">
        <v>738.4</v>
      </c>
      <c r="E313" s="304"/>
      <c r="F313" s="237">
        <v>-0.26587971729563931</v>
      </c>
      <c r="G313" s="56"/>
      <c r="H313" s="5"/>
    </row>
    <row r="314" spans="1:9" s="57" customFormat="1" ht="10.5" customHeight="1" x14ac:dyDescent="0.2">
      <c r="A314" s="6"/>
      <c r="B314" s="31" t="s">
        <v>141</v>
      </c>
      <c r="C314" s="303"/>
      <c r="D314" s="304"/>
      <c r="E314" s="304"/>
      <c r="F314" s="237"/>
      <c r="G314" s="56"/>
      <c r="H314" s="5"/>
    </row>
    <row r="315" spans="1:9" s="57" customFormat="1" x14ac:dyDescent="0.2">
      <c r="A315" s="6"/>
      <c r="B315" s="37" t="s">
        <v>151</v>
      </c>
      <c r="C315" s="301">
        <v>24251.970000000005</v>
      </c>
      <c r="D315" s="302"/>
      <c r="E315" s="302">
        <v>100.88</v>
      </c>
      <c r="F315" s="239">
        <v>8.4490364470958035E-2</v>
      </c>
      <c r="G315" s="56"/>
    </row>
    <row r="316" spans="1:9" s="60" customFormat="1" ht="14.25" customHeight="1" x14ac:dyDescent="0.2">
      <c r="A316" s="24"/>
      <c r="B316" s="16" t="s">
        <v>222</v>
      </c>
      <c r="C316" s="301"/>
      <c r="D316" s="302"/>
      <c r="E316" s="302"/>
      <c r="F316" s="239"/>
      <c r="G316" s="59"/>
    </row>
    <row r="317" spans="1:9" s="60" customFormat="1" ht="14.25" customHeight="1" x14ac:dyDescent="0.2">
      <c r="A317" s="24"/>
      <c r="B317" s="16" t="s">
        <v>128</v>
      </c>
      <c r="C317" s="306"/>
      <c r="D317" s="307"/>
      <c r="E317" s="307"/>
      <c r="F317" s="182"/>
      <c r="G317" s="59"/>
    </row>
    <row r="318" spans="1:9" s="57" customFormat="1" ht="10.5" customHeight="1" x14ac:dyDescent="0.2">
      <c r="A318" s="6"/>
      <c r="B318" s="16" t="s">
        <v>427</v>
      </c>
      <c r="C318" s="306"/>
      <c r="D318" s="307"/>
      <c r="E318" s="307"/>
      <c r="F318" s="182"/>
      <c r="G318" s="56"/>
      <c r="H318" s="5"/>
    </row>
    <row r="319" spans="1:9" s="57" customFormat="1" ht="10.5" hidden="1" customHeight="1" x14ac:dyDescent="0.2">
      <c r="A319" s="6"/>
      <c r="B319" s="16"/>
      <c r="C319" s="306"/>
      <c r="D319" s="307"/>
      <c r="E319" s="307"/>
      <c r="F319" s="182"/>
      <c r="G319" s="56"/>
      <c r="H319" s="5"/>
    </row>
    <row r="320" spans="1:9" s="57" customFormat="1" ht="10.5" customHeight="1" x14ac:dyDescent="0.2">
      <c r="A320" s="6"/>
      <c r="B320" s="574" t="s">
        <v>455</v>
      </c>
      <c r="C320" s="306"/>
      <c r="D320" s="307"/>
      <c r="E320" s="307"/>
      <c r="F320" s="182"/>
      <c r="G320" s="56"/>
      <c r="H320" s="5"/>
    </row>
    <row r="321" spans="1:9" s="57" customFormat="1" ht="10.5" hidden="1" customHeight="1" x14ac:dyDescent="0.2">
      <c r="A321" s="6"/>
      <c r="B321" s="574"/>
      <c r="C321" s="306"/>
      <c r="D321" s="307"/>
      <c r="E321" s="307"/>
      <c r="F321" s="182"/>
      <c r="G321" s="56"/>
      <c r="H321" s="5"/>
    </row>
    <row r="322" spans="1:9" s="57" customFormat="1" ht="10.5" customHeight="1" x14ac:dyDescent="0.2">
      <c r="A322" s="6"/>
      <c r="B322" s="16" t="s">
        <v>424</v>
      </c>
      <c r="C322" s="306"/>
      <c r="D322" s="307"/>
      <c r="E322" s="307"/>
      <c r="F322" s="182"/>
      <c r="G322" s="56"/>
      <c r="H322" s="5"/>
    </row>
    <row r="323" spans="1:9" s="57" customFormat="1" ht="10.5" customHeight="1" x14ac:dyDescent="0.2">
      <c r="A323" s="6"/>
      <c r="B323" s="16" t="s">
        <v>178</v>
      </c>
      <c r="C323" s="306"/>
      <c r="D323" s="307"/>
      <c r="E323" s="307"/>
      <c r="F323" s="182"/>
      <c r="G323" s="56"/>
      <c r="H323" s="5"/>
    </row>
    <row r="324" spans="1:9" s="60" customFormat="1" ht="10.5" customHeight="1" x14ac:dyDescent="0.2">
      <c r="A324" s="24"/>
      <c r="B324" s="35" t="s">
        <v>142</v>
      </c>
      <c r="C324" s="308">
        <v>24251.970000000005</v>
      </c>
      <c r="D324" s="309"/>
      <c r="E324" s="309">
        <v>100.88</v>
      </c>
      <c r="F324" s="183">
        <v>8.4490364470958035E-2</v>
      </c>
      <c r="G324" s="59"/>
      <c r="H324" s="5"/>
    </row>
    <row r="325" spans="1:9" s="57" customFormat="1" ht="12" x14ac:dyDescent="0.2">
      <c r="A325" s="6"/>
      <c r="B325" s="31" t="s">
        <v>139</v>
      </c>
      <c r="C325" s="308"/>
      <c r="D325" s="309"/>
      <c r="E325" s="309"/>
      <c r="F325" s="183"/>
      <c r="G325" s="56"/>
    </row>
    <row r="326" spans="1:9" s="60" customFormat="1" ht="17.25" customHeight="1" x14ac:dyDescent="0.2">
      <c r="A326" s="24"/>
      <c r="B326" s="37" t="s">
        <v>140</v>
      </c>
      <c r="C326" s="306">
        <v>1313.67</v>
      </c>
      <c r="D326" s="307"/>
      <c r="E326" s="307">
        <v>59.910000000000004</v>
      </c>
      <c r="F326" s="182"/>
      <c r="G326" s="59"/>
    </row>
    <row r="327" spans="1:9" s="60" customFormat="1" ht="11.25" customHeight="1" x14ac:dyDescent="0.2">
      <c r="A327" s="24"/>
      <c r="B327" s="37" t="s">
        <v>179</v>
      </c>
      <c r="C327" s="306">
        <v>641.4</v>
      </c>
      <c r="D327" s="307"/>
      <c r="E327" s="307"/>
      <c r="F327" s="182">
        <v>0.52572611146792259</v>
      </c>
      <c r="G327" s="59"/>
    </row>
    <row r="328" spans="1:9" s="57" customFormat="1" ht="10.5" customHeight="1" x14ac:dyDescent="0.2">
      <c r="A328" s="6"/>
      <c r="B328" s="37" t="s">
        <v>223</v>
      </c>
      <c r="C328" s="306"/>
      <c r="D328" s="307"/>
      <c r="E328" s="307"/>
      <c r="F328" s="182"/>
      <c r="G328" s="56"/>
      <c r="H328" s="5"/>
    </row>
    <row r="329" spans="1:9" s="57" customFormat="1" ht="10.5" customHeight="1" x14ac:dyDescent="0.2">
      <c r="A329" s="6"/>
      <c r="B329" s="37" t="s">
        <v>498</v>
      </c>
      <c r="C329" s="306">
        <v>10</v>
      </c>
      <c r="D329" s="307"/>
      <c r="E329" s="307"/>
      <c r="F329" s="182"/>
      <c r="G329" s="56"/>
      <c r="H329" s="5"/>
    </row>
    <row r="330" spans="1:9" s="57" customFormat="1" ht="10.5" customHeight="1" x14ac:dyDescent="0.2">
      <c r="A330" s="6"/>
      <c r="B330" s="574" t="s">
        <v>456</v>
      </c>
      <c r="C330" s="306"/>
      <c r="D330" s="307"/>
      <c r="E330" s="307"/>
      <c r="F330" s="182"/>
      <c r="G330" s="56"/>
      <c r="H330" s="5"/>
    </row>
    <row r="331" spans="1:9" s="57" customFormat="1" ht="10.5" customHeight="1" x14ac:dyDescent="0.2">
      <c r="A331" s="6"/>
      <c r="B331" s="37" t="s">
        <v>424</v>
      </c>
      <c r="C331" s="306"/>
      <c r="D331" s="307"/>
      <c r="E331" s="307"/>
      <c r="F331" s="182"/>
      <c r="G331" s="56"/>
      <c r="H331" s="5"/>
    </row>
    <row r="332" spans="1:9" ht="9.75" customHeight="1" x14ac:dyDescent="0.2">
      <c r="A332" s="2"/>
      <c r="B332" s="37" t="s">
        <v>178</v>
      </c>
      <c r="C332" s="306"/>
      <c r="D332" s="307"/>
      <c r="E332" s="307"/>
      <c r="F332" s="182"/>
      <c r="G332" s="20"/>
      <c r="H332" s="5"/>
      <c r="I332" s="5"/>
    </row>
    <row r="333" spans="1:9" s="63" customFormat="1" ht="14.25" customHeight="1" x14ac:dyDescent="0.2">
      <c r="A333" s="61"/>
      <c r="B333" s="35" t="s">
        <v>143</v>
      </c>
      <c r="C333" s="308">
        <v>1965.07</v>
      </c>
      <c r="D333" s="309"/>
      <c r="E333" s="309">
        <v>59.910000000000004</v>
      </c>
      <c r="F333" s="183"/>
      <c r="G333" s="62"/>
    </row>
    <row r="334" spans="1:9" s="63" customFormat="1" ht="14.25" customHeight="1" x14ac:dyDescent="0.2">
      <c r="A334" s="61"/>
      <c r="B334" s="31" t="s">
        <v>466</v>
      </c>
      <c r="C334" s="308"/>
      <c r="D334" s="309"/>
      <c r="E334" s="309"/>
      <c r="F334" s="183"/>
      <c r="G334" s="62"/>
    </row>
    <row r="335" spans="1:9" s="63" customFormat="1" ht="14.25" customHeight="1" x14ac:dyDescent="0.2">
      <c r="A335" s="61"/>
      <c r="B335" s="37" t="s">
        <v>468</v>
      </c>
      <c r="C335" s="308">
        <v>22040</v>
      </c>
      <c r="D335" s="309"/>
      <c r="E335" s="309">
        <v>200</v>
      </c>
      <c r="F335" s="183"/>
      <c r="G335" s="62"/>
    </row>
    <row r="336" spans="1:9" s="63" customFormat="1" ht="14.25" customHeight="1" x14ac:dyDescent="0.2">
      <c r="A336" s="61"/>
      <c r="B336" s="35" t="s">
        <v>467</v>
      </c>
      <c r="C336" s="306">
        <v>22040</v>
      </c>
      <c r="D336" s="307"/>
      <c r="E336" s="307">
        <v>200</v>
      </c>
      <c r="F336" s="182"/>
      <c r="G336" s="62"/>
    </row>
    <row r="337" spans="1:8" s="60" customFormat="1" ht="16.5" customHeight="1" x14ac:dyDescent="0.2">
      <c r="A337" s="24"/>
      <c r="B337" s="31" t="s">
        <v>122</v>
      </c>
      <c r="C337" s="308"/>
      <c r="D337" s="309"/>
      <c r="E337" s="309"/>
      <c r="F337" s="183"/>
      <c r="G337" s="59"/>
      <c r="H337" s="5"/>
    </row>
    <row r="338" spans="1:8" s="60" customFormat="1" ht="14.25" customHeight="1" x14ac:dyDescent="0.2">
      <c r="A338" s="24"/>
      <c r="B338" s="37" t="s">
        <v>144</v>
      </c>
      <c r="C338" s="306">
        <v>589.0200000000001</v>
      </c>
      <c r="D338" s="307"/>
      <c r="E338" s="307">
        <v>1.0900000000000001</v>
      </c>
      <c r="F338" s="182">
        <v>-0.18285864905733684</v>
      </c>
      <c r="G338" s="59"/>
      <c r="H338" s="5"/>
    </row>
    <row r="339" spans="1:8" s="57" customFormat="1" ht="10.5" customHeight="1" x14ac:dyDescent="0.2">
      <c r="A339" s="6"/>
      <c r="B339" s="37" t="s">
        <v>224</v>
      </c>
      <c r="C339" s="306">
        <v>64.839999999999989</v>
      </c>
      <c r="D339" s="307"/>
      <c r="E339" s="307"/>
      <c r="F339" s="182">
        <v>0.78622589531680398</v>
      </c>
      <c r="G339" s="56"/>
      <c r="H339" s="5"/>
    </row>
    <row r="340" spans="1:8" s="57" customFormat="1" ht="10.5" hidden="1" customHeight="1" x14ac:dyDescent="0.2">
      <c r="A340" s="6"/>
      <c r="B340" s="37"/>
      <c r="C340" s="306"/>
      <c r="D340" s="307"/>
      <c r="E340" s="307"/>
      <c r="F340" s="182"/>
      <c r="G340" s="56"/>
      <c r="H340" s="5"/>
    </row>
    <row r="341" spans="1:8" s="57" customFormat="1" ht="10.5" customHeight="1" x14ac:dyDescent="0.2">
      <c r="A341" s="6"/>
      <c r="B341" s="37" t="s">
        <v>424</v>
      </c>
      <c r="C341" s="306"/>
      <c r="D341" s="307"/>
      <c r="E341" s="307"/>
      <c r="F341" s="182"/>
      <c r="G341" s="56"/>
      <c r="H341" s="5"/>
    </row>
    <row r="342" spans="1:8" s="57" customFormat="1" ht="10.5" customHeight="1" x14ac:dyDescent="0.2">
      <c r="A342" s="6"/>
      <c r="B342" s="35" t="s">
        <v>120</v>
      </c>
      <c r="C342" s="301">
        <v>653.86000000000013</v>
      </c>
      <c r="D342" s="302"/>
      <c r="E342" s="302">
        <v>1.0900000000000001</v>
      </c>
      <c r="F342" s="239">
        <v>-0.13639665579226823</v>
      </c>
      <c r="G342" s="56"/>
      <c r="H342" s="5"/>
    </row>
    <row r="343" spans="1:8" s="57" customFormat="1" ht="14.25" customHeight="1" x14ac:dyDescent="0.2">
      <c r="A343" s="6"/>
      <c r="B343" s="31" t="s">
        <v>244</v>
      </c>
      <c r="C343" s="308"/>
      <c r="D343" s="309"/>
      <c r="E343" s="309"/>
      <c r="F343" s="183"/>
      <c r="G343" s="56"/>
      <c r="H343" s="5"/>
    </row>
    <row r="344" spans="1:8" s="57" customFormat="1" ht="10.5" customHeight="1" x14ac:dyDescent="0.2">
      <c r="A344" s="6"/>
      <c r="B344" s="37" t="s">
        <v>144</v>
      </c>
      <c r="C344" s="306">
        <v>19.62</v>
      </c>
      <c r="D344" s="307"/>
      <c r="E344" s="307"/>
      <c r="F344" s="182"/>
      <c r="G344" s="56"/>
      <c r="H344" s="5"/>
    </row>
    <row r="345" spans="1:8" s="57" customFormat="1" ht="10.5" customHeight="1" x14ac:dyDescent="0.2">
      <c r="A345" s="6"/>
      <c r="B345" s="37" t="s">
        <v>125</v>
      </c>
      <c r="C345" s="306">
        <v>18662.439999999977</v>
      </c>
      <c r="D345" s="307"/>
      <c r="E345" s="307">
        <v>7.5600000000000005</v>
      </c>
      <c r="F345" s="182">
        <v>-0.14199504665768869</v>
      </c>
      <c r="G345" s="56"/>
      <c r="H345" s="5"/>
    </row>
    <row r="346" spans="1:8" s="57" customFormat="1" ht="10.5" customHeight="1" x14ac:dyDescent="0.2">
      <c r="A346" s="6"/>
      <c r="B346" s="37" t="s">
        <v>126</v>
      </c>
      <c r="C346" s="306">
        <v>18.55</v>
      </c>
      <c r="D346" s="307"/>
      <c r="E346" s="307"/>
      <c r="F346" s="182"/>
      <c r="G346" s="56"/>
      <c r="H346" s="5"/>
    </row>
    <row r="347" spans="1:8" s="57" customFormat="1" ht="10.5" customHeight="1" x14ac:dyDescent="0.2">
      <c r="A347" s="6"/>
      <c r="B347" s="37" t="s">
        <v>127</v>
      </c>
      <c r="C347" s="306">
        <v>75</v>
      </c>
      <c r="D347" s="307"/>
      <c r="E347" s="307"/>
      <c r="F347" s="182">
        <v>0.66666666666666674</v>
      </c>
      <c r="G347" s="56"/>
      <c r="H347" s="5"/>
    </row>
    <row r="348" spans="1:8" s="57" customFormat="1" ht="10.5" customHeight="1" x14ac:dyDescent="0.2">
      <c r="A348" s="6"/>
      <c r="B348" s="37" t="s">
        <v>133</v>
      </c>
      <c r="C348" s="306">
        <v>4706.95</v>
      </c>
      <c r="D348" s="307"/>
      <c r="E348" s="307"/>
      <c r="F348" s="182">
        <v>-6.8072788901494485E-2</v>
      </c>
      <c r="G348" s="56"/>
      <c r="H348" s="5"/>
    </row>
    <row r="349" spans="1:8" s="57" customFormat="1" ht="10.5" customHeight="1" x14ac:dyDescent="0.2">
      <c r="A349" s="6"/>
      <c r="B349" s="37" t="s">
        <v>134</v>
      </c>
      <c r="C349" s="306">
        <v>25.220000000000002</v>
      </c>
      <c r="D349" s="307"/>
      <c r="E349" s="307"/>
      <c r="F349" s="182"/>
      <c r="G349" s="56"/>
      <c r="H349" s="5"/>
    </row>
    <row r="350" spans="1:8" s="57" customFormat="1" ht="11.25" customHeight="1" x14ac:dyDescent="0.2">
      <c r="A350" s="6"/>
      <c r="B350" s="37" t="s">
        <v>24</v>
      </c>
      <c r="C350" s="306">
        <v>1185.69</v>
      </c>
      <c r="D350" s="307"/>
      <c r="E350" s="307"/>
      <c r="F350" s="182">
        <v>-0.31511304167003618</v>
      </c>
      <c r="G350" s="56"/>
      <c r="H350" s="5"/>
    </row>
    <row r="351" spans="1:8" s="57" customFormat="1" ht="11.25" customHeight="1" x14ac:dyDescent="0.2">
      <c r="A351" s="6"/>
      <c r="B351" s="37" t="s">
        <v>138</v>
      </c>
      <c r="C351" s="306"/>
      <c r="D351" s="307"/>
      <c r="E351" s="307"/>
      <c r="F351" s="182"/>
      <c r="G351" s="56"/>
      <c r="H351" s="5"/>
    </row>
    <row r="352" spans="1:8" s="57" customFormat="1" ht="10.5" customHeight="1" x14ac:dyDescent="0.2">
      <c r="A352" s="6"/>
      <c r="B352" s="37" t="s">
        <v>151</v>
      </c>
      <c r="C352" s="306">
        <v>16542.029999999995</v>
      </c>
      <c r="D352" s="307"/>
      <c r="E352" s="307"/>
      <c r="F352" s="182">
        <v>3.4661277581065741E-2</v>
      </c>
      <c r="G352" s="56"/>
      <c r="H352" s="5"/>
    </row>
    <row r="353" spans="1:8" s="57" customFormat="1" ht="11.25" customHeight="1" x14ac:dyDescent="0.2">
      <c r="A353" s="6"/>
      <c r="B353" s="37" t="s">
        <v>140</v>
      </c>
      <c r="C353" s="306"/>
      <c r="D353" s="307"/>
      <c r="E353" s="307"/>
      <c r="F353" s="182"/>
      <c r="G353" s="56"/>
    </row>
    <row r="354" spans="1:8" s="60" customFormat="1" ht="12.75" customHeight="1" x14ac:dyDescent="0.2">
      <c r="A354" s="24"/>
      <c r="B354" s="37" t="s">
        <v>129</v>
      </c>
      <c r="C354" s="306">
        <v>5571.9</v>
      </c>
      <c r="D354" s="307"/>
      <c r="E354" s="307"/>
      <c r="F354" s="182">
        <v>-4.0133543042307651E-2</v>
      </c>
      <c r="G354" s="59"/>
      <c r="H354" s="5"/>
    </row>
    <row r="355" spans="1:8" s="60" customFormat="1" ht="13.5" customHeight="1" x14ac:dyDescent="0.2">
      <c r="A355" s="24"/>
      <c r="B355" s="16" t="s">
        <v>416</v>
      </c>
      <c r="C355" s="306">
        <v>12</v>
      </c>
      <c r="D355" s="307"/>
      <c r="E355" s="307"/>
      <c r="F355" s="182"/>
      <c r="G355" s="59"/>
    </row>
    <row r="356" spans="1:8" s="60" customFormat="1" ht="13.5" customHeight="1" x14ac:dyDescent="0.2">
      <c r="A356" s="24"/>
      <c r="B356" s="16" t="s">
        <v>427</v>
      </c>
      <c r="C356" s="306"/>
      <c r="D356" s="307"/>
      <c r="E356" s="307"/>
      <c r="F356" s="182"/>
      <c r="G356" s="59"/>
    </row>
    <row r="357" spans="1:8" s="558" customFormat="1" ht="10.5" customHeight="1" x14ac:dyDescent="0.2">
      <c r="A357" s="489"/>
      <c r="B357" s="553" t="s">
        <v>312</v>
      </c>
      <c r="C357" s="554"/>
      <c r="D357" s="555"/>
      <c r="E357" s="555"/>
      <c r="F357" s="556"/>
      <c r="G357" s="557"/>
      <c r="H357" s="486"/>
    </row>
    <row r="358" spans="1:8" s="60" customFormat="1" ht="10.5" customHeight="1" x14ac:dyDescent="0.2">
      <c r="A358" s="24"/>
      <c r="B358" s="37" t="s">
        <v>179</v>
      </c>
      <c r="C358" s="306">
        <v>30</v>
      </c>
      <c r="D358" s="307"/>
      <c r="E358" s="307"/>
      <c r="F358" s="182">
        <v>0.11111111111111116</v>
      </c>
      <c r="G358" s="59"/>
      <c r="H358" s="5"/>
    </row>
    <row r="359" spans="1:8" s="60" customFormat="1" ht="10.5" customHeight="1" x14ac:dyDescent="0.2">
      <c r="A359" s="24"/>
      <c r="B359" s="37" t="s">
        <v>468</v>
      </c>
      <c r="C359" s="306"/>
      <c r="D359" s="307"/>
      <c r="E359" s="307"/>
      <c r="F359" s="182"/>
      <c r="G359" s="59"/>
      <c r="H359" s="5"/>
    </row>
    <row r="360" spans="1:8" s="60" customFormat="1" ht="10.5" customHeight="1" x14ac:dyDescent="0.2">
      <c r="A360" s="24"/>
      <c r="B360" s="575" t="s">
        <v>460</v>
      </c>
      <c r="C360" s="306"/>
      <c r="D360" s="307"/>
      <c r="E360" s="307"/>
      <c r="F360" s="182"/>
      <c r="G360" s="59"/>
      <c r="H360" s="5"/>
    </row>
    <row r="361" spans="1:8" s="60" customFormat="1" ht="10.5" customHeight="1" x14ac:dyDescent="0.2">
      <c r="A361" s="24"/>
      <c r="B361" s="575" t="s">
        <v>488</v>
      </c>
      <c r="C361" s="306"/>
      <c r="D361" s="307"/>
      <c r="E361" s="307"/>
      <c r="F361" s="182"/>
      <c r="G361" s="59"/>
      <c r="H361" s="5"/>
    </row>
    <row r="362" spans="1:8" s="60" customFormat="1" ht="10.5" customHeight="1" x14ac:dyDescent="0.2">
      <c r="A362" s="24"/>
      <c r="B362" s="37" t="s">
        <v>424</v>
      </c>
      <c r="C362" s="306"/>
      <c r="D362" s="307"/>
      <c r="E362" s="307"/>
      <c r="F362" s="182"/>
      <c r="G362" s="59"/>
      <c r="H362" s="5"/>
    </row>
    <row r="363" spans="1:8" s="60" customFormat="1" ht="10.5" customHeight="1" x14ac:dyDescent="0.2">
      <c r="A363" s="24"/>
      <c r="B363" s="37" t="s">
        <v>178</v>
      </c>
      <c r="C363" s="308"/>
      <c r="D363" s="309"/>
      <c r="E363" s="309"/>
      <c r="F363" s="183"/>
      <c r="G363" s="59"/>
      <c r="H363" s="5"/>
    </row>
    <row r="364" spans="1:8" s="60" customFormat="1" ht="10.5" customHeight="1" x14ac:dyDescent="0.2">
      <c r="A364" s="24"/>
      <c r="B364" s="35" t="s">
        <v>246</v>
      </c>
      <c r="C364" s="308">
        <v>46849.399999999972</v>
      </c>
      <c r="D364" s="309"/>
      <c r="E364" s="309">
        <v>7.5600000000000005</v>
      </c>
      <c r="F364" s="183">
        <v>-7.3545967638753762E-2</v>
      </c>
      <c r="G364" s="56"/>
      <c r="H364" s="5"/>
    </row>
    <row r="365" spans="1:8" s="57" customFormat="1" ht="10.5" customHeight="1" x14ac:dyDescent="0.2">
      <c r="A365" s="6"/>
      <c r="B365" s="35" t="s">
        <v>8</v>
      </c>
      <c r="C365" s="308">
        <v>3893897.099999995</v>
      </c>
      <c r="D365" s="309">
        <v>99090.259999999878</v>
      </c>
      <c r="E365" s="309">
        <v>21082.790000000008</v>
      </c>
      <c r="F365" s="183">
        <v>-9.4839130581997333E-3</v>
      </c>
      <c r="G365" s="56"/>
      <c r="H365" s="5"/>
    </row>
    <row r="366" spans="1:8" s="57" customFormat="1" ht="10.5" customHeight="1" x14ac:dyDescent="0.2">
      <c r="A366" s="6"/>
      <c r="B366" s="31" t="s">
        <v>145</v>
      </c>
      <c r="C366" s="306"/>
      <c r="D366" s="307"/>
      <c r="E366" s="307"/>
      <c r="F366" s="182"/>
      <c r="G366" s="56"/>
      <c r="H366" s="5"/>
    </row>
    <row r="367" spans="1:8" s="57" customFormat="1" ht="10.5" customHeight="1" x14ac:dyDescent="0.2">
      <c r="A367" s="6"/>
      <c r="B367" s="37" t="s">
        <v>146</v>
      </c>
      <c r="C367" s="306">
        <v>7353692.9299999941</v>
      </c>
      <c r="D367" s="307">
        <v>976256.26999999979</v>
      </c>
      <c r="E367" s="307">
        <v>47501.62</v>
      </c>
      <c r="F367" s="182">
        <v>-0.14357114282755989</v>
      </c>
      <c r="G367" s="59"/>
      <c r="H367" s="5"/>
    </row>
    <row r="368" spans="1:8" s="60" customFormat="1" ht="10.5" customHeight="1" x14ac:dyDescent="0.2">
      <c r="A368" s="24"/>
      <c r="B368" s="37" t="s">
        <v>442</v>
      </c>
      <c r="C368" s="306">
        <v>17563.900000000052</v>
      </c>
      <c r="D368" s="307">
        <v>1530.63</v>
      </c>
      <c r="E368" s="307">
        <v>26.64</v>
      </c>
      <c r="F368" s="182">
        <v>-0.12001907872026318</v>
      </c>
      <c r="G368" s="266"/>
      <c r="H368" s="5"/>
    </row>
    <row r="369" spans="1:9" s="60" customFormat="1" ht="10.5" customHeight="1" x14ac:dyDescent="0.2">
      <c r="A369" s="24"/>
      <c r="B369" s="37" t="s">
        <v>147</v>
      </c>
      <c r="C369" s="306">
        <v>39114.489999999991</v>
      </c>
      <c r="D369" s="307">
        <v>7853.6099999999979</v>
      </c>
      <c r="E369" s="307">
        <v>155.94999999999999</v>
      </c>
      <c r="F369" s="182">
        <v>-7.7879257305334737E-2</v>
      </c>
      <c r="G369" s="265"/>
      <c r="H369" s="267"/>
      <c r="I369" s="59"/>
    </row>
    <row r="370" spans="1:9" s="60" customFormat="1" x14ac:dyDescent="0.2">
      <c r="A370" s="24"/>
      <c r="B370" s="37" t="s">
        <v>148</v>
      </c>
      <c r="C370" s="306">
        <v>221003.85999999681</v>
      </c>
      <c r="D370" s="307">
        <v>16520.050000000007</v>
      </c>
      <c r="E370" s="307">
        <v>1011.2799999999993</v>
      </c>
      <c r="F370" s="182">
        <v>-6.9747787774703252E-2</v>
      </c>
      <c r="G370" s="265"/>
      <c r="H370" s="265"/>
      <c r="I370" s="59"/>
    </row>
    <row r="371" spans="1:9" s="60" customFormat="1" ht="10.5" customHeight="1" x14ac:dyDescent="0.2">
      <c r="A371" s="24"/>
      <c r="B371" s="37" t="s">
        <v>125</v>
      </c>
      <c r="C371" s="306">
        <v>94031.210000000428</v>
      </c>
      <c r="D371" s="307">
        <v>6159.0000000000027</v>
      </c>
      <c r="E371" s="307">
        <v>995.07000000000039</v>
      </c>
      <c r="F371" s="182">
        <v>5.6354073915297898E-2</v>
      </c>
      <c r="G371" s="265"/>
      <c r="H371" s="265"/>
      <c r="I371" s="59"/>
    </row>
    <row r="372" spans="1:9" s="60" customFormat="1" ht="10.5" customHeight="1" x14ac:dyDescent="0.2">
      <c r="A372" s="24"/>
      <c r="B372" s="37" t="s">
        <v>149</v>
      </c>
      <c r="C372" s="306">
        <v>309.95</v>
      </c>
      <c r="D372" s="307"/>
      <c r="E372" s="307">
        <v>5.5</v>
      </c>
      <c r="F372" s="182">
        <v>-0.28601045817880233</v>
      </c>
      <c r="G372" s="210"/>
      <c r="H372" s="265"/>
      <c r="I372" s="59"/>
    </row>
    <row r="373" spans="1:9" s="60" customFormat="1" ht="10.5" customHeight="1" x14ac:dyDescent="0.2">
      <c r="A373" s="24"/>
      <c r="B373" s="16" t="s">
        <v>35</v>
      </c>
      <c r="C373" s="306"/>
      <c r="D373" s="307"/>
      <c r="E373" s="307"/>
      <c r="F373" s="182"/>
      <c r="G373" s="210"/>
      <c r="H373" s="211"/>
      <c r="I373" s="59"/>
    </row>
    <row r="374" spans="1:9" s="60" customFormat="1" ht="10.5" customHeight="1" x14ac:dyDescent="0.2">
      <c r="A374" s="24"/>
      <c r="B374" s="37" t="s">
        <v>435</v>
      </c>
      <c r="C374" s="306"/>
      <c r="D374" s="307"/>
      <c r="E374" s="307"/>
      <c r="F374" s="182"/>
      <c r="G374" s="4"/>
      <c r="H374" s="211"/>
      <c r="I374" s="59"/>
    </row>
    <row r="375" spans="1:9" ht="13.5" customHeight="1" x14ac:dyDescent="0.2">
      <c r="B375" s="37" t="s">
        <v>47</v>
      </c>
      <c r="C375" s="306"/>
      <c r="D375" s="307"/>
      <c r="E375" s="307"/>
      <c r="F375" s="182"/>
      <c r="G375" s="8"/>
      <c r="H375" s="4"/>
      <c r="I375" s="51"/>
    </row>
    <row r="376" spans="1:9" ht="13.5" customHeight="1" x14ac:dyDescent="0.2">
      <c r="B376" s="575" t="s">
        <v>461</v>
      </c>
      <c r="C376" s="306"/>
      <c r="D376" s="307"/>
      <c r="E376" s="307"/>
      <c r="F376" s="182"/>
      <c r="G376" s="8"/>
      <c r="H376" s="4"/>
      <c r="I376" s="51"/>
    </row>
    <row r="377" spans="1:9" ht="13.5" hidden="1" customHeight="1" x14ac:dyDescent="0.2">
      <c r="B377" s="575"/>
      <c r="C377" s="306"/>
      <c r="D377" s="307"/>
      <c r="E377" s="307"/>
      <c r="F377" s="182"/>
      <c r="G377" s="8"/>
      <c r="H377" s="4"/>
      <c r="I377" s="51"/>
    </row>
    <row r="378" spans="1:9" ht="15" customHeight="1" x14ac:dyDescent="0.2">
      <c r="B378" s="41" t="s">
        <v>150</v>
      </c>
      <c r="C378" s="311">
        <v>7725716.3399999915</v>
      </c>
      <c r="D378" s="312">
        <v>1008319.5599999998</v>
      </c>
      <c r="E378" s="312">
        <v>49696.06</v>
      </c>
      <c r="F378" s="184">
        <v>-0.13927856297050578</v>
      </c>
      <c r="H378" s="8"/>
      <c r="I378" s="8"/>
    </row>
    <row r="379" spans="1:9" ht="9.75" customHeight="1" x14ac:dyDescent="0.2">
      <c r="B379" s="265"/>
      <c r="C379" s="266"/>
      <c r="D379" s="266"/>
      <c r="E379" s="266"/>
      <c r="F379" s="266"/>
      <c r="G379" s="15"/>
    </row>
    <row r="380" spans="1:9" ht="19.5" customHeight="1" x14ac:dyDescent="0.2">
      <c r="B380" s="265" t="s">
        <v>238</v>
      </c>
      <c r="C380" s="265"/>
      <c r="D380" s="265"/>
      <c r="E380" s="265"/>
      <c r="F380" s="265"/>
      <c r="G380" s="23"/>
      <c r="H380" s="5"/>
      <c r="I380" s="5"/>
    </row>
    <row r="381" spans="1:9" ht="13.5" customHeight="1" x14ac:dyDescent="0.2">
      <c r="B381" s="265" t="s">
        <v>249</v>
      </c>
      <c r="C381" s="265"/>
      <c r="D381" s="265"/>
      <c r="E381" s="265"/>
      <c r="F381" s="265"/>
      <c r="G381" s="23"/>
      <c r="H381" s="5"/>
      <c r="I381" s="5"/>
    </row>
    <row r="382" spans="1:9" ht="10.5" customHeight="1" x14ac:dyDescent="0.2">
      <c r="B382" s="265" t="s">
        <v>251</v>
      </c>
      <c r="C382" s="265"/>
      <c r="D382" s="265"/>
      <c r="E382" s="265"/>
      <c r="F382" s="265"/>
      <c r="G382" s="56"/>
      <c r="H382" s="5"/>
      <c r="I382" s="5"/>
    </row>
    <row r="383" spans="1:9" s="57" customFormat="1" ht="12.75" customHeight="1" x14ac:dyDescent="0.15">
      <c r="A383" s="6"/>
      <c r="B383" s="265"/>
      <c r="C383" s="210"/>
      <c r="D383" s="210"/>
      <c r="E383" s="210"/>
      <c r="F383" s="210"/>
      <c r="G383" s="59"/>
    </row>
    <row r="384" spans="1:9" s="60" customFormat="1" ht="14.25" customHeight="1" x14ac:dyDescent="0.2">
      <c r="A384" s="24"/>
      <c r="B384" s="50"/>
      <c r="C384" s="210"/>
      <c r="D384" s="210"/>
      <c r="E384" s="210"/>
      <c r="F384" s="210"/>
      <c r="G384" s="56"/>
    </row>
    <row r="385" spans="1:9" s="57" customFormat="1" x14ac:dyDescent="0.2">
      <c r="A385" s="6"/>
      <c r="B385" s="5"/>
      <c r="C385" s="3"/>
      <c r="D385" s="3"/>
      <c r="E385" s="3"/>
      <c r="F385" s="4"/>
      <c r="G385" s="56"/>
      <c r="H385" s="5"/>
    </row>
    <row r="386" spans="1:9" s="57" customFormat="1" ht="15.75" x14ac:dyDescent="0.25">
      <c r="A386" s="6"/>
      <c r="B386" s="7" t="s">
        <v>288</v>
      </c>
      <c r="C386" s="8"/>
      <c r="D386" s="8"/>
      <c r="E386" s="8"/>
      <c r="F386" s="8"/>
      <c r="G386" s="56"/>
      <c r="H386" s="5"/>
    </row>
    <row r="387" spans="1:9" s="57" customFormat="1" x14ac:dyDescent="0.2">
      <c r="A387" s="6"/>
      <c r="B387" s="9"/>
      <c r="C387" s="10" t="str">
        <f>$C$3</f>
        <v>MOIS DE NOVEMBRE 2024</v>
      </c>
      <c r="D387" s="11"/>
      <c r="E387" s="3"/>
      <c r="F387" s="3"/>
      <c r="G387" s="56"/>
      <c r="H387" s="5"/>
    </row>
    <row r="388" spans="1:9" s="57" customFormat="1" ht="12.75" x14ac:dyDescent="0.2">
      <c r="A388" s="6"/>
      <c r="B388" s="12" t="str">
        <f>B272</f>
        <v xml:space="preserve">             II- ASSURANCE MATERNITE : DEPENSES en milliers d'euros</v>
      </c>
      <c r="C388" s="13"/>
      <c r="D388" s="13"/>
      <c r="E388" s="13"/>
      <c r="F388" s="14"/>
      <c r="G388" s="56"/>
      <c r="H388" s="5"/>
    </row>
    <row r="389" spans="1:9" s="57" customFormat="1" x14ac:dyDescent="0.2">
      <c r="A389" s="6"/>
      <c r="B389" s="16" t="s">
        <v>7</v>
      </c>
      <c r="C389" s="17" t="s">
        <v>6</v>
      </c>
      <c r="D389" s="219" t="s">
        <v>242</v>
      </c>
      <c r="E389" s="219" t="s">
        <v>237</v>
      </c>
      <c r="F389" s="19" t="str">
        <f>Maladie_mnt!$H$5</f>
        <v>GAM</v>
      </c>
      <c r="G389" s="59"/>
      <c r="H389" s="5"/>
    </row>
    <row r="390" spans="1:9" s="60" customFormat="1" x14ac:dyDescent="0.2">
      <c r="A390" s="24"/>
      <c r="B390" s="21"/>
      <c r="C390" s="44"/>
      <c r="D390" s="220"/>
      <c r="E390" s="220" t="s">
        <v>239</v>
      </c>
      <c r="F390" s="22" t="str">
        <f>Maladie_mnt!$H$6</f>
        <v>en %</v>
      </c>
      <c r="G390" s="59"/>
      <c r="H390" s="5"/>
    </row>
    <row r="391" spans="1:9" s="60" customFormat="1" ht="12" x14ac:dyDescent="0.2">
      <c r="A391" s="24"/>
      <c r="B391" s="31" t="s">
        <v>152</v>
      </c>
      <c r="C391" s="55"/>
      <c r="D391" s="225"/>
      <c r="E391" s="225"/>
      <c r="F391" s="182"/>
      <c r="G391" s="56"/>
      <c r="H391" s="5"/>
    </row>
    <row r="392" spans="1:9" s="57" customFormat="1" x14ac:dyDescent="0.2">
      <c r="A392" s="6"/>
      <c r="B392" s="16" t="s">
        <v>12</v>
      </c>
      <c r="C392" s="306">
        <v>9059411.6000000089</v>
      </c>
      <c r="D392" s="307">
        <v>5505.54</v>
      </c>
      <c r="E392" s="307">
        <v>18063.63</v>
      </c>
      <c r="F392" s="182">
        <v>0.60719479055814451</v>
      </c>
      <c r="G392" s="66"/>
      <c r="H392" s="5"/>
    </row>
    <row r="393" spans="1:9" s="57" customFormat="1" ht="10.5" customHeight="1" x14ac:dyDescent="0.2">
      <c r="A393" s="6"/>
      <c r="B393" s="16" t="s">
        <v>10</v>
      </c>
      <c r="C393" s="306">
        <v>19204.239999999918</v>
      </c>
      <c r="D393" s="307"/>
      <c r="E393" s="307"/>
      <c r="F393" s="182"/>
      <c r="G393" s="66"/>
      <c r="H393" s="5"/>
    </row>
    <row r="394" spans="1:9" s="57" customFormat="1" ht="10.5" customHeight="1" x14ac:dyDescent="0.2">
      <c r="A394" s="6"/>
      <c r="B394" s="16" t="s">
        <v>9</v>
      </c>
      <c r="C394" s="306"/>
      <c r="D394" s="307"/>
      <c r="E394" s="307"/>
      <c r="F394" s="182"/>
      <c r="G394" s="56"/>
      <c r="H394" s="5"/>
    </row>
    <row r="395" spans="1:9" s="57" customFormat="1" ht="10.5" customHeight="1" x14ac:dyDescent="0.2">
      <c r="A395" s="6"/>
      <c r="B395" s="16" t="s">
        <v>299</v>
      </c>
      <c r="C395" s="306">
        <v>57765.550000000017</v>
      </c>
      <c r="D395" s="307"/>
      <c r="E395" s="307"/>
      <c r="F395" s="182"/>
      <c r="G395" s="59"/>
      <c r="H395" s="5"/>
    </row>
    <row r="396" spans="1:9" s="60" customFormat="1" ht="10.5" customHeight="1" x14ac:dyDescent="0.2">
      <c r="A396" s="24"/>
      <c r="B396" s="16" t="s">
        <v>11</v>
      </c>
      <c r="C396" s="306">
        <v>103.91999999999999</v>
      </c>
      <c r="D396" s="307"/>
      <c r="E396" s="307"/>
      <c r="F396" s="182"/>
      <c r="G396" s="56"/>
      <c r="H396" s="5"/>
    </row>
    <row r="397" spans="1:9" s="57" customFormat="1" ht="9" customHeight="1" x14ac:dyDescent="0.2">
      <c r="A397" s="6"/>
      <c r="B397" s="16" t="s">
        <v>75</v>
      </c>
      <c r="C397" s="306">
        <v>865.51999999999771</v>
      </c>
      <c r="D397" s="307"/>
      <c r="E397" s="307"/>
      <c r="F397" s="182"/>
      <c r="G397" s="59"/>
    </row>
    <row r="398" spans="1:9" s="57" customFormat="1" ht="10.5" customHeight="1" x14ac:dyDescent="0.2">
      <c r="A398" s="6"/>
      <c r="B398" s="16" t="s">
        <v>85</v>
      </c>
      <c r="C398" s="306">
        <v>151752.99999999997</v>
      </c>
      <c r="D398" s="313">
        <v>151752.99999999997</v>
      </c>
      <c r="E398" s="313"/>
      <c r="F398" s="185">
        <v>-2.9514083630633681E-2</v>
      </c>
      <c r="G398" s="59"/>
      <c r="H398" s="28"/>
    </row>
    <row r="399" spans="1:9" s="60" customFormat="1" ht="15" customHeight="1" x14ac:dyDescent="0.2">
      <c r="A399" s="24"/>
      <c r="B399" s="37" t="s">
        <v>25</v>
      </c>
      <c r="C399" s="306"/>
      <c r="D399" s="313"/>
      <c r="E399" s="313"/>
      <c r="F399" s="185"/>
      <c r="G399" s="69"/>
    </row>
    <row r="400" spans="1:9" ht="17.25" customHeight="1" x14ac:dyDescent="0.2">
      <c r="A400" s="2"/>
      <c r="B400" s="37" t="s">
        <v>48</v>
      </c>
      <c r="C400" s="306"/>
      <c r="D400" s="313"/>
      <c r="E400" s="313"/>
      <c r="F400" s="185"/>
      <c r="G400" s="69"/>
      <c r="H400" s="5"/>
      <c r="I400" s="5"/>
    </row>
    <row r="401" spans="1:11" ht="10.5" customHeight="1" x14ac:dyDescent="0.2">
      <c r="A401" s="2"/>
      <c r="B401" s="37" t="s">
        <v>355</v>
      </c>
      <c r="C401" s="306">
        <v>291.01</v>
      </c>
      <c r="D401" s="307"/>
      <c r="E401" s="307">
        <v>2</v>
      </c>
      <c r="F401" s="182"/>
      <c r="G401" s="69"/>
      <c r="H401" s="5"/>
      <c r="I401" s="5"/>
    </row>
    <row r="402" spans="1:11" ht="13.5" customHeight="1" x14ac:dyDescent="0.2">
      <c r="A402" s="2"/>
      <c r="B402" s="37" t="s">
        <v>79</v>
      </c>
      <c r="C402" s="306">
        <v>28163.579999999998</v>
      </c>
      <c r="D402" s="307"/>
      <c r="E402" s="307">
        <v>70</v>
      </c>
      <c r="F402" s="182">
        <v>-3.7710726008951423E-2</v>
      </c>
      <c r="G402" s="69"/>
      <c r="H402" s="5"/>
      <c r="I402" s="5"/>
    </row>
    <row r="403" spans="1:11" ht="11.25" customHeight="1" x14ac:dyDescent="0.2">
      <c r="A403" s="2"/>
      <c r="B403" s="37" t="s">
        <v>432</v>
      </c>
      <c r="C403" s="306">
        <v>299493.23000000388</v>
      </c>
      <c r="D403" s="313"/>
      <c r="E403" s="313">
        <v>743.57999999999947</v>
      </c>
      <c r="F403" s="185">
        <v>6.4744486654586542E-3</v>
      </c>
      <c r="G403" s="70"/>
      <c r="H403" s="5"/>
      <c r="I403" s="5"/>
    </row>
    <row r="404" spans="1:11" ht="11.25" customHeight="1" x14ac:dyDescent="0.2">
      <c r="A404" s="2"/>
      <c r="B404" s="563" t="s">
        <v>440</v>
      </c>
      <c r="C404" s="306">
        <v>294764.72000000067</v>
      </c>
      <c r="D404" s="313"/>
      <c r="E404" s="313">
        <v>572.6</v>
      </c>
      <c r="F404" s="185"/>
      <c r="G404" s="70"/>
      <c r="H404" s="5"/>
      <c r="I404" s="5"/>
    </row>
    <row r="405" spans="1:11" ht="11.25" customHeight="1" x14ac:dyDescent="0.2">
      <c r="A405" s="2"/>
      <c r="B405" s="574" t="s">
        <v>457</v>
      </c>
      <c r="C405" s="306"/>
      <c r="D405" s="313"/>
      <c r="E405" s="313"/>
      <c r="F405" s="185"/>
      <c r="G405" s="70"/>
      <c r="H405" s="5"/>
      <c r="I405" s="5"/>
    </row>
    <row r="406" spans="1:11" ht="11.25" customHeight="1" x14ac:dyDescent="0.2">
      <c r="A406" s="2"/>
      <c r="B406" s="574" t="s">
        <v>476</v>
      </c>
      <c r="C406" s="306">
        <v>22441.48</v>
      </c>
      <c r="D406" s="313"/>
      <c r="E406" s="313">
        <v>39.950000000000003</v>
      </c>
      <c r="F406" s="185">
        <v>-0.50813755108982872</v>
      </c>
      <c r="G406" s="70"/>
      <c r="H406" s="5"/>
      <c r="I406" s="5"/>
    </row>
    <row r="407" spans="1:11" ht="11.25" customHeight="1" x14ac:dyDescent="0.2">
      <c r="A407" s="2"/>
      <c r="B407" s="574" t="s">
        <v>493</v>
      </c>
      <c r="C407" s="306"/>
      <c r="D407" s="313"/>
      <c r="E407" s="313"/>
      <c r="F407" s="185"/>
      <c r="G407" s="70"/>
      <c r="H407" s="5"/>
      <c r="I407" s="5"/>
    </row>
    <row r="408" spans="1:11" s="28" customFormat="1" ht="10.5" customHeight="1" x14ac:dyDescent="0.2">
      <c r="A408" s="54"/>
      <c r="B408" s="563" t="s">
        <v>445</v>
      </c>
      <c r="C408" s="306">
        <v>62.200000000000145</v>
      </c>
      <c r="D408" s="313"/>
      <c r="E408" s="313">
        <v>0.1</v>
      </c>
      <c r="F408" s="185">
        <v>-0.15489130434782539</v>
      </c>
      <c r="G408" s="70"/>
      <c r="H408" s="5"/>
      <c r="I408" s="5"/>
      <c r="J408" s="5"/>
      <c r="K408" s="5"/>
    </row>
    <row r="409" spans="1:11" ht="10.5" customHeight="1" x14ac:dyDescent="0.2">
      <c r="A409" s="2"/>
      <c r="B409" s="16" t="s">
        <v>280</v>
      </c>
      <c r="C409" s="308"/>
      <c r="D409" s="315"/>
      <c r="E409" s="315"/>
      <c r="F409" s="186"/>
      <c r="G409" s="69"/>
      <c r="H409" s="5"/>
      <c r="I409" s="28"/>
      <c r="J409" s="28"/>
      <c r="K409" s="28"/>
    </row>
    <row r="410" spans="1:11" ht="10.5" customHeight="1" x14ac:dyDescent="0.2">
      <c r="A410" s="2"/>
      <c r="B410" s="29" t="s">
        <v>156</v>
      </c>
      <c r="C410" s="308">
        <v>9934320.0500000119</v>
      </c>
      <c r="D410" s="315">
        <v>157258.53999999998</v>
      </c>
      <c r="E410" s="315">
        <v>19491.859999999997</v>
      </c>
      <c r="F410" s="186">
        <v>0.57845337148309595</v>
      </c>
      <c r="G410" s="69"/>
      <c r="H410" s="5"/>
      <c r="I410" s="5"/>
    </row>
    <row r="411" spans="1:11" ht="10.5" customHeight="1" x14ac:dyDescent="0.2">
      <c r="A411" s="2"/>
      <c r="B411" s="29" t="s">
        <v>153</v>
      </c>
      <c r="C411" s="308"/>
      <c r="D411" s="315"/>
      <c r="E411" s="315"/>
      <c r="F411" s="186"/>
      <c r="G411" s="69"/>
      <c r="H411" s="5"/>
      <c r="I411" s="5"/>
    </row>
    <row r="412" spans="1:11" ht="10.5" customHeight="1" x14ac:dyDescent="0.2">
      <c r="A412" s="2"/>
      <c r="B412" s="31" t="s">
        <v>154</v>
      </c>
      <c r="C412" s="308"/>
      <c r="D412" s="315"/>
      <c r="E412" s="315"/>
      <c r="F412" s="186"/>
      <c r="G412" s="69"/>
      <c r="H412" s="5"/>
      <c r="I412" s="5"/>
    </row>
    <row r="413" spans="1:11" ht="10.5" customHeight="1" x14ac:dyDescent="0.2">
      <c r="A413" s="2"/>
      <c r="B413" s="272" t="s">
        <v>268</v>
      </c>
      <c r="C413" s="317"/>
      <c r="D413" s="318"/>
      <c r="E413" s="318"/>
      <c r="F413" s="281"/>
      <c r="G413" s="71"/>
      <c r="H413" s="5"/>
      <c r="I413" s="5"/>
    </row>
    <row r="414" spans="1:11" ht="10.5" customHeight="1" x14ac:dyDescent="0.2">
      <c r="A414" s="2"/>
      <c r="B414" s="67" t="s">
        <v>267</v>
      </c>
      <c r="C414" s="317">
        <v>4181466.9000000041</v>
      </c>
      <c r="D414" s="318"/>
      <c r="E414" s="318">
        <v>15512.950000000004</v>
      </c>
      <c r="F414" s="281">
        <v>-5.2803839262092422E-2</v>
      </c>
      <c r="G414" s="69"/>
      <c r="H414" s="5"/>
      <c r="I414" s="5"/>
    </row>
    <row r="415" spans="1:11" ht="18.75" customHeight="1" x14ac:dyDescent="0.2">
      <c r="A415" s="2"/>
      <c r="B415" s="272" t="s">
        <v>266</v>
      </c>
      <c r="C415" s="317"/>
      <c r="D415" s="318"/>
      <c r="E415" s="318"/>
      <c r="F415" s="281"/>
      <c r="G415" s="69"/>
      <c r="H415" s="5"/>
      <c r="I415" s="5"/>
    </row>
    <row r="416" spans="1:11" ht="10.5" customHeight="1" x14ac:dyDescent="0.2">
      <c r="A416" s="2"/>
      <c r="B416" s="67" t="s">
        <v>257</v>
      </c>
      <c r="C416" s="317">
        <v>1847693.5600000254</v>
      </c>
      <c r="D416" s="318"/>
      <c r="E416" s="318">
        <v>3835.24</v>
      </c>
      <c r="F416" s="281">
        <v>-9.2560749417957E-3</v>
      </c>
      <c r="G416" s="69"/>
      <c r="H416" s="5"/>
      <c r="I416" s="5"/>
    </row>
    <row r="417" spans="1:11" ht="10.5" customHeight="1" x14ac:dyDescent="0.2">
      <c r="A417" s="2"/>
      <c r="B417" s="16" t="s">
        <v>258</v>
      </c>
      <c r="C417" s="317">
        <v>19350.620000000003</v>
      </c>
      <c r="D417" s="318"/>
      <c r="E417" s="318">
        <v>137.06000000000003</v>
      </c>
      <c r="F417" s="281">
        <v>-5.8488608807002573E-2</v>
      </c>
      <c r="G417" s="69"/>
      <c r="H417" s="5"/>
      <c r="I417" s="5"/>
    </row>
    <row r="418" spans="1:11" ht="10.5" customHeight="1" x14ac:dyDescent="0.2">
      <c r="A418" s="2"/>
      <c r="B418" s="67" t="s">
        <v>259</v>
      </c>
      <c r="C418" s="317">
        <v>8322.1</v>
      </c>
      <c r="D418" s="318"/>
      <c r="E418" s="318"/>
      <c r="F418" s="281">
        <v>2.0674466852821372E-3</v>
      </c>
      <c r="G418" s="69"/>
      <c r="H418" s="5"/>
      <c r="I418" s="5"/>
    </row>
    <row r="419" spans="1:11" ht="10.5" customHeight="1" x14ac:dyDescent="0.2">
      <c r="A419" s="2"/>
      <c r="B419" s="67" t="s">
        <v>260</v>
      </c>
      <c r="C419" s="317">
        <v>1360.99</v>
      </c>
      <c r="D419" s="318"/>
      <c r="E419" s="318"/>
      <c r="F419" s="281">
        <v>-0.24514415024015801</v>
      </c>
      <c r="G419" s="69"/>
      <c r="H419" s="5"/>
      <c r="I419" s="5"/>
    </row>
    <row r="420" spans="1:11" ht="10.5" customHeight="1" x14ac:dyDescent="0.2">
      <c r="A420" s="2"/>
      <c r="B420" s="67" t="s">
        <v>261</v>
      </c>
      <c r="C420" s="317">
        <v>950.30000000000007</v>
      </c>
      <c r="D420" s="318"/>
      <c r="E420" s="318"/>
      <c r="F420" s="281">
        <v>-0.56147151387619854</v>
      </c>
      <c r="G420" s="69"/>
      <c r="H420" s="5"/>
      <c r="I420" s="5"/>
    </row>
    <row r="421" spans="1:11" ht="10.5" customHeight="1" x14ac:dyDescent="0.2">
      <c r="A421" s="2"/>
      <c r="B421" s="67" t="s">
        <v>262</v>
      </c>
      <c r="C421" s="317">
        <v>908.94</v>
      </c>
      <c r="D421" s="318"/>
      <c r="E421" s="318"/>
      <c r="F421" s="281"/>
      <c r="G421" s="69"/>
      <c r="H421" s="5"/>
      <c r="I421" s="5"/>
    </row>
    <row r="422" spans="1:11" ht="10.5" customHeight="1" x14ac:dyDescent="0.2">
      <c r="A422" s="2"/>
      <c r="B422" s="67" t="s">
        <v>264</v>
      </c>
      <c r="C422" s="317">
        <v>9503.2800000000007</v>
      </c>
      <c r="D422" s="318"/>
      <c r="E422" s="318"/>
      <c r="F422" s="281"/>
      <c r="G422" s="71"/>
      <c r="H422" s="5"/>
      <c r="I422" s="5"/>
    </row>
    <row r="423" spans="1:11" s="28" customFormat="1" ht="10.5" customHeight="1" x14ac:dyDescent="0.2">
      <c r="A423" s="54"/>
      <c r="B423" s="67" t="s">
        <v>263</v>
      </c>
      <c r="C423" s="317"/>
      <c r="D423" s="318"/>
      <c r="E423" s="318"/>
      <c r="F423" s="281"/>
      <c r="G423" s="70"/>
      <c r="H423" s="5"/>
      <c r="I423" s="5"/>
      <c r="J423" s="5"/>
      <c r="K423" s="5"/>
    </row>
    <row r="424" spans="1:11" x14ac:dyDescent="0.2">
      <c r="A424" s="2"/>
      <c r="B424" s="29" t="s">
        <v>265</v>
      </c>
      <c r="C424" s="317"/>
      <c r="D424" s="318"/>
      <c r="E424" s="318"/>
      <c r="F424" s="281"/>
      <c r="G424" s="69"/>
      <c r="H424" s="5"/>
      <c r="I424" s="28"/>
      <c r="J424" s="28"/>
      <c r="K424" s="28"/>
    </row>
    <row r="425" spans="1:11" x14ac:dyDescent="0.2">
      <c r="A425" s="2"/>
      <c r="B425" s="16" t="s">
        <v>269</v>
      </c>
      <c r="C425" s="317"/>
      <c r="D425" s="318"/>
      <c r="E425" s="318"/>
      <c r="F425" s="281"/>
      <c r="G425" s="69"/>
      <c r="H425" s="5"/>
      <c r="I425" s="5"/>
    </row>
    <row r="426" spans="1:11" s="28" customFormat="1" ht="15" customHeight="1" x14ac:dyDescent="0.2">
      <c r="A426" s="54"/>
      <c r="B426" s="16" t="s">
        <v>270</v>
      </c>
      <c r="C426" s="317"/>
      <c r="D426" s="318"/>
      <c r="E426" s="318"/>
      <c r="F426" s="281"/>
      <c r="G426" s="70"/>
      <c r="H426" s="5"/>
      <c r="I426" s="5"/>
      <c r="J426" s="5"/>
      <c r="K426" s="5"/>
    </row>
    <row r="427" spans="1:11" x14ac:dyDescent="0.2">
      <c r="A427" s="2"/>
      <c r="B427" s="29" t="s">
        <v>271</v>
      </c>
      <c r="C427" s="317"/>
      <c r="D427" s="318"/>
      <c r="E427" s="318"/>
      <c r="F427" s="281"/>
      <c r="G427" s="69"/>
      <c r="H427" s="5"/>
      <c r="I427" s="5"/>
    </row>
    <row r="428" spans="1:11" ht="9.75" customHeight="1" x14ac:dyDescent="0.2">
      <c r="A428" s="2"/>
      <c r="B428" s="16" t="s">
        <v>272</v>
      </c>
      <c r="C428" s="317">
        <v>4539.3</v>
      </c>
      <c r="D428" s="318"/>
      <c r="E428" s="318"/>
      <c r="F428" s="281"/>
      <c r="G428" s="70"/>
      <c r="H428" s="5"/>
      <c r="I428" s="5"/>
    </row>
    <row r="429" spans="1:11" ht="9.75" customHeight="1" x14ac:dyDescent="0.2">
      <c r="A429" s="2"/>
      <c r="B429" s="574" t="s">
        <v>458</v>
      </c>
      <c r="C429" s="317"/>
      <c r="D429" s="318"/>
      <c r="E429" s="318"/>
      <c r="F429" s="281"/>
      <c r="G429" s="70"/>
      <c r="H429" s="5"/>
      <c r="I429" s="5"/>
    </row>
    <row r="430" spans="1:11" s="28" customFormat="1" ht="15.75" customHeight="1" x14ac:dyDescent="0.2">
      <c r="A430" s="2"/>
      <c r="B430" s="16" t="s">
        <v>86</v>
      </c>
      <c r="C430" s="317"/>
      <c r="D430" s="318"/>
      <c r="E430" s="318"/>
      <c r="F430" s="281"/>
      <c r="G430" s="69"/>
      <c r="H430" s="5"/>
    </row>
    <row r="431" spans="1:11" ht="20.25" customHeight="1" x14ac:dyDescent="0.2">
      <c r="A431" s="2"/>
      <c r="B431" s="29" t="s">
        <v>155</v>
      </c>
      <c r="C431" s="308">
        <v>6074095.99000003</v>
      </c>
      <c r="D431" s="315"/>
      <c r="E431" s="315">
        <v>19485.250000000004</v>
      </c>
      <c r="F431" s="186">
        <v>-3.9146273790070962E-2</v>
      </c>
      <c r="G431" s="69"/>
      <c r="H431" s="5"/>
      <c r="I431" s="5"/>
    </row>
    <row r="432" spans="1:11" ht="18" customHeight="1" x14ac:dyDescent="0.2">
      <c r="A432" s="2"/>
      <c r="B432" s="273" t="s">
        <v>43</v>
      </c>
      <c r="C432" s="308">
        <v>1907.9400000000003</v>
      </c>
      <c r="D432" s="315"/>
      <c r="E432" s="315"/>
      <c r="F432" s="186"/>
      <c r="G432" s="69"/>
      <c r="H432" s="5"/>
      <c r="I432" s="5"/>
    </row>
    <row r="433" spans="1:10" ht="18" customHeight="1" x14ac:dyDescent="0.2">
      <c r="A433" s="2"/>
      <c r="B433" s="74" t="s">
        <v>162</v>
      </c>
      <c r="C433" s="308"/>
      <c r="D433" s="315"/>
      <c r="E433" s="315"/>
      <c r="F433" s="186"/>
      <c r="G433" s="69"/>
      <c r="H433" s="5"/>
      <c r="I433" s="5"/>
    </row>
    <row r="434" spans="1:10" ht="15.75" customHeight="1" x14ac:dyDescent="0.2">
      <c r="A434" s="2"/>
      <c r="B434" s="37" t="s">
        <v>20</v>
      </c>
      <c r="C434" s="306"/>
      <c r="D434" s="313"/>
      <c r="E434" s="313"/>
      <c r="F434" s="185"/>
      <c r="G434" s="69"/>
      <c r="H434" s="5"/>
      <c r="I434" s="5"/>
    </row>
    <row r="435" spans="1:10" ht="10.5" customHeight="1" x14ac:dyDescent="0.2">
      <c r="A435" s="2"/>
      <c r="B435" s="75" t="s">
        <v>159</v>
      </c>
      <c r="C435" s="306">
        <v>121461.15999999999</v>
      </c>
      <c r="D435" s="313"/>
      <c r="E435" s="313">
        <v>1081.97</v>
      </c>
      <c r="F435" s="185">
        <v>-6.2527202158220163E-2</v>
      </c>
      <c r="G435" s="70"/>
      <c r="H435" s="5"/>
      <c r="I435" s="5"/>
    </row>
    <row r="436" spans="1:10" ht="10.5" customHeight="1" x14ac:dyDescent="0.2">
      <c r="A436" s="54"/>
      <c r="B436" s="75" t="s">
        <v>26</v>
      </c>
      <c r="C436" s="306">
        <v>37051.62999999999</v>
      </c>
      <c r="D436" s="313"/>
      <c r="E436" s="313"/>
      <c r="F436" s="185">
        <v>-8.9912001678123299E-2</v>
      </c>
      <c r="G436" s="69"/>
      <c r="H436" s="5"/>
      <c r="I436" s="5"/>
    </row>
    <row r="437" spans="1:10" x14ac:dyDescent="0.2">
      <c r="A437" s="2"/>
      <c r="B437" s="75" t="s">
        <v>27</v>
      </c>
      <c r="C437" s="306">
        <v>208396.00000000003</v>
      </c>
      <c r="D437" s="313"/>
      <c r="E437" s="313">
        <v>1209.51</v>
      </c>
      <c r="F437" s="185">
        <v>-5.7069604756622594E-2</v>
      </c>
      <c r="G437" s="69"/>
      <c r="H437" s="5"/>
      <c r="I437" s="5"/>
    </row>
    <row r="438" spans="1:10" ht="10.5" customHeight="1" x14ac:dyDescent="0.2">
      <c r="A438" s="2"/>
      <c r="B438" s="75" t="s">
        <v>274</v>
      </c>
      <c r="C438" s="306">
        <v>3892.2999999999997</v>
      </c>
      <c r="D438" s="313"/>
      <c r="E438" s="313"/>
      <c r="F438" s="185">
        <v>-0.51236165643941201</v>
      </c>
      <c r="G438" s="69"/>
      <c r="H438" s="5"/>
      <c r="I438" s="5"/>
    </row>
    <row r="439" spans="1:10" ht="10.5" customHeight="1" x14ac:dyDescent="0.2">
      <c r="A439" s="2"/>
      <c r="B439" s="75" t="s">
        <v>273</v>
      </c>
      <c r="C439" s="306"/>
      <c r="D439" s="313"/>
      <c r="E439" s="313"/>
      <c r="F439" s="185"/>
      <c r="G439" s="69"/>
      <c r="H439" s="5"/>
      <c r="I439" s="5"/>
    </row>
    <row r="440" spans="1:10" ht="10.5" customHeight="1" x14ac:dyDescent="0.2">
      <c r="A440" s="2"/>
      <c r="B440" s="75" t="s">
        <v>49</v>
      </c>
      <c r="C440" s="306">
        <v>288361.38999999996</v>
      </c>
      <c r="D440" s="313"/>
      <c r="E440" s="313">
        <v>632.6</v>
      </c>
      <c r="F440" s="185">
        <v>-0.1249363415195921</v>
      </c>
      <c r="G440" s="79"/>
      <c r="H440" s="5"/>
      <c r="I440" s="5"/>
    </row>
    <row r="441" spans="1:10" s="28" customFormat="1" ht="10.5" customHeight="1" x14ac:dyDescent="0.2">
      <c r="A441" s="77"/>
      <c r="B441" s="37" t="s">
        <v>50</v>
      </c>
      <c r="C441" s="306"/>
      <c r="D441" s="313"/>
      <c r="E441" s="313"/>
      <c r="F441" s="185"/>
      <c r="G441" s="69"/>
      <c r="H441" s="5"/>
    </row>
    <row r="442" spans="1:10" s="28" customFormat="1" ht="10.5" customHeight="1" x14ac:dyDescent="0.2">
      <c r="A442" s="77"/>
      <c r="B442" s="574" t="s">
        <v>459</v>
      </c>
      <c r="C442" s="306"/>
      <c r="D442" s="313"/>
      <c r="E442" s="313"/>
      <c r="F442" s="185"/>
      <c r="G442" s="69"/>
      <c r="H442" s="5"/>
    </row>
    <row r="443" spans="1:10" x14ac:dyDescent="0.2">
      <c r="A443" s="2"/>
      <c r="B443" s="75" t="s">
        <v>28</v>
      </c>
      <c r="C443" s="306">
        <v>1699.8100000000004</v>
      </c>
      <c r="D443" s="313"/>
      <c r="E443" s="313"/>
      <c r="F443" s="185">
        <v>-0.16976330725121835</v>
      </c>
      <c r="G443" s="69"/>
      <c r="H443" s="5"/>
      <c r="I443" s="5"/>
    </row>
    <row r="444" spans="1:10" x14ac:dyDescent="0.2">
      <c r="A444" s="2"/>
      <c r="B444" s="37" t="s">
        <v>178</v>
      </c>
      <c r="C444" s="306"/>
      <c r="D444" s="313"/>
      <c r="E444" s="313"/>
      <c r="F444" s="185"/>
      <c r="G444" s="69"/>
      <c r="H444" s="5"/>
      <c r="I444" s="5"/>
    </row>
    <row r="445" spans="1:10" x14ac:dyDescent="0.2">
      <c r="A445" s="2"/>
      <c r="B445" s="35" t="s">
        <v>160</v>
      </c>
      <c r="C445" s="308">
        <v>660862.29</v>
      </c>
      <c r="D445" s="315"/>
      <c r="E445" s="315">
        <v>2924.08</v>
      </c>
      <c r="F445" s="186">
        <v>-9.5755365662012371E-2</v>
      </c>
      <c r="G445" s="69"/>
      <c r="H445" s="5"/>
      <c r="I445" s="5"/>
    </row>
    <row r="446" spans="1:10" s="80" customFormat="1" ht="19.5" customHeight="1" x14ac:dyDescent="0.2">
      <c r="A446" s="2"/>
      <c r="B446" s="76" t="s">
        <v>33</v>
      </c>
      <c r="C446" s="306"/>
      <c r="D446" s="313"/>
      <c r="E446" s="313"/>
      <c r="F446" s="185"/>
      <c r="G446" s="69"/>
      <c r="H446" s="5"/>
    </row>
    <row r="447" spans="1:10" ht="12" x14ac:dyDescent="0.2">
      <c r="A447" s="2"/>
      <c r="B447" s="76" t="s">
        <v>490</v>
      </c>
      <c r="C447" s="306"/>
      <c r="D447" s="313"/>
      <c r="E447" s="313"/>
      <c r="F447" s="185"/>
      <c r="G447" s="69"/>
      <c r="H447" s="5"/>
      <c r="I447" s="5"/>
      <c r="J447" s="83"/>
    </row>
    <row r="448" spans="1:10" ht="12" x14ac:dyDescent="0.2">
      <c r="A448" s="2"/>
      <c r="B448" s="76" t="s">
        <v>446</v>
      </c>
      <c r="C448" s="306"/>
      <c r="D448" s="313"/>
      <c r="E448" s="313"/>
      <c r="F448" s="185"/>
      <c r="G448" s="69"/>
      <c r="H448" s="5"/>
      <c r="I448" s="5"/>
      <c r="J448" s="164"/>
    </row>
    <row r="449" spans="1:10" ht="12" x14ac:dyDescent="0.2">
      <c r="A449" s="2"/>
      <c r="B449" s="76" t="s">
        <v>477</v>
      </c>
      <c r="C449" s="306">
        <v>38064.900000000067</v>
      </c>
      <c r="D449" s="313"/>
      <c r="E449" s="313">
        <v>79.000000000000014</v>
      </c>
      <c r="F449" s="185">
        <v>0.38492352247755335</v>
      </c>
      <c r="G449" s="69"/>
      <c r="H449" s="5"/>
      <c r="I449" s="5"/>
      <c r="J449" s="164"/>
    </row>
    <row r="450" spans="1:10" ht="12" x14ac:dyDescent="0.2">
      <c r="A450" s="2"/>
      <c r="B450" s="76" t="s">
        <v>492</v>
      </c>
      <c r="C450" s="306">
        <v>1202.8402800000001</v>
      </c>
      <c r="D450" s="313"/>
      <c r="E450" s="313"/>
      <c r="F450" s="185"/>
      <c r="G450" s="69"/>
      <c r="H450" s="5"/>
      <c r="I450" s="5"/>
      <c r="J450" s="164"/>
    </row>
    <row r="451" spans="1:10" x14ac:dyDescent="0.2">
      <c r="A451" s="2"/>
      <c r="B451" s="76" t="s">
        <v>480</v>
      </c>
      <c r="C451" s="306">
        <v>55364</v>
      </c>
      <c r="D451" s="313"/>
      <c r="E451" s="313">
        <v>56</v>
      </c>
      <c r="F451" s="185"/>
      <c r="G451" s="70"/>
      <c r="H451" s="5"/>
      <c r="I451" s="5"/>
    </row>
    <row r="452" spans="1:10" x14ac:dyDescent="0.2">
      <c r="A452" s="2"/>
      <c r="B452" s="76" t="s">
        <v>494</v>
      </c>
      <c r="C452" s="306"/>
      <c r="D452" s="313"/>
      <c r="E452" s="313"/>
      <c r="F452" s="185"/>
      <c r="G452" s="70"/>
      <c r="H452" s="5"/>
      <c r="I452" s="5"/>
    </row>
    <row r="453" spans="1:10" x14ac:dyDescent="0.2">
      <c r="A453" s="2"/>
      <c r="B453" s="76" t="s">
        <v>499</v>
      </c>
      <c r="C453" s="306"/>
      <c r="D453" s="313"/>
      <c r="E453" s="313"/>
      <c r="F453" s="185"/>
      <c r="G453" s="70"/>
      <c r="H453" s="5"/>
      <c r="I453" s="5"/>
    </row>
    <row r="454" spans="1:10" ht="11.25" customHeight="1" x14ac:dyDescent="0.2">
      <c r="A454" s="54"/>
      <c r="B454" s="73" t="s">
        <v>158</v>
      </c>
      <c r="C454" s="308"/>
      <c r="D454" s="315"/>
      <c r="E454" s="315"/>
      <c r="F454" s="186"/>
      <c r="G454" s="69"/>
      <c r="H454" s="5"/>
      <c r="I454" s="5"/>
    </row>
    <row r="455" spans="1:10" ht="14.25" customHeight="1" x14ac:dyDescent="0.2">
      <c r="A455" s="2"/>
      <c r="B455" s="78" t="s">
        <v>161</v>
      </c>
      <c r="C455" s="306">
        <v>757401.97028000001</v>
      </c>
      <c r="D455" s="313"/>
      <c r="E455" s="313">
        <v>3059.08</v>
      </c>
      <c r="F455" s="185">
        <v>-7.4484545105792943E-3</v>
      </c>
      <c r="G455" s="69"/>
      <c r="H455" s="5"/>
      <c r="I455" s="5"/>
    </row>
    <row r="456" spans="1:10" ht="13.5" customHeight="1" x14ac:dyDescent="0.2">
      <c r="A456" s="2"/>
      <c r="B456" s="76" t="s">
        <v>80</v>
      </c>
      <c r="C456" s="306"/>
      <c r="D456" s="313"/>
      <c r="E456" s="313"/>
      <c r="F456" s="185"/>
      <c r="G456" s="70"/>
      <c r="H456" s="5"/>
      <c r="I456" s="5"/>
    </row>
    <row r="457" spans="1:10" s="28" customFormat="1" x14ac:dyDescent="0.2">
      <c r="A457" s="54"/>
      <c r="B457" s="76" t="s">
        <v>81</v>
      </c>
      <c r="C457" s="306"/>
      <c r="D457" s="313"/>
      <c r="E457" s="313"/>
      <c r="F457" s="185"/>
      <c r="G457" s="69"/>
      <c r="H457" s="5"/>
    </row>
    <row r="458" spans="1:10" s="28" customFormat="1" x14ac:dyDescent="0.2">
      <c r="A458" s="54"/>
      <c r="B458" s="76" t="s">
        <v>78</v>
      </c>
      <c r="C458" s="306"/>
      <c r="D458" s="313"/>
      <c r="E458" s="313"/>
      <c r="F458" s="185"/>
      <c r="G458" s="69"/>
      <c r="H458" s="5"/>
      <c r="I458" s="70"/>
      <c r="J458" s="5"/>
    </row>
    <row r="459" spans="1:10" s="28" customFormat="1" x14ac:dyDescent="0.2">
      <c r="A459" s="54"/>
      <c r="B459" s="76" t="s">
        <v>76</v>
      </c>
      <c r="C459" s="306"/>
      <c r="D459" s="313"/>
      <c r="E459" s="313"/>
      <c r="F459" s="185"/>
      <c r="G459" s="69"/>
      <c r="H459" s="5"/>
      <c r="I459" s="70"/>
      <c r="J459" s="5"/>
    </row>
    <row r="460" spans="1:10" s="28" customFormat="1" x14ac:dyDescent="0.2">
      <c r="A460" s="54"/>
      <c r="B460" s="76" t="s">
        <v>77</v>
      </c>
      <c r="C460" s="306"/>
      <c r="D460" s="313"/>
      <c r="E460" s="313"/>
      <c r="F460" s="185"/>
      <c r="G460" s="210"/>
      <c r="H460" s="5"/>
      <c r="I460" s="70"/>
      <c r="J460" s="5"/>
    </row>
    <row r="461" spans="1:10" ht="10.5" customHeight="1" x14ac:dyDescent="0.2">
      <c r="A461" s="54"/>
      <c r="B461" s="83" t="s">
        <v>247</v>
      </c>
      <c r="C461" s="306"/>
      <c r="D461" s="313"/>
      <c r="E461" s="313"/>
      <c r="F461" s="185"/>
      <c r="G461" s="213"/>
      <c r="H461" s="211"/>
      <c r="I461" s="5"/>
    </row>
    <row r="462" spans="1:10" s="28" customFormat="1" ht="12.75" x14ac:dyDescent="0.2">
      <c r="A462" s="54"/>
      <c r="B462" s="52" t="s">
        <v>157</v>
      </c>
      <c r="C462" s="308">
        <v>28385431.450280029</v>
      </c>
      <c r="D462" s="315">
        <v>157258.53999999998</v>
      </c>
      <c r="E462" s="315">
        <v>112815.04000000001</v>
      </c>
      <c r="F462" s="186">
        <v>7.9893704628303697E-2</v>
      </c>
      <c r="G462" s="213"/>
      <c r="H462" s="214"/>
    </row>
    <row r="463" spans="1:10" s="28" customFormat="1" x14ac:dyDescent="0.2">
      <c r="A463" s="54"/>
      <c r="B463" s="167" t="s">
        <v>181</v>
      </c>
      <c r="C463" s="319"/>
      <c r="D463" s="320"/>
      <c r="E463" s="320"/>
      <c r="F463" s="240"/>
      <c r="G463" s="213"/>
      <c r="H463" s="214"/>
      <c r="I463" s="70"/>
      <c r="J463" s="5"/>
    </row>
    <row r="464" spans="1:10" s="28" customFormat="1" x14ac:dyDescent="0.2">
      <c r="A464" s="54"/>
      <c r="B464" s="168" t="s">
        <v>182</v>
      </c>
      <c r="C464" s="321"/>
      <c r="D464" s="322"/>
      <c r="E464" s="322"/>
      <c r="F464" s="194"/>
      <c r="G464" s="213"/>
      <c r="H464" s="214"/>
      <c r="I464" s="70"/>
      <c r="J464" s="5"/>
    </row>
    <row r="465" spans="1:10" s="28" customFormat="1" ht="12.75" x14ac:dyDescent="0.2">
      <c r="A465" s="54"/>
      <c r="B465" s="435" t="s">
        <v>31</v>
      </c>
      <c r="C465" s="436">
        <v>73512975.474775016</v>
      </c>
      <c r="D465" s="437"/>
      <c r="E465" s="437">
        <v>376985.99999999994</v>
      </c>
      <c r="F465" s="438">
        <v>1.6154636267495137E-2</v>
      </c>
      <c r="G465" s="5"/>
      <c r="H465" s="214"/>
      <c r="I465" s="70"/>
      <c r="J465" s="5"/>
    </row>
    <row r="466" spans="1:10" s="28" customFormat="1" x14ac:dyDescent="0.2">
      <c r="A466" s="6"/>
      <c r="B466" s="76" t="s">
        <v>13</v>
      </c>
      <c r="C466" s="319">
        <v>81996369.73999998</v>
      </c>
      <c r="D466" s="320"/>
      <c r="E466" s="320"/>
      <c r="F466" s="240">
        <v>-5.5961619259501827E-2</v>
      </c>
      <c r="G466" s="8"/>
      <c r="H466" s="5"/>
      <c r="I466" s="70"/>
    </row>
    <row r="467" spans="1:10" s="28" customFormat="1" x14ac:dyDescent="0.2">
      <c r="A467" s="6"/>
      <c r="B467" s="76" t="s">
        <v>14</v>
      </c>
      <c r="C467" s="321">
        <v>10799916.329999998</v>
      </c>
      <c r="D467" s="322"/>
      <c r="E467" s="322"/>
      <c r="F467" s="194">
        <v>-1.97657116797193E-2</v>
      </c>
      <c r="G467" s="3"/>
      <c r="H467" s="8"/>
      <c r="I467" s="70"/>
    </row>
    <row r="468" spans="1:10" s="28" customFormat="1" ht="12" x14ac:dyDescent="0.2">
      <c r="A468" s="6"/>
      <c r="B468" s="229" t="s">
        <v>248</v>
      </c>
      <c r="C468" s="431">
        <v>92796286.069999978</v>
      </c>
      <c r="D468" s="439"/>
      <c r="E468" s="439"/>
      <c r="F468" s="445">
        <v>-5.1887071193841949E-2</v>
      </c>
      <c r="G468" s="15"/>
      <c r="H468" s="3"/>
      <c r="I468" s="70"/>
    </row>
    <row r="469" spans="1:10" s="28" customFormat="1" ht="12.75" x14ac:dyDescent="0.2">
      <c r="A469" s="6"/>
      <c r="B469" s="265" t="s">
        <v>238</v>
      </c>
      <c r="C469" s="213"/>
      <c r="D469" s="213"/>
      <c r="E469" s="213"/>
      <c r="F469" s="213"/>
      <c r="G469" s="199"/>
      <c r="H469" s="89"/>
      <c r="I469" s="70"/>
    </row>
    <row r="470" spans="1:10" ht="16.5" customHeight="1" x14ac:dyDescent="0.2">
      <c r="B470" s="265" t="s">
        <v>251</v>
      </c>
      <c r="C470" s="213"/>
      <c r="D470" s="213"/>
      <c r="E470" s="213"/>
      <c r="F470" s="213"/>
      <c r="G470" s="199"/>
      <c r="H470" s="90"/>
      <c r="I470" s="85"/>
    </row>
    <row r="471" spans="1:10" ht="12" x14ac:dyDescent="0.2">
      <c r="B471" s="265"/>
      <c r="C471" s="213"/>
      <c r="D471" s="213"/>
      <c r="E471" s="213"/>
      <c r="F471" s="213"/>
      <c r="G471" s="200"/>
      <c r="H471" s="90"/>
      <c r="I471" s="8"/>
    </row>
    <row r="472" spans="1:10" ht="12" x14ac:dyDescent="0.2">
      <c r="A472" s="91"/>
      <c r="B472" s="265"/>
      <c r="C472" s="213"/>
      <c r="D472" s="213"/>
      <c r="E472" s="213"/>
      <c r="F472" s="213"/>
      <c r="G472" s="199"/>
      <c r="H472" s="93"/>
    </row>
    <row r="473" spans="1:10" ht="19.5" customHeight="1" x14ac:dyDescent="0.2">
      <c r="B473" s="43"/>
      <c r="C473" s="85"/>
      <c r="D473" s="85"/>
      <c r="E473" s="86"/>
      <c r="F473" s="5"/>
      <c r="G473" s="200"/>
      <c r="H473" s="90"/>
      <c r="I473" s="15"/>
    </row>
    <row r="474" spans="1:10" ht="15.75" x14ac:dyDescent="0.25">
      <c r="A474" s="91"/>
      <c r="B474" s="7" t="s">
        <v>288</v>
      </c>
      <c r="C474" s="8"/>
      <c r="D474" s="8"/>
      <c r="E474" s="8"/>
      <c r="F474" s="8"/>
      <c r="G474" s="198"/>
      <c r="H474" s="93"/>
      <c r="I474" s="20"/>
    </row>
    <row r="475" spans="1:10" ht="12.75" hidden="1" customHeight="1" x14ac:dyDescent="0.2">
      <c r="B475" s="9"/>
      <c r="C475" s="10" t="str">
        <f>$C$3</f>
        <v>MOIS DE NOVEMBRE 2024</v>
      </c>
      <c r="D475" s="11"/>
      <c r="G475" s="201"/>
      <c r="H475" s="90"/>
      <c r="I475" s="20"/>
    </row>
    <row r="476" spans="1:10" ht="12.75" customHeight="1" x14ac:dyDescent="0.2">
      <c r="B476" s="12" t="str">
        <f>B388</f>
        <v xml:space="preserve">             II- ASSURANCE MATERNITE : DEPENSES en milliers d'euros</v>
      </c>
      <c r="C476" s="13"/>
      <c r="D476" s="13"/>
      <c r="E476" s="13"/>
      <c r="F476" s="14"/>
      <c r="G476" s="201"/>
      <c r="H476" s="90"/>
      <c r="I476" s="20"/>
    </row>
    <row r="477" spans="1:10" s="95" customFormat="1" ht="12.75" customHeight="1" x14ac:dyDescent="0.2">
      <c r="A477" s="6"/>
      <c r="B477" s="597"/>
      <c r="C477" s="598"/>
      <c r="D477" s="87"/>
      <c r="E477" s="750" t="s">
        <v>6</v>
      </c>
      <c r="F477" s="339" t="str">
        <f>Maladie_mnt!$H$5</f>
        <v>GAM</v>
      </c>
      <c r="G477" s="201"/>
      <c r="H477" s="90"/>
      <c r="I477" s="94"/>
      <c r="J477" s="104"/>
    </row>
    <row r="478" spans="1:10" ht="12.75" customHeight="1" x14ac:dyDescent="0.2">
      <c r="B478" s="616" t="s">
        <v>29</v>
      </c>
      <c r="C478" s="753"/>
      <c r="D478" s="90"/>
      <c r="E478" s="301"/>
      <c r="F478" s="239"/>
      <c r="G478" s="201"/>
      <c r="H478" s="90"/>
      <c r="I478" s="20"/>
    </row>
    <row r="479" spans="1:10" s="95" customFormat="1" ht="12" customHeight="1" x14ac:dyDescent="0.2">
      <c r="A479" s="6"/>
      <c r="B479" s="657"/>
      <c r="C479" s="658"/>
      <c r="D479" s="90"/>
      <c r="E479" s="301"/>
      <c r="F479" s="239"/>
      <c r="G479" s="199"/>
      <c r="H479" s="90"/>
      <c r="I479" s="94"/>
      <c r="J479" s="104"/>
    </row>
    <row r="480" spans="1:10" ht="12.75" customHeight="1" x14ac:dyDescent="0.2">
      <c r="B480" s="620" t="s">
        <v>74</v>
      </c>
      <c r="C480" s="621"/>
      <c r="D480" s="93"/>
      <c r="E480" s="303"/>
      <c r="F480" s="237"/>
      <c r="G480" s="201"/>
      <c r="H480" s="90"/>
      <c r="I480" s="20"/>
      <c r="J480" s="104"/>
    </row>
    <row r="481" spans="2:10" ht="18" customHeight="1" x14ac:dyDescent="0.2">
      <c r="B481" s="657"/>
      <c r="C481" s="658"/>
      <c r="D481" s="90"/>
      <c r="E481" s="301"/>
      <c r="F481" s="239"/>
      <c r="G481" s="199"/>
      <c r="H481" s="90"/>
      <c r="I481" s="20"/>
      <c r="J481" s="104"/>
    </row>
    <row r="482" spans="2:10" ht="18" customHeight="1" x14ac:dyDescent="0.2">
      <c r="B482" s="92" t="s">
        <v>73</v>
      </c>
      <c r="C482" s="172"/>
      <c r="D482" s="93"/>
      <c r="E482" s="303">
        <v>218504848.64677995</v>
      </c>
      <c r="F482" s="237">
        <v>9.5428743393914273E-2</v>
      </c>
      <c r="G482" s="199"/>
      <c r="H482" s="90"/>
      <c r="I482" s="20"/>
      <c r="J482" s="104"/>
    </row>
    <row r="483" spans="2:10" ht="18" customHeight="1" x14ac:dyDescent="0.2">
      <c r="B483" s="76"/>
      <c r="C483" s="96"/>
      <c r="D483" s="96"/>
      <c r="E483" s="325"/>
      <c r="F483" s="242"/>
      <c r="G483" s="199"/>
      <c r="H483" s="90"/>
      <c r="I483" s="20"/>
      <c r="J483" s="104"/>
    </row>
    <row r="484" spans="2:10" ht="18" customHeight="1" x14ac:dyDescent="0.2">
      <c r="B484" s="618" t="s">
        <v>410</v>
      </c>
      <c r="C484" s="619"/>
      <c r="D484" s="90"/>
      <c r="E484" s="303">
        <v>50805640.680493996</v>
      </c>
      <c r="F484" s="237">
        <v>8.9360452512687205E-2</v>
      </c>
      <c r="G484" s="199"/>
      <c r="H484" s="90"/>
      <c r="I484" s="20"/>
      <c r="J484" s="104"/>
    </row>
    <row r="485" spans="2:10" ht="15" customHeight="1" x14ac:dyDescent="0.2">
      <c r="B485" s="609" t="s">
        <v>72</v>
      </c>
      <c r="C485" s="610"/>
      <c r="D485" s="90"/>
      <c r="E485" s="301"/>
      <c r="F485" s="239"/>
      <c r="G485" s="199"/>
      <c r="H485" s="90"/>
      <c r="I485" s="20"/>
      <c r="J485" s="104"/>
    </row>
    <row r="486" spans="2:10" ht="15" customHeight="1" x14ac:dyDescent="0.2">
      <c r="B486" s="421" t="s">
        <v>404</v>
      </c>
      <c r="C486" s="404"/>
      <c r="D486" s="90"/>
      <c r="E486" s="301">
        <v>40821571.694486633</v>
      </c>
      <c r="F486" s="239">
        <v>-8.9370965205746611E-2</v>
      </c>
      <c r="G486" s="199"/>
      <c r="H486" s="90"/>
      <c r="I486" s="20"/>
      <c r="J486" s="104"/>
    </row>
    <row r="487" spans="2:10" ht="15" customHeight="1" x14ac:dyDescent="0.2">
      <c r="B487" s="421" t="s">
        <v>407</v>
      </c>
      <c r="C487" s="404"/>
      <c r="D487" s="90"/>
      <c r="E487" s="301">
        <v>137719.30796000001</v>
      </c>
      <c r="F487" s="239">
        <v>-0.17086759035981458</v>
      </c>
      <c r="G487" s="199"/>
      <c r="H487" s="90"/>
      <c r="I487" s="20"/>
      <c r="J487" s="104"/>
    </row>
    <row r="488" spans="2:10" ht="15" customHeight="1" x14ac:dyDescent="0.2">
      <c r="B488" s="421" t="s">
        <v>405</v>
      </c>
      <c r="C488" s="404"/>
      <c r="D488" s="90"/>
      <c r="E488" s="301">
        <v>9846349.6780473571</v>
      </c>
      <c r="F488" s="239"/>
      <c r="G488" s="199"/>
      <c r="H488" s="90"/>
      <c r="I488" s="20"/>
      <c r="J488" s="104"/>
    </row>
    <row r="489" spans="2:10" ht="15" customHeight="1" x14ac:dyDescent="0.2">
      <c r="B489" s="601" t="s">
        <v>71</v>
      </c>
      <c r="C489" s="602"/>
      <c r="D489" s="90"/>
      <c r="E489" s="303">
        <v>136367602.16350245</v>
      </c>
      <c r="F489" s="237">
        <v>5.9509728546437879E-2</v>
      </c>
      <c r="G489" s="199"/>
      <c r="H489" s="90"/>
      <c r="I489" s="20"/>
      <c r="J489" s="104"/>
    </row>
    <row r="490" spans="2:10" ht="15" customHeight="1" x14ac:dyDescent="0.2">
      <c r="B490" s="609" t="s">
        <v>70</v>
      </c>
      <c r="C490" s="610"/>
      <c r="D490" s="90"/>
      <c r="E490" s="301"/>
      <c r="F490" s="239"/>
      <c r="G490" s="199"/>
      <c r="H490" s="90"/>
      <c r="I490" s="20"/>
      <c r="J490" s="104"/>
    </row>
    <row r="491" spans="2:10" ht="15" customHeight="1" x14ac:dyDescent="0.2">
      <c r="B491" s="609" t="s">
        <v>361</v>
      </c>
      <c r="C491" s="610"/>
      <c r="D491" s="90"/>
      <c r="E491" s="301">
        <v>0</v>
      </c>
      <c r="F491" s="239"/>
      <c r="G491" s="199"/>
      <c r="H491" s="90"/>
      <c r="I491" s="20"/>
      <c r="J491" s="104"/>
    </row>
    <row r="492" spans="2:10" ht="12.75" customHeight="1" x14ac:dyDescent="0.2">
      <c r="B492" s="622" t="s">
        <v>413</v>
      </c>
      <c r="C492" s="623"/>
      <c r="D492" s="90"/>
      <c r="E492" s="301">
        <v>102229059.60972318</v>
      </c>
      <c r="F492" s="239">
        <v>2.9759469746714062E-2</v>
      </c>
      <c r="G492" s="199"/>
      <c r="H492" s="90"/>
      <c r="I492" s="20"/>
      <c r="J492" s="104"/>
    </row>
    <row r="493" spans="2:10" ht="15" customHeight="1" x14ac:dyDescent="0.2">
      <c r="B493" s="609" t="s">
        <v>357</v>
      </c>
      <c r="C493" s="610"/>
      <c r="D493" s="90"/>
      <c r="E493" s="301">
        <v>19406806.530908804</v>
      </c>
      <c r="F493" s="239">
        <v>6.2470289373541599E-2</v>
      </c>
      <c r="G493" s="199"/>
      <c r="H493" s="90"/>
      <c r="I493" s="20"/>
      <c r="J493" s="104"/>
    </row>
    <row r="494" spans="2:10" ht="27" customHeight="1" x14ac:dyDescent="0.2">
      <c r="B494" s="609" t="s">
        <v>358</v>
      </c>
      <c r="C494" s="610"/>
      <c r="D494" s="90"/>
      <c r="E494" s="301">
        <v>2503861.1814224813</v>
      </c>
      <c r="F494" s="239">
        <v>7.5197676722188023E-2</v>
      </c>
      <c r="G494" s="199"/>
      <c r="H494" s="90"/>
      <c r="I494" s="20"/>
      <c r="J494" s="104"/>
    </row>
    <row r="495" spans="2:10" ht="15" customHeight="1" x14ac:dyDescent="0.2">
      <c r="B495" s="609" t="s">
        <v>359</v>
      </c>
      <c r="C495" s="610"/>
      <c r="D495" s="90"/>
      <c r="E495" s="301">
        <v>12227874.841448</v>
      </c>
      <c r="F495" s="239">
        <v>0.3833957509270538</v>
      </c>
      <c r="G495" s="201"/>
      <c r="H495" s="90"/>
      <c r="I495" s="20"/>
      <c r="J495" s="104"/>
    </row>
    <row r="496" spans="2:10" ht="15" customHeight="1" x14ac:dyDescent="0.2">
      <c r="B496" s="614" t="s">
        <v>394</v>
      </c>
      <c r="C496" s="615"/>
      <c r="D496" s="90"/>
      <c r="E496" s="301">
        <v>10577532.704064</v>
      </c>
      <c r="F496" s="239">
        <v>0.48412073644715292</v>
      </c>
      <c r="G496" s="199"/>
      <c r="H496" s="90"/>
      <c r="I496" s="20"/>
      <c r="J496" s="104"/>
    </row>
    <row r="497" spans="1:10" ht="15" customHeight="1" x14ac:dyDescent="0.2">
      <c r="B497" s="614" t="s">
        <v>395</v>
      </c>
      <c r="C497" s="615"/>
      <c r="D497" s="90"/>
      <c r="E497" s="301">
        <v>153583.67190400002</v>
      </c>
      <c r="F497" s="239">
        <v>4.0224170809844084E-2</v>
      </c>
      <c r="G497" s="199"/>
      <c r="H497" s="90"/>
      <c r="I497" s="20"/>
      <c r="J497" s="104"/>
    </row>
    <row r="498" spans="1:10" ht="15" customHeight="1" x14ac:dyDescent="0.2">
      <c r="B498" s="614" t="s">
        <v>396</v>
      </c>
      <c r="C498" s="615"/>
      <c r="D498" s="90"/>
      <c r="E498" s="301">
        <v>264805.75845600001</v>
      </c>
      <c r="F498" s="239">
        <v>-0.12122645314429903</v>
      </c>
      <c r="G498" s="201"/>
      <c r="H498" s="90"/>
      <c r="I498" s="20"/>
      <c r="J498" s="104"/>
    </row>
    <row r="499" spans="1:10" ht="23.25" customHeight="1" x14ac:dyDescent="0.2">
      <c r="B499" s="614" t="s">
        <v>397</v>
      </c>
      <c r="C499" s="615"/>
      <c r="D499" s="90"/>
      <c r="E499" s="301">
        <v>61941.455711999988</v>
      </c>
      <c r="F499" s="239">
        <v>-4.1490393279157156E-2</v>
      </c>
      <c r="G499" s="200"/>
      <c r="H499" s="90"/>
      <c r="I499" s="20"/>
      <c r="J499" s="104"/>
    </row>
    <row r="500" spans="1:10" ht="15" customHeight="1" x14ac:dyDescent="0.2">
      <c r="A500" s="91"/>
      <c r="B500" s="628" t="s">
        <v>406</v>
      </c>
      <c r="C500" s="629"/>
      <c r="D500" s="90"/>
      <c r="E500" s="301">
        <v>1170011.251312</v>
      </c>
      <c r="F500" s="239">
        <v>-2.3597708617509872E-2</v>
      </c>
      <c r="G500" s="200"/>
      <c r="H500" s="93"/>
      <c r="I500" s="20"/>
      <c r="J500" s="104"/>
    </row>
    <row r="501" spans="1:10" ht="12.75" x14ac:dyDescent="0.2">
      <c r="A501" s="91"/>
      <c r="B501" s="601" t="s">
        <v>362</v>
      </c>
      <c r="C501" s="602"/>
      <c r="D501" s="90"/>
      <c r="E501" s="303">
        <v>59554.789999999994</v>
      </c>
      <c r="F501" s="237">
        <v>-0.53742832074897806</v>
      </c>
      <c r="G501" s="199"/>
      <c r="H501" s="93"/>
      <c r="I501" s="20"/>
      <c r="J501" s="104"/>
    </row>
    <row r="502" spans="1:10" ht="24.75" customHeight="1" x14ac:dyDescent="0.2">
      <c r="B502" s="611" t="s">
        <v>363</v>
      </c>
      <c r="C502" s="613"/>
      <c r="D502" s="90"/>
      <c r="E502" s="303">
        <v>31272051.012783527</v>
      </c>
      <c r="F502" s="237">
        <v>0.30328978568052722</v>
      </c>
      <c r="G502" s="199"/>
      <c r="H502" s="90"/>
      <c r="I502" s="20"/>
      <c r="J502" s="104"/>
    </row>
    <row r="503" spans="1:10" ht="15" customHeight="1" x14ac:dyDescent="0.2">
      <c r="B503" s="423" t="s">
        <v>408</v>
      </c>
      <c r="C503" s="405"/>
      <c r="D503" s="90"/>
      <c r="E503" s="301">
        <v>29551810.226240728</v>
      </c>
      <c r="F503" s="239">
        <v>0.24995046959054501</v>
      </c>
      <c r="G503" s="200"/>
      <c r="H503" s="90"/>
      <c r="I503" s="20"/>
      <c r="J503" s="104"/>
    </row>
    <row r="504" spans="1:10" ht="15" customHeight="1" x14ac:dyDescent="0.2">
      <c r="A504" s="91"/>
      <c r="B504" s="423" t="s">
        <v>409</v>
      </c>
      <c r="C504" s="405"/>
      <c r="D504" s="90"/>
      <c r="E504" s="301">
        <v>1720240.7865428</v>
      </c>
      <c r="F504" s="239"/>
      <c r="G504" s="199"/>
      <c r="H504" s="93"/>
      <c r="I504" s="20"/>
      <c r="J504" s="104"/>
    </row>
    <row r="505" spans="1:10" s="498" customFormat="1" ht="16.5" customHeight="1" x14ac:dyDescent="0.2">
      <c r="A505" s="452"/>
      <c r="B505" s="659" t="s">
        <v>314</v>
      </c>
      <c r="C505" s="660"/>
      <c r="D505" s="547"/>
      <c r="E505" s="548"/>
      <c r="F505" s="549"/>
      <c r="G505" s="550"/>
      <c r="H505" s="547"/>
      <c r="I505" s="551"/>
      <c r="J505" s="457"/>
    </row>
    <row r="506" spans="1:10" s="498" customFormat="1" ht="16.5" customHeight="1" x14ac:dyDescent="0.2">
      <c r="A506" s="452"/>
      <c r="B506" s="659" t="s">
        <v>315</v>
      </c>
      <c r="C506" s="660"/>
      <c r="D506" s="547"/>
      <c r="E506" s="548"/>
      <c r="F506" s="549"/>
      <c r="G506" s="552"/>
      <c r="H506" s="547"/>
      <c r="I506" s="551"/>
      <c r="J506" s="457"/>
    </row>
    <row r="507" spans="1:10" ht="24" customHeight="1" x14ac:dyDescent="0.2">
      <c r="A507" s="91"/>
      <c r="B507" s="601" t="s">
        <v>370</v>
      </c>
      <c r="C507" s="602"/>
      <c r="D507" s="90"/>
      <c r="E507" s="303"/>
      <c r="F507" s="237"/>
      <c r="G507" s="8"/>
      <c r="H507" s="99"/>
      <c r="I507" s="20"/>
      <c r="J507" s="104"/>
    </row>
    <row r="508" spans="1:10" ht="16.5" customHeight="1" x14ac:dyDescent="0.2">
      <c r="B508" s="599" t="s">
        <v>66</v>
      </c>
      <c r="C508" s="600"/>
      <c r="D508" s="93"/>
      <c r="E508" s="303">
        <v>14528086.650000026</v>
      </c>
      <c r="F508" s="237">
        <v>-4.2894498482016874E-2</v>
      </c>
      <c r="H508" s="8"/>
      <c r="I508" s="20"/>
      <c r="J508" s="104"/>
    </row>
    <row r="509" spans="1:10" s="95" customFormat="1" ht="16.5" customHeight="1" x14ac:dyDescent="0.2">
      <c r="A509" s="6"/>
      <c r="B509" s="601" t="s">
        <v>375</v>
      </c>
      <c r="C509" s="602"/>
      <c r="D509" s="93"/>
      <c r="E509" s="301">
        <v>14406920.920000017</v>
      </c>
      <c r="F509" s="239">
        <v>-4.344731936229107E-2</v>
      </c>
      <c r="G509" s="15"/>
      <c r="H509" s="3"/>
      <c r="I509" s="94"/>
      <c r="J509" s="104"/>
    </row>
    <row r="510" spans="1:10" ht="18" customHeight="1" x14ac:dyDescent="0.2">
      <c r="B510" s="601" t="s">
        <v>236</v>
      </c>
      <c r="C510" s="602"/>
      <c r="D510" s="90"/>
      <c r="E510" s="301"/>
      <c r="F510" s="239"/>
      <c r="G510" s="89"/>
      <c r="H510" s="15"/>
      <c r="I510" s="20"/>
      <c r="J510" s="104"/>
    </row>
    <row r="511" spans="1:10" ht="15" customHeight="1" x14ac:dyDescent="0.2">
      <c r="B511" s="601" t="s">
        <v>316</v>
      </c>
      <c r="C511" s="602"/>
      <c r="D511" s="90"/>
      <c r="E511" s="301"/>
      <c r="F511" s="239"/>
      <c r="G511" s="102"/>
      <c r="H511" s="20"/>
      <c r="I511" s="20"/>
      <c r="J511" s="104"/>
    </row>
    <row r="512" spans="1:10" s="95" customFormat="1" ht="27" customHeight="1" x14ac:dyDescent="0.2">
      <c r="A512" s="6"/>
      <c r="B512" s="599" t="s">
        <v>67</v>
      </c>
      <c r="C512" s="600"/>
      <c r="D512" s="93"/>
      <c r="E512" s="303">
        <v>1096747.7699999998</v>
      </c>
      <c r="F512" s="237">
        <v>-0.24094219339658463</v>
      </c>
      <c r="G512" s="102"/>
      <c r="H512" s="103"/>
      <c r="I512" s="94"/>
      <c r="J512" s="104"/>
    </row>
    <row r="513" spans="1:9" ht="12.75" x14ac:dyDescent="0.2">
      <c r="B513" s="601" t="s">
        <v>68</v>
      </c>
      <c r="C513" s="602"/>
      <c r="D513" s="90"/>
      <c r="E513" s="301">
        <v>1094317.0299999998</v>
      </c>
      <c r="F513" s="239">
        <v>-0.24120151730708317</v>
      </c>
      <c r="G513" s="105"/>
      <c r="H513" s="103"/>
      <c r="I513" s="8"/>
    </row>
    <row r="514" spans="1:9" ht="10.5" customHeight="1" x14ac:dyDescent="0.2">
      <c r="B514" s="601" t="s">
        <v>69</v>
      </c>
      <c r="C514" s="602"/>
      <c r="D514" s="90"/>
      <c r="E514" s="301">
        <v>2430.7400000000002</v>
      </c>
      <c r="F514" s="239">
        <v>-0.10291887024331892</v>
      </c>
      <c r="G514" s="105"/>
      <c r="H514" s="106"/>
    </row>
    <row r="515" spans="1:9" ht="27.75" customHeight="1" x14ac:dyDescent="0.2">
      <c r="A515" s="24"/>
      <c r="B515" s="630" t="s">
        <v>167</v>
      </c>
      <c r="C515" s="631"/>
      <c r="D515" s="98"/>
      <c r="E515" s="326">
        <v>234129683.06677997</v>
      </c>
      <c r="F515" s="243">
        <v>8.3463333485921165E-2</v>
      </c>
      <c r="G515" s="109"/>
      <c r="H515" s="107"/>
      <c r="I515" s="5"/>
    </row>
    <row r="516" spans="1:9" ht="15.75" x14ac:dyDescent="0.25">
      <c r="B516" s="7" t="s">
        <v>288</v>
      </c>
      <c r="C516" s="8"/>
      <c r="D516" s="8"/>
      <c r="E516" s="8"/>
      <c r="F516" s="8"/>
      <c r="G516" s="109"/>
      <c r="H516" s="106"/>
      <c r="I516" s="5"/>
    </row>
    <row r="517" spans="1:9" s="104" customFormat="1" ht="14.25" customHeight="1" x14ac:dyDescent="0.2">
      <c r="A517" s="6"/>
      <c r="B517" s="9"/>
      <c r="C517" s="10" t="str">
        <f>$C$3</f>
        <v>MOIS DE NOVEMBRE 2024</v>
      </c>
      <c r="D517" s="11"/>
      <c r="E517" s="3"/>
      <c r="F517" s="3"/>
      <c r="G517" s="109"/>
      <c r="H517" s="106"/>
    </row>
    <row r="518" spans="1:9" s="104" customFormat="1" ht="40.5" customHeight="1" x14ac:dyDescent="0.2">
      <c r="A518" s="6"/>
      <c r="B518" s="12" t="str">
        <f>B476</f>
        <v xml:space="preserve">             II- ASSURANCE MATERNITE : DEPENSES en milliers d'euros</v>
      </c>
      <c r="C518" s="13"/>
      <c r="D518" s="13"/>
      <c r="E518" s="13"/>
      <c r="F518" s="14"/>
      <c r="G518" s="109"/>
      <c r="H518" s="106"/>
    </row>
    <row r="519" spans="1:9" s="104" customFormat="1" ht="14.25" customHeight="1" x14ac:dyDescent="0.2">
      <c r="A519" s="6"/>
      <c r="B519" s="655"/>
      <c r="C519" s="656"/>
      <c r="D519" s="163"/>
      <c r="E519" s="775" t="s">
        <v>6</v>
      </c>
      <c r="F519" s="19" t="str">
        <f>Maladie_mnt!$H$5</f>
        <v>GAM</v>
      </c>
      <c r="G519" s="109"/>
      <c r="H519" s="106"/>
    </row>
    <row r="520" spans="1:9" s="104" customFormat="1" ht="14.25" customHeight="1" x14ac:dyDescent="0.2">
      <c r="A520" s="6"/>
      <c r="B520" s="632" t="s">
        <v>51</v>
      </c>
      <c r="C520" s="633"/>
      <c r="D520" s="634"/>
      <c r="E520" s="101"/>
      <c r="F520" s="176"/>
      <c r="G520" s="109"/>
      <c r="H520" s="106"/>
    </row>
    <row r="521" spans="1:9" s="104" customFormat="1" ht="36" customHeight="1" x14ac:dyDescent="0.2">
      <c r="A521" s="6"/>
      <c r="B521" s="624" t="s">
        <v>52</v>
      </c>
      <c r="C521" s="625"/>
      <c r="D521" s="626"/>
      <c r="E521" s="327">
        <v>28713980.140000042</v>
      </c>
      <c r="F521" s="177">
        <v>-8.8995740555296909E-2</v>
      </c>
      <c r="G521" s="109"/>
      <c r="H521" s="110"/>
    </row>
    <row r="522" spans="1:9" s="104" customFormat="1" ht="19.5" customHeight="1" x14ac:dyDescent="0.2">
      <c r="A522" s="6"/>
      <c r="B522" s="595" t="s">
        <v>183</v>
      </c>
      <c r="C522" s="596"/>
      <c r="D522" s="635"/>
      <c r="E522" s="327">
        <v>27430310.920000043</v>
      </c>
      <c r="F522" s="177">
        <v>-0.12816298320274211</v>
      </c>
      <c r="G522" s="109"/>
      <c r="H522" s="110"/>
    </row>
    <row r="523" spans="1:9" s="104" customFormat="1" ht="14.25" customHeight="1" x14ac:dyDescent="0.2">
      <c r="A523" s="6"/>
      <c r="B523" s="603" t="s">
        <v>53</v>
      </c>
      <c r="C523" s="604"/>
      <c r="D523" s="605"/>
      <c r="E523" s="328">
        <v>26822343.190000035</v>
      </c>
      <c r="F523" s="174">
        <v>-0.11974805122425791</v>
      </c>
      <c r="G523" s="109"/>
      <c r="H523" s="110"/>
    </row>
    <row r="524" spans="1:9" s="104" customFormat="1" ht="46.5" customHeight="1" x14ac:dyDescent="0.2">
      <c r="A524" s="6"/>
      <c r="B524" s="603" t="s">
        <v>428</v>
      </c>
      <c r="C524" s="604"/>
      <c r="D524" s="605"/>
      <c r="E524" s="328">
        <v>192441.09999999986</v>
      </c>
      <c r="F524" s="174">
        <v>-0.12285354112585134</v>
      </c>
      <c r="G524" s="109"/>
      <c r="H524" s="106"/>
    </row>
    <row r="525" spans="1:9" s="104" customFormat="1" ht="12.75" x14ac:dyDescent="0.2">
      <c r="A525" s="6"/>
      <c r="B525" s="603" t="s">
        <v>54</v>
      </c>
      <c r="C525" s="604"/>
      <c r="D525" s="605"/>
      <c r="E525" s="328"/>
      <c r="F525" s="174"/>
      <c r="G525" s="108"/>
      <c r="H525" s="106"/>
    </row>
    <row r="526" spans="1:9" s="104" customFormat="1" ht="12.75" x14ac:dyDescent="0.2">
      <c r="A526" s="6"/>
      <c r="B526" s="603" t="s">
        <v>497</v>
      </c>
      <c r="C526" s="604"/>
      <c r="D526" s="605"/>
      <c r="E526" s="328">
        <v>4770.28</v>
      </c>
      <c r="F526" s="174">
        <v>-0.23330692120882912</v>
      </c>
      <c r="G526" s="109"/>
      <c r="H526" s="106"/>
    </row>
    <row r="527" spans="1:9" s="104" customFormat="1" ht="12.75" x14ac:dyDescent="0.2">
      <c r="A527" s="6"/>
      <c r="B527" s="603" t="s">
        <v>302</v>
      </c>
      <c r="C527" s="604"/>
      <c r="D527" s="605"/>
      <c r="E527" s="328"/>
      <c r="F527" s="174"/>
      <c r="G527" s="109"/>
      <c r="H527" s="106"/>
    </row>
    <row r="528" spans="1:9" s="104" customFormat="1" ht="24" customHeight="1" x14ac:dyDescent="0.2">
      <c r="A528" s="6"/>
      <c r="B528" s="169" t="s">
        <v>184</v>
      </c>
      <c r="C528" s="170"/>
      <c r="D528" s="171"/>
      <c r="E528" s="328">
        <v>395778.43</v>
      </c>
      <c r="F528" s="174">
        <v>0.14077527715893567</v>
      </c>
      <c r="G528" s="109"/>
      <c r="H528" s="111"/>
    </row>
    <row r="529" spans="1:8" s="104" customFormat="1" ht="12.75" x14ac:dyDescent="0.2">
      <c r="A529" s="24"/>
      <c r="B529" s="395" t="s">
        <v>373</v>
      </c>
      <c r="C529" s="170"/>
      <c r="D529" s="171"/>
      <c r="E529" s="328">
        <v>4147.62</v>
      </c>
      <c r="F529" s="174">
        <v>0.11287544205165623</v>
      </c>
      <c r="G529" s="109"/>
      <c r="H529" s="112"/>
    </row>
    <row r="530" spans="1:8" s="104" customFormat="1" ht="12.75" x14ac:dyDescent="0.2">
      <c r="A530" s="24"/>
      <c r="B530" s="169" t="s">
        <v>185</v>
      </c>
      <c r="C530" s="170"/>
      <c r="D530" s="171"/>
      <c r="E530" s="328"/>
      <c r="F530" s="174"/>
      <c r="G530" s="109"/>
      <c r="H530" s="107"/>
    </row>
    <row r="531" spans="1:8" s="104" customFormat="1" ht="21" customHeight="1" x14ac:dyDescent="0.2">
      <c r="A531" s="6"/>
      <c r="B531" s="603" t="s">
        <v>186</v>
      </c>
      <c r="C531" s="604"/>
      <c r="D531" s="605"/>
      <c r="E531" s="328">
        <v>10809.380000000001</v>
      </c>
      <c r="F531" s="174">
        <v>0.16565802527714291</v>
      </c>
      <c r="G531" s="109"/>
      <c r="H531" s="106"/>
    </row>
    <row r="532" spans="1:8" s="104" customFormat="1" ht="18" customHeight="1" x14ac:dyDescent="0.2">
      <c r="A532" s="6"/>
      <c r="B532" s="603" t="s">
        <v>187</v>
      </c>
      <c r="C532" s="604"/>
      <c r="D532" s="605"/>
      <c r="E532" s="328"/>
      <c r="F532" s="174"/>
      <c r="G532" s="109"/>
      <c r="H532" s="111"/>
    </row>
    <row r="533" spans="1:8" s="104" customFormat="1" ht="15" customHeight="1" x14ac:dyDescent="0.2">
      <c r="A533" s="6"/>
      <c r="B533" s="603" t="s">
        <v>188</v>
      </c>
      <c r="C533" s="604"/>
      <c r="D533" s="605"/>
      <c r="E533" s="328">
        <v>20.92</v>
      </c>
      <c r="F533" s="174">
        <v>-0.79971278123504064</v>
      </c>
      <c r="G533" s="109"/>
      <c r="H533" s="111"/>
    </row>
    <row r="534" spans="1:8" s="104" customFormat="1" ht="15" customHeight="1" x14ac:dyDescent="0.2">
      <c r="A534" s="24"/>
      <c r="B534" s="595" t="s">
        <v>55</v>
      </c>
      <c r="C534" s="596"/>
      <c r="D534" s="635"/>
      <c r="E534" s="327">
        <v>11864.550000000001</v>
      </c>
      <c r="F534" s="177">
        <v>-4.8410588909011065E-2</v>
      </c>
      <c r="G534" s="109"/>
      <c r="H534" s="107"/>
    </row>
    <row r="535" spans="1:8" s="104" customFormat="1" ht="18" customHeight="1" x14ac:dyDescent="0.2">
      <c r="A535" s="6"/>
      <c r="B535" s="606" t="s">
        <v>56</v>
      </c>
      <c r="C535" s="607"/>
      <c r="D535" s="608"/>
      <c r="E535" s="328">
        <v>11864.550000000001</v>
      </c>
      <c r="F535" s="174">
        <v>-4.8410588909011065E-2</v>
      </c>
      <c r="G535" s="109"/>
      <c r="H535" s="106"/>
    </row>
    <row r="536" spans="1:8" s="104" customFormat="1" ht="15" customHeight="1" x14ac:dyDescent="0.2">
      <c r="A536" s="6"/>
      <c r="B536" s="603" t="s">
        <v>57</v>
      </c>
      <c r="C536" s="604"/>
      <c r="D536" s="605"/>
      <c r="E536" s="328">
        <v>11864.550000000001</v>
      </c>
      <c r="F536" s="174">
        <v>-4.8410588909011065E-2</v>
      </c>
      <c r="G536" s="109"/>
      <c r="H536" s="106"/>
    </row>
    <row r="537" spans="1:8" s="104" customFormat="1" ht="15" customHeight="1" x14ac:dyDescent="0.2">
      <c r="A537" s="6"/>
      <c r="B537" s="603" t="s">
        <v>58</v>
      </c>
      <c r="C537" s="604"/>
      <c r="D537" s="605"/>
      <c r="E537" s="328"/>
      <c r="F537" s="174"/>
      <c r="G537" s="109"/>
      <c r="H537" s="106"/>
    </row>
    <row r="538" spans="1:8" s="104" customFormat="1" ht="15" customHeight="1" x14ac:dyDescent="0.2">
      <c r="A538" s="6"/>
      <c r="B538" s="606" t="s">
        <v>59</v>
      </c>
      <c r="C538" s="607"/>
      <c r="D538" s="608"/>
      <c r="E538" s="328"/>
      <c r="F538" s="174"/>
      <c r="G538" s="102"/>
      <c r="H538" s="106"/>
    </row>
    <row r="539" spans="1:8" s="104" customFormat="1" ht="18" customHeight="1" x14ac:dyDescent="0.2">
      <c r="A539" s="6"/>
      <c r="B539" s="603" t="s">
        <v>372</v>
      </c>
      <c r="C539" s="604"/>
      <c r="D539" s="605"/>
      <c r="E539" s="328"/>
      <c r="F539" s="174"/>
      <c r="G539" s="105"/>
      <c r="H539" s="106"/>
    </row>
    <row r="540" spans="1:8" s="104" customFormat="1" ht="26.25" customHeight="1" x14ac:dyDescent="0.2">
      <c r="A540" s="24"/>
      <c r="B540" s="603" t="s">
        <v>434</v>
      </c>
      <c r="C540" s="604"/>
      <c r="D540" s="605"/>
      <c r="E540" s="328"/>
      <c r="F540" s="174"/>
      <c r="G540" s="199"/>
      <c r="H540" s="107"/>
    </row>
    <row r="541" spans="1:8" s="104" customFormat="1" ht="17.25" customHeight="1" x14ac:dyDescent="0.2">
      <c r="A541" s="6"/>
      <c r="B541" s="606" t="s">
        <v>180</v>
      </c>
      <c r="C541" s="607"/>
      <c r="D541" s="608"/>
      <c r="E541" s="328"/>
      <c r="F541" s="174"/>
      <c r="G541" s="199"/>
      <c r="H541" s="90"/>
    </row>
    <row r="542" spans="1:8" s="104" customFormat="1" ht="17.25" customHeight="1" x14ac:dyDescent="0.2">
      <c r="A542" s="6"/>
      <c r="B542" s="595" t="s">
        <v>189</v>
      </c>
      <c r="C542" s="596"/>
      <c r="D542" s="635"/>
      <c r="E542" s="327"/>
      <c r="F542" s="177"/>
      <c r="G542" s="199"/>
      <c r="H542" s="90"/>
    </row>
    <row r="543" spans="1:8" s="104" customFormat="1" ht="17.25" customHeight="1" x14ac:dyDescent="0.2">
      <c r="A543" s="6"/>
      <c r="B543" s="595" t="s">
        <v>190</v>
      </c>
      <c r="C543" s="596"/>
      <c r="D543" s="635"/>
      <c r="E543" s="327">
        <v>1271804.6699999988</v>
      </c>
      <c r="F543" s="177"/>
      <c r="G543" s="199"/>
      <c r="H543" s="90"/>
    </row>
    <row r="544" spans="1:8" s="104" customFormat="1" ht="13.5" customHeight="1" x14ac:dyDescent="0.2">
      <c r="A544" s="6"/>
      <c r="B544" s="603" t="s">
        <v>191</v>
      </c>
      <c r="C544" s="604"/>
      <c r="D544" s="605"/>
      <c r="E544" s="328">
        <v>24551.069999999996</v>
      </c>
      <c r="F544" s="174">
        <v>-0.42868096678325984</v>
      </c>
      <c r="G544" s="105"/>
      <c r="H544" s="90"/>
    </row>
    <row r="545" spans="1:10" s="104" customFormat="1" ht="12.75" x14ac:dyDescent="0.2">
      <c r="A545" s="6"/>
      <c r="B545" s="603" t="s">
        <v>392</v>
      </c>
      <c r="C545" s="604"/>
      <c r="D545" s="605"/>
      <c r="E545" s="328"/>
      <c r="F545" s="174"/>
      <c r="G545" s="108"/>
      <c r="H545" s="106"/>
    </row>
    <row r="546" spans="1:10" ht="15" customHeight="1" x14ac:dyDescent="0.2">
      <c r="B546" s="587" t="s">
        <v>393</v>
      </c>
      <c r="C546" s="383"/>
      <c r="D546" s="384"/>
      <c r="E546" s="328">
        <v>1247253.5999999987</v>
      </c>
      <c r="F546" s="174"/>
      <c r="G546" s="109"/>
      <c r="H546" s="106"/>
      <c r="I546" s="20"/>
      <c r="J546" s="104"/>
    </row>
    <row r="547" spans="1:10" ht="15" customHeight="1" x14ac:dyDescent="0.2">
      <c r="B547" s="595" t="s">
        <v>82</v>
      </c>
      <c r="C547" s="647"/>
      <c r="D547" s="648"/>
      <c r="E547" s="327"/>
      <c r="F547" s="177"/>
      <c r="G547" s="109"/>
      <c r="H547" s="106"/>
      <c r="I547" s="20"/>
      <c r="J547" s="104"/>
    </row>
    <row r="548" spans="1:10" ht="42.75" customHeight="1" x14ac:dyDescent="0.2">
      <c r="B548" s="624" t="s">
        <v>60</v>
      </c>
      <c r="C548" s="625"/>
      <c r="D548" s="626"/>
      <c r="E548" s="327"/>
      <c r="F548" s="177"/>
      <c r="G548" s="102"/>
      <c r="H548" s="106"/>
      <c r="I548" s="20"/>
      <c r="J548" s="104"/>
    </row>
    <row r="549" spans="1:10" ht="20.25" customHeight="1" x14ac:dyDescent="0.2">
      <c r="B549" s="638" t="s">
        <v>390</v>
      </c>
      <c r="C549" s="651"/>
      <c r="D549" s="652"/>
      <c r="E549" s="327"/>
      <c r="F549" s="177"/>
      <c r="G549" s="102"/>
      <c r="H549" s="106"/>
      <c r="I549" s="20"/>
      <c r="J549" s="104"/>
    </row>
    <row r="550" spans="1:10" s="486" customFormat="1" ht="15" customHeight="1" x14ac:dyDescent="0.2">
      <c r="A550" s="452"/>
      <c r="B550" s="638" t="s">
        <v>391</v>
      </c>
      <c r="C550" s="651"/>
      <c r="D550" s="652"/>
      <c r="E550" s="548"/>
      <c r="F550" s="549"/>
      <c r="G550" s="455"/>
      <c r="H550" s="461"/>
      <c r="I550" s="494"/>
      <c r="J550" s="457"/>
    </row>
    <row r="551" spans="1:10" s="486" customFormat="1" ht="15" customHeight="1" x14ac:dyDescent="0.2">
      <c r="A551" s="452"/>
      <c r="B551" s="638" t="s">
        <v>462</v>
      </c>
      <c r="C551" s="651"/>
      <c r="D551" s="652"/>
      <c r="E551" s="548"/>
      <c r="F551" s="549"/>
      <c r="G551" s="455"/>
      <c r="H551" s="461"/>
      <c r="I551" s="494"/>
      <c r="J551" s="457"/>
    </row>
    <row r="552" spans="1:10" s="104" customFormat="1" ht="21" hidden="1" customHeight="1" x14ac:dyDescent="0.2">
      <c r="A552" s="6"/>
      <c r="B552" s="624"/>
      <c r="C552" s="625"/>
      <c r="D552" s="626"/>
      <c r="E552" s="406"/>
      <c r="F552" s="239"/>
      <c r="G552" s="109"/>
      <c r="H552" s="113"/>
    </row>
    <row r="553" spans="1:10" s="104" customFormat="1" ht="24.75" customHeight="1" x14ac:dyDescent="0.2">
      <c r="A553" s="6"/>
      <c r="B553" s="624" t="s">
        <v>481</v>
      </c>
      <c r="C553" s="625"/>
      <c r="D553" s="626"/>
      <c r="E553" s="406"/>
      <c r="F553" s="239"/>
      <c r="G553" s="108"/>
      <c r="H553" s="113"/>
    </row>
    <row r="554" spans="1:10" s="104" customFormat="1" ht="24.75" customHeight="1" x14ac:dyDescent="0.2">
      <c r="A554" s="6"/>
      <c r="B554" s="591" t="s">
        <v>482</v>
      </c>
      <c r="C554" s="592"/>
      <c r="D554" s="578"/>
      <c r="E554" s="406"/>
      <c r="F554" s="239"/>
      <c r="G554" s="108"/>
      <c r="H554" s="113"/>
    </row>
    <row r="555" spans="1:10" s="104" customFormat="1" ht="12.75" customHeight="1" x14ac:dyDescent="0.2">
      <c r="A555" s="6"/>
      <c r="B555" s="624" t="s">
        <v>342</v>
      </c>
      <c r="C555" s="625"/>
      <c r="D555" s="626"/>
      <c r="E555" s="327">
        <v>17698.900000000001</v>
      </c>
      <c r="F555" s="177">
        <v>3.4903222367996811E-3</v>
      </c>
      <c r="G555" s="109"/>
      <c r="H555" s="113"/>
    </row>
    <row r="556" spans="1:10" s="104" customFormat="1" ht="12.75" customHeight="1" x14ac:dyDescent="0.2">
      <c r="A556" s="6"/>
      <c r="B556" s="595" t="s">
        <v>61</v>
      </c>
      <c r="C556" s="596"/>
      <c r="D556" s="635"/>
      <c r="E556" s="327">
        <v>15</v>
      </c>
      <c r="F556" s="177"/>
      <c r="G556" s="109"/>
      <c r="H556" s="113"/>
    </row>
    <row r="557" spans="1:10" s="104" customFormat="1" ht="11.25" customHeight="1" x14ac:dyDescent="0.2">
      <c r="A557" s="6"/>
      <c r="B557" s="603" t="s">
        <v>471</v>
      </c>
      <c r="C557" s="604"/>
      <c r="D557" s="605"/>
      <c r="E557" s="328">
        <v>15</v>
      </c>
      <c r="F557" s="174"/>
      <c r="G557" s="109"/>
      <c r="H557" s="113"/>
    </row>
    <row r="558" spans="1:10" s="104" customFormat="1" ht="11.25" customHeight="1" x14ac:dyDescent="0.2">
      <c r="A558" s="6"/>
      <c r="B558" s="603" t="s">
        <v>473</v>
      </c>
      <c r="C558" s="604"/>
      <c r="D558" s="605"/>
      <c r="E558" s="328"/>
      <c r="F558" s="174"/>
      <c r="G558" s="109"/>
      <c r="H558" s="113"/>
    </row>
    <row r="559" spans="1:10" s="104" customFormat="1" ht="11.25" customHeight="1" x14ac:dyDescent="0.2">
      <c r="A559" s="6"/>
      <c r="B559" s="603" t="s">
        <v>430</v>
      </c>
      <c r="C559" s="604"/>
      <c r="D559" s="605"/>
      <c r="E559" s="328"/>
      <c r="F559" s="174"/>
      <c r="G559" s="109"/>
      <c r="H559" s="113"/>
    </row>
    <row r="560" spans="1:10" s="104" customFormat="1" ht="11.25" customHeight="1" x14ac:dyDescent="0.2">
      <c r="A560" s="6"/>
      <c r="B560" s="603" t="s">
        <v>469</v>
      </c>
      <c r="C560" s="604"/>
      <c r="D560" s="605"/>
      <c r="E560" s="328"/>
      <c r="F560" s="174"/>
      <c r="G560" s="109"/>
      <c r="H560" s="113"/>
    </row>
    <row r="561" spans="1:10" s="104" customFormat="1" ht="21" customHeight="1" x14ac:dyDescent="0.2">
      <c r="A561" s="6"/>
      <c r="B561" s="603" t="s">
        <v>399</v>
      </c>
      <c r="C561" s="604"/>
      <c r="D561" s="605"/>
      <c r="E561" s="328"/>
      <c r="F561" s="174"/>
      <c r="G561" s="109"/>
      <c r="H561" s="113"/>
    </row>
    <row r="562" spans="1:10" s="104" customFormat="1" ht="12.75" customHeight="1" x14ac:dyDescent="0.2">
      <c r="A562" s="6"/>
      <c r="B562" s="603" t="s">
        <v>400</v>
      </c>
      <c r="C562" s="604"/>
      <c r="D562" s="605"/>
      <c r="E562" s="328"/>
      <c r="F562" s="174"/>
      <c r="G562" s="455"/>
      <c r="H562" s="113"/>
    </row>
    <row r="563" spans="1:10" s="104" customFormat="1" ht="12.75" customHeight="1" x14ac:dyDescent="0.2">
      <c r="A563" s="6"/>
      <c r="B563" s="603" t="s">
        <v>443</v>
      </c>
      <c r="C563" s="604"/>
      <c r="D563" s="605"/>
      <c r="E563" s="328"/>
      <c r="F563" s="174"/>
      <c r="G563" s="455"/>
      <c r="H563" s="113"/>
    </row>
    <row r="564" spans="1:10" s="457" customFormat="1" ht="15" customHeight="1" x14ac:dyDescent="0.2">
      <c r="A564" s="452"/>
      <c r="B564" s="603" t="s">
        <v>401</v>
      </c>
      <c r="C564" s="604"/>
      <c r="D564" s="605"/>
      <c r="E564" s="328"/>
      <c r="F564" s="174"/>
      <c r="G564" s="460"/>
      <c r="H564" s="456"/>
    </row>
    <row r="565" spans="1:10" s="457" customFormat="1" ht="12.75" customHeight="1" x14ac:dyDescent="0.2">
      <c r="A565" s="452"/>
      <c r="B565" s="595" t="s">
        <v>62</v>
      </c>
      <c r="C565" s="653"/>
      <c r="D565" s="654"/>
      <c r="E565" s="327">
        <v>17683.900000000001</v>
      </c>
      <c r="F565" s="177">
        <v>2.6398538555132411E-3</v>
      </c>
      <c r="G565" s="460"/>
      <c r="H565" s="461"/>
    </row>
    <row r="566" spans="1:10" s="457" customFormat="1" ht="12.75" customHeight="1" x14ac:dyDescent="0.2">
      <c r="A566" s="452"/>
      <c r="B566" s="603" t="s">
        <v>470</v>
      </c>
      <c r="C566" s="604"/>
      <c r="D566" s="605"/>
      <c r="E566" s="328">
        <v>17797.810000000005</v>
      </c>
      <c r="F566" s="174">
        <v>0.1513939403349287</v>
      </c>
      <c r="G566" s="462"/>
      <c r="H566" s="461"/>
    </row>
    <row r="567" spans="1:10" s="457" customFormat="1" ht="12.75" customHeight="1" x14ac:dyDescent="0.2">
      <c r="A567" s="452"/>
      <c r="B567" s="603" t="s">
        <v>474</v>
      </c>
      <c r="C567" s="604"/>
      <c r="D567" s="605"/>
      <c r="E567" s="328"/>
      <c r="F567" s="174"/>
      <c r="G567" s="462"/>
      <c r="H567" s="461"/>
    </row>
    <row r="568" spans="1:10" s="457" customFormat="1" ht="12.75" customHeight="1" x14ac:dyDescent="0.2">
      <c r="A568" s="452"/>
      <c r="B568" s="603" t="s">
        <v>402</v>
      </c>
      <c r="C568" s="604"/>
      <c r="D568" s="605"/>
      <c r="E568" s="328">
        <v>-115.26</v>
      </c>
      <c r="F568" s="174"/>
      <c r="G568" s="462"/>
      <c r="H568" s="461"/>
    </row>
    <row r="569" spans="1:10" s="457" customFormat="1" ht="12.75" customHeight="1" x14ac:dyDescent="0.2">
      <c r="A569" s="452"/>
      <c r="B569" s="603" t="s">
        <v>469</v>
      </c>
      <c r="C569" s="604"/>
      <c r="D569" s="605"/>
      <c r="E569" s="328"/>
      <c r="F569" s="174"/>
      <c r="G569" s="464"/>
      <c r="H569" s="461"/>
    </row>
    <row r="570" spans="1:10" s="457" customFormat="1" ht="12.75" customHeight="1" x14ac:dyDescent="0.2">
      <c r="A570" s="452"/>
      <c r="B570" s="603" t="s">
        <v>472</v>
      </c>
      <c r="C570" s="604"/>
      <c r="D570" s="605"/>
      <c r="E570" s="328"/>
      <c r="F570" s="174"/>
      <c r="G570" s="580"/>
      <c r="H570" s="461"/>
    </row>
    <row r="571" spans="1:10" s="457" customFormat="1" ht="12.75" customHeight="1" x14ac:dyDescent="0.2">
      <c r="A571" s="463"/>
      <c r="B571" s="603" t="s">
        <v>399</v>
      </c>
      <c r="C571" s="604"/>
      <c r="D571" s="605"/>
      <c r="E571" s="328"/>
      <c r="F571" s="174"/>
      <c r="G571" s="470"/>
      <c r="H571" s="465"/>
    </row>
    <row r="572" spans="1:10" s="457" customFormat="1" ht="21" customHeight="1" x14ac:dyDescent="0.2">
      <c r="A572" s="452"/>
      <c r="B572" s="603" t="s">
        <v>400</v>
      </c>
      <c r="C572" s="604"/>
      <c r="D572" s="605"/>
      <c r="E572" s="328"/>
      <c r="F572" s="174"/>
      <c r="G572" s="473"/>
      <c r="H572" s="470"/>
    </row>
    <row r="573" spans="1:10" s="457" customFormat="1" ht="21" customHeight="1" x14ac:dyDescent="0.2">
      <c r="A573" s="452"/>
      <c r="B573" s="169" t="s">
        <v>425</v>
      </c>
      <c r="C573" s="383"/>
      <c r="D573" s="384"/>
      <c r="E573" s="328"/>
      <c r="F573" s="174"/>
      <c r="G573" s="477"/>
      <c r="H573" s="473"/>
    </row>
    <row r="574" spans="1:10" s="457" customFormat="1" ht="15" customHeight="1" x14ac:dyDescent="0.2">
      <c r="A574" s="452"/>
      <c r="B574" s="644" t="s">
        <v>403</v>
      </c>
      <c r="C574" s="645"/>
      <c r="D574" s="646"/>
      <c r="E574" s="453">
        <v>1.35</v>
      </c>
      <c r="F574" s="454">
        <v>-0.91973840665873963</v>
      </c>
      <c r="G574" s="481"/>
      <c r="H574" s="477"/>
    </row>
    <row r="575" spans="1:10" s="457" customFormat="1" ht="16.5" customHeight="1" x14ac:dyDescent="0.2">
      <c r="A575" s="452"/>
      <c r="B575" s="624" t="s">
        <v>343</v>
      </c>
      <c r="C575" s="625"/>
      <c r="D575" s="650"/>
      <c r="E575" s="458"/>
      <c r="F575" s="459"/>
      <c r="G575" s="774"/>
      <c r="H575" s="481"/>
    </row>
    <row r="576" spans="1:10" s="751" customFormat="1" ht="12.75" customHeight="1" x14ac:dyDescent="0.2">
      <c r="A576" s="452"/>
      <c r="B576" s="624" t="s">
        <v>344</v>
      </c>
      <c r="C576" s="625"/>
      <c r="D576" s="650"/>
      <c r="E576" s="458">
        <v>394449.84</v>
      </c>
      <c r="F576" s="459">
        <v>-0.25118303920637863</v>
      </c>
      <c r="G576" s="773"/>
      <c r="H576" s="484"/>
      <c r="J576" s="457"/>
    </row>
    <row r="577" spans="1:10" s="486" customFormat="1" ht="12.75" x14ac:dyDescent="0.2">
      <c r="A577" s="452"/>
      <c r="B577" s="595" t="s">
        <v>63</v>
      </c>
      <c r="C577" s="596"/>
      <c r="D577" s="649"/>
      <c r="E577" s="453">
        <v>134615.25</v>
      </c>
      <c r="F577" s="454">
        <v>1.7097696731141809E-2</v>
      </c>
      <c r="G577" s="487"/>
      <c r="H577" s="484"/>
      <c r="I577" s="470"/>
    </row>
    <row r="578" spans="1:10" s="486" customFormat="1" ht="12.75" x14ac:dyDescent="0.2">
      <c r="A578" s="463"/>
      <c r="B578" s="595" t="s">
        <v>64</v>
      </c>
      <c r="C578" s="596"/>
      <c r="D578" s="649"/>
      <c r="E578" s="453">
        <v>259834.59000000003</v>
      </c>
      <c r="F578" s="454">
        <v>-0.33844458167727787</v>
      </c>
      <c r="G578" s="490"/>
      <c r="H578" s="488"/>
      <c r="I578" s="472"/>
    </row>
    <row r="579" spans="1:10" s="486" customFormat="1" ht="12.75" x14ac:dyDescent="0.2">
      <c r="A579" s="463"/>
      <c r="B579" s="595" t="s">
        <v>478</v>
      </c>
      <c r="C579" s="596"/>
      <c r="D579" s="649"/>
      <c r="E579" s="453"/>
      <c r="F579" s="454"/>
      <c r="G579" s="490"/>
      <c r="H579" s="488"/>
      <c r="I579" s="472"/>
    </row>
    <row r="580" spans="1:10" s="486" customFormat="1" ht="12.75" x14ac:dyDescent="0.2">
      <c r="A580" s="463"/>
      <c r="B580" s="595" t="s">
        <v>479</v>
      </c>
      <c r="C580" s="596"/>
      <c r="D580" s="596"/>
      <c r="E580" s="453"/>
      <c r="F580" s="454"/>
      <c r="G580" s="490"/>
      <c r="H580" s="488"/>
      <c r="I580" s="472"/>
    </row>
    <row r="581" spans="1:10" s="486" customFormat="1" ht="19.5" customHeight="1" x14ac:dyDescent="0.2">
      <c r="A581" s="489"/>
      <c r="B581" s="641" t="s">
        <v>65</v>
      </c>
      <c r="C581" s="642"/>
      <c r="D581" s="643"/>
      <c r="E581" s="326">
        <v>29126128.88000004</v>
      </c>
      <c r="F581" s="243">
        <v>-9.1609409645578843E-2</v>
      </c>
      <c r="G581" s="492"/>
      <c r="H581" s="491"/>
      <c r="I581" s="481"/>
    </row>
    <row r="582" spans="1:10" s="486" customFormat="1" x14ac:dyDescent="0.2">
      <c r="A582" s="452"/>
      <c r="B582" s="467">
        <f>64</f>
        <v>64</v>
      </c>
      <c r="C582" s="468"/>
      <c r="D582" s="468"/>
      <c r="E582" s="469"/>
      <c r="F582" s="470"/>
      <c r="G582" s="492"/>
      <c r="H582" s="493"/>
      <c r="I582" s="494"/>
    </row>
    <row r="583" spans="1:10" s="486" customFormat="1" ht="15.75" x14ac:dyDescent="0.25">
      <c r="A583" s="452"/>
      <c r="B583" s="471" t="s">
        <v>0</v>
      </c>
      <c r="C583" s="472"/>
      <c r="D583" s="472"/>
      <c r="E583" s="472"/>
      <c r="F583" s="473"/>
      <c r="G583" s="492"/>
      <c r="H583" s="493"/>
      <c r="I583" s="494"/>
    </row>
    <row r="584" spans="1:10" s="496" customFormat="1" ht="12" customHeight="1" x14ac:dyDescent="0.2">
      <c r="A584" s="452"/>
      <c r="B584" s="474"/>
      <c r="C584" s="475" t="str">
        <f>$C$3</f>
        <v>MOIS DE NOVEMBRE 2024</v>
      </c>
      <c r="D584" s="476"/>
      <c r="E584" s="468"/>
      <c r="F584" s="477"/>
      <c r="G584" s="492"/>
      <c r="H584" s="493"/>
      <c r="I584" s="495"/>
    </row>
    <row r="585" spans="1:10" s="498" customFormat="1" ht="12.75" customHeight="1" x14ac:dyDescent="0.2">
      <c r="A585" s="452"/>
      <c r="B585" s="478" t="str">
        <f>B518</f>
        <v xml:space="preserve">             II- ASSURANCE MATERNITE : DEPENSES en milliers d'euros</v>
      </c>
      <c r="C585" s="479"/>
      <c r="D585" s="479"/>
      <c r="E585" s="479"/>
      <c r="F585" s="480"/>
      <c r="G585" s="492"/>
      <c r="H585" s="493"/>
      <c r="I585" s="497"/>
    </row>
    <row r="586" spans="1:10" s="500" customFormat="1" ht="12.75" customHeight="1" x14ac:dyDescent="0.2">
      <c r="A586" s="452"/>
      <c r="B586" s="661"/>
      <c r="C586" s="662"/>
      <c r="D586" s="482"/>
      <c r="E586" s="750" t="s">
        <v>6</v>
      </c>
      <c r="F586" s="339" t="s">
        <v>300</v>
      </c>
      <c r="G586" s="490"/>
      <c r="H586" s="493"/>
      <c r="I586" s="499"/>
      <c r="J586" s="457"/>
    </row>
    <row r="587" spans="1:10" s="486" customFormat="1" ht="12.75" customHeight="1" x14ac:dyDescent="0.2">
      <c r="A587" s="452"/>
      <c r="B587" s="505" t="s">
        <v>475</v>
      </c>
      <c r="C587" s="505"/>
      <c r="D587" s="505"/>
      <c r="E587" s="326"/>
      <c r="F587" s="243"/>
      <c r="G587" s="519"/>
      <c r="H587" s="513"/>
      <c r="I587" s="520"/>
    </row>
    <row r="588" spans="1:10" s="496" customFormat="1" ht="17.25" customHeight="1" x14ac:dyDescent="0.2">
      <c r="A588" s="452"/>
      <c r="B588" s="501"/>
      <c r="C588" s="502"/>
      <c r="D588" s="502"/>
      <c r="E588" s="502"/>
      <c r="F588" s="772"/>
      <c r="G588" s="519"/>
      <c r="H588" s="513"/>
      <c r="I588" s="495"/>
      <c r="J588" s="457"/>
    </row>
    <row r="589" spans="1:10" s="486" customFormat="1" ht="16.5" customHeight="1" x14ac:dyDescent="0.2">
      <c r="A589" s="452"/>
      <c r="B589" s="505" t="s">
        <v>30</v>
      </c>
      <c r="C589" s="506"/>
      <c r="D589" s="507"/>
      <c r="E589" s="769">
        <v>263255811.94678</v>
      </c>
      <c r="F589" s="768">
        <v>6.0842856171597903E-2</v>
      </c>
      <c r="G589" s="519"/>
      <c r="H589" s="513"/>
      <c r="I589" s="520"/>
      <c r="J589" s="457"/>
    </row>
    <row r="590" spans="1:10" s="486" customFormat="1" ht="16.5" customHeight="1" x14ac:dyDescent="0.2">
      <c r="A590" s="452"/>
      <c r="B590" s="510"/>
      <c r="C590" s="506"/>
      <c r="D590" s="506"/>
      <c r="E590" s="771"/>
      <c r="F590" s="770"/>
      <c r="G590" s="519"/>
      <c r="H590" s="513"/>
      <c r="I590" s="520"/>
      <c r="J590" s="457"/>
    </row>
    <row r="591" spans="1:10" s="486" customFormat="1" ht="16.5" customHeight="1" x14ac:dyDescent="0.2">
      <c r="A591" s="452"/>
      <c r="B591" s="505" t="s">
        <v>240</v>
      </c>
      <c r="C591" s="506"/>
      <c r="D591" s="507"/>
      <c r="E591" s="769">
        <v>87545.039999999964</v>
      </c>
      <c r="F591" s="768">
        <v>-6.8302863247592382E-3</v>
      </c>
      <c r="G591" s="519"/>
      <c r="H591" s="513"/>
      <c r="I591" s="520"/>
      <c r="J591" s="457"/>
    </row>
    <row r="592" spans="1:10" s="486" customFormat="1" ht="16.5" hidden="1" customHeight="1" x14ac:dyDescent="0.2">
      <c r="A592" s="452"/>
      <c r="B592" s="514"/>
      <c r="C592" s="515"/>
      <c r="D592" s="758"/>
      <c r="E592" s="767"/>
      <c r="F592" s="766"/>
      <c r="G592" s="519"/>
      <c r="H592" s="513"/>
      <c r="I592" s="520"/>
      <c r="J592" s="457"/>
    </row>
    <row r="593" spans="1:10" s="486" customFormat="1" ht="16.5" hidden="1" customHeight="1" x14ac:dyDescent="0.2">
      <c r="A593" s="452"/>
      <c r="B593" s="514"/>
      <c r="C593" s="515"/>
      <c r="D593" s="758"/>
      <c r="E593" s="767"/>
      <c r="F593" s="766"/>
      <c r="G593" s="519"/>
      <c r="H593" s="513"/>
      <c r="I593" s="520"/>
      <c r="J593" s="457"/>
    </row>
    <row r="594" spans="1:10" s="486" customFormat="1" ht="16.5" hidden="1" customHeight="1" x14ac:dyDescent="0.2">
      <c r="A594" s="452"/>
      <c r="B594" s="514"/>
      <c r="C594" s="515"/>
      <c r="D594" s="758"/>
      <c r="E594" s="767"/>
      <c r="F594" s="766"/>
      <c r="G594" s="519"/>
      <c r="H594" s="513"/>
      <c r="I594" s="520"/>
      <c r="J594" s="457"/>
    </row>
    <row r="595" spans="1:10" s="486" customFormat="1" ht="16.5" customHeight="1" x14ac:dyDescent="0.2">
      <c r="A595" s="452"/>
      <c r="B595" s="514"/>
      <c r="C595" s="515"/>
      <c r="D595" s="758"/>
      <c r="E595" s="767"/>
      <c r="F595" s="766"/>
      <c r="G595" s="519"/>
      <c r="H595" s="513"/>
      <c r="I595" s="520"/>
      <c r="J595" s="457"/>
    </row>
    <row r="596" spans="1:10" s="486" customFormat="1" ht="16.5" customHeight="1" x14ac:dyDescent="0.2">
      <c r="A596" s="452"/>
      <c r="B596" s="126" t="s">
        <v>433</v>
      </c>
      <c r="C596" s="127"/>
      <c r="D596" s="128"/>
      <c r="E596" s="411"/>
      <c r="F596" s="412"/>
      <c r="G596" s="519"/>
      <c r="H596" s="513"/>
      <c r="I596" s="520"/>
      <c r="J596" s="457"/>
    </row>
    <row r="597" spans="1:10" s="486" customFormat="1" ht="16.5" customHeight="1" x14ac:dyDescent="0.2">
      <c r="A597" s="452"/>
      <c r="B597" s="514"/>
      <c r="C597" s="515"/>
      <c r="D597" s="758"/>
      <c r="E597" s="767"/>
      <c r="F597" s="766"/>
      <c r="G597" s="519"/>
      <c r="H597" s="513"/>
      <c r="I597" s="520"/>
      <c r="J597" s="457"/>
    </row>
    <row r="598" spans="1:10" s="486" customFormat="1" ht="16.5" customHeight="1" x14ac:dyDescent="0.2">
      <c r="A598" s="452"/>
      <c r="B598" s="505" t="s">
        <v>19</v>
      </c>
      <c r="C598" s="521"/>
      <c r="D598" s="765"/>
      <c r="E598" s="769"/>
      <c r="F598" s="768"/>
      <c r="G598" s="519"/>
      <c r="H598" s="513"/>
      <c r="I598" s="520"/>
      <c r="J598" s="457"/>
    </row>
    <row r="599" spans="1:10" s="486" customFormat="1" ht="16.5" customHeight="1" x14ac:dyDescent="0.2">
      <c r="A599" s="452"/>
      <c r="B599" s="514"/>
      <c r="C599" s="515"/>
      <c r="D599" s="758"/>
      <c r="E599" s="767"/>
      <c r="F599" s="766"/>
      <c r="G599" s="519"/>
      <c r="H599" s="513"/>
      <c r="I599" s="520"/>
      <c r="J599" s="457"/>
    </row>
    <row r="600" spans="1:10" s="486" customFormat="1" ht="16.5" customHeight="1" x14ac:dyDescent="0.2">
      <c r="A600" s="452"/>
      <c r="B600" s="505" t="s">
        <v>44</v>
      </c>
      <c r="C600" s="521"/>
      <c r="D600" s="765"/>
      <c r="E600" s="769"/>
      <c r="F600" s="768"/>
      <c r="G600" s="519"/>
      <c r="H600" s="513"/>
      <c r="I600" s="520"/>
    </row>
    <row r="601" spans="1:10" s="486" customFormat="1" ht="16.5" customHeight="1" x14ac:dyDescent="0.2">
      <c r="A601" s="452"/>
      <c r="B601" s="514"/>
      <c r="C601" s="515"/>
      <c r="D601" s="758"/>
      <c r="E601" s="767"/>
      <c r="F601" s="766"/>
      <c r="G601" s="519"/>
      <c r="H601" s="513"/>
      <c r="I601" s="520"/>
      <c r="J601" s="457"/>
    </row>
    <row r="602" spans="1:10" s="486" customFormat="1" ht="16.5" customHeight="1" x14ac:dyDescent="0.2">
      <c r="A602" s="452"/>
      <c r="B602" s="523" t="s">
        <v>42</v>
      </c>
      <c r="C602" s="521"/>
      <c r="D602" s="765"/>
      <c r="E602" s="764"/>
      <c r="F602" s="763"/>
      <c r="G602" s="519"/>
      <c r="H602" s="513"/>
      <c r="I602" s="520"/>
    </row>
    <row r="603" spans="1:10" s="486" customFormat="1" ht="16.5" customHeight="1" x14ac:dyDescent="0.2">
      <c r="A603" s="452"/>
      <c r="B603" s="526" t="s">
        <v>83</v>
      </c>
      <c r="C603" s="515"/>
      <c r="D603" s="762"/>
      <c r="E603" s="568"/>
      <c r="F603" s="570"/>
      <c r="G603" s="540"/>
      <c r="H603" s="513"/>
      <c r="I603" s="520"/>
      <c r="J603" s="457"/>
    </row>
    <row r="604" spans="1:10" s="486" customFormat="1" ht="16.5" customHeight="1" x14ac:dyDescent="0.2">
      <c r="A604" s="452"/>
      <c r="B604" s="530" t="s">
        <v>84</v>
      </c>
      <c r="C604" s="531"/>
      <c r="D604" s="761"/>
      <c r="E604" s="760"/>
      <c r="F604" s="759"/>
      <c r="G604" s="468"/>
      <c r="H604" s="541"/>
      <c r="I604" s="520"/>
    </row>
    <row r="605" spans="1:10" s="486" customFormat="1" ht="16.5" customHeight="1" thickBot="1" x14ac:dyDescent="0.25">
      <c r="A605" s="452"/>
      <c r="B605" s="535"/>
      <c r="C605" s="515"/>
      <c r="D605" s="758"/>
      <c r="E605" s="757"/>
      <c r="F605" s="756"/>
      <c r="G605" s="468"/>
      <c r="H605" s="541"/>
      <c r="I605" s="520"/>
    </row>
    <row r="606" spans="1:10" ht="16.5" customHeight="1" thickBot="1" x14ac:dyDescent="0.25">
      <c r="B606" s="536" t="s">
        <v>168</v>
      </c>
      <c r="C606" s="537"/>
      <c r="D606" s="537"/>
      <c r="E606" s="755">
        <v>429652701.78155506</v>
      </c>
      <c r="F606" s="754">
        <v>2.6735900184113204E-2</v>
      </c>
      <c r="I606" s="111"/>
      <c r="J606" s="104"/>
    </row>
    <row r="607" spans="1:10" ht="16.5" customHeight="1" x14ac:dyDescent="0.2">
      <c r="B607" s="467"/>
      <c r="C607" s="468"/>
      <c r="D607" s="468"/>
      <c r="E607" s="468"/>
      <c r="F607" s="468"/>
      <c r="I607" s="111"/>
      <c r="J607" s="104"/>
    </row>
    <row r="608" spans="1:10" ht="16.5" customHeight="1" x14ac:dyDescent="0.2">
      <c r="I608" s="111"/>
    </row>
    <row r="609" spans="1:10" s="136" customFormat="1" ht="39" customHeight="1" x14ac:dyDescent="0.2">
      <c r="A609" s="6"/>
      <c r="B609" s="5"/>
      <c r="C609" s="3"/>
      <c r="D609" s="3"/>
      <c r="E609" s="3"/>
      <c r="F609" s="3"/>
      <c r="G609" s="3"/>
      <c r="H609" s="3"/>
      <c r="I609" s="85"/>
      <c r="J609" s="104"/>
    </row>
  </sheetData>
  <dataConsolidate/>
  <mergeCells count="90">
    <mergeCell ref="B580:D580"/>
    <mergeCell ref="B567:D567"/>
    <mergeCell ref="B578:D578"/>
    <mergeCell ref="B581:D581"/>
    <mergeCell ref="B568:D568"/>
    <mergeCell ref="B569:D569"/>
    <mergeCell ref="B571:D571"/>
    <mergeCell ref="B575:D575"/>
    <mergeCell ref="B577:D577"/>
    <mergeCell ref="B574:D574"/>
    <mergeCell ref="B570:D570"/>
    <mergeCell ref="B576:D576"/>
    <mergeCell ref="B566:D566"/>
    <mergeCell ref="B555:D555"/>
    <mergeCell ref="B560:D560"/>
    <mergeCell ref="B559:D559"/>
    <mergeCell ref="B544:D544"/>
    <mergeCell ref="B551:D551"/>
    <mergeCell ref="B552:D552"/>
    <mergeCell ref="B553:D553"/>
    <mergeCell ref="B563:D563"/>
    <mergeCell ref="B565:D565"/>
    <mergeCell ref="B545:D545"/>
    <mergeCell ref="B547:D547"/>
    <mergeCell ref="B537:D537"/>
    <mergeCell ref="B538:D538"/>
    <mergeCell ref="B541:D541"/>
    <mergeCell ref="B542:D542"/>
    <mergeCell ref="B539:D539"/>
    <mergeCell ref="B540:D540"/>
    <mergeCell ref="B513:C513"/>
    <mergeCell ref="B557:D557"/>
    <mergeCell ref="B509:C509"/>
    <mergeCell ref="B522:D522"/>
    <mergeCell ref="B523:D523"/>
    <mergeCell ref="B524:D524"/>
    <mergeCell ref="B548:D548"/>
    <mergeCell ref="B526:D526"/>
    <mergeCell ref="B531:D531"/>
    <mergeCell ref="B527:D527"/>
    <mergeCell ref="B480:C480"/>
    <mergeCell ref="B492:C492"/>
    <mergeCell ref="B491:C491"/>
    <mergeCell ref="B489:C489"/>
    <mergeCell ref="B493:C493"/>
    <mergeCell ref="B536:D536"/>
    <mergeCell ref="B511:C511"/>
    <mergeCell ref="B510:C510"/>
    <mergeCell ref="B519:C519"/>
    <mergeCell ref="B515:C515"/>
    <mergeCell ref="B495:C495"/>
    <mergeCell ref="B501:C501"/>
    <mergeCell ref="B484:C484"/>
    <mergeCell ref="B479:C479"/>
    <mergeCell ref="B496:C496"/>
    <mergeCell ref="B558:D558"/>
    <mergeCell ref="B533:D533"/>
    <mergeCell ref="B534:D534"/>
    <mergeCell ref="B543:D543"/>
    <mergeCell ref="B556:D556"/>
    <mergeCell ref="B505:C505"/>
    <mergeCell ref="B550:D550"/>
    <mergeCell ref="B508:C508"/>
    <mergeCell ref="B512:C512"/>
    <mergeCell ref="B500:C500"/>
    <mergeCell ref="B481:C481"/>
    <mergeCell ref="B498:C498"/>
    <mergeCell ref="B499:C499"/>
    <mergeCell ref="B490:C490"/>
    <mergeCell ref="B485:C485"/>
    <mergeCell ref="B506:C506"/>
    <mergeCell ref="B514:C514"/>
    <mergeCell ref="B535:D535"/>
    <mergeCell ref="B586:C586"/>
    <mergeCell ref="B477:C477"/>
    <mergeCell ref="B494:C494"/>
    <mergeCell ref="B507:C507"/>
    <mergeCell ref="B497:C497"/>
    <mergeCell ref="B478:C478"/>
    <mergeCell ref="B502:C502"/>
    <mergeCell ref="B579:D579"/>
    <mergeCell ref="B562:D562"/>
    <mergeCell ref="B564:D564"/>
    <mergeCell ref="B572:D572"/>
    <mergeCell ref="B525:D525"/>
    <mergeCell ref="B520:D520"/>
    <mergeCell ref="B549:D549"/>
    <mergeCell ref="B521:D521"/>
    <mergeCell ref="B532:D532"/>
    <mergeCell ref="B561:D561"/>
  </mergeCells>
  <printOptions headings="1"/>
  <pageMargins left="0.19685039370078741" right="0.19685039370078741" top="0.27559055118110237" bottom="0.19685039370078741" header="0.31496062992125984" footer="0.51181102362204722"/>
  <pageSetup paperSize="9" scale="32" fitToHeight="7" orientation="portrait" verticalDpi="1200" r:id="rId1"/>
  <headerFooter alignWithMargins="0"/>
  <rowBreaks count="4" manualBreakCount="4">
    <brk id="135" max="8" man="1"/>
    <brk id="268" max="8" man="1"/>
    <brk id="384" max="8" man="1"/>
    <brk id="472"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tabColor indexed="45"/>
  </sheetPr>
  <dimension ref="A1:I23"/>
  <sheetViews>
    <sheetView showZeros="0" view="pageBreakPreview" zoomScale="115" zoomScaleNormal="100" zoomScaleSheetLayoutView="115" workbookViewId="0">
      <selection activeCell="D21" sqref="D21:F21"/>
    </sheetView>
  </sheetViews>
  <sheetFormatPr baseColWidth="10" defaultRowHeight="11.25" x14ac:dyDescent="0.2"/>
  <cols>
    <col min="1" max="1" width="4" style="6" customWidth="1"/>
    <col min="2" max="2" width="45.42578125" style="5" customWidth="1"/>
    <col min="3" max="3" width="13.7109375" style="3" customWidth="1"/>
    <col min="4" max="4" width="14.7109375" style="3" customWidth="1"/>
    <col min="5" max="5" width="2.28515625" style="3" customWidth="1"/>
    <col min="6" max="6" width="10.42578125" style="3" customWidth="1"/>
    <col min="7" max="7" width="2.5703125" style="3" customWidth="1"/>
    <col min="8" max="16384" width="11.42578125" style="5"/>
  </cols>
  <sheetData>
    <row r="1" spans="1:9" x14ac:dyDescent="0.2">
      <c r="B1" s="43"/>
      <c r="G1" s="4"/>
    </row>
    <row r="2" spans="1:9" s="136" customFormat="1" ht="24.75" customHeight="1" x14ac:dyDescent="0.15">
      <c r="A2" s="6"/>
      <c r="B2" s="137" t="s">
        <v>332</v>
      </c>
      <c r="C2" s="138"/>
      <c r="D2" s="138"/>
      <c r="E2" s="138"/>
      <c r="F2" s="138"/>
      <c r="G2" s="138"/>
    </row>
    <row r="3" spans="1:9" ht="12" customHeight="1" x14ac:dyDescent="0.2">
      <c r="B3" s="9">
        <f>Maladie_mnt!B3</f>
        <v>0</v>
      </c>
      <c r="C3" s="11" t="str">
        <f>Maladie_mnt!C3</f>
        <v>MOIS DE NOVEMBRE 2024</v>
      </c>
      <c r="D3" s="11"/>
      <c r="H3" s="3"/>
      <c r="I3" s="3"/>
    </row>
    <row r="4" spans="1:9" ht="19.5" customHeight="1" x14ac:dyDescent="0.2">
      <c r="B4" s="12" t="s">
        <v>46</v>
      </c>
      <c r="C4" s="87"/>
      <c r="D4" s="139"/>
      <c r="E4" s="139"/>
      <c r="F4" s="140"/>
      <c r="G4" s="86"/>
    </row>
    <row r="5" spans="1:9" ht="25.5" customHeight="1" x14ac:dyDescent="0.2">
      <c r="B5" s="141" t="s">
        <v>15</v>
      </c>
      <c r="C5" s="142"/>
      <c r="D5" s="189" t="s">
        <v>6</v>
      </c>
      <c r="E5" s="143"/>
      <c r="F5" s="341" t="s">
        <v>333</v>
      </c>
      <c r="G5" s="144"/>
    </row>
    <row r="6" spans="1:9" ht="25.5" customHeight="1" x14ac:dyDescent="0.2">
      <c r="B6" s="145" t="s">
        <v>32</v>
      </c>
      <c r="C6" s="146"/>
      <c r="D6" s="365"/>
      <c r="E6" s="257"/>
      <c r="F6" s="388"/>
      <c r="G6" s="144"/>
    </row>
    <row r="7" spans="1:9" s="95" customFormat="1" ht="25.5" customHeight="1" x14ac:dyDescent="0.2">
      <c r="A7" s="91"/>
      <c r="B7" s="147" t="s">
        <v>16</v>
      </c>
      <c r="C7" s="148"/>
      <c r="D7" s="364"/>
      <c r="E7" s="258"/>
      <c r="F7" s="239"/>
      <c r="G7" s="94"/>
    </row>
    <row r="8" spans="1:9" ht="15" hidden="1" customHeight="1" x14ac:dyDescent="0.2">
      <c r="B8" s="149" t="s">
        <v>334</v>
      </c>
      <c r="C8" s="68"/>
      <c r="D8" s="364">
        <v>632878742.4000001</v>
      </c>
      <c r="E8" s="258"/>
      <c r="F8" s="239">
        <v>7.7662152074523316E-2</v>
      </c>
      <c r="G8" s="20"/>
    </row>
    <row r="9" spans="1:9" ht="15" hidden="1" customHeight="1" x14ac:dyDescent="0.2">
      <c r="B9" s="149" t="s">
        <v>335</v>
      </c>
      <c r="C9" s="68"/>
      <c r="D9" s="364"/>
      <c r="E9" s="258"/>
      <c r="F9" s="239"/>
      <c r="G9" s="20"/>
    </row>
    <row r="10" spans="1:9" ht="15" customHeight="1" x14ac:dyDescent="0.2">
      <c r="B10" s="149" t="s">
        <v>317</v>
      </c>
      <c r="C10" s="68"/>
      <c r="D10" s="364">
        <v>632878742.4000001</v>
      </c>
      <c r="E10" s="258"/>
      <c r="F10" s="239">
        <v>7.7662152074523316E-2</v>
      </c>
      <c r="G10" s="20"/>
    </row>
    <row r="11" spans="1:9" ht="24" hidden="1" customHeight="1" x14ac:dyDescent="0.2">
      <c r="B11" s="149" t="s">
        <v>336</v>
      </c>
      <c r="C11" s="68"/>
      <c r="D11" s="364">
        <v>23799495.739999995</v>
      </c>
      <c r="E11" s="258"/>
      <c r="F11" s="239">
        <v>7.2515538131068258E-2</v>
      </c>
      <c r="G11" s="20"/>
    </row>
    <row r="12" spans="1:9" ht="12.75" hidden="1" customHeight="1" x14ac:dyDescent="0.2">
      <c r="B12" s="149" t="s">
        <v>337</v>
      </c>
      <c r="C12" s="68"/>
      <c r="D12" s="364"/>
      <c r="E12" s="258"/>
      <c r="F12" s="239"/>
      <c r="G12" s="20"/>
    </row>
    <row r="13" spans="1:9" ht="13.5" customHeight="1" x14ac:dyDescent="0.2">
      <c r="B13" s="149" t="s">
        <v>318</v>
      </c>
      <c r="C13" s="68"/>
      <c r="D13" s="364">
        <v>23799495.739999995</v>
      </c>
      <c r="E13" s="258"/>
      <c r="F13" s="239">
        <v>7.2515538131068258E-2</v>
      </c>
      <c r="G13" s="20"/>
    </row>
    <row r="14" spans="1:9" ht="21.75" hidden="1" customHeight="1" x14ac:dyDescent="0.2">
      <c r="B14" s="149" t="s">
        <v>338</v>
      </c>
      <c r="C14" s="68"/>
      <c r="D14" s="364">
        <v>13017020.380000003</v>
      </c>
      <c r="E14" s="258"/>
      <c r="F14" s="239">
        <v>6.0449084017832888E-3</v>
      </c>
      <c r="G14" s="20"/>
    </row>
    <row r="15" spans="1:9" ht="14.25" hidden="1" customHeight="1" x14ac:dyDescent="0.2">
      <c r="B15" s="149" t="s">
        <v>339</v>
      </c>
      <c r="C15" s="68"/>
      <c r="D15" s="365"/>
      <c r="E15" s="257"/>
      <c r="F15" s="239"/>
      <c r="G15" s="20"/>
    </row>
    <row r="16" spans="1:9" ht="16.5" customHeight="1" x14ac:dyDescent="0.2">
      <c r="B16" s="149" t="s">
        <v>319</v>
      </c>
      <c r="C16" s="68"/>
      <c r="D16" s="364">
        <v>13017020.380000003</v>
      </c>
      <c r="E16" s="258"/>
      <c r="F16" s="239">
        <v>6.0449084017832888E-3</v>
      </c>
      <c r="G16" s="20"/>
    </row>
    <row r="17" spans="1:7" s="63" customFormat="1" ht="29.25" customHeight="1" x14ac:dyDescent="0.2">
      <c r="A17" s="61"/>
      <c r="B17" s="151" t="s">
        <v>17</v>
      </c>
      <c r="C17" s="152"/>
      <c r="D17" s="426">
        <v>669695258.5200001</v>
      </c>
      <c r="E17" s="397"/>
      <c r="F17" s="389">
        <v>7.5989838299624024E-2</v>
      </c>
      <c r="G17" s="153"/>
    </row>
    <row r="18" spans="1:7" ht="20.25" customHeight="1" thickBot="1" x14ac:dyDescent="0.25">
      <c r="B18" s="97" t="s">
        <v>18</v>
      </c>
      <c r="C18" s="150"/>
      <c r="D18" s="364"/>
      <c r="E18" s="258"/>
      <c r="F18" s="390"/>
      <c r="G18" s="20"/>
    </row>
    <row r="19" spans="1:7" s="121" customFormat="1" ht="42.75" customHeight="1" thickBot="1" x14ac:dyDescent="0.25">
      <c r="A19" s="114"/>
      <c r="B19" s="154" t="s">
        <v>19</v>
      </c>
      <c r="C19" s="155"/>
      <c r="D19" s="366">
        <v>669695258.5200001</v>
      </c>
      <c r="E19" s="259"/>
      <c r="F19" s="260">
        <v>7.5989838299624024E-2</v>
      </c>
      <c r="G19" s="156"/>
    </row>
    <row r="20" spans="1:7" s="160" customFormat="1" ht="42.75" customHeight="1" thickBot="1" x14ac:dyDescent="0.25">
      <c r="A20" s="6"/>
      <c r="B20" s="157"/>
      <c r="C20" s="158"/>
      <c r="D20" s="159"/>
      <c r="E20" s="159"/>
      <c r="F20" s="188"/>
      <c r="G20" s="47"/>
    </row>
    <row r="21" spans="1:7" s="121" customFormat="1" ht="53.25" customHeight="1" thickBot="1" x14ac:dyDescent="0.25">
      <c r="A21" s="114"/>
      <c r="B21" s="379" t="s">
        <v>44</v>
      </c>
      <c r="C21" s="380"/>
      <c r="D21" s="381">
        <v>8371938.2300000014</v>
      </c>
      <c r="E21" s="259"/>
      <c r="F21" s="260">
        <v>-5.8939070744934541E-2</v>
      </c>
      <c r="G21" s="156"/>
    </row>
    <row r="22" spans="1:7" ht="29.25" customHeight="1" x14ac:dyDescent="0.2">
      <c r="B22" s="382"/>
      <c r="C22" s="159"/>
      <c r="D22" s="159"/>
      <c r="E22" s="159"/>
      <c r="F22" s="47"/>
      <c r="G22" s="47"/>
    </row>
    <row r="23" spans="1:7" ht="9" customHeight="1" x14ac:dyDescent="0.2">
      <c r="A23" s="1"/>
      <c r="F23" s="4"/>
      <c r="G23" s="4"/>
    </row>
  </sheetData>
  <dataConsolidate/>
  <pageMargins left="0.19685039370078741" right="0.19685039370078741" top="0.27559055118110237" bottom="0.19685039370078741" header="0.31496062992125984" footer="0.51181102362204722"/>
  <pageSetup paperSize="9" scale="88" orientation="portrait" horizontalDpi="1200" verticalDpi="1200" r:id="rId1"/>
  <headerFooter alignWithMargins="0">
    <oddFooter xml:space="preserve">&amp;R&amp;8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tabColor indexed="45"/>
  </sheetPr>
  <dimension ref="A1:K601"/>
  <sheetViews>
    <sheetView showZeros="0" view="pageBreakPreview" topLeftCell="A430" zoomScale="115" zoomScaleNormal="100" zoomScaleSheetLayoutView="115" workbookViewId="0">
      <selection activeCell="E600" sqref="E600:F600"/>
    </sheetView>
  </sheetViews>
  <sheetFormatPr baseColWidth="10" defaultRowHeight="11.25" x14ac:dyDescent="0.2"/>
  <cols>
    <col min="1" max="1" width="4" style="6" customWidth="1"/>
    <col min="2" max="2" width="64.28515625" style="5" customWidth="1"/>
    <col min="3" max="3" width="15" style="3" bestFit="1" customWidth="1"/>
    <col min="4" max="4" width="14.85546875" style="3" customWidth="1"/>
    <col min="5" max="5" width="15" style="3" customWidth="1"/>
    <col min="6" max="6" width="14.85546875" style="3" bestFit="1" customWidth="1"/>
    <col min="7" max="7" width="3.8554687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5" customHeight="1" x14ac:dyDescent="0.25">
      <c r="B2" s="7" t="s">
        <v>288</v>
      </c>
      <c r="C2" s="8"/>
      <c r="D2" s="8"/>
      <c r="E2" s="8"/>
      <c r="F2" s="8"/>
      <c r="G2" s="8"/>
      <c r="H2" s="8"/>
      <c r="I2" s="8"/>
    </row>
    <row r="3" spans="1:9" ht="12" customHeight="1" x14ac:dyDescent="0.2">
      <c r="B3" s="9"/>
      <c r="C3" s="10" t="str">
        <f>Tousrisques_mnt!C3</f>
        <v>MOIS DE NOVEMBRE 2024</v>
      </c>
      <c r="D3" s="11"/>
    </row>
    <row r="4" spans="1:9" ht="14.25" customHeight="1" x14ac:dyDescent="0.2">
      <c r="B4" s="12" t="s">
        <v>173</v>
      </c>
      <c r="C4" s="13"/>
      <c r="D4" s="13"/>
      <c r="E4" s="13"/>
      <c r="F4" s="14"/>
      <c r="G4" s="15"/>
      <c r="H4" s="5"/>
      <c r="I4" s="5"/>
    </row>
    <row r="5" spans="1:9" ht="12" customHeight="1" x14ac:dyDescent="0.2">
      <c r="B5" s="16" t="s">
        <v>4</v>
      </c>
      <c r="C5" s="18" t="s">
        <v>6</v>
      </c>
      <c r="D5" s="219" t="s">
        <v>3</v>
      </c>
      <c r="E5" s="219" t="s">
        <v>237</v>
      </c>
      <c r="F5" s="19" t="str">
        <f>Maladie_mnt!$H$5</f>
        <v>GAM</v>
      </c>
      <c r="G5" s="20"/>
      <c r="H5" s="5"/>
      <c r="I5" s="5"/>
    </row>
    <row r="6" spans="1:9" ht="9.75" customHeight="1" x14ac:dyDescent="0.2">
      <c r="B6" s="21"/>
      <c r="C6" s="17"/>
      <c r="D6" s="220" t="s">
        <v>241</v>
      </c>
      <c r="E6" s="220" t="s">
        <v>239</v>
      </c>
      <c r="F6" s="22" t="str">
        <f>Maladie_mnt!$H$6</f>
        <v>en %</v>
      </c>
      <c r="G6" s="23"/>
      <c r="H6" s="5"/>
      <c r="I6" s="5"/>
    </row>
    <row r="7" spans="1:9" s="28" customFormat="1" ht="16.5" customHeight="1" x14ac:dyDescent="0.2">
      <c r="A7" s="24"/>
      <c r="B7" s="25" t="s">
        <v>170</v>
      </c>
      <c r="C7" s="287"/>
      <c r="D7" s="288"/>
      <c r="E7" s="288"/>
      <c r="F7" s="181"/>
      <c r="G7" s="27"/>
    </row>
    <row r="8" spans="1:9" ht="6.75" customHeight="1" x14ac:dyDescent="0.2">
      <c r="B8" s="29"/>
      <c r="C8" s="289"/>
      <c r="D8" s="290"/>
      <c r="E8" s="290"/>
      <c r="F8" s="179"/>
      <c r="G8" s="20"/>
      <c r="H8" s="5"/>
      <c r="I8" s="5"/>
    </row>
    <row r="9" spans="1:9" s="28" customFormat="1" ht="14.25" customHeight="1" x14ac:dyDescent="0.2">
      <c r="A9" s="24"/>
      <c r="B9" s="31" t="s">
        <v>88</v>
      </c>
      <c r="C9" s="291"/>
      <c r="D9" s="292"/>
      <c r="E9" s="292"/>
      <c r="F9" s="178"/>
      <c r="G9" s="27"/>
    </row>
    <row r="10" spans="1:9" ht="10.5" customHeight="1" x14ac:dyDescent="0.2">
      <c r="B10" s="16" t="s">
        <v>22</v>
      </c>
      <c r="C10" s="289">
        <v>5091038.6499999985</v>
      </c>
      <c r="D10" s="290">
        <v>204038.03000000003</v>
      </c>
      <c r="E10" s="290">
        <v>4217.26</v>
      </c>
      <c r="F10" s="179">
        <v>-9.7258184149776383E-2</v>
      </c>
      <c r="G10" s="20"/>
      <c r="H10" s="5"/>
      <c r="I10" s="5"/>
    </row>
    <row r="11" spans="1:9" ht="10.5" customHeight="1" x14ac:dyDescent="0.2">
      <c r="B11" s="16" t="s">
        <v>100</v>
      </c>
      <c r="C11" s="289">
        <v>39412.26</v>
      </c>
      <c r="D11" s="290">
        <v>36.5</v>
      </c>
      <c r="E11" s="290">
        <v>102</v>
      </c>
      <c r="F11" s="179">
        <v>-0.16177264392076496</v>
      </c>
      <c r="G11" s="20"/>
      <c r="H11" s="5"/>
      <c r="I11" s="5"/>
    </row>
    <row r="12" spans="1:9" ht="10.5" customHeight="1" x14ac:dyDescent="0.2">
      <c r="B12" s="16" t="s">
        <v>340</v>
      </c>
      <c r="C12" s="289">
        <v>283853.8</v>
      </c>
      <c r="D12" s="290">
        <v>23933.030000000002</v>
      </c>
      <c r="E12" s="290">
        <v>216.38</v>
      </c>
      <c r="F12" s="179">
        <v>1.9244266257724574E-2</v>
      </c>
      <c r="G12" s="20"/>
      <c r="H12" s="5"/>
      <c r="I12" s="5"/>
    </row>
    <row r="13" spans="1:9" ht="10.5" customHeight="1" x14ac:dyDescent="0.2">
      <c r="B13" s="340" t="s">
        <v>90</v>
      </c>
      <c r="C13" s="289">
        <v>280166.39</v>
      </c>
      <c r="D13" s="290">
        <v>23829.32</v>
      </c>
      <c r="E13" s="290">
        <v>210.99</v>
      </c>
      <c r="F13" s="179">
        <v>1.7852521125698129E-2</v>
      </c>
      <c r="G13" s="20"/>
      <c r="H13" s="5"/>
      <c r="I13" s="5"/>
    </row>
    <row r="14" spans="1:9" ht="10.5" customHeight="1" x14ac:dyDescent="0.2">
      <c r="B14" s="33" t="s">
        <v>304</v>
      </c>
      <c r="C14" s="289">
        <v>67471.899999999965</v>
      </c>
      <c r="D14" s="290">
        <v>8076.4499999999971</v>
      </c>
      <c r="E14" s="290"/>
      <c r="F14" s="179">
        <v>-2.6779049582098202E-2</v>
      </c>
      <c r="G14" s="20"/>
      <c r="H14" s="5"/>
      <c r="I14" s="5"/>
    </row>
    <row r="15" spans="1:9" ht="10.5" customHeight="1" x14ac:dyDescent="0.2">
      <c r="B15" s="33" t="s">
        <v>305</v>
      </c>
      <c r="C15" s="289"/>
      <c r="D15" s="290"/>
      <c r="E15" s="290"/>
      <c r="F15" s="179"/>
      <c r="G15" s="20"/>
      <c r="H15" s="5"/>
      <c r="I15" s="5"/>
    </row>
    <row r="16" spans="1:9" ht="10.5" customHeight="1" x14ac:dyDescent="0.2">
      <c r="B16" s="33" t="s">
        <v>306</v>
      </c>
      <c r="C16" s="289"/>
      <c r="D16" s="290"/>
      <c r="E16" s="290"/>
      <c r="F16" s="179"/>
      <c r="G16" s="20"/>
      <c r="H16" s="5"/>
      <c r="I16" s="5"/>
    </row>
    <row r="17" spans="1:9" ht="10.5" customHeight="1" x14ac:dyDescent="0.2">
      <c r="B17" s="33" t="s">
        <v>307</v>
      </c>
      <c r="C17" s="289">
        <v>41984.430000000022</v>
      </c>
      <c r="D17" s="290">
        <v>1047.6100000000001</v>
      </c>
      <c r="E17" s="290">
        <v>37.800000000000004</v>
      </c>
      <c r="F17" s="179">
        <v>2.5799381848834013E-2</v>
      </c>
      <c r="G17" s="20"/>
      <c r="H17" s="5"/>
      <c r="I17" s="5"/>
    </row>
    <row r="18" spans="1:9" ht="10.5" customHeight="1" x14ac:dyDescent="0.2">
      <c r="B18" s="33" t="s">
        <v>308</v>
      </c>
      <c r="C18" s="289">
        <v>5576.3699999999981</v>
      </c>
      <c r="D18" s="290">
        <v>25.150000000000002</v>
      </c>
      <c r="E18" s="290">
        <v>19.95</v>
      </c>
      <c r="F18" s="179">
        <v>3.1665744716671718E-2</v>
      </c>
      <c r="G18" s="20"/>
      <c r="H18" s="5"/>
      <c r="I18" s="5"/>
    </row>
    <row r="19" spans="1:9" ht="10.5" customHeight="1" x14ac:dyDescent="0.2">
      <c r="B19" s="33" t="s">
        <v>309</v>
      </c>
      <c r="C19" s="289">
        <v>165133.69000000003</v>
      </c>
      <c r="D19" s="290">
        <v>14680.110000000002</v>
      </c>
      <c r="E19" s="290">
        <v>153.24</v>
      </c>
      <c r="F19" s="179">
        <v>3.4735260819142466E-2</v>
      </c>
      <c r="G19" s="20"/>
      <c r="H19" s="5"/>
      <c r="I19" s="5"/>
    </row>
    <row r="20" spans="1:9" ht="10.5" customHeight="1" x14ac:dyDescent="0.2">
      <c r="B20" s="33" t="s">
        <v>89</v>
      </c>
      <c r="C20" s="289">
        <v>3687.4100000000012</v>
      </c>
      <c r="D20" s="290">
        <v>103.71</v>
      </c>
      <c r="E20" s="290">
        <v>5.3900000000000006</v>
      </c>
      <c r="F20" s="179">
        <v>0.13740846530164053</v>
      </c>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1.25" customHeight="1" x14ac:dyDescent="0.2">
      <c r="B23" s="16" t="s">
        <v>91</v>
      </c>
      <c r="C23" s="289">
        <v>27708.690000000002</v>
      </c>
      <c r="D23" s="290">
        <v>3291.84</v>
      </c>
      <c r="E23" s="290">
        <v>0</v>
      </c>
      <c r="F23" s="179">
        <v>2.1526057334985138E-2</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349.60000000000008</v>
      </c>
      <c r="D25" s="290">
        <v>349.60000000000008</v>
      </c>
      <c r="E25" s="290"/>
      <c r="F25" s="179">
        <v>0.24501424501424496</v>
      </c>
      <c r="G25" s="34"/>
      <c r="H25" s="5"/>
      <c r="I25" s="5"/>
    </row>
    <row r="26" spans="1:9" ht="10.5" customHeight="1" x14ac:dyDescent="0.2">
      <c r="B26" s="16" t="s">
        <v>381</v>
      </c>
      <c r="C26" s="289">
        <v>55848.209999999992</v>
      </c>
      <c r="D26" s="290"/>
      <c r="E26" s="290">
        <v>25</v>
      </c>
      <c r="F26" s="179">
        <v>-0.11250365895402081</v>
      </c>
      <c r="G26" s="34"/>
      <c r="H26" s="5"/>
      <c r="I26" s="5"/>
    </row>
    <row r="27" spans="1:9" s="486" customFormat="1" ht="10.5" customHeight="1" x14ac:dyDescent="0.2">
      <c r="A27" s="452"/>
      <c r="B27" s="563" t="s">
        <v>310</v>
      </c>
      <c r="C27" s="568"/>
      <c r="D27" s="569"/>
      <c r="E27" s="569"/>
      <c r="F27" s="570"/>
      <c r="G27" s="571"/>
    </row>
    <row r="28" spans="1:9" s="486" customFormat="1" ht="10.5" customHeight="1" x14ac:dyDescent="0.2">
      <c r="A28" s="452"/>
      <c r="B28" s="563" t="s">
        <v>311</v>
      </c>
      <c r="C28" s="568"/>
      <c r="D28" s="569"/>
      <c r="E28" s="569"/>
      <c r="F28" s="570"/>
      <c r="G28" s="571"/>
    </row>
    <row r="29" spans="1:9" s="486" customFormat="1" ht="10.5" customHeight="1" x14ac:dyDescent="0.2">
      <c r="A29" s="452"/>
      <c r="B29" s="563" t="s">
        <v>312</v>
      </c>
      <c r="C29" s="568"/>
      <c r="D29" s="569"/>
      <c r="E29" s="569"/>
      <c r="F29" s="570"/>
      <c r="G29" s="571"/>
    </row>
    <row r="30" spans="1:9" s="486" customFormat="1" ht="10.5" customHeight="1" x14ac:dyDescent="0.2">
      <c r="A30" s="452"/>
      <c r="B30" s="563" t="s">
        <v>313</v>
      </c>
      <c r="C30" s="568"/>
      <c r="D30" s="569"/>
      <c r="E30" s="569"/>
      <c r="F30" s="570"/>
      <c r="G30" s="571"/>
    </row>
    <row r="31" spans="1:9" s="486" customFormat="1" ht="10.5" customHeight="1" x14ac:dyDescent="0.2">
      <c r="A31" s="452"/>
      <c r="B31" s="574" t="s">
        <v>448</v>
      </c>
      <c r="C31" s="568"/>
      <c r="D31" s="569"/>
      <c r="E31" s="569"/>
      <c r="F31" s="570"/>
      <c r="G31" s="571"/>
    </row>
    <row r="32" spans="1:9" s="486" customFormat="1" ht="10.5" customHeight="1" x14ac:dyDescent="0.2">
      <c r="A32" s="452"/>
      <c r="B32" s="16" t="s">
        <v>489</v>
      </c>
      <c r="C32" s="568"/>
      <c r="D32" s="569"/>
      <c r="E32" s="569"/>
      <c r="F32" s="570"/>
      <c r="G32" s="571"/>
    </row>
    <row r="33" spans="1:9" s="486" customFormat="1" ht="10.5" customHeight="1" x14ac:dyDescent="0.2">
      <c r="A33" s="452"/>
      <c r="B33" s="574" t="s">
        <v>487</v>
      </c>
      <c r="C33" s="568"/>
      <c r="D33" s="569"/>
      <c r="E33" s="569"/>
      <c r="F33" s="570"/>
      <c r="G33" s="571"/>
    </row>
    <row r="34" spans="1:9" ht="10.5" customHeight="1" x14ac:dyDescent="0.2">
      <c r="B34" s="16" t="s">
        <v>99</v>
      </c>
      <c r="C34" s="289">
        <v>880</v>
      </c>
      <c r="D34" s="290">
        <v>480</v>
      </c>
      <c r="E34" s="290"/>
      <c r="F34" s="179">
        <v>0.10000000000000009</v>
      </c>
      <c r="G34" s="34"/>
      <c r="H34" s="5"/>
      <c r="I34" s="5"/>
    </row>
    <row r="35" spans="1:9" ht="10.5" customHeight="1" x14ac:dyDescent="0.2">
      <c r="B35" s="16" t="s">
        <v>98</v>
      </c>
      <c r="C35" s="289"/>
      <c r="D35" s="290"/>
      <c r="E35" s="290"/>
      <c r="F35" s="179"/>
      <c r="G35" s="36"/>
      <c r="H35" s="5"/>
      <c r="I35" s="5"/>
    </row>
    <row r="36" spans="1:9" s="28" customFormat="1" ht="10.5" customHeight="1" x14ac:dyDescent="0.2">
      <c r="A36" s="24"/>
      <c r="B36" s="16" t="s">
        <v>279</v>
      </c>
      <c r="C36" s="289">
        <v>-301436</v>
      </c>
      <c r="D36" s="290">
        <v>-600</v>
      </c>
      <c r="E36" s="290">
        <v>-300</v>
      </c>
      <c r="F36" s="179">
        <v>0.55209770765967092</v>
      </c>
      <c r="G36" s="36"/>
      <c r="H36" s="5"/>
    </row>
    <row r="37" spans="1:9" s="28" customFormat="1" ht="10.5" customHeight="1" x14ac:dyDescent="0.2">
      <c r="A37" s="24"/>
      <c r="B37" s="35" t="s">
        <v>101</v>
      </c>
      <c r="C37" s="291">
        <v>5197655.2099999972</v>
      </c>
      <c r="D37" s="292">
        <v>231529</v>
      </c>
      <c r="E37" s="292">
        <v>4260.6400000000003</v>
      </c>
      <c r="F37" s="178">
        <v>-0.11332519958526344</v>
      </c>
      <c r="G37" s="36"/>
    </row>
    <row r="38" spans="1:9" s="28" customFormat="1" ht="24.75" customHeight="1" x14ac:dyDescent="0.2">
      <c r="A38" s="24"/>
      <c r="B38" s="31" t="s">
        <v>102</v>
      </c>
      <c r="C38" s="291"/>
      <c r="D38" s="292"/>
      <c r="E38" s="292"/>
      <c r="F38" s="178"/>
      <c r="G38" s="20"/>
    </row>
    <row r="39" spans="1:9" ht="10.5" customHeight="1" x14ac:dyDescent="0.2">
      <c r="B39" s="16" t="s">
        <v>104</v>
      </c>
      <c r="C39" s="289">
        <v>5666320.0600000005</v>
      </c>
      <c r="D39" s="290">
        <v>2738670.0899999994</v>
      </c>
      <c r="E39" s="290">
        <v>8719.2900000000009</v>
      </c>
      <c r="F39" s="179">
        <v>-8.5237114392396007E-2</v>
      </c>
      <c r="G39" s="34"/>
      <c r="H39" s="5"/>
      <c r="I39" s="5"/>
    </row>
    <row r="40" spans="1:9" ht="10.5" customHeight="1" x14ac:dyDescent="0.2">
      <c r="B40" s="33" t="s">
        <v>106</v>
      </c>
      <c r="C40" s="289">
        <v>5659677</v>
      </c>
      <c r="D40" s="290">
        <v>2738203.5299999989</v>
      </c>
      <c r="E40" s="290">
        <v>8719.2900000000009</v>
      </c>
      <c r="F40" s="179">
        <v>-8.4928991352337557E-2</v>
      </c>
      <c r="G40" s="34"/>
      <c r="H40" s="5"/>
      <c r="I40" s="5"/>
    </row>
    <row r="41" spans="1:9" ht="10.5" customHeight="1" x14ac:dyDescent="0.2">
      <c r="B41" s="33" t="s">
        <v>304</v>
      </c>
      <c r="C41" s="289">
        <v>1736371.4299999995</v>
      </c>
      <c r="D41" s="290">
        <v>1668039.6299999994</v>
      </c>
      <c r="E41" s="290">
        <v>3835.8500000000004</v>
      </c>
      <c r="F41" s="179">
        <v>-0.10403045302196878</v>
      </c>
      <c r="G41" s="34"/>
      <c r="H41" s="5"/>
      <c r="I41" s="5"/>
    </row>
    <row r="42" spans="1:9" ht="10.5" customHeight="1" x14ac:dyDescent="0.2">
      <c r="B42" s="33" t="s">
        <v>305</v>
      </c>
      <c r="C42" s="289">
        <v>394.62</v>
      </c>
      <c r="D42" s="290"/>
      <c r="E42" s="290"/>
      <c r="F42" s="179"/>
      <c r="G42" s="34"/>
      <c r="H42" s="5"/>
      <c r="I42" s="5"/>
    </row>
    <row r="43" spans="1:9" ht="10.5" customHeight="1" x14ac:dyDescent="0.2">
      <c r="B43" s="33" t="s">
        <v>306</v>
      </c>
      <c r="C43" s="289">
        <v>760024.29000000027</v>
      </c>
      <c r="D43" s="290">
        <v>757742.66000000027</v>
      </c>
      <c r="E43" s="290">
        <v>1759.27</v>
      </c>
      <c r="F43" s="179">
        <v>-8.8268875023207682E-2</v>
      </c>
      <c r="G43" s="34"/>
      <c r="H43" s="5"/>
      <c r="I43" s="5"/>
    </row>
    <row r="44" spans="1:9" ht="10.5" customHeight="1" x14ac:dyDescent="0.2">
      <c r="B44" s="33" t="s">
        <v>307</v>
      </c>
      <c r="C44" s="289">
        <v>366761.18999999971</v>
      </c>
      <c r="D44" s="290">
        <v>6972.42</v>
      </c>
      <c r="E44" s="290">
        <v>145.54000000000002</v>
      </c>
      <c r="F44" s="179">
        <v>-6.7539599247230964E-2</v>
      </c>
      <c r="G44" s="34"/>
      <c r="H44" s="5"/>
      <c r="I44" s="5"/>
    </row>
    <row r="45" spans="1:9" ht="10.5" customHeight="1" x14ac:dyDescent="0.2">
      <c r="B45" s="33" t="s">
        <v>308</v>
      </c>
      <c r="C45" s="289">
        <v>2259246.1700000009</v>
      </c>
      <c r="D45" s="290">
        <v>238969.92999999991</v>
      </c>
      <c r="E45" s="290">
        <v>2657.8599999999997</v>
      </c>
      <c r="F45" s="179">
        <v>-8.9907502420494834E-2</v>
      </c>
      <c r="G45" s="34"/>
      <c r="H45" s="5"/>
      <c r="I45" s="5"/>
    </row>
    <row r="46" spans="1:9" ht="10.5" customHeight="1" x14ac:dyDescent="0.2">
      <c r="B46" s="33" t="s">
        <v>309</v>
      </c>
      <c r="C46" s="289">
        <v>536879.30000000016</v>
      </c>
      <c r="D46" s="290">
        <v>66478.88999999997</v>
      </c>
      <c r="E46" s="290">
        <v>320.77</v>
      </c>
      <c r="F46" s="179">
        <v>-1.3613184666776412E-3</v>
      </c>
      <c r="G46" s="34"/>
      <c r="H46" s="5"/>
      <c r="I46" s="5"/>
    </row>
    <row r="47" spans="1:9" ht="10.5" customHeight="1" x14ac:dyDescent="0.2">
      <c r="B47" s="33" t="s">
        <v>105</v>
      </c>
      <c r="C47" s="289">
        <v>6643.06</v>
      </c>
      <c r="D47" s="290">
        <v>466.56000000000006</v>
      </c>
      <c r="E47" s="290"/>
      <c r="F47" s="179">
        <v>-0.28915954013542544</v>
      </c>
      <c r="G47" s="34"/>
      <c r="H47" s="5"/>
      <c r="I47" s="5"/>
    </row>
    <row r="48" spans="1:9" ht="10.5" customHeight="1" x14ac:dyDescent="0.2">
      <c r="B48" s="16" t="s">
        <v>22</v>
      </c>
      <c r="C48" s="289">
        <v>1850317.4200000004</v>
      </c>
      <c r="D48" s="290">
        <v>216000.41999999995</v>
      </c>
      <c r="E48" s="290">
        <v>2134.46</v>
      </c>
      <c r="F48" s="179">
        <v>-2.6626801123925792E-2</v>
      </c>
      <c r="G48" s="34"/>
      <c r="H48" s="5"/>
      <c r="I48" s="5"/>
    </row>
    <row r="49" spans="1:9" ht="10.5" customHeight="1" x14ac:dyDescent="0.2">
      <c r="B49" s="16" t="s">
        <v>107</v>
      </c>
      <c r="C49" s="289">
        <v>1191920.8</v>
      </c>
      <c r="D49" s="290">
        <v>1191920.8</v>
      </c>
      <c r="E49" s="290">
        <v>2205.2999999999997</v>
      </c>
      <c r="F49" s="179">
        <v>-6.6568497507237812E-3</v>
      </c>
      <c r="G49" s="34"/>
      <c r="H49" s="5"/>
      <c r="I49" s="5"/>
    </row>
    <row r="50" spans="1:9" ht="10.5" customHeight="1" x14ac:dyDescent="0.2">
      <c r="B50" s="33" t="s">
        <v>110</v>
      </c>
      <c r="C50" s="289">
        <v>306328.86000000004</v>
      </c>
      <c r="D50" s="290">
        <v>306328.86000000004</v>
      </c>
      <c r="E50" s="290">
        <v>583.52</v>
      </c>
      <c r="F50" s="179">
        <v>-1.8723635086841828E-2</v>
      </c>
      <c r="G50" s="34"/>
      <c r="H50" s="5"/>
      <c r="I50" s="5"/>
    </row>
    <row r="51" spans="1:9" ht="10.5" customHeight="1" x14ac:dyDescent="0.2">
      <c r="B51" s="33" t="s">
        <v>109</v>
      </c>
      <c r="C51" s="289">
        <v>878041.94</v>
      </c>
      <c r="D51" s="290">
        <v>878041.94</v>
      </c>
      <c r="E51" s="290">
        <v>1621.7799999999997</v>
      </c>
      <c r="F51" s="179">
        <v>-4.2443249060439836E-3</v>
      </c>
      <c r="G51" s="34"/>
      <c r="H51" s="5"/>
      <c r="I51" s="5"/>
    </row>
    <row r="52" spans="1:9" ht="10.5" customHeight="1" x14ac:dyDescent="0.2">
      <c r="B52" s="33" t="s">
        <v>112</v>
      </c>
      <c r="C52" s="289">
        <v>7550</v>
      </c>
      <c r="D52" s="290">
        <v>7550</v>
      </c>
      <c r="E52" s="290"/>
      <c r="F52" s="179">
        <v>0.26890756302521002</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3815.4</v>
      </c>
      <c r="D56" s="290">
        <v>3815.4</v>
      </c>
      <c r="E56" s="290"/>
      <c r="F56" s="179">
        <v>-0.2698358020438627</v>
      </c>
      <c r="G56" s="34"/>
      <c r="H56" s="5"/>
      <c r="I56" s="5"/>
    </row>
    <row r="57" spans="1:9" ht="10.5" customHeight="1" x14ac:dyDescent="0.2">
      <c r="B57" s="16" t="s">
        <v>381</v>
      </c>
      <c r="C57" s="289">
        <v>25055.519999999997</v>
      </c>
      <c r="D57" s="290"/>
      <c r="E57" s="290">
        <v>30</v>
      </c>
      <c r="F57" s="179">
        <v>0.19002254132814289</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94</v>
      </c>
      <c r="C62" s="289"/>
      <c r="D62" s="290"/>
      <c r="E62" s="290"/>
      <c r="F62" s="179"/>
      <c r="G62" s="34"/>
      <c r="H62" s="5"/>
      <c r="I62" s="5"/>
    </row>
    <row r="63" spans="1:9" ht="10.5" customHeight="1" x14ac:dyDescent="0.2">
      <c r="B63" s="16" t="s">
        <v>92</v>
      </c>
      <c r="C63" s="289"/>
      <c r="D63" s="290"/>
      <c r="E63" s="290"/>
      <c r="F63" s="179"/>
      <c r="G63" s="34"/>
      <c r="H63" s="5"/>
      <c r="I63" s="5"/>
    </row>
    <row r="64" spans="1:9" ht="10.5" customHeight="1" x14ac:dyDescent="0.2">
      <c r="B64" s="16" t="s">
        <v>93</v>
      </c>
      <c r="C64" s="289"/>
      <c r="D64" s="290"/>
      <c r="E64" s="290"/>
      <c r="F64" s="179"/>
      <c r="G64" s="27"/>
      <c r="H64" s="5"/>
      <c r="I64" s="5"/>
    </row>
    <row r="65" spans="1:9" s="28" customFormat="1" ht="10.5" customHeight="1" x14ac:dyDescent="0.2">
      <c r="A65" s="24"/>
      <c r="B65" s="16" t="s">
        <v>91</v>
      </c>
      <c r="C65" s="289">
        <v>3224.3199999999997</v>
      </c>
      <c r="D65" s="290">
        <v>789.12</v>
      </c>
      <c r="E65" s="290"/>
      <c r="F65" s="179">
        <v>-0.40226612089932967</v>
      </c>
      <c r="G65" s="20"/>
      <c r="H65" s="5"/>
    </row>
    <row r="66" spans="1:9" ht="10.5" customHeight="1" x14ac:dyDescent="0.2">
      <c r="B66" s="16" t="s">
        <v>100</v>
      </c>
      <c r="C66" s="289">
        <v>370.02</v>
      </c>
      <c r="D66" s="290"/>
      <c r="E66" s="290"/>
      <c r="F66" s="179">
        <v>-0.44333619172270611</v>
      </c>
      <c r="G66" s="34"/>
      <c r="H66" s="5"/>
      <c r="I66" s="5"/>
    </row>
    <row r="67" spans="1:9" ht="10.5" customHeight="1" x14ac:dyDescent="0.2">
      <c r="B67" s="16" t="s">
        <v>97</v>
      </c>
      <c r="C67" s="289"/>
      <c r="D67" s="290"/>
      <c r="E67" s="290"/>
      <c r="F67" s="179"/>
      <c r="G67" s="34"/>
      <c r="H67" s="5"/>
      <c r="I67" s="5"/>
    </row>
    <row r="68" spans="1:9" ht="10.5" customHeight="1" x14ac:dyDescent="0.2">
      <c r="B68" s="16" t="s">
        <v>303</v>
      </c>
      <c r="C68" s="289"/>
      <c r="D68" s="290"/>
      <c r="E68" s="290"/>
      <c r="F68" s="179"/>
      <c r="G68" s="34"/>
      <c r="H68" s="5"/>
      <c r="I68" s="5"/>
    </row>
    <row r="69" spans="1:9" ht="10.5" customHeight="1" x14ac:dyDescent="0.2">
      <c r="B69" s="268" t="s">
        <v>255</v>
      </c>
      <c r="C69" s="289"/>
      <c r="D69" s="290"/>
      <c r="E69" s="290"/>
      <c r="F69" s="179"/>
      <c r="G69" s="34"/>
      <c r="H69" s="5"/>
      <c r="I69" s="5"/>
    </row>
    <row r="70" spans="1:9" ht="10.5" customHeight="1" x14ac:dyDescent="0.2">
      <c r="B70" s="574" t="s">
        <v>447</v>
      </c>
      <c r="C70" s="289"/>
      <c r="D70" s="290"/>
      <c r="E70" s="290"/>
      <c r="F70" s="179"/>
      <c r="G70" s="34"/>
      <c r="H70" s="5"/>
      <c r="I70" s="5"/>
    </row>
    <row r="71" spans="1:9" ht="10.5" customHeight="1" x14ac:dyDescent="0.2">
      <c r="B71" s="16" t="s">
        <v>489</v>
      </c>
      <c r="C71" s="289"/>
      <c r="D71" s="290"/>
      <c r="E71" s="290"/>
      <c r="F71" s="179"/>
      <c r="G71" s="34"/>
      <c r="H71" s="5"/>
      <c r="I71" s="5"/>
    </row>
    <row r="72" spans="1:9" ht="10.5" customHeight="1" x14ac:dyDescent="0.2">
      <c r="B72" s="574" t="s">
        <v>487</v>
      </c>
      <c r="C72" s="289"/>
      <c r="D72" s="290"/>
      <c r="E72" s="290"/>
      <c r="F72" s="179"/>
      <c r="G72" s="34"/>
      <c r="H72" s="5"/>
      <c r="I72" s="5"/>
    </row>
    <row r="73" spans="1:9" ht="10.5" customHeight="1" x14ac:dyDescent="0.2">
      <c r="B73" s="16" t="s">
        <v>99</v>
      </c>
      <c r="C73" s="289">
        <v>80</v>
      </c>
      <c r="D73" s="290">
        <v>80</v>
      </c>
      <c r="E73" s="290"/>
      <c r="F73" s="179">
        <v>0.69995750106247345</v>
      </c>
      <c r="G73" s="20"/>
      <c r="H73" s="5"/>
      <c r="I73" s="5"/>
    </row>
    <row r="74" spans="1:9" ht="10.5" customHeight="1" x14ac:dyDescent="0.2">
      <c r="B74" s="16" t="s">
        <v>98</v>
      </c>
      <c r="C74" s="289"/>
      <c r="D74" s="290"/>
      <c r="E74" s="290"/>
      <c r="F74" s="179"/>
      <c r="G74" s="36"/>
      <c r="H74" s="5"/>
      <c r="I74" s="5"/>
    </row>
    <row r="75" spans="1:9" s="28" customFormat="1" ht="10.5" customHeight="1" x14ac:dyDescent="0.2">
      <c r="A75" s="24"/>
      <c r="B75" s="16" t="s">
        <v>279</v>
      </c>
      <c r="C75" s="289">
        <v>-156909</v>
      </c>
      <c r="D75" s="290">
        <v>-1404</v>
      </c>
      <c r="E75" s="290">
        <v>-188</v>
      </c>
      <c r="F75" s="179">
        <v>0.55444710824037569</v>
      </c>
      <c r="G75" s="34"/>
      <c r="H75" s="5"/>
    </row>
    <row r="76" spans="1:9" ht="9" customHeight="1" x14ac:dyDescent="0.2">
      <c r="B76" s="35" t="s">
        <v>108</v>
      </c>
      <c r="C76" s="291">
        <v>8584229.540000001</v>
      </c>
      <c r="D76" s="292">
        <v>4149881.8299999987</v>
      </c>
      <c r="E76" s="292">
        <v>12901.05</v>
      </c>
      <c r="F76" s="178">
        <v>-6.9620609872982353E-2</v>
      </c>
      <c r="G76" s="36"/>
      <c r="H76" s="5"/>
      <c r="I76" s="5"/>
    </row>
    <row r="77" spans="1:9" s="28" customFormat="1" ht="13.5" customHeight="1" x14ac:dyDescent="0.2">
      <c r="A77" s="24"/>
      <c r="B77" s="31" t="s">
        <v>341</v>
      </c>
      <c r="C77" s="291"/>
      <c r="D77" s="292"/>
      <c r="E77" s="292"/>
      <c r="F77" s="178"/>
      <c r="G77" s="34"/>
    </row>
    <row r="78" spans="1:9" ht="10.5" customHeight="1" x14ac:dyDescent="0.2">
      <c r="B78" s="16" t="s">
        <v>22</v>
      </c>
      <c r="C78" s="289">
        <v>6941356.0699999975</v>
      </c>
      <c r="D78" s="290">
        <v>420038.44999999995</v>
      </c>
      <c r="E78" s="290">
        <v>6351.72</v>
      </c>
      <c r="F78" s="179">
        <v>-7.9452174800972553E-2</v>
      </c>
      <c r="G78" s="34"/>
      <c r="H78" s="5"/>
      <c r="I78" s="5"/>
    </row>
    <row r="79" spans="1:9" ht="10.5" customHeight="1" x14ac:dyDescent="0.2">
      <c r="B79" s="16" t="s">
        <v>104</v>
      </c>
      <c r="C79" s="289">
        <v>5950173.8600000003</v>
      </c>
      <c r="D79" s="290">
        <v>2762603.1199999992</v>
      </c>
      <c r="E79" s="290">
        <v>8935.67</v>
      </c>
      <c r="F79" s="179">
        <v>-8.0741767499009631E-2</v>
      </c>
      <c r="G79" s="27"/>
      <c r="H79" s="5"/>
      <c r="I79" s="5"/>
    </row>
    <row r="80" spans="1:9" s="28" customFormat="1" ht="10.5" customHeight="1" x14ac:dyDescent="0.2">
      <c r="A80" s="24"/>
      <c r="B80" s="33" t="s">
        <v>106</v>
      </c>
      <c r="C80" s="289">
        <v>5939843.3899999997</v>
      </c>
      <c r="D80" s="290">
        <v>2762032.8499999987</v>
      </c>
      <c r="E80" s="290">
        <v>8930.2800000000007</v>
      </c>
      <c r="F80" s="179">
        <v>-8.0549744514568311E-2</v>
      </c>
      <c r="G80" s="27"/>
      <c r="H80" s="5"/>
    </row>
    <row r="81" spans="1:9" s="28" customFormat="1" ht="10.5" customHeight="1" x14ac:dyDescent="0.2">
      <c r="A81" s="24"/>
      <c r="B81" s="33" t="s">
        <v>304</v>
      </c>
      <c r="C81" s="289">
        <v>1803843.3299999994</v>
      </c>
      <c r="D81" s="290">
        <v>1676116.0799999994</v>
      </c>
      <c r="E81" s="290">
        <v>3835.8500000000004</v>
      </c>
      <c r="F81" s="179">
        <v>-0.10136234341136763</v>
      </c>
      <c r="G81" s="27"/>
      <c r="H81" s="5"/>
    </row>
    <row r="82" spans="1:9" s="28" customFormat="1" ht="10.5" customHeight="1" x14ac:dyDescent="0.2">
      <c r="A82" s="24"/>
      <c r="B82" s="33" t="s">
        <v>305</v>
      </c>
      <c r="C82" s="289">
        <v>394.62</v>
      </c>
      <c r="D82" s="290"/>
      <c r="E82" s="290"/>
      <c r="F82" s="179"/>
      <c r="G82" s="27"/>
      <c r="H82" s="5"/>
    </row>
    <row r="83" spans="1:9" s="28" customFormat="1" ht="10.5" customHeight="1" x14ac:dyDescent="0.2">
      <c r="A83" s="24"/>
      <c r="B83" s="33" t="s">
        <v>306</v>
      </c>
      <c r="C83" s="289">
        <v>760024.29000000027</v>
      </c>
      <c r="D83" s="290">
        <v>757742.66000000027</v>
      </c>
      <c r="E83" s="290">
        <v>1759.27</v>
      </c>
      <c r="F83" s="179">
        <v>-8.8268875023207682E-2</v>
      </c>
      <c r="G83" s="27"/>
      <c r="H83" s="5"/>
    </row>
    <row r="84" spans="1:9" s="28" customFormat="1" ht="10.5" customHeight="1" x14ac:dyDescent="0.2">
      <c r="A84" s="24"/>
      <c r="B84" s="33" t="s">
        <v>307</v>
      </c>
      <c r="C84" s="289">
        <v>408745.61999999976</v>
      </c>
      <c r="D84" s="290">
        <v>8020.0300000000007</v>
      </c>
      <c r="E84" s="290">
        <v>183.34000000000003</v>
      </c>
      <c r="F84" s="179">
        <v>-5.8742403278960076E-2</v>
      </c>
      <c r="G84" s="27"/>
      <c r="H84" s="5"/>
    </row>
    <row r="85" spans="1:9" s="28" customFormat="1" ht="10.5" customHeight="1" x14ac:dyDescent="0.2">
      <c r="A85" s="24"/>
      <c r="B85" s="33" t="s">
        <v>308</v>
      </c>
      <c r="C85" s="289">
        <v>2264822.540000001</v>
      </c>
      <c r="D85" s="290">
        <v>238995.0799999999</v>
      </c>
      <c r="E85" s="290">
        <v>2677.8099999999995</v>
      </c>
      <c r="F85" s="179">
        <v>-8.9643366192962315E-2</v>
      </c>
      <c r="G85" s="27"/>
      <c r="H85" s="5"/>
    </row>
    <row r="86" spans="1:9" s="28" customFormat="1" ht="10.5" customHeight="1" x14ac:dyDescent="0.2">
      <c r="A86" s="24"/>
      <c r="B86" s="33" t="s">
        <v>309</v>
      </c>
      <c r="C86" s="289">
        <v>702012.99000000011</v>
      </c>
      <c r="D86" s="290">
        <v>81158.999999999971</v>
      </c>
      <c r="E86" s="290">
        <v>474.01</v>
      </c>
      <c r="F86" s="179">
        <v>6.9012335946980752E-3</v>
      </c>
      <c r="G86" s="34"/>
      <c r="H86" s="5"/>
    </row>
    <row r="87" spans="1:9" ht="10.5" customHeight="1" x14ac:dyDescent="0.2">
      <c r="B87" s="33" t="s">
        <v>105</v>
      </c>
      <c r="C87" s="289">
        <v>10330.470000000001</v>
      </c>
      <c r="D87" s="290">
        <v>570.2700000000001</v>
      </c>
      <c r="E87" s="290">
        <v>5.3900000000000006</v>
      </c>
      <c r="F87" s="179">
        <v>-0.17929420924264927</v>
      </c>
      <c r="G87" s="34"/>
      <c r="H87" s="5"/>
      <c r="I87" s="5"/>
    </row>
    <row r="88" spans="1:9" ht="10.5" customHeight="1" x14ac:dyDescent="0.2">
      <c r="B88" s="16" t="s">
        <v>100</v>
      </c>
      <c r="C88" s="289">
        <v>39782.28</v>
      </c>
      <c r="D88" s="290">
        <v>36.5</v>
      </c>
      <c r="E88" s="290">
        <v>102</v>
      </c>
      <c r="F88" s="179">
        <v>-0.16569766893182081</v>
      </c>
      <c r="G88" s="34"/>
      <c r="H88" s="5"/>
      <c r="I88" s="5"/>
    </row>
    <row r="89" spans="1:9" ht="10.5" customHeight="1" x14ac:dyDescent="0.2">
      <c r="B89" s="16" t="s">
        <v>107</v>
      </c>
      <c r="C89" s="289">
        <v>1191920.8</v>
      </c>
      <c r="D89" s="290">
        <v>1191920.8</v>
      </c>
      <c r="E89" s="290">
        <v>2205.2999999999997</v>
      </c>
      <c r="F89" s="179">
        <v>-6.6568497507237812E-3</v>
      </c>
      <c r="G89" s="27"/>
      <c r="H89" s="5"/>
      <c r="I89" s="5"/>
    </row>
    <row r="90" spans="1:9" s="28" customFormat="1" ht="10.5" customHeight="1" x14ac:dyDescent="0.2">
      <c r="A90" s="24"/>
      <c r="B90" s="33" t="s">
        <v>110</v>
      </c>
      <c r="C90" s="289">
        <v>306328.86000000004</v>
      </c>
      <c r="D90" s="290">
        <v>306328.86000000004</v>
      </c>
      <c r="E90" s="290">
        <v>583.52</v>
      </c>
      <c r="F90" s="179">
        <v>-1.8723635086841828E-2</v>
      </c>
      <c r="G90" s="34"/>
      <c r="H90" s="5"/>
    </row>
    <row r="91" spans="1:9" ht="10.5" customHeight="1" x14ac:dyDescent="0.2">
      <c r="B91" s="33" t="s">
        <v>109</v>
      </c>
      <c r="C91" s="289">
        <v>878041.94</v>
      </c>
      <c r="D91" s="290">
        <v>878041.94</v>
      </c>
      <c r="E91" s="290">
        <v>1621.7799999999997</v>
      </c>
      <c r="F91" s="179">
        <v>-4.2443249060439836E-3</v>
      </c>
      <c r="G91" s="34"/>
      <c r="H91" s="5"/>
      <c r="I91" s="5"/>
    </row>
    <row r="92" spans="1:9" ht="10.5" customHeight="1" x14ac:dyDescent="0.2">
      <c r="B92" s="33" t="s">
        <v>112</v>
      </c>
      <c r="C92" s="289">
        <v>7550</v>
      </c>
      <c r="D92" s="290">
        <v>7550</v>
      </c>
      <c r="E92" s="290"/>
      <c r="F92" s="179">
        <v>0.26890756302521002</v>
      </c>
      <c r="G92" s="20"/>
      <c r="H92" s="5"/>
      <c r="I92" s="5"/>
    </row>
    <row r="93" spans="1:9" ht="10.5" customHeight="1" x14ac:dyDescent="0.2">
      <c r="B93" s="33" t="s">
        <v>111</v>
      </c>
      <c r="C93" s="289"/>
      <c r="D93" s="290"/>
      <c r="E93" s="290"/>
      <c r="F93" s="179"/>
      <c r="G93" s="34"/>
      <c r="H93" s="5"/>
      <c r="I93" s="5"/>
    </row>
    <row r="94" spans="1:9" ht="10.5" customHeight="1" x14ac:dyDescent="0.2">
      <c r="B94" s="16" t="s">
        <v>97</v>
      </c>
      <c r="C94" s="289"/>
      <c r="D94" s="290"/>
      <c r="E94" s="290"/>
      <c r="F94" s="179"/>
      <c r="G94" s="34"/>
      <c r="H94" s="5"/>
      <c r="I94" s="5"/>
    </row>
    <row r="95" spans="1:9" ht="10.5" customHeight="1" x14ac:dyDescent="0.2">
      <c r="B95" s="16" t="s">
        <v>103</v>
      </c>
      <c r="C95" s="289"/>
      <c r="D95" s="290"/>
      <c r="E95" s="290"/>
      <c r="F95" s="179"/>
      <c r="G95" s="34"/>
      <c r="H95" s="5"/>
      <c r="I95" s="5"/>
    </row>
    <row r="96" spans="1:9" s="40" customFormat="1" ht="10.5" customHeight="1" x14ac:dyDescent="0.25">
      <c r="A96" s="38"/>
      <c r="B96" s="16" t="s">
        <v>96</v>
      </c>
      <c r="C96" s="289"/>
      <c r="D96" s="290"/>
      <c r="E96" s="290"/>
      <c r="F96" s="179"/>
      <c r="G96" s="34"/>
      <c r="H96" s="5"/>
    </row>
    <row r="97" spans="1:9" x14ac:dyDescent="0.2">
      <c r="B97" s="16" t="s">
        <v>95</v>
      </c>
      <c r="C97" s="289">
        <v>4165</v>
      </c>
      <c r="D97" s="290">
        <v>4165</v>
      </c>
      <c r="E97" s="290"/>
      <c r="F97" s="179">
        <v>-0.24357996440376317</v>
      </c>
      <c r="G97" s="34"/>
      <c r="H97" s="5"/>
      <c r="I97" s="5"/>
    </row>
    <row r="98" spans="1:9" ht="10.5" customHeight="1" x14ac:dyDescent="0.2">
      <c r="B98" s="16" t="s">
        <v>381</v>
      </c>
      <c r="C98" s="289">
        <v>80903.729999999981</v>
      </c>
      <c r="D98" s="290"/>
      <c r="E98" s="290">
        <v>55</v>
      </c>
      <c r="F98" s="179">
        <v>-3.6659431824352162E-2</v>
      </c>
      <c r="G98" s="34"/>
      <c r="H98" s="5"/>
      <c r="I98" s="5"/>
    </row>
    <row r="99" spans="1:9" s="486" customFormat="1" ht="10.5" customHeight="1" x14ac:dyDescent="0.2">
      <c r="A99" s="452"/>
      <c r="B99" s="563" t="s">
        <v>310</v>
      </c>
      <c r="C99" s="568"/>
      <c r="D99" s="569"/>
      <c r="E99" s="569"/>
      <c r="F99" s="570"/>
      <c r="G99" s="571"/>
    </row>
    <row r="100" spans="1:9" s="486" customFormat="1" ht="10.5" customHeight="1" x14ac:dyDescent="0.2">
      <c r="A100" s="452"/>
      <c r="B100" s="563" t="s">
        <v>311</v>
      </c>
      <c r="C100" s="568"/>
      <c r="D100" s="569"/>
      <c r="E100" s="569"/>
      <c r="F100" s="570"/>
      <c r="G100" s="571"/>
    </row>
    <row r="101" spans="1:9" s="486" customFormat="1" ht="10.5" customHeight="1" x14ac:dyDescent="0.2">
      <c r="A101" s="452"/>
      <c r="B101" s="563" t="s">
        <v>312</v>
      </c>
      <c r="C101" s="568"/>
      <c r="D101" s="569"/>
      <c r="E101" s="569"/>
      <c r="F101" s="570"/>
      <c r="G101" s="571"/>
    </row>
    <row r="102" spans="1:9" s="486" customFormat="1" ht="10.5" customHeight="1" x14ac:dyDescent="0.2">
      <c r="A102" s="452"/>
      <c r="B102" s="563" t="s">
        <v>313</v>
      </c>
      <c r="C102" s="568"/>
      <c r="D102" s="569"/>
      <c r="E102" s="569"/>
      <c r="F102" s="570"/>
      <c r="G102" s="561"/>
    </row>
    <row r="103" spans="1:9" s="28" customFormat="1" ht="10.5" customHeight="1" x14ac:dyDescent="0.2">
      <c r="A103" s="24"/>
      <c r="B103" s="16" t="s">
        <v>91</v>
      </c>
      <c r="C103" s="289">
        <v>30933.010000000002</v>
      </c>
      <c r="D103" s="290">
        <v>4080.96</v>
      </c>
      <c r="E103" s="290">
        <v>0</v>
      </c>
      <c r="F103" s="179">
        <v>-4.877234998327129E-2</v>
      </c>
      <c r="G103" s="34"/>
      <c r="H103" s="5"/>
    </row>
    <row r="104" spans="1:9" ht="10.5" customHeight="1" x14ac:dyDescent="0.2">
      <c r="B104" s="16" t="s">
        <v>94</v>
      </c>
      <c r="C104" s="289"/>
      <c r="D104" s="290"/>
      <c r="E104" s="290"/>
      <c r="F104" s="179"/>
      <c r="G104" s="34"/>
      <c r="H104" s="5"/>
      <c r="I104" s="5"/>
    </row>
    <row r="105" spans="1:9" ht="10.5" customHeight="1" x14ac:dyDescent="0.2">
      <c r="B105" s="16" t="s">
        <v>92</v>
      </c>
      <c r="C105" s="289"/>
      <c r="D105" s="290"/>
      <c r="E105" s="290"/>
      <c r="F105" s="179"/>
      <c r="G105" s="34"/>
      <c r="H105" s="5"/>
      <c r="I105" s="5"/>
    </row>
    <row r="106" spans="1:9" ht="10.5" customHeight="1" x14ac:dyDescent="0.2">
      <c r="B106" s="16" t="s">
        <v>93</v>
      </c>
      <c r="C106" s="289"/>
      <c r="D106" s="290"/>
      <c r="E106" s="290"/>
      <c r="F106" s="179"/>
      <c r="G106" s="34"/>
      <c r="H106" s="5"/>
      <c r="I106" s="5"/>
    </row>
    <row r="107" spans="1:9" ht="10.5" customHeight="1" x14ac:dyDescent="0.2">
      <c r="B107" s="16" t="s">
        <v>252</v>
      </c>
      <c r="C107" s="289"/>
      <c r="D107" s="290"/>
      <c r="E107" s="290"/>
      <c r="F107" s="179"/>
      <c r="G107" s="34"/>
      <c r="H107" s="5"/>
      <c r="I107" s="5"/>
    </row>
    <row r="108" spans="1:9" ht="10.5" customHeight="1" x14ac:dyDescent="0.2">
      <c r="B108" s="16" t="s">
        <v>303</v>
      </c>
      <c r="C108" s="289"/>
      <c r="D108" s="290"/>
      <c r="E108" s="290"/>
      <c r="F108" s="179"/>
      <c r="G108" s="34"/>
      <c r="H108" s="5"/>
      <c r="I108" s="5"/>
    </row>
    <row r="109" spans="1:9" ht="10.5" customHeight="1" x14ac:dyDescent="0.2">
      <c r="B109" s="268" t="s">
        <v>255</v>
      </c>
      <c r="C109" s="289"/>
      <c r="D109" s="290"/>
      <c r="E109" s="290"/>
      <c r="F109" s="179"/>
      <c r="G109" s="34"/>
      <c r="H109" s="5"/>
      <c r="I109" s="5"/>
    </row>
    <row r="110" spans="1:9" ht="10.5" customHeight="1" x14ac:dyDescent="0.2">
      <c r="B110" s="574" t="s">
        <v>449</v>
      </c>
      <c r="C110" s="289"/>
      <c r="D110" s="290"/>
      <c r="E110" s="290"/>
      <c r="F110" s="179"/>
      <c r="G110" s="34"/>
      <c r="H110" s="5"/>
      <c r="I110" s="5"/>
    </row>
    <row r="111" spans="1:9" ht="10.5" customHeight="1" x14ac:dyDescent="0.2">
      <c r="B111" s="16" t="s">
        <v>489</v>
      </c>
      <c r="C111" s="289"/>
      <c r="D111" s="290"/>
      <c r="E111" s="290"/>
      <c r="F111" s="179"/>
      <c r="G111" s="34"/>
      <c r="H111" s="5"/>
      <c r="I111" s="5"/>
    </row>
    <row r="112" spans="1:9" ht="10.5" customHeight="1" x14ac:dyDescent="0.2">
      <c r="B112" s="574" t="s">
        <v>487</v>
      </c>
      <c r="C112" s="289"/>
      <c r="D112" s="290"/>
      <c r="E112" s="290"/>
      <c r="F112" s="179"/>
      <c r="G112" s="34"/>
      <c r="H112" s="5"/>
      <c r="I112" s="5"/>
    </row>
    <row r="113" spans="1:9" ht="10.5" customHeight="1" x14ac:dyDescent="0.2">
      <c r="B113" s="16" t="s">
        <v>99</v>
      </c>
      <c r="C113" s="289">
        <v>960</v>
      </c>
      <c r="D113" s="290">
        <v>560</v>
      </c>
      <c r="E113" s="290"/>
      <c r="F113" s="179">
        <v>0.13333175926144558</v>
      </c>
      <c r="G113" s="34"/>
      <c r="H113" s="5"/>
      <c r="I113" s="5"/>
    </row>
    <row r="114" spans="1:9" ht="10.5" customHeight="1" x14ac:dyDescent="0.2">
      <c r="B114" s="16" t="s">
        <v>98</v>
      </c>
      <c r="C114" s="289"/>
      <c r="D114" s="290"/>
      <c r="E114" s="290"/>
      <c r="F114" s="179"/>
      <c r="G114" s="36"/>
      <c r="H114" s="5"/>
      <c r="I114" s="5"/>
    </row>
    <row r="115" spans="1:9" s="28" customFormat="1" ht="10.5" customHeight="1" x14ac:dyDescent="0.2">
      <c r="A115" s="24"/>
      <c r="B115" s="16" t="s">
        <v>279</v>
      </c>
      <c r="C115" s="289">
        <v>-458345</v>
      </c>
      <c r="D115" s="290">
        <v>-2004</v>
      </c>
      <c r="E115" s="290">
        <v>-488</v>
      </c>
      <c r="F115" s="179">
        <v>0.55290119734104914</v>
      </c>
      <c r="G115" s="36"/>
      <c r="H115" s="5"/>
    </row>
    <row r="116" spans="1:9" s="28" customFormat="1" ht="10.5" customHeight="1" x14ac:dyDescent="0.2">
      <c r="A116" s="24"/>
      <c r="B116" s="29" t="s">
        <v>113</v>
      </c>
      <c r="C116" s="291">
        <v>13781884.749999998</v>
      </c>
      <c r="D116" s="292">
        <v>4381410.8299999991</v>
      </c>
      <c r="E116" s="292">
        <v>17161.690000000002</v>
      </c>
      <c r="F116" s="178">
        <v>-8.6600017464762202E-2</v>
      </c>
      <c r="G116" s="34"/>
    </row>
    <row r="117" spans="1:9" ht="18" customHeight="1" x14ac:dyDescent="0.2">
      <c r="B117" s="31" t="s">
        <v>122</v>
      </c>
      <c r="C117" s="30"/>
      <c r="D117" s="222"/>
      <c r="E117" s="222"/>
      <c r="F117" s="179"/>
      <c r="G117" s="34"/>
      <c r="H117" s="5"/>
      <c r="I117" s="5"/>
    </row>
    <row r="118" spans="1:9" ht="10.5" customHeight="1" x14ac:dyDescent="0.2">
      <c r="B118" s="16" t="s">
        <v>123</v>
      </c>
      <c r="C118" s="30">
        <v>1547.38</v>
      </c>
      <c r="D118" s="222"/>
      <c r="E118" s="222"/>
      <c r="F118" s="179"/>
      <c r="G118" s="34"/>
      <c r="H118" s="5"/>
      <c r="I118" s="5"/>
    </row>
    <row r="119" spans="1:9" ht="10.5" customHeight="1" x14ac:dyDescent="0.2">
      <c r="B119" s="16" t="s">
        <v>100</v>
      </c>
      <c r="C119" s="30">
        <v>177.24</v>
      </c>
      <c r="D119" s="222"/>
      <c r="E119" s="222"/>
      <c r="F119" s="179"/>
      <c r="G119" s="34"/>
      <c r="H119" s="5"/>
      <c r="I119" s="5"/>
    </row>
    <row r="120" spans="1:9" ht="10.5" customHeight="1" x14ac:dyDescent="0.2">
      <c r="B120" s="16" t="s">
        <v>177</v>
      </c>
      <c r="C120" s="30"/>
      <c r="D120" s="222"/>
      <c r="E120" s="222"/>
      <c r="F120" s="179"/>
      <c r="G120" s="34"/>
      <c r="H120" s="5"/>
      <c r="I120" s="5"/>
    </row>
    <row r="121" spans="1:9" ht="10.5" customHeight="1" x14ac:dyDescent="0.2">
      <c r="B121" s="16" t="s">
        <v>22</v>
      </c>
      <c r="C121" s="30"/>
      <c r="D121" s="222"/>
      <c r="E121" s="222"/>
      <c r="F121" s="179"/>
      <c r="G121" s="34"/>
      <c r="H121" s="5"/>
      <c r="I121" s="5"/>
    </row>
    <row r="122" spans="1:9" ht="10.5" customHeight="1" x14ac:dyDescent="0.2">
      <c r="B122" s="574" t="s">
        <v>450</v>
      </c>
      <c r="C122" s="30"/>
      <c r="D122" s="222"/>
      <c r="E122" s="222"/>
      <c r="F122" s="179"/>
      <c r="G122" s="34"/>
      <c r="H122" s="5"/>
      <c r="I122" s="5"/>
    </row>
    <row r="123" spans="1:9" ht="10.5" customHeight="1" x14ac:dyDescent="0.2">
      <c r="B123" s="16" t="s">
        <v>99</v>
      </c>
      <c r="C123" s="30"/>
      <c r="D123" s="222"/>
      <c r="E123" s="222"/>
      <c r="F123" s="179"/>
      <c r="G123" s="34"/>
      <c r="H123" s="5"/>
      <c r="I123" s="5"/>
    </row>
    <row r="124" spans="1:9" ht="10.5" customHeight="1" x14ac:dyDescent="0.2">
      <c r="B124" s="41" t="s">
        <v>120</v>
      </c>
      <c r="C124" s="42">
        <v>1804.21</v>
      </c>
      <c r="D124" s="224"/>
      <c r="E124" s="224"/>
      <c r="F124" s="187"/>
      <c r="G124" s="208"/>
      <c r="H124" s="5"/>
      <c r="I124" s="5"/>
    </row>
    <row r="125" spans="1:9" ht="10.5" customHeight="1" x14ac:dyDescent="0.2">
      <c r="B125" s="265" t="s">
        <v>238</v>
      </c>
      <c r="C125" s="208"/>
      <c r="D125" s="208"/>
      <c r="E125" s="208"/>
      <c r="F125" s="208"/>
      <c r="G125" s="208"/>
      <c r="H125" s="205"/>
      <c r="I125" s="34"/>
    </row>
    <row r="126" spans="1:9" ht="10.5" customHeight="1" x14ac:dyDescent="0.2">
      <c r="B126" s="265" t="s">
        <v>249</v>
      </c>
      <c r="C126" s="208"/>
      <c r="D126" s="208"/>
      <c r="E126" s="208"/>
      <c r="F126" s="208"/>
      <c r="G126" s="208"/>
      <c r="H126" s="205"/>
      <c r="I126" s="34"/>
    </row>
    <row r="127" spans="1:9" ht="10.5" customHeight="1" x14ac:dyDescent="0.2">
      <c r="B127" s="265" t="s">
        <v>251</v>
      </c>
      <c r="C127" s="208"/>
      <c r="D127" s="208"/>
      <c r="E127" s="208"/>
      <c r="F127" s="208"/>
      <c r="G127" s="208"/>
      <c r="H127" s="205"/>
      <c r="I127" s="34"/>
    </row>
    <row r="128" spans="1:9" ht="10.5" customHeight="1" x14ac:dyDescent="0.2">
      <c r="B128" s="265" t="s">
        <v>376</v>
      </c>
      <c r="C128" s="208"/>
      <c r="D128" s="208"/>
      <c r="E128" s="208"/>
      <c r="F128" s="208"/>
      <c r="G128" s="208"/>
      <c r="H128" s="205"/>
      <c r="I128" s="34"/>
    </row>
    <row r="129" spans="1:9" ht="10.5" customHeight="1" x14ac:dyDescent="0.2">
      <c r="B129" s="265" t="s">
        <v>282</v>
      </c>
      <c r="C129" s="208"/>
      <c r="D129" s="208"/>
      <c r="E129" s="208"/>
      <c r="F129" s="208"/>
      <c r="G129" s="208"/>
      <c r="H129" s="205"/>
      <c r="I129" s="34"/>
    </row>
    <row r="130" spans="1:9" s="28" customFormat="1" ht="10.5" customHeight="1" x14ac:dyDescent="0.2">
      <c r="A130" s="24"/>
      <c r="B130" s="50"/>
      <c r="C130" s="208"/>
      <c r="D130" s="208"/>
      <c r="E130" s="208"/>
      <c r="F130" s="208"/>
      <c r="G130" s="4"/>
      <c r="H130" s="209"/>
      <c r="I130" s="36"/>
    </row>
    <row r="131" spans="1:9" ht="9" customHeight="1" x14ac:dyDescent="0.2">
      <c r="A131" s="1"/>
      <c r="F131" s="4"/>
      <c r="G131" s="8"/>
      <c r="H131" s="4"/>
      <c r="I131" s="4"/>
    </row>
    <row r="132" spans="1:9" ht="15" customHeight="1" x14ac:dyDescent="0.25">
      <c r="B132" s="7" t="s">
        <v>288</v>
      </c>
      <c r="C132" s="8"/>
      <c r="D132" s="8"/>
      <c r="E132" s="8"/>
      <c r="F132" s="8"/>
      <c r="H132" s="8"/>
      <c r="I132" s="8"/>
    </row>
    <row r="133" spans="1:9" x14ac:dyDescent="0.2">
      <c r="B133" s="9"/>
      <c r="C133" s="10" t="str">
        <f>C3</f>
        <v>MOIS DE NOVEMBRE 2024</v>
      </c>
      <c r="D133" s="11"/>
      <c r="G133" s="15"/>
    </row>
    <row r="134" spans="1:9" ht="14.25" customHeight="1" x14ac:dyDescent="0.2">
      <c r="B134" s="12" t="str">
        <f>B4</f>
        <v xml:space="preserve">             V - ASSURANCE ACCIDENTS DU TRAVAIL : DEPENSES en milliers d'euros</v>
      </c>
      <c r="C134" s="13"/>
      <c r="D134" s="13"/>
      <c r="E134" s="13"/>
      <c r="F134" s="14"/>
      <c r="G134" s="20"/>
      <c r="H134" s="5"/>
      <c r="I134" s="5"/>
    </row>
    <row r="135" spans="1:9" ht="12" customHeight="1" x14ac:dyDescent="0.2">
      <c r="B135" s="16" t="s">
        <v>4</v>
      </c>
      <c r="C135" s="18" t="s">
        <v>6</v>
      </c>
      <c r="D135" s="219" t="s">
        <v>3</v>
      </c>
      <c r="E135" s="219" t="s">
        <v>237</v>
      </c>
      <c r="F135" s="19" t="str">
        <f>Maladie_mnt!$H$5</f>
        <v>GAM</v>
      </c>
      <c r="G135" s="23"/>
      <c r="H135" s="5"/>
      <c r="I135" s="5"/>
    </row>
    <row r="136" spans="1:9" ht="9.75" customHeight="1" x14ac:dyDescent="0.2">
      <c r="B136" s="21"/>
      <c r="C136" s="44"/>
      <c r="D136" s="220" t="s">
        <v>241</v>
      </c>
      <c r="E136" s="220" t="s">
        <v>239</v>
      </c>
      <c r="F136" s="22" t="str">
        <f>Maladie_mnt!$H$6</f>
        <v>en %</v>
      </c>
      <c r="G136" s="36"/>
      <c r="H136" s="5"/>
      <c r="I136" s="5"/>
    </row>
    <row r="137" spans="1:9" s="28" customFormat="1" ht="6" customHeight="1" x14ac:dyDescent="0.2">
      <c r="A137" s="24"/>
      <c r="B137" s="35"/>
      <c r="C137" s="291"/>
      <c r="D137" s="292"/>
      <c r="E137" s="292"/>
      <c r="F137" s="178"/>
      <c r="G137" s="36"/>
    </row>
    <row r="138" spans="1:9" s="28" customFormat="1" ht="13.5" customHeight="1" x14ac:dyDescent="0.2">
      <c r="A138" s="24"/>
      <c r="B138" s="31" t="s">
        <v>121</v>
      </c>
      <c r="C138" s="289"/>
      <c r="D138" s="290"/>
      <c r="E138" s="290"/>
      <c r="F138" s="178"/>
      <c r="G138" s="36"/>
    </row>
    <row r="139" spans="1:9" s="28" customFormat="1" ht="10.5" customHeight="1" x14ac:dyDescent="0.2">
      <c r="A139" s="24"/>
      <c r="B139" s="16" t="s">
        <v>116</v>
      </c>
      <c r="C139" s="289">
        <v>7289.3100000000022</v>
      </c>
      <c r="D139" s="290"/>
      <c r="E139" s="290"/>
      <c r="F139" s="179">
        <v>-6.5759337843917187E-2</v>
      </c>
      <c r="G139" s="36"/>
      <c r="H139" s="5"/>
    </row>
    <row r="140" spans="1:9" s="28" customFormat="1" ht="10.5" customHeight="1" x14ac:dyDescent="0.2">
      <c r="A140" s="24"/>
      <c r="B140" s="16" t="s">
        <v>117</v>
      </c>
      <c r="C140" s="289">
        <v>5336.6399999999994</v>
      </c>
      <c r="D140" s="290"/>
      <c r="E140" s="290"/>
      <c r="F140" s="179">
        <v>2.4332660891730473E-2</v>
      </c>
      <c r="G140" s="36"/>
      <c r="H140" s="5"/>
    </row>
    <row r="141" spans="1:9" s="28" customFormat="1" ht="10.5" customHeight="1" x14ac:dyDescent="0.2">
      <c r="A141" s="24"/>
      <c r="B141" s="16" t="s">
        <v>118</v>
      </c>
      <c r="C141" s="289">
        <v>193.5</v>
      </c>
      <c r="D141" s="290"/>
      <c r="E141" s="290"/>
      <c r="F141" s="179"/>
      <c r="G141" s="36"/>
      <c r="H141" s="5"/>
    </row>
    <row r="142" spans="1:9" s="28" customFormat="1" ht="10.5" customHeight="1" x14ac:dyDescent="0.2">
      <c r="A142" s="24"/>
      <c r="B142" s="16" t="s">
        <v>166</v>
      </c>
      <c r="C142" s="289">
        <v>1794.1100000000008</v>
      </c>
      <c r="D142" s="290"/>
      <c r="E142" s="290">
        <v>7.98</v>
      </c>
      <c r="F142" s="179">
        <v>0.18464545352499573</v>
      </c>
      <c r="G142" s="36"/>
      <c r="H142" s="5"/>
    </row>
    <row r="143" spans="1:9" s="28" customFormat="1" ht="10.5" customHeight="1" x14ac:dyDescent="0.2">
      <c r="A143" s="24"/>
      <c r="B143" s="16" t="s">
        <v>22</v>
      </c>
      <c r="C143" s="289">
        <v>1196.3200000000002</v>
      </c>
      <c r="D143" s="290"/>
      <c r="E143" s="290">
        <v>23</v>
      </c>
      <c r="F143" s="179">
        <v>1.9880647911338478E-2</v>
      </c>
      <c r="G143" s="36"/>
      <c r="H143" s="5"/>
    </row>
    <row r="144" spans="1:9" s="28" customFormat="1" ht="10.5" customHeight="1" x14ac:dyDescent="0.2">
      <c r="A144" s="24"/>
      <c r="B144" s="16" t="s">
        <v>115</v>
      </c>
      <c r="C144" s="289">
        <v>1441.16</v>
      </c>
      <c r="D144" s="290"/>
      <c r="E144" s="290">
        <v>39</v>
      </c>
      <c r="F144" s="179">
        <v>6.2606451612903236E-2</v>
      </c>
      <c r="G144" s="36"/>
      <c r="H144" s="5"/>
    </row>
    <row r="145" spans="1:8" s="28" customFormat="1" ht="10.5" customHeight="1" x14ac:dyDescent="0.2">
      <c r="A145" s="24"/>
      <c r="B145" s="16" t="s">
        <v>114</v>
      </c>
      <c r="C145" s="289">
        <v>691.2</v>
      </c>
      <c r="D145" s="290"/>
      <c r="E145" s="290"/>
      <c r="F145" s="179"/>
      <c r="G145" s="36"/>
      <c r="H145" s="5"/>
    </row>
    <row r="146" spans="1:8" s="28" customFormat="1" ht="10.5" customHeight="1" x14ac:dyDescent="0.2">
      <c r="A146" s="24"/>
      <c r="B146" s="16" t="s">
        <v>100</v>
      </c>
      <c r="C146" s="289"/>
      <c r="D146" s="290"/>
      <c r="E146" s="290"/>
      <c r="F146" s="179"/>
      <c r="G146" s="36"/>
      <c r="H146" s="5"/>
    </row>
    <row r="147" spans="1:8" s="28" customFormat="1" ht="10.5" hidden="1" customHeight="1" x14ac:dyDescent="0.2">
      <c r="A147" s="24"/>
      <c r="B147" s="16" t="s">
        <v>98</v>
      </c>
      <c r="C147" s="289"/>
      <c r="D147" s="290"/>
      <c r="E147" s="290"/>
      <c r="F147" s="179"/>
      <c r="G147" s="36"/>
      <c r="H147" s="5"/>
    </row>
    <row r="148" spans="1:8" s="28" customFormat="1" ht="12.75" customHeight="1" x14ac:dyDescent="0.2">
      <c r="A148" s="24"/>
      <c r="B148" s="16" t="s">
        <v>412</v>
      </c>
      <c r="C148" s="289"/>
      <c r="D148" s="290"/>
      <c r="E148" s="290"/>
      <c r="F148" s="179"/>
      <c r="G148" s="36"/>
      <c r="H148" s="5"/>
    </row>
    <row r="149" spans="1:8" s="28" customFormat="1" ht="12.75" customHeight="1" x14ac:dyDescent="0.2">
      <c r="A149" s="24"/>
      <c r="B149" s="16" t="s">
        <v>374</v>
      </c>
      <c r="C149" s="289">
        <v>60</v>
      </c>
      <c r="D149" s="290"/>
      <c r="E149" s="290"/>
      <c r="F149" s="179"/>
      <c r="G149" s="36"/>
      <c r="H149" s="5"/>
    </row>
    <row r="150" spans="1:8" s="28" customFormat="1" ht="12.75" customHeight="1" x14ac:dyDescent="0.2">
      <c r="A150" s="24"/>
      <c r="B150" s="574" t="s">
        <v>451</v>
      </c>
      <c r="C150" s="289"/>
      <c r="D150" s="290"/>
      <c r="E150" s="290"/>
      <c r="F150" s="179"/>
      <c r="G150" s="36"/>
      <c r="H150" s="5"/>
    </row>
    <row r="151" spans="1:8" s="28" customFormat="1" ht="12.75" hidden="1" customHeight="1" x14ac:dyDescent="0.2">
      <c r="A151" s="24"/>
      <c r="B151" s="579"/>
      <c r="C151" s="289"/>
      <c r="D151" s="290"/>
      <c r="E151" s="290"/>
      <c r="F151" s="179"/>
      <c r="G151" s="36"/>
      <c r="H151" s="5"/>
    </row>
    <row r="152" spans="1:8" s="28" customFormat="1" ht="12.75" customHeight="1" x14ac:dyDescent="0.2">
      <c r="A152" s="24"/>
      <c r="B152" s="269" t="s">
        <v>99</v>
      </c>
      <c r="C152" s="289"/>
      <c r="D152" s="290"/>
      <c r="E152" s="290"/>
      <c r="F152" s="179"/>
      <c r="G152" s="36"/>
      <c r="H152" s="5"/>
    </row>
    <row r="153" spans="1:8" s="28" customFormat="1" ht="11.25" customHeight="1" x14ac:dyDescent="0.2">
      <c r="A153" s="24"/>
      <c r="B153" s="35" t="s">
        <v>119</v>
      </c>
      <c r="C153" s="291">
        <v>18002.240000000002</v>
      </c>
      <c r="D153" s="292"/>
      <c r="E153" s="292">
        <v>69.98</v>
      </c>
      <c r="F153" s="178">
        <v>4.2421870069017098E-2</v>
      </c>
      <c r="G153" s="36"/>
    </row>
    <row r="154" spans="1:8" s="28" customFormat="1" ht="14.25" customHeight="1" x14ac:dyDescent="0.2">
      <c r="A154" s="24"/>
      <c r="B154" s="31" t="s">
        <v>243</v>
      </c>
      <c r="C154" s="291"/>
      <c r="D154" s="292"/>
      <c r="E154" s="292"/>
      <c r="F154" s="178"/>
      <c r="G154" s="36"/>
    </row>
    <row r="155" spans="1:8" s="28" customFormat="1" ht="10.5" customHeight="1" x14ac:dyDescent="0.2">
      <c r="A155" s="24"/>
      <c r="B155" s="16" t="s">
        <v>22</v>
      </c>
      <c r="C155" s="289">
        <v>271052.94</v>
      </c>
      <c r="D155" s="290"/>
      <c r="E155" s="290">
        <v>271.5</v>
      </c>
      <c r="F155" s="179">
        <v>0.11728191938419208</v>
      </c>
      <c r="G155" s="36"/>
      <c r="H155" s="5"/>
    </row>
    <row r="156" spans="1:8" s="28" customFormat="1" ht="10.5" customHeight="1" x14ac:dyDescent="0.2">
      <c r="A156" s="24"/>
      <c r="B156" s="16" t="s">
        <v>104</v>
      </c>
      <c r="C156" s="289">
        <v>65349.01999999999</v>
      </c>
      <c r="D156" s="290"/>
      <c r="E156" s="290"/>
      <c r="F156" s="179">
        <v>-2.6941541314954631E-2</v>
      </c>
      <c r="G156" s="36"/>
      <c r="H156" s="5"/>
    </row>
    <row r="157" spans="1:8" s="28" customFormat="1" ht="10.5" customHeight="1" x14ac:dyDescent="0.2">
      <c r="A157" s="24"/>
      <c r="B157" s="33" t="s">
        <v>106</v>
      </c>
      <c r="C157" s="289">
        <v>64698.609999999993</v>
      </c>
      <c r="D157" s="290"/>
      <c r="E157" s="290"/>
      <c r="F157" s="179">
        <v>-1.5948067710919833E-2</v>
      </c>
      <c r="G157" s="36"/>
      <c r="H157" s="5"/>
    </row>
    <row r="158" spans="1:8" s="28" customFormat="1" ht="10.5" customHeight="1" x14ac:dyDescent="0.2">
      <c r="A158" s="24"/>
      <c r="B158" s="33" t="s">
        <v>304</v>
      </c>
      <c r="C158" s="289">
        <v>13228.240000000002</v>
      </c>
      <c r="D158" s="290"/>
      <c r="E158" s="290"/>
      <c r="F158" s="179">
        <v>0.7826495340641868</v>
      </c>
      <c r="G158" s="36"/>
      <c r="H158" s="5"/>
    </row>
    <row r="159" spans="1:8" s="28" customFormat="1" ht="10.5" customHeight="1" x14ac:dyDescent="0.2">
      <c r="A159" s="24"/>
      <c r="B159" s="33" t="s">
        <v>305</v>
      </c>
      <c r="C159" s="289"/>
      <c r="D159" s="290"/>
      <c r="E159" s="290"/>
      <c r="F159" s="179"/>
      <c r="G159" s="36"/>
      <c r="H159" s="5"/>
    </row>
    <row r="160" spans="1:8" s="28" customFormat="1" ht="10.5" customHeight="1" x14ac:dyDescent="0.2">
      <c r="A160" s="24"/>
      <c r="B160" s="33" t="s">
        <v>306</v>
      </c>
      <c r="C160" s="289">
        <v>1008.96</v>
      </c>
      <c r="D160" s="290"/>
      <c r="E160" s="290"/>
      <c r="F160" s="179">
        <v>-0.5800496967830282</v>
      </c>
      <c r="G160" s="36"/>
      <c r="H160" s="5"/>
    </row>
    <row r="161" spans="1:9" s="28" customFormat="1" ht="10.5" customHeight="1" x14ac:dyDescent="0.2">
      <c r="A161" s="24"/>
      <c r="B161" s="33" t="s">
        <v>307</v>
      </c>
      <c r="C161" s="289">
        <v>8399.7800000000007</v>
      </c>
      <c r="D161" s="290"/>
      <c r="E161" s="290"/>
      <c r="F161" s="179">
        <v>-7.0443421167664E-2</v>
      </c>
      <c r="G161" s="36"/>
      <c r="H161" s="5"/>
    </row>
    <row r="162" spans="1:9" s="28" customFormat="1" ht="10.5" customHeight="1" x14ac:dyDescent="0.2">
      <c r="A162" s="24"/>
      <c r="B162" s="33" t="s">
        <v>308</v>
      </c>
      <c r="C162" s="289">
        <v>21144.149999999994</v>
      </c>
      <c r="D162" s="290"/>
      <c r="E162" s="290"/>
      <c r="F162" s="179">
        <v>-0.13212185343044236</v>
      </c>
      <c r="G162" s="36"/>
      <c r="H162" s="5"/>
    </row>
    <row r="163" spans="1:9" s="28" customFormat="1" ht="10.5" customHeight="1" x14ac:dyDescent="0.2">
      <c r="A163" s="24"/>
      <c r="B163" s="33" t="s">
        <v>309</v>
      </c>
      <c r="C163" s="289">
        <v>20917.479999999996</v>
      </c>
      <c r="D163" s="290"/>
      <c r="E163" s="290"/>
      <c r="F163" s="179">
        <v>-7.1352020407855488E-2</v>
      </c>
      <c r="G163" s="34"/>
      <c r="H163" s="5"/>
    </row>
    <row r="164" spans="1:9" ht="10.5" customHeight="1" x14ac:dyDescent="0.2">
      <c r="B164" s="33" t="s">
        <v>105</v>
      </c>
      <c r="C164" s="289">
        <v>650.41000000000008</v>
      </c>
      <c r="D164" s="290"/>
      <c r="E164" s="290"/>
      <c r="F164" s="179">
        <v>-0.53911509190629392</v>
      </c>
      <c r="G164" s="34"/>
      <c r="H164" s="5"/>
      <c r="I164" s="5"/>
    </row>
    <row r="165" spans="1:9" ht="10.5" customHeight="1" x14ac:dyDescent="0.2">
      <c r="B165" s="16" t="s">
        <v>116</v>
      </c>
      <c r="C165" s="289">
        <v>1165.99</v>
      </c>
      <c r="D165" s="290"/>
      <c r="E165" s="290"/>
      <c r="F165" s="179">
        <v>-0.64989070250663605</v>
      </c>
      <c r="G165" s="34"/>
      <c r="H165" s="5"/>
      <c r="I165" s="5"/>
    </row>
    <row r="166" spans="1:9" ht="10.5" customHeight="1" x14ac:dyDescent="0.2">
      <c r="B166" s="16" t="s">
        <v>117</v>
      </c>
      <c r="C166" s="289">
        <v>2373.23</v>
      </c>
      <c r="D166" s="290"/>
      <c r="E166" s="290"/>
      <c r="F166" s="179">
        <v>-0.45765032005356698</v>
      </c>
      <c r="G166" s="34"/>
      <c r="H166" s="5"/>
      <c r="I166" s="5"/>
    </row>
    <row r="167" spans="1:9" ht="10.5" customHeight="1" x14ac:dyDescent="0.2">
      <c r="B167" s="16" t="s">
        <v>118</v>
      </c>
      <c r="C167" s="289"/>
      <c r="D167" s="290"/>
      <c r="E167" s="290"/>
      <c r="F167" s="179"/>
      <c r="G167" s="36"/>
      <c r="H167" s="5"/>
      <c r="I167" s="5"/>
    </row>
    <row r="168" spans="1:9" s="28" customFormat="1" ht="10.5" customHeight="1" x14ac:dyDescent="0.2">
      <c r="A168" s="24"/>
      <c r="B168" s="16" t="s">
        <v>115</v>
      </c>
      <c r="C168" s="289">
        <v>817.1</v>
      </c>
      <c r="D168" s="290"/>
      <c r="E168" s="290"/>
      <c r="F168" s="179">
        <v>0.12901220068257491</v>
      </c>
      <c r="G168" s="36"/>
      <c r="H168" s="5"/>
    </row>
    <row r="169" spans="1:9" s="28" customFormat="1" ht="10.5" customHeight="1" x14ac:dyDescent="0.2">
      <c r="A169" s="24"/>
      <c r="B169" s="16" t="s">
        <v>114</v>
      </c>
      <c r="C169" s="289"/>
      <c r="D169" s="290"/>
      <c r="E169" s="290"/>
      <c r="F169" s="179"/>
      <c r="G169" s="20"/>
      <c r="H169" s="5"/>
    </row>
    <row r="170" spans="1:9" ht="10.5" customHeight="1" x14ac:dyDescent="0.2">
      <c r="B170" s="16" t="s">
        <v>95</v>
      </c>
      <c r="C170" s="289">
        <v>1255.8</v>
      </c>
      <c r="D170" s="290"/>
      <c r="E170" s="290"/>
      <c r="F170" s="179">
        <v>0.55113636363636331</v>
      </c>
      <c r="G170" s="20"/>
      <c r="H170" s="5"/>
      <c r="I170" s="5"/>
    </row>
    <row r="171" spans="1:9" ht="10.5" customHeight="1" x14ac:dyDescent="0.2">
      <c r="B171" s="16" t="s">
        <v>381</v>
      </c>
      <c r="C171" s="289">
        <v>1193.6400000000001</v>
      </c>
      <c r="D171" s="290"/>
      <c r="E171" s="290"/>
      <c r="F171" s="179">
        <v>-0.32317985937854377</v>
      </c>
      <c r="G171" s="20"/>
      <c r="H171" s="5"/>
      <c r="I171" s="5"/>
    </row>
    <row r="172" spans="1:9" s="486" customFormat="1" ht="10.5" customHeight="1" x14ac:dyDescent="0.2">
      <c r="A172" s="452"/>
      <c r="B172" s="563" t="s">
        <v>310</v>
      </c>
      <c r="C172" s="568"/>
      <c r="D172" s="569"/>
      <c r="E172" s="569"/>
      <c r="F172" s="570"/>
      <c r="G172" s="494"/>
    </row>
    <row r="173" spans="1:9" s="486" customFormat="1" ht="10.5" customHeight="1" x14ac:dyDescent="0.2">
      <c r="A173" s="452"/>
      <c r="B173" s="563" t="s">
        <v>311</v>
      </c>
      <c r="C173" s="568"/>
      <c r="D173" s="569"/>
      <c r="E173" s="569"/>
      <c r="F173" s="570"/>
      <c r="G173" s="494"/>
    </row>
    <row r="174" spans="1:9" s="486" customFormat="1" ht="10.5" customHeight="1" x14ac:dyDescent="0.2">
      <c r="A174" s="452"/>
      <c r="B174" s="563" t="s">
        <v>312</v>
      </c>
      <c r="C174" s="568"/>
      <c r="D174" s="569"/>
      <c r="E174" s="569"/>
      <c r="F174" s="570"/>
      <c r="G174" s="494"/>
    </row>
    <row r="175" spans="1:9" s="486" customFormat="1" ht="10.5" customHeight="1" x14ac:dyDescent="0.2">
      <c r="A175" s="452"/>
      <c r="B175" s="563" t="s">
        <v>313</v>
      </c>
      <c r="C175" s="568"/>
      <c r="D175" s="569"/>
      <c r="E175" s="569"/>
      <c r="F175" s="570"/>
      <c r="G175" s="571"/>
    </row>
    <row r="176" spans="1:9" ht="10.5" customHeight="1" x14ac:dyDescent="0.2">
      <c r="B176" s="269" t="s">
        <v>412</v>
      </c>
      <c r="C176" s="289"/>
      <c r="D176" s="290"/>
      <c r="E176" s="290"/>
      <c r="F176" s="179"/>
      <c r="G176" s="34"/>
      <c r="H176" s="5"/>
      <c r="I176" s="5"/>
    </row>
    <row r="177" spans="1:9" ht="10.5" customHeight="1" x14ac:dyDescent="0.2">
      <c r="B177" s="16" t="s">
        <v>100</v>
      </c>
      <c r="C177" s="289">
        <v>336.15999999999997</v>
      </c>
      <c r="D177" s="290"/>
      <c r="E177" s="290"/>
      <c r="F177" s="179">
        <v>0.70639593908629417</v>
      </c>
      <c r="G177" s="34"/>
      <c r="H177" s="5"/>
      <c r="I177" s="5"/>
    </row>
    <row r="178" spans="1:9" ht="10.5" customHeight="1" x14ac:dyDescent="0.2">
      <c r="B178" s="16" t="s">
        <v>94</v>
      </c>
      <c r="C178" s="289"/>
      <c r="D178" s="290"/>
      <c r="E178" s="290"/>
      <c r="F178" s="179"/>
      <c r="G178" s="34"/>
      <c r="H178" s="5"/>
      <c r="I178" s="5"/>
    </row>
    <row r="179" spans="1:9" ht="10.5" customHeight="1" x14ac:dyDescent="0.2">
      <c r="B179" s="16" t="s">
        <v>92</v>
      </c>
      <c r="C179" s="289"/>
      <c r="D179" s="290"/>
      <c r="E179" s="290"/>
      <c r="F179" s="179"/>
      <c r="G179" s="34"/>
      <c r="H179" s="5"/>
      <c r="I179" s="5"/>
    </row>
    <row r="180" spans="1:9" ht="10.5" customHeight="1" x14ac:dyDescent="0.2">
      <c r="B180" s="16" t="s">
        <v>93</v>
      </c>
      <c r="C180" s="289"/>
      <c r="D180" s="290"/>
      <c r="E180" s="290"/>
      <c r="F180" s="179"/>
      <c r="G180" s="27"/>
      <c r="H180" s="5"/>
      <c r="I180" s="5"/>
    </row>
    <row r="181" spans="1:9" s="28" customFormat="1" ht="10.5" customHeight="1" x14ac:dyDescent="0.2">
      <c r="A181" s="24"/>
      <c r="B181" s="16" t="s">
        <v>303</v>
      </c>
      <c r="C181" s="289"/>
      <c r="D181" s="290"/>
      <c r="E181" s="290"/>
      <c r="F181" s="179"/>
      <c r="G181" s="34"/>
      <c r="H181" s="5"/>
    </row>
    <row r="182" spans="1:9" ht="10.5" customHeight="1" x14ac:dyDescent="0.2">
      <c r="B182" s="16" t="s">
        <v>123</v>
      </c>
      <c r="C182" s="289">
        <v>325.5</v>
      </c>
      <c r="D182" s="290"/>
      <c r="E182" s="290"/>
      <c r="F182" s="179"/>
      <c r="G182" s="34"/>
      <c r="H182" s="5"/>
      <c r="I182" s="5"/>
    </row>
    <row r="183" spans="1:9" ht="10.5" customHeight="1" x14ac:dyDescent="0.2">
      <c r="B183" s="16" t="s">
        <v>107</v>
      </c>
      <c r="C183" s="289"/>
      <c r="D183" s="290"/>
      <c r="E183" s="290"/>
      <c r="F183" s="179"/>
      <c r="G183" s="20"/>
      <c r="H183" s="5"/>
      <c r="I183" s="5"/>
    </row>
    <row r="184" spans="1:9" ht="10.5" customHeight="1" x14ac:dyDescent="0.2">
      <c r="B184" s="33" t="s">
        <v>110</v>
      </c>
      <c r="C184" s="289"/>
      <c r="D184" s="290"/>
      <c r="E184" s="290"/>
      <c r="F184" s="179"/>
      <c r="G184" s="34"/>
      <c r="H184" s="5"/>
      <c r="I184" s="5"/>
    </row>
    <row r="185" spans="1:9" ht="10.5" customHeight="1" x14ac:dyDescent="0.2">
      <c r="B185" s="33" t="s">
        <v>109</v>
      </c>
      <c r="C185" s="289"/>
      <c r="D185" s="290"/>
      <c r="E185" s="290"/>
      <c r="F185" s="179"/>
      <c r="G185" s="34"/>
      <c r="H185" s="5"/>
      <c r="I185" s="5"/>
    </row>
    <row r="186" spans="1:9" ht="10.5" customHeight="1" x14ac:dyDescent="0.2">
      <c r="B186" s="33" t="s">
        <v>111</v>
      </c>
      <c r="C186" s="289"/>
      <c r="D186" s="290"/>
      <c r="E186" s="290"/>
      <c r="F186" s="179"/>
      <c r="G186" s="34"/>
      <c r="H186" s="5"/>
      <c r="I186" s="5"/>
    </row>
    <row r="187" spans="1:9" ht="10.5" customHeight="1" x14ac:dyDescent="0.2">
      <c r="B187" s="33" t="s">
        <v>112</v>
      </c>
      <c r="C187" s="289"/>
      <c r="D187" s="290"/>
      <c r="E187" s="290"/>
      <c r="F187" s="179"/>
      <c r="G187" s="34"/>
      <c r="H187" s="5"/>
      <c r="I187" s="5"/>
    </row>
    <row r="188" spans="1:9" ht="10.5" customHeight="1" x14ac:dyDescent="0.2">
      <c r="B188" s="16" t="s">
        <v>256</v>
      </c>
      <c r="C188" s="289"/>
      <c r="D188" s="290"/>
      <c r="E188" s="290"/>
      <c r="F188" s="179"/>
      <c r="G188" s="47"/>
      <c r="H188" s="5"/>
      <c r="I188" s="5"/>
    </row>
    <row r="189" spans="1:9" s="28" customFormat="1" ht="10.5" customHeight="1" x14ac:dyDescent="0.2">
      <c r="A189" s="24"/>
      <c r="B189" s="16" t="s">
        <v>96</v>
      </c>
      <c r="C189" s="289"/>
      <c r="D189" s="290"/>
      <c r="E189" s="290"/>
      <c r="F189" s="179"/>
      <c r="G189" s="47"/>
      <c r="H189" s="5"/>
    </row>
    <row r="190" spans="1:9" s="28" customFormat="1" ht="10.5" customHeight="1" x14ac:dyDescent="0.2">
      <c r="A190" s="24"/>
      <c r="B190" s="16" t="s">
        <v>103</v>
      </c>
      <c r="C190" s="295"/>
      <c r="D190" s="296"/>
      <c r="E190" s="296"/>
      <c r="F190" s="190"/>
      <c r="G190" s="47"/>
      <c r="H190" s="5"/>
    </row>
    <row r="191" spans="1:9" s="28" customFormat="1" ht="10.5" customHeight="1" x14ac:dyDescent="0.2">
      <c r="A191" s="24"/>
      <c r="B191" s="16" t="s">
        <v>91</v>
      </c>
      <c r="C191" s="295">
        <v>5986.67</v>
      </c>
      <c r="D191" s="296"/>
      <c r="E191" s="296"/>
      <c r="F191" s="190">
        <v>0.12250132656332924</v>
      </c>
      <c r="G191" s="47"/>
      <c r="H191" s="5"/>
    </row>
    <row r="192" spans="1:9" s="28" customFormat="1" ht="10.5" customHeight="1" x14ac:dyDescent="0.2">
      <c r="A192" s="24"/>
      <c r="B192" s="268" t="s">
        <v>255</v>
      </c>
      <c r="C192" s="295"/>
      <c r="D192" s="296"/>
      <c r="E192" s="296"/>
      <c r="F192" s="190"/>
      <c r="G192" s="47"/>
      <c r="H192" s="5"/>
    </row>
    <row r="193" spans="1:9" s="28" customFormat="1" ht="10.5" customHeight="1" x14ac:dyDescent="0.2">
      <c r="A193" s="24"/>
      <c r="B193" s="16" t="s">
        <v>411</v>
      </c>
      <c r="C193" s="295"/>
      <c r="D193" s="296"/>
      <c r="E193" s="296"/>
      <c r="F193" s="190"/>
      <c r="G193" s="47"/>
      <c r="H193" s="5"/>
    </row>
    <row r="194" spans="1:9" s="28" customFormat="1" ht="10.5" customHeight="1" x14ac:dyDescent="0.2">
      <c r="A194" s="24"/>
      <c r="B194" s="16" t="s">
        <v>97</v>
      </c>
      <c r="C194" s="295"/>
      <c r="D194" s="296"/>
      <c r="E194" s="296"/>
      <c r="F194" s="190"/>
      <c r="G194" s="47"/>
      <c r="H194" s="5"/>
    </row>
    <row r="195" spans="1:9" s="28" customFormat="1" ht="10.5" customHeight="1" x14ac:dyDescent="0.2">
      <c r="A195" s="24"/>
      <c r="B195" s="16" t="s">
        <v>374</v>
      </c>
      <c r="C195" s="295">
        <v>30</v>
      </c>
      <c r="D195" s="296"/>
      <c r="E195" s="296"/>
      <c r="F195" s="190"/>
      <c r="G195" s="47"/>
      <c r="H195" s="5"/>
    </row>
    <row r="196" spans="1:9" s="28" customFormat="1" ht="10.5" customHeight="1" x14ac:dyDescent="0.2">
      <c r="A196" s="24"/>
      <c r="B196" s="574" t="s">
        <v>460</v>
      </c>
      <c r="C196" s="295"/>
      <c r="D196" s="296"/>
      <c r="E196" s="296"/>
      <c r="F196" s="190"/>
      <c r="G196" s="47"/>
      <c r="H196" s="5"/>
    </row>
    <row r="197" spans="1:9" s="28" customFormat="1" ht="10.5" customHeight="1" x14ac:dyDescent="0.2">
      <c r="A197" s="24"/>
      <c r="B197" s="16" t="s">
        <v>489</v>
      </c>
      <c r="C197" s="295"/>
      <c r="D197" s="296"/>
      <c r="E197" s="296"/>
      <c r="F197" s="190"/>
      <c r="G197" s="47"/>
      <c r="H197" s="5"/>
    </row>
    <row r="198" spans="1:9" s="28" customFormat="1" ht="10.5" customHeight="1" x14ac:dyDescent="0.2">
      <c r="A198" s="24"/>
      <c r="B198" s="574" t="s">
        <v>487</v>
      </c>
      <c r="C198" s="295"/>
      <c r="D198" s="296"/>
      <c r="E198" s="296"/>
      <c r="F198" s="190"/>
      <c r="G198" s="47"/>
      <c r="H198" s="5"/>
    </row>
    <row r="199" spans="1:9" s="28" customFormat="1" ht="10.5" customHeight="1" x14ac:dyDescent="0.2">
      <c r="A199" s="24"/>
      <c r="B199" s="16" t="s">
        <v>99</v>
      </c>
      <c r="C199" s="295">
        <v>40</v>
      </c>
      <c r="D199" s="296"/>
      <c r="E199" s="296"/>
      <c r="F199" s="190"/>
      <c r="G199" s="47"/>
      <c r="H199" s="5"/>
    </row>
    <row r="200" spans="1:9" s="28" customFormat="1" ht="10.5" customHeight="1" x14ac:dyDescent="0.2">
      <c r="A200" s="24"/>
      <c r="B200" s="16" t="s">
        <v>98</v>
      </c>
      <c r="C200" s="295"/>
      <c r="D200" s="296"/>
      <c r="E200" s="296"/>
      <c r="F200" s="190"/>
      <c r="G200" s="47"/>
      <c r="H200" s="5"/>
    </row>
    <row r="201" spans="1:9" s="28" customFormat="1" ht="10.5" customHeight="1" x14ac:dyDescent="0.2">
      <c r="A201" s="24"/>
      <c r="B201" s="16" t="s">
        <v>279</v>
      </c>
      <c r="C201" s="295">
        <v>-13752</v>
      </c>
      <c r="D201" s="296"/>
      <c r="E201" s="296">
        <v>-12</v>
      </c>
      <c r="F201" s="190">
        <v>0.59332638164754958</v>
      </c>
      <c r="G201" s="47"/>
      <c r="H201" s="5"/>
    </row>
    <row r="202" spans="1:9" s="28" customFormat="1" ht="11.25" customHeight="1" x14ac:dyDescent="0.2">
      <c r="A202" s="24"/>
      <c r="B202" s="35" t="s">
        <v>245</v>
      </c>
      <c r="C202" s="297">
        <v>336174.04999999993</v>
      </c>
      <c r="D202" s="298"/>
      <c r="E202" s="298">
        <v>259.5</v>
      </c>
      <c r="F202" s="180">
        <v>5.4846592537002525E-2</v>
      </c>
      <c r="G202" s="47"/>
    </row>
    <row r="203" spans="1:9" ht="10.5" customHeight="1" x14ac:dyDescent="0.2">
      <c r="B203" s="31" t="s">
        <v>278</v>
      </c>
      <c r="C203" s="297"/>
      <c r="D203" s="298"/>
      <c r="E203" s="298"/>
      <c r="F203" s="180"/>
      <c r="G203" s="47"/>
      <c r="H203" s="5"/>
      <c r="I203" s="5"/>
    </row>
    <row r="204" spans="1:9" ht="10.5" customHeight="1" x14ac:dyDescent="0.2">
      <c r="B204" s="16" t="s">
        <v>22</v>
      </c>
      <c r="C204" s="295">
        <v>7213605.3299999991</v>
      </c>
      <c r="D204" s="296">
        <v>420038.44999999995</v>
      </c>
      <c r="E204" s="296">
        <v>6646.22</v>
      </c>
      <c r="F204" s="190">
        <v>-7.3303133746670301E-2</v>
      </c>
      <c r="G204" s="47"/>
      <c r="H204" s="5"/>
      <c r="I204" s="5"/>
    </row>
    <row r="205" spans="1:9" ht="10.5" customHeight="1" x14ac:dyDescent="0.2">
      <c r="B205" s="16" t="s">
        <v>104</v>
      </c>
      <c r="C205" s="295">
        <v>6017396.5800000001</v>
      </c>
      <c r="D205" s="296">
        <v>2762603.1199999992</v>
      </c>
      <c r="E205" s="296">
        <v>8943.65</v>
      </c>
      <c r="F205" s="190">
        <v>-8.0134918941693223E-2</v>
      </c>
      <c r="G205" s="47"/>
      <c r="H205" s="5"/>
      <c r="I205" s="5"/>
    </row>
    <row r="206" spans="1:9" ht="10.5" customHeight="1" x14ac:dyDescent="0.2">
      <c r="B206" s="33" t="s">
        <v>106</v>
      </c>
      <c r="C206" s="295">
        <v>6004542</v>
      </c>
      <c r="D206" s="296">
        <v>2762032.8499999987</v>
      </c>
      <c r="E206" s="296">
        <v>8930.2800000000007</v>
      </c>
      <c r="F206" s="190">
        <v>-7.9898901294805036E-2</v>
      </c>
      <c r="G206" s="47"/>
      <c r="H206" s="5"/>
      <c r="I206" s="5"/>
    </row>
    <row r="207" spans="1:9" ht="10.5" customHeight="1" x14ac:dyDescent="0.2">
      <c r="B207" s="33" t="s">
        <v>304</v>
      </c>
      <c r="C207" s="295">
        <v>1817071.5699999994</v>
      </c>
      <c r="D207" s="296">
        <v>1676116.0799999994</v>
      </c>
      <c r="E207" s="296">
        <v>3835.8500000000004</v>
      </c>
      <c r="F207" s="190">
        <v>-9.8106395339710106E-2</v>
      </c>
      <c r="G207" s="47"/>
      <c r="H207" s="5"/>
      <c r="I207" s="5"/>
    </row>
    <row r="208" spans="1:9" ht="10.5" customHeight="1" x14ac:dyDescent="0.2">
      <c r="B208" s="33" t="s">
        <v>305</v>
      </c>
      <c r="C208" s="295">
        <v>394.62</v>
      </c>
      <c r="D208" s="296"/>
      <c r="E208" s="296"/>
      <c r="F208" s="190"/>
      <c r="G208" s="47"/>
      <c r="H208" s="5"/>
      <c r="I208" s="5"/>
    </row>
    <row r="209" spans="2:9" ht="10.5" customHeight="1" x14ac:dyDescent="0.2">
      <c r="B209" s="33" t="s">
        <v>306</v>
      </c>
      <c r="C209" s="295">
        <v>761033.25000000023</v>
      </c>
      <c r="D209" s="296">
        <v>757742.66000000027</v>
      </c>
      <c r="E209" s="296">
        <v>1759.27</v>
      </c>
      <c r="F209" s="190">
        <v>-8.9682183777361812E-2</v>
      </c>
      <c r="G209" s="47"/>
      <c r="H209" s="5"/>
      <c r="I209" s="5"/>
    </row>
    <row r="210" spans="2:9" ht="10.5" customHeight="1" x14ac:dyDescent="0.2">
      <c r="B210" s="33" t="s">
        <v>307</v>
      </c>
      <c r="C210" s="295">
        <v>417145.39999999979</v>
      </c>
      <c r="D210" s="296">
        <v>8020.0300000000007</v>
      </c>
      <c r="E210" s="296">
        <v>183.34000000000003</v>
      </c>
      <c r="F210" s="190">
        <v>-5.8980924318989492E-2</v>
      </c>
      <c r="G210" s="47"/>
      <c r="H210" s="5"/>
      <c r="I210" s="5"/>
    </row>
    <row r="211" spans="2:9" ht="10.5" customHeight="1" x14ac:dyDescent="0.2">
      <c r="B211" s="33" t="s">
        <v>308</v>
      </c>
      <c r="C211" s="295">
        <v>2285966.6900000009</v>
      </c>
      <c r="D211" s="296">
        <v>238995.0799999999</v>
      </c>
      <c r="E211" s="296">
        <v>2677.8099999999995</v>
      </c>
      <c r="F211" s="190">
        <v>-9.0055317242903832E-2</v>
      </c>
      <c r="G211" s="47"/>
      <c r="H211" s="5"/>
      <c r="I211" s="5"/>
    </row>
    <row r="212" spans="2:9" ht="10.5" customHeight="1" x14ac:dyDescent="0.2">
      <c r="B212" s="33" t="s">
        <v>309</v>
      </c>
      <c r="C212" s="295">
        <v>722930.47000000009</v>
      </c>
      <c r="D212" s="296">
        <v>81158.999999999971</v>
      </c>
      <c r="E212" s="296">
        <v>474.01</v>
      </c>
      <c r="F212" s="190">
        <v>4.4522075828568042E-3</v>
      </c>
      <c r="G212" s="47"/>
      <c r="H212" s="5"/>
      <c r="I212" s="5"/>
    </row>
    <row r="213" spans="2:9" ht="10.5" customHeight="1" x14ac:dyDescent="0.2">
      <c r="B213" s="33" t="s">
        <v>105</v>
      </c>
      <c r="C213" s="295">
        <v>12854.580000000004</v>
      </c>
      <c r="D213" s="296">
        <v>570.2700000000001</v>
      </c>
      <c r="E213" s="296">
        <v>13.370000000000001</v>
      </c>
      <c r="F213" s="190">
        <v>-0.1785601999892642</v>
      </c>
      <c r="G213" s="47"/>
      <c r="H213" s="5"/>
      <c r="I213" s="5"/>
    </row>
    <row r="214" spans="2:9" ht="10.5" customHeight="1" x14ac:dyDescent="0.2">
      <c r="B214" s="16" t="s">
        <v>116</v>
      </c>
      <c r="C214" s="295">
        <v>8455.3000000000029</v>
      </c>
      <c r="D214" s="296"/>
      <c r="E214" s="296"/>
      <c r="F214" s="190">
        <v>-0.2405021221171767</v>
      </c>
      <c r="G214" s="47"/>
      <c r="H214" s="5"/>
      <c r="I214" s="5"/>
    </row>
    <row r="215" spans="2:9" ht="10.5" customHeight="1" x14ac:dyDescent="0.2">
      <c r="B215" s="16" t="s">
        <v>117</v>
      </c>
      <c r="C215" s="295">
        <v>7709.869999999999</v>
      </c>
      <c r="D215" s="296"/>
      <c r="E215" s="296"/>
      <c r="F215" s="190">
        <v>-0.19569045557444964</v>
      </c>
      <c r="G215" s="47"/>
      <c r="H215" s="5"/>
      <c r="I215" s="5"/>
    </row>
    <row r="216" spans="2:9" ht="10.5" customHeight="1" x14ac:dyDescent="0.2">
      <c r="B216" s="16" t="s">
        <v>118</v>
      </c>
      <c r="C216" s="295">
        <v>193.5</v>
      </c>
      <c r="D216" s="296"/>
      <c r="E216" s="296"/>
      <c r="F216" s="190"/>
      <c r="G216" s="47"/>
      <c r="H216" s="5"/>
      <c r="I216" s="5"/>
    </row>
    <row r="217" spans="2:9" ht="10.5" customHeight="1" x14ac:dyDescent="0.2">
      <c r="B217" s="16" t="s">
        <v>100</v>
      </c>
      <c r="C217" s="295">
        <v>40295.68</v>
      </c>
      <c r="D217" s="296">
        <v>36.5</v>
      </c>
      <c r="E217" s="296">
        <v>102</v>
      </c>
      <c r="F217" s="190">
        <v>-0.15827627415227974</v>
      </c>
      <c r="G217" s="20"/>
      <c r="H217" s="5"/>
      <c r="I217" s="5"/>
    </row>
    <row r="218" spans="2:9" ht="10.5" customHeight="1" x14ac:dyDescent="0.2">
      <c r="B218" s="16" t="s">
        <v>107</v>
      </c>
      <c r="C218" s="295">
        <v>1191920.8</v>
      </c>
      <c r="D218" s="296">
        <v>1191920.8</v>
      </c>
      <c r="E218" s="296">
        <v>2205.2999999999997</v>
      </c>
      <c r="F218" s="190">
        <v>-6.6568497507237812E-3</v>
      </c>
      <c r="G218" s="47"/>
      <c r="H218" s="5"/>
      <c r="I218" s="5"/>
    </row>
    <row r="219" spans="2:9" ht="10.5" customHeight="1" x14ac:dyDescent="0.2">
      <c r="B219" s="33" t="s">
        <v>110</v>
      </c>
      <c r="C219" s="289">
        <v>306328.86000000004</v>
      </c>
      <c r="D219" s="290">
        <v>306328.86000000004</v>
      </c>
      <c r="E219" s="290">
        <v>583.52</v>
      </c>
      <c r="F219" s="179">
        <v>-1.8723635086841828E-2</v>
      </c>
      <c r="G219" s="47"/>
      <c r="H219" s="5"/>
      <c r="I219" s="5"/>
    </row>
    <row r="220" spans="2:9" ht="10.5" customHeight="1" x14ac:dyDescent="0.2">
      <c r="B220" s="33" t="s">
        <v>109</v>
      </c>
      <c r="C220" s="295">
        <v>878041.94</v>
      </c>
      <c r="D220" s="296">
        <v>878041.94</v>
      </c>
      <c r="E220" s="296">
        <v>1621.7799999999997</v>
      </c>
      <c r="F220" s="190">
        <v>-4.2443249060439836E-3</v>
      </c>
      <c r="G220" s="47"/>
      <c r="H220" s="5"/>
      <c r="I220" s="5"/>
    </row>
    <row r="221" spans="2:9" ht="10.5" customHeight="1" x14ac:dyDescent="0.2">
      <c r="B221" s="33" t="s">
        <v>112</v>
      </c>
      <c r="C221" s="295">
        <v>7550</v>
      </c>
      <c r="D221" s="296">
        <v>7550</v>
      </c>
      <c r="E221" s="296"/>
      <c r="F221" s="190">
        <v>0.26890756302521002</v>
      </c>
      <c r="G221" s="47"/>
      <c r="H221" s="5"/>
      <c r="I221" s="5"/>
    </row>
    <row r="222" spans="2:9" ht="10.5" customHeight="1" x14ac:dyDescent="0.2">
      <c r="B222" s="33" t="s">
        <v>111</v>
      </c>
      <c r="C222" s="295"/>
      <c r="D222" s="296"/>
      <c r="E222" s="296"/>
      <c r="F222" s="190"/>
      <c r="G222" s="47"/>
      <c r="H222" s="5"/>
      <c r="I222" s="5"/>
    </row>
    <row r="223" spans="2:9" ht="10.5" customHeight="1" x14ac:dyDescent="0.2">
      <c r="B223" s="269" t="s">
        <v>411</v>
      </c>
      <c r="C223" s="295"/>
      <c r="D223" s="296"/>
      <c r="E223" s="296"/>
      <c r="F223" s="190"/>
      <c r="G223" s="47"/>
      <c r="H223" s="5"/>
      <c r="I223" s="5"/>
    </row>
    <row r="224" spans="2:9" ht="10.5" customHeight="1" x14ac:dyDescent="0.2">
      <c r="B224" s="16" t="s">
        <v>97</v>
      </c>
      <c r="C224" s="295"/>
      <c r="D224" s="296"/>
      <c r="E224" s="296"/>
      <c r="F224" s="190"/>
      <c r="G224" s="47"/>
      <c r="H224" s="5"/>
      <c r="I224" s="5"/>
    </row>
    <row r="225" spans="1:9" ht="10.5" customHeight="1" x14ac:dyDescent="0.2">
      <c r="B225" s="16" t="s">
        <v>103</v>
      </c>
      <c r="C225" s="295"/>
      <c r="D225" s="296"/>
      <c r="E225" s="296"/>
      <c r="F225" s="190"/>
      <c r="G225" s="47"/>
      <c r="H225" s="5"/>
      <c r="I225" s="5"/>
    </row>
    <row r="226" spans="1:9" ht="10.5" customHeight="1" x14ac:dyDescent="0.2">
      <c r="B226" s="16" t="s">
        <v>96</v>
      </c>
      <c r="C226" s="295"/>
      <c r="D226" s="296"/>
      <c r="E226" s="296"/>
      <c r="F226" s="190"/>
      <c r="G226" s="47"/>
      <c r="H226" s="5"/>
      <c r="I226" s="5"/>
    </row>
    <row r="227" spans="1:9" ht="10.5" customHeight="1" x14ac:dyDescent="0.2">
      <c r="B227" s="16" t="s">
        <v>115</v>
      </c>
      <c r="C227" s="295">
        <v>2258.2600000000002</v>
      </c>
      <c r="D227" s="296"/>
      <c r="E227" s="296">
        <v>39</v>
      </c>
      <c r="F227" s="190">
        <v>8.5712362618871385E-2</v>
      </c>
      <c r="G227" s="47"/>
      <c r="H227" s="5"/>
      <c r="I227" s="5"/>
    </row>
    <row r="228" spans="1:9" ht="10.5" customHeight="1" x14ac:dyDescent="0.2">
      <c r="B228" s="16" t="s">
        <v>114</v>
      </c>
      <c r="C228" s="295">
        <v>691.2</v>
      </c>
      <c r="D228" s="296"/>
      <c r="E228" s="296"/>
      <c r="F228" s="190">
        <v>1</v>
      </c>
      <c r="G228" s="47"/>
      <c r="H228" s="5"/>
      <c r="I228" s="5"/>
    </row>
    <row r="229" spans="1:9" ht="10.5" customHeight="1" x14ac:dyDescent="0.2">
      <c r="B229" s="16" t="s">
        <v>123</v>
      </c>
      <c r="C229" s="295">
        <v>1872.88</v>
      </c>
      <c r="D229" s="296"/>
      <c r="E229" s="296"/>
      <c r="F229" s="190"/>
      <c r="G229" s="47"/>
      <c r="H229" s="5"/>
      <c r="I229" s="5"/>
    </row>
    <row r="230" spans="1:9" ht="10.5" customHeight="1" x14ac:dyDescent="0.2">
      <c r="B230" s="16" t="s">
        <v>95</v>
      </c>
      <c r="C230" s="295">
        <v>5420.8</v>
      </c>
      <c r="D230" s="296">
        <v>4165</v>
      </c>
      <c r="E230" s="296"/>
      <c r="F230" s="190">
        <v>-0.14170809715317156</v>
      </c>
      <c r="G230" s="47"/>
      <c r="H230" s="5"/>
      <c r="I230" s="5"/>
    </row>
    <row r="231" spans="1:9" ht="10.5" customHeight="1" x14ac:dyDescent="0.2">
      <c r="B231" s="16" t="s">
        <v>381</v>
      </c>
      <c r="C231" s="295">
        <v>82097.369999999981</v>
      </c>
      <c r="D231" s="296"/>
      <c r="E231" s="296">
        <v>55</v>
      </c>
      <c r="F231" s="190">
        <v>-4.255249919296622E-2</v>
      </c>
      <c r="G231" s="47"/>
      <c r="H231" s="5"/>
      <c r="I231" s="5"/>
    </row>
    <row r="232" spans="1:9" s="486" customFormat="1" ht="10.5" customHeight="1" x14ac:dyDescent="0.2">
      <c r="A232" s="452"/>
      <c r="B232" s="563" t="s">
        <v>310</v>
      </c>
      <c r="C232" s="564"/>
      <c r="D232" s="565"/>
      <c r="E232" s="565"/>
      <c r="F232" s="566"/>
      <c r="G232" s="567"/>
    </row>
    <row r="233" spans="1:9" s="486" customFormat="1" ht="10.5" customHeight="1" x14ac:dyDescent="0.2">
      <c r="A233" s="452"/>
      <c r="B233" s="563" t="s">
        <v>311</v>
      </c>
      <c r="C233" s="564"/>
      <c r="D233" s="565"/>
      <c r="E233" s="565"/>
      <c r="F233" s="566"/>
      <c r="G233" s="567"/>
    </row>
    <row r="234" spans="1:9" s="486" customFormat="1" ht="10.5" customHeight="1" x14ac:dyDescent="0.2">
      <c r="A234" s="452"/>
      <c r="B234" s="563" t="s">
        <v>312</v>
      </c>
      <c r="C234" s="564"/>
      <c r="D234" s="565"/>
      <c r="E234" s="565"/>
      <c r="F234" s="566"/>
      <c r="G234" s="567"/>
    </row>
    <row r="235" spans="1:9" s="486" customFormat="1" ht="13.5" customHeight="1" x14ac:dyDescent="0.2">
      <c r="A235" s="452"/>
      <c r="B235" s="563" t="s">
        <v>313</v>
      </c>
      <c r="C235" s="564"/>
      <c r="D235" s="565"/>
      <c r="E235" s="565"/>
      <c r="F235" s="566"/>
      <c r="G235" s="567"/>
    </row>
    <row r="236" spans="1:9" ht="10.5" customHeight="1" x14ac:dyDescent="0.2">
      <c r="B236" s="269" t="s">
        <v>412</v>
      </c>
      <c r="C236" s="295"/>
      <c r="D236" s="296"/>
      <c r="E236" s="296"/>
      <c r="F236" s="190"/>
      <c r="G236" s="47"/>
      <c r="H236" s="5"/>
      <c r="I236" s="5"/>
    </row>
    <row r="237" spans="1:9" ht="10.5" customHeight="1" x14ac:dyDescent="0.2">
      <c r="B237" s="16" t="s">
        <v>94</v>
      </c>
      <c r="C237" s="295"/>
      <c r="D237" s="296"/>
      <c r="E237" s="296"/>
      <c r="F237" s="190"/>
      <c r="G237" s="47"/>
      <c r="H237" s="5"/>
      <c r="I237" s="5"/>
    </row>
    <row r="238" spans="1:9" ht="10.5" customHeight="1" x14ac:dyDescent="0.2">
      <c r="B238" s="16" t="s">
        <v>92</v>
      </c>
      <c r="C238" s="295"/>
      <c r="D238" s="296"/>
      <c r="E238" s="296"/>
      <c r="F238" s="190"/>
      <c r="G238" s="47"/>
      <c r="H238" s="5"/>
      <c r="I238" s="5"/>
    </row>
    <row r="239" spans="1:9" ht="10.5" customHeight="1" x14ac:dyDescent="0.2">
      <c r="B239" s="16" t="s">
        <v>93</v>
      </c>
      <c r="C239" s="295"/>
      <c r="D239" s="296"/>
      <c r="E239" s="296"/>
      <c r="F239" s="190"/>
      <c r="G239" s="47"/>
      <c r="H239" s="5"/>
      <c r="I239" s="5"/>
    </row>
    <row r="240" spans="1:9" ht="10.5" customHeight="1" x14ac:dyDescent="0.2">
      <c r="B240" s="16" t="s">
        <v>91</v>
      </c>
      <c r="C240" s="295">
        <v>36919.68</v>
      </c>
      <c r="D240" s="296">
        <v>4080.96</v>
      </c>
      <c r="E240" s="296">
        <v>0</v>
      </c>
      <c r="F240" s="190">
        <v>-2.4640200864569306E-2</v>
      </c>
      <c r="G240" s="47"/>
      <c r="H240" s="5"/>
      <c r="I240" s="5"/>
    </row>
    <row r="241" spans="1:9" ht="10.5" customHeight="1" x14ac:dyDescent="0.2">
      <c r="B241" s="16" t="s">
        <v>252</v>
      </c>
      <c r="C241" s="295"/>
      <c r="D241" s="296"/>
      <c r="E241" s="296"/>
      <c r="F241" s="190"/>
      <c r="G241" s="47"/>
      <c r="H241" s="5"/>
      <c r="I241" s="5"/>
    </row>
    <row r="242" spans="1:9" ht="10.5" customHeight="1" x14ac:dyDescent="0.2">
      <c r="B242" s="16" t="s">
        <v>177</v>
      </c>
      <c r="C242" s="295"/>
      <c r="D242" s="296"/>
      <c r="E242" s="296"/>
      <c r="F242" s="190"/>
      <c r="G242" s="47"/>
      <c r="H242" s="5"/>
      <c r="I242" s="5"/>
    </row>
    <row r="243" spans="1:9" ht="10.5" customHeight="1" x14ac:dyDescent="0.2">
      <c r="B243" s="16" t="s">
        <v>303</v>
      </c>
      <c r="C243" s="295"/>
      <c r="D243" s="296"/>
      <c r="E243" s="296"/>
      <c r="F243" s="190"/>
      <c r="G243" s="47"/>
      <c r="H243" s="5"/>
      <c r="I243" s="5"/>
    </row>
    <row r="244" spans="1:9" ht="10.5" customHeight="1" x14ac:dyDescent="0.2">
      <c r="B244" s="268" t="s">
        <v>255</v>
      </c>
      <c r="C244" s="295"/>
      <c r="D244" s="296"/>
      <c r="E244" s="296"/>
      <c r="F244" s="190"/>
      <c r="G244" s="47"/>
      <c r="H244" s="5"/>
      <c r="I244" s="5"/>
    </row>
    <row r="245" spans="1:9" ht="10.5" customHeight="1" x14ac:dyDescent="0.2">
      <c r="B245" s="16" t="s">
        <v>374</v>
      </c>
      <c r="C245" s="295">
        <v>90</v>
      </c>
      <c r="D245" s="296"/>
      <c r="E245" s="296"/>
      <c r="F245" s="190"/>
      <c r="G245" s="117"/>
      <c r="H245" s="5"/>
      <c r="I245" s="5"/>
    </row>
    <row r="246" spans="1:9" ht="10.5" customHeight="1" x14ac:dyDescent="0.2">
      <c r="B246" s="574" t="s">
        <v>460</v>
      </c>
      <c r="C246" s="295"/>
      <c r="D246" s="296"/>
      <c r="E246" s="296"/>
      <c r="F246" s="190"/>
      <c r="G246" s="117"/>
      <c r="H246" s="5"/>
      <c r="I246" s="5"/>
    </row>
    <row r="247" spans="1:9" ht="10.5" hidden="1" customHeight="1" x14ac:dyDescent="0.2">
      <c r="B247" s="579"/>
      <c r="C247" s="295"/>
      <c r="D247" s="296"/>
      <c r="E247" s="296"/>
      <c r="F247" s="190"/>
      <c r="G247" s="117"/>
      <c r="H247" s="5"/>
      <c r="I247" s="5"/>
    </row>
    <row r="248" spans="1:9" ht="10.5" customHeight="1" x14ac:dyDescent="0.2">
      <c r="B248" s="16" t="s">
        <v>99</v>
      </c>
      <c r="C248" s="295">
        <v>1000</v>
      </c>
      <c r="D248" s="296">
        <v>560</v>
      </c>
      <c r="E248" s="296"/>
      <c r="F248" s="190">
        <v>-0.37774569711149553</v>
      </c>
      <c r="G248" s="47"/>
      <c r="H248" s="5"/>
      <c r="I248" s="5"/>
    </row>
    <row r="249" spans="1:9" ht="13.5" customHeight="1" x14ac:dyDescent="0.2">
      <c r="A249" s="24"/>
      <c r="B249" s="16" t="s">
        <v>98</v>
      </c>
      <c r="C249" s="295"/>
      <c r="D249" s="296"/>
      <c r="E249" s="296"/>
      <c r="F249" s="190"/>
      <c r="G249" s="266"/>
      <c r="H249" s="5"/>
      <c r="I249" s="28"/>
    </row>
    <row r="250" spans="1:9" s="28" customFormat="1" ht="12.75" customHeight="1" x14ac:dyDescent="0.2">
      <c r="A250" s="24"/>
      <c r="B250" s="16" t="s">
        <v>279</v>
      </c>
      <c r="C250" s="295">
        <v>-472097</v>
      </c>
      <c r="D250" s="296">
        <v>-2004</v>
      </c>
      <c r="E250" s="296">
        <v>-500</v>
      </c>
      <c r="F250" s="190">
        <v>0.55404973912470989</v>
      </c>
      <c r="G250" s="266"/>
      <c r="H250" s="267"/>
      <c r="I250" s="47"/>
    </row>
    <row r="251" spans="1:9" s="28" customFormat="1" ht="15" customHeight="1" x14ac:dyDescent="0.2">
      <c r="A251" s="24"/>
      <c r="B251" s="263" t="s">
        <v>253</v>
      </c>
      <c r="C251" s="299">
        <v>14137865.249999998</v>
      </c>
      <c r="D251" s="300">
        <v>4381410.8299999991</v>
      </c>
      <c r="E251" s="300">
        <v>17491.169999999998</v>
      </c>
      <c r="F251" s="234">
        <v>-8.342883309738014E-2</v>
      </c>
      <c r="G251" s="266"/>
      <c r="H251" s="267"/>
      <c r="I251" s="47"/>
    </row>
    <row r="252" spans="1:9" s="28" customFormat="1" ht="11.25" customHeight="1" x14ac:dyDescent="0.2">
      <c r="A252" s="24"/>
      <c r="B252" s="265" t="s">
        <v>238</v>
      </c>
      <c r="C252" s="266"/>
      <c r="D252" s="266"/>
      <c r="E252" s="266"/>
      <c r="F252" s="266"/>
      <c r="G252" s="266"/>
      <c r="H252" s="267"/>
      <c r="I252" s="47"/>
    </row>
    <row r="253" spans="1:9" s="28" customFormat="1" ht="11.25" customHeight="1" x14ac:dyDescent="0.2">
      <c r="A253" s="24"/>
      <c r="B253" s="265" t="s">
        <v>249</v>
      </c>
      <c r="C253" s="266"/>
      <c r="D253" s="266"/>
      <c r="E253" s="266"/>
      <c r="F253" s="266"/>
      <c r="G253" s="266"/>
      <c r="H253" s="267"/>
      <c r="I253" s="47"/>
    </row>
    <row r="254" spans="1:9" s="28" customFormat="1" ht="11.25" customHeight="1" x14ac:dyDescent="0.2">
      <c r="A254" s="24"/>
      <c r="B254" s="265" t="s">
        <v>251</v>
      </c>
      <c r="C254" s="266"/>
      <c r="D254" s="266"/>
      <c r="E254" s="266"/>
      <c r="F254" s="266"/>
      <c r="G254" s="266"/>
      <c r="H254" s="267"/>
      <c r="I254" s="47"/>
    </row>
    <row r="255" spans="1:9" s="28" customFormat="1" ht="11.25" customHeight="1" x14ac:dyDescent="0.2">
      <c r="A255" s="24"/>
      <c r="B255" s="265" t="s">
        <v>376</v>
      </c>
      <c r="C255" s="266"/>
      <c r="D255" s="266"/>
      <c r="E255" s="266"/>
      <c r="F255" s="266"/>
      <c r="G255" s="266"/>
      <c r="H255" s="267"/>
      <c r="I255" s="47"/>
    </row>
    <row r="256" spans="1:9" s="28" customFormat="1" ht="11.25" customHeight="1" x14ac:dyDescent="0.2">
      <c r="A256" s="24"/>
      <c r="B256" s="265" t="s">
        <v>282</v>
      </c>
      <c r="C256" s="266"/>
      <c r="D256" s="266"/>
      <c r="E256" s="266"/>
      <c r="F256" s="266"/>
      <c r="G256" s="8"/>
      <c r="H256" s="267"/>
      <c r="I256" s="47"/>
    </row>
    <row r="257" spans="1:9" x14ac:dyDescent="0.2">
      <c r="B257" s="265"/>
      <c r="C257" s="266"/>
      <c r="D257" s="266"/>
      <c r="E257" s="266"/>
      <c r="F257" s="266"/>
      <c r="H257" s="8"/>
      <c r="I257" s="8"/>
    </row>
    <row r="258" spans="1:9" ht="15" customHeight="1" x14ac:dyDescent="0.2">
      <c r="B258" s="265"/>
      <c r="C258" s="266"/>
      <c r="D258" s="266"/>
      <c r="E258" s="266"/>
      <c r="F258" s="266"/>
      <c r="G258" s="15"/>
    </row>
    <row r="259" spans="1:9" ht="15.75" x14ac:dyDescent="0.25">
      <c r="B259" s="7" t="s">
        <v>288</v>
      </c>
      <c r="C259" s="8"/>
      <c r="D259" s="8"/>
      <c r="E259" s="8"/>
      <c r="F259" s="8"/>
      <c r="G259" s="20"/>
      <c r="H259" s="5"/>
      <c r="I259" s="5"/>
    </row>
    <row r="260" spans="1:9" ht="14.25" customHeight="1" x14ac:dyDescent="0.2">
      <c r="B260" s="9"/>
      <c r="C260" s="10" t="str">
        <f>$C$3</f>
        <v>MOIS DE NOVEMBRE 2024</v>
      </c>
      <c r="D260" s="11"/>
      <c r="G260" s="23"/>
      <c r="H260" s="5"/>
      <c r="I260" s="5"/>
    </row>
    <row r="261" spans="1:9" ht="12" customHeight="1" x14ac:dyDescent="0.2">
      <c r="B261" s="12" t="str">
        <f>B4</f>
        <v xml:space="preserve">             V - ASSURANCE ACCIDENTS DU TRAVAIL : DEPENSES en milliers d'euros</v>
      </c>
      <c r="C261" s="13"/>
      <c r="D261" s="13"/>
      <c r="E261" s="13"/>
      <c r="F261" s="14"/>
      <c r="G261" s="27"/>
      <c r="H261" s="5"/>
      <c r="I261" s="5"/>
    </row>
    <row r="262" spans="1:9" x14ac:dyDescent="0.2">
      <c r="A262" s="24"/>
      <c r="B262" s="16" t="s">
        <v>4</v>
      </c>
      <c r="C262" s="18" t="s">
        <v>6</v>
      </c>
      <c r="D262" s="219" t="s">
        <v>3</v>
      </c>
      <c r="E262" s="219" t="s">
        <v>237</v>
      </c>
      <c r="F262" s="19" t="str">
        <f>Maladie_mnt!$H$5</f>
        <v>GAM</v>
      </c>
      <c r="G262" s="20"/>
      <c r="H262" s="28"/>
      <c r="I262" s="28"/>
    </row>
    <row r="263" spans="1:9" s="28" customFormat="1" ht="18" customHeight="1" x14ac:dyDescent="0.2">
      <c r="A263" s="6"/>
      <c r="B263" s="21"/>
      <c r="C263" s="44"/>
      <c r="D263" s="220" t="s">
        <v>241</v>
      </c>
      <c r="E263" s="220" t="s">
        <v>239</v>
      </c>
      <c r="F263" s="22" t="str">
        <f>Maladie_mnt!$H$6</f>
        <v>en %</v>
      </c>
      <c r="G263" s="20"/>
      <c r="H263" s="5"/>
      <c r="I263" s="5"/>
    </row>
    <row r="264" spans="1:9" ht="12.75" x14ac:dyDescent="0.2">
      <c r="B264" s="52" t="s">
        <v>163</v>
      </c>
      <c r="C264" s="303"/>
      <c r="D264" s="304"/>
      <c r="E264" s="304"/>
      <c r="F264" s="237"/>
      <c r="G264" s="27"/>
      <c r="H264" s="5"/>
      <c r="I264" s="5"/>
    </row>
    <row r="265" spans="1:9" ht="12" x14ac:dyDescent="0.2">
      <c r="A265" s="54"/>
      <c r="B265" s="31" t="s">
        <v>124</v>
      </c>
      <c r="C265" s="303"/>
      <c r="D265" s="304"/>
      <c r="E265" s="304"/>
      <c r="F265" s="237"/>
      <c r="G265" s="27"/>
      <c r="H265" s="28"/>
      <c r="I265" s="28"/>
    </row>
    <row r="266" spans="1:9" s="28" customFormat="1" ht="10.5" customHeight="1" x14ac:dyDescent="0.2">
      <c r="A266" s="54"/>
      <c r="B266" s="31"/>
      <c r="C266" s="303"/>
      <c r="D266" s="304"/>
      <c r="E266" s="304"/>
      <c r="F266" s="237"/>
      <c r="G266" s="20"/>
    </row>
    <row r="267" spans="1:9" s="28" customFormat="1" ht="9.75" customHeight="1" x14ac:dyDescent="0.2">
      <c r="A267" s="2"/>
      <c r="B267" s="37" t="s">
        <v>125</v>
      </c>
      <c r="C267" s="301">
        <v>1026848.6400000001</v>
      </c>
      <c r="D267" s="302">
        <v>1239.7200000000018</v>
      </c>
      <c r="E267" s="302">
        <v>2443.7799999999993</v>
      </c>
      <c r="F267" s="239">
        <v>-7.7842209518318217E-2</v>
      </c>
      <c r="G267" s="20"/>
      <c r="H267" s="5"/>
      <c r="I267" s="5"/>
    </row>
    <row r="268" spans="1:9" ht="10.5" customHeight="1" x14ac:dyDescent="0.2">
      <c r="A268" s="2"/>
      <c r="B268" s="37" t="s">
        <v>126</v>
      </c>
      <c r="C268" s="301">
        <v>397.05</v>
      </c>
      <c r="D268" s="302"/>
      <c r="E268" s="302"/>
      <c r="F268" s="239"/>
      <c r="G268" s="20"/>
      <c r="H268" s="5"/>
      <c r="I268" s="5"/>
    </row>
    <row r="269" spans="1:9" ht="10.5" customHeight="1" x14ac:dyDescent="0.2">
      <c r="A269" s="2"/>
      <c r="B269" s="37" t="s">
        <v>127</v>
      </c>
      <c r="C269" s="301">
        <v>78452.200000000012</v>
      </c>
      <c r="D269" s="302"/>
      <c r="E269" s="302">
        <v>1075.7</v>
      </c>
      <c r="F269" s="239">
        <v>0.63554868044422319</v>
      </c>
      <c r="G269" s="20"/>
      <c r="H269" s="5"/>
      <c r="I269" s="5"/>
    </row>
    <row r="270" spans="1:9" ht="10.5" customHeight="1" x14ac:dyDescent="0.2">
      <c r="A270" s="2"/>
      <c r="B270" s="37" t="s">
        <v>219</v>
      </c>
      <c r="C270" s="301">
        <v>323930.80999999988</v>
      </c>
      <c r="D270" s="302"/>
      <c r="E270" s="302">
        <v>965.7</v>
      </c>
      <c r="F270" s="239">
        <v>-5.1763462924361181E-2</v>
      </c>
      <c r="G270" s="20"/>
      <c r="H270" s="5"/>
      <c r="I270" s="5"/>
    </row>
    <row r="271" spans="1:9" ht="10.5" hidden="1" customHeight="1" x14ac:dyDescent="0.2">
      <c r="A271" s="2"/>
      <c r="B271" s="37" t="s">
        <v>130</v>
      </c>
      <c r="C271" s="301"/>
      <c r="D271" s="302"/>
      <c r="E271" s="302"/>
      <c r="F271" s="239"/>
      <c r="G271" s="20"/>
      <c r="H271" s="5"/>
      <c r="I271" s="5"/>
    </row>
    <row r="272" spans="1:9" ht="10.5" hidden="1" customHeight="1" x14ac:dyDescent="0.2">
      <c r="A272" s="2"/>
      <c r="B272" s="16" t="s">
        <v>128</v>
      </c>
      <c r="C272" s="301"/>
      <c r="D272" s="302"/>
      <c r="E272" s="302"/>
      <c r="F272" s="239"/>
      <c r="G272" s="20"/>
      <c r="H272" s="5"/>
      <c r="I272" s="5"/>
    </row>
    <row r="273" spans="1:9" ht="10.5" hidden="1" customHeight="1" x14ac:dyDescent="0.2">
      <c r="A273" s="2"/>
      <c r="B273" s="16" t="s">
        <v>192</v>
      </c>
      <c r="C273" s="301"/>
      <c r="D273" s="302"/>
      <c r="E273" s="302"/>
      <c r="F273" s="239"/>
      <c r="G273" s="20"/>
      <c r="H273" s="5"/>
      <c r="I273" s="5"/>
    </row>
    <row r="274" spans="1:9" ht="10.5" customHeight="1" x14ac:dyDescent="0.2">
      <c r="A274" s="2"/>
      <c r="B274" s="16" t="s">
        <v>414</v>
      </c>
      <c r="C274" s="301"/>
      <c r="D274" s="302"/>
      <c r="E274" s="302"/>
      <c r="F274" s="239"/>
      <c r="G274" s="20"/>
      <c r="H274" s="5"/>
      <c r="I274" s="5"/>
    </row>
    <row r="275" spans="1:9" ht="10.5" customHeight="1" x14ac:dyDescent="0.2">
      <c r="A275" s="2"/>
      <c r="B275" s="574" t="s">
        <v>452</v>
      </c>
      <c r="C275" s="301"/>
      <c r="D275" s="302"/>
      <c r="E275" s="302"/>
      <c r="F275" s="239"/>
      <c r="G275" s="20"/>
      <c r="H275" s="5"/>
      <c r="I275" s="5"/>
    </row>
    <row r="276" spans="1:9" ht="10.5" customHeight="1" x14ac:dyDescent="0.2">
      <c r="A276" s="2"/>
      <c r="B276" s="574" t="s">
        <v>488</v>
      </c>
      <c r="C276" s="301"/>
      <c r="D276" s="302"/>
      <c r="E276" s="302"/>
      <c r="F276" s="239"/>
      <c r="G276" s="20"/>
      <c r="H276" s="5"/>
      <c r="I276" s="5"/>
    </row>
    <row r="277" spans="1:9" ht="10.5" customHeight="1" x14ac:dyDescent="0.2">
      <c r="A277" s="2"/>
      <c r="B277" s="16" t="s">
        <v>280</v>
      </c>
      <c r="C277" s="301">
        <v>-47795.180000000008</v>
      </c>
      <c r="D277" s="302">
        <v>-4</v>
      </c>
      <c r="E277" s="302">
        <v>-192.23</v>
      </c>
      <c r="F277" s="239">
        <v>0.11830339542258916</v>
      </c>
      <c r="G277" s="27"/>
      <c r="H277" s="5"/>
      <c r="I277" s="5"/>
    </row>
    <row r="278" spans="1:9" s="28" customFormat="1" ht="10.5" customHeight="1" x14ac:dyDescent="0.2">
      <c r="A278" s="54"/>
      <c r="B278" s="35" t="s">
        <v>131</v>
      </c>
      <c r="C278" s="303">
        <v>1381994.67</v>
      </c>
      <c r="D278" s="304">
        <v>1235.7200000000018</v>
      </c>
      <c r="E278" s="304">
        <v>4292.9499999999989</v>
      </c>
      <c r="F278" s="237">
        <v>-8.4486689680234872E-2</v>
      </c>
      <c r="G278" s="27"/>
      <c r="H278" s="5"/>
    </row>
    <row r="279" spans="1:9" ht="12" x14ac:dyDescent="0.2">
      <c r="A279" s="54"/>
      <c r="B279" s="31" t="s">
        <v>132</v>
      </c>
      <c r="C279" s="303"/>
      <c r="D279" s="304"/>
      <c r="E279" s="304"/>
      <c r="F279" s="237"/>
      <c r="G279" s="27"/>
      <c r="H279" s="5"/>
      <c r="I279" s="28"/>
    </row>
    <row r="280" spans="1:9" s="28" customFormat="1" ht="12.75" customHeight="1" x14ac:dyDescent="0.2">
      <c r="A280" s="54"/>
      <c r="B280" s="31"/>
      <c r="C280" s="303"/>
      <c r="D280" s="304"/>
      <c r="E280" s="304"/>
      <c r="F280" s="237"/>
      <c r="G280" s="20"/>
      <c r="H280" s="5"/>
    </row>
    <row r="281" spans="1:9" s="28" customFormat="1" ht="12.75" customHeight="1" x14ac:dyDescent="0.2">
      <c r="A281" s="2"/>
      <c r="B281" s="37" t="s">
        <v>24</v>
      </c>
      <c r="C281" s="301">
        <v>12102278.910000006</v>
      </c>
      <c r="D281" s="302">
        <v>41795.89</v>
      </c>
      <c r="E281" s="302">
        <v>33297.79</v>
      </c>
      <c r="F281" s="239">
        <v>-3.5305376228282781E-2</v>
      </c>
      <c r="G281" s="20"/>
      <c r="H281" s="5"/>
      <c r="I281" s="5"/>
    </row>
    <row r="282" spans="1:9" ht="10.5" customHeight="1" x14ac:dyDescent="0.2">
      <c r="A282" s="2"/>
      <c r="B282" s="37" t="s">
        <v>133</v>
      </c>
      <c r="C282" s="301">
        <v>1113128.6900000058</v>
      </c>
      <c r="D282" s="302">
        <v>9476.9999999999945</v>
      </c>
      <c r="E282" s="302">
        <v>2336.5000000000005</v>
      </c>
      <c r="F282" s="239">
        <v>0.53052525830265629</v>
      </c>
      <c r="G282" s="20"/>
      <c r="H282" s="5"/>
      <c r="I282" s="5"/>
    </row>
    <row r="283" spans="1:9" ht="10.5" customHeight="1" x14ac:dyDescent="0.2">
      <c r="A283" s="2"/>
      <c r="B283" s="37" t="s">
        <v>134</v>
      </c>
      <c r="C283" s="301">
        <v>22773.069999999978</v>
      </c>
      <c r="D283" s="302">
        <v>5380.2999999999929</v>
      </c>
      <c r="E283" s="302">
        <v>47.300000000000004</v>
      </c>
      <c r="F283" s="239">
        <v>-0.6092609988838763</v>
      </c>
      <c r="G283" s="20"/>
      <c r="H283" s="5"/>
      <c r="I283" s="5"/>
    </row>
    <row r="284" spans="1:9" ht="10.5" customHeight="1" x14ac:dyDescent="0.2">
      <c r="A284" s="2"/>
      <c r="B284" s="37" t="s">
        <v>220</v>
      </c>
      <c r="C284" s="301">
        <v>59231.469999999994</v>
      </c>
      <c r="D284" s="302"/>
      <c r="E284" s="302">
        <v>143.85</v>
      </c>
      <c r="F284" s="239">
        <v>-0.10923596961161008</v>
      </c>
      <c r="G284" s="20"/>
      <c r="H284" s="5"/>
      <c r="I284" s="5"/>
    </row>
    <row r="285" spans="1:9" ht="10.5" customHeight="1" x14ac:dyDescent="0.2">
      <c r="A285" s="2"/>
      <c r="B285" s="37" t="s">
        <v>312</v>
      </c>
      <c r="C285" s="301"/>
      <c r="D285" s="302"/>
      <c r="E285" s="302"/>
      <c r="F285" s="239"/>
      <c r="G285" s="20"/>
      <c r="H285" s="5"/>
      <c r="I285" s="5"/>
    </row>
    <row r="286" spans="1:9" ht="10.5" customHeight="1" x14ac:dyDescent="0.2">
      <c r="A286" s="2"/>
      <c r="B286" s="16" t="s">
        <v>414</v>
      </c>
      <c r="C286" s="301"/>
      <c r="D286" s="302"/>
      <c r="E286" s="302"/>
      <c r="F286" s="239"/>
      <c r="G286" s="20"/>
      <c r="H286" s="5"/>
      <c r="I286" s="5"/>
    </row>
    <row r="287" spans="1:9" ht="10.5" customHeight="1" x14ac:dyDescent="0.2">
      <c r="A287" s="2"/>
      <c r="B287" s="574" t="s">
        <v>453</v>
      </c>
      <c r="C287" s="301"/>
      <c r="D287" s="302"/>
      <c r="E287" s="302"/>
      <c r="F287" s="239"/>
      <c r="G287" s="20"/>
      <c r="H287" s="5"/>
      <c r="I287" s="5"/>
    </row>
    <row r="288" spans="1:9" ht="10.5" hidden="1" customHeight="1" x14ac:dyDescent="0.2">
      <c r="A288" s="2"/>
      <c r="B288" s="574"/>
      <c r="C288" s="301"/>
      <c r="D288" s="302"/>
      <c r="E288" s="302"/>
      <c r="F288" s="239"/>
      <c r="G288" s="20"/>
      <c r="H288" s="5"/>
      <c r="I288" s="5"/>
    </row>
    <row r="289" spans="1:9" ht="10.5" customHeight="1" x14ac:dyDescent="0.2">
      <c r="A289" s="2"/>
      <c r="B289" s="16" t="s">
        <v>280</v>
      </c>
      <c r="C289" s="301">
        <v>-201787.80999999997</v>
      </c>
      <c r="D289" s="302"/>
      <c r="E289" s="302">
        <v>-1196.3600000000001</v>
      </c>
      <c r="F289" s="239">
        <v>7.5588958245000892E-3</v>
      </c>
      <c r="G289" s="20"/>
      <c r="H289" s="5"/>
      <c r="I289" s="5"/>
    </row>
    <row r="290" spans="1:9" ht="10.5" customHeight="1" x14ac:dyDescent="0.2">
      <c r="A290" s="2"/>
      <c r="B290" s="35" t="s">
        <v>135</v>
      </c>
      <c r="C290" s="303">
        <v>13096554.330000013</v>
      </c>
      <c r="D290" s="304">
        <v>56653.189999999981</v>
      </c>
      <c r="E290" s="304">
        <v>34629.079999999994</v>
      </c>
      <c r="F290" s="237">
        <v>-7.6684163132904049E-3</v>
      </c>
      <c r="G290" s="27"/>
      <c r="H290" s="5"/>
      <c r="I290" s="5"/>
    </row>
    <row r="291" spans="1:9" x14ac:dyDescent="0.2">
      <c r="A291" s="54"/>
      <c r="B291" s="16"/>
      <c r="C291" s="303"/>
      <c r="D291" s="304"/>
      <c r="E291" s="304"/>
      <c r="F291" s="237"/>
      <c r="G291" s="27"/>
      <c r="H291" s="5"/>
      <c r="I291" s="28"/>
    </row>
    <row r="292" spans="1:9" s="28" customFormat="1" ht="16.5" customHeight="1" x14ac:dyDescent="0.2">
      <c r="A292" s="54"/>
      <c r="B292" s="31" t="s">
        <v>136</v>
      </c>
      <c r="C292" s="303"/>
      <c r="D292" s="304"/>
      <c r="E292" s="304"/>
      <c r="F292" s="237"/>
      <c r="G292" s="20"/>
      <c r="H292" s="5"/>
    </row>
    <row r="293" spans="1:9" s="28" customFormat="1" ht="16.5" customHeight="1" x14ac:dyDescent="0.2">
      <c r="A293" s="2"/>
      <c r="B293" s="37" t="s">
        <v>138</v>
      </c>
      <c r="C293" s="301">
        <v>56671.789999999943</v>
      </c>
      <c r="D293" s="302"/>
      <c r="E293" s="302">
        <v>160.16</v>
      </c>
      <c r="F293" s="239">
        <v>1.5810072638790196E-2</v>
      </c>
      <c r="G293" s="20"/>
      <c r="H293" s="5"/>
      <c r="I293" s="5"/>
    </row>
    <row r="294" spans="1:9" ht="10.5" customHeight="1" x14ac:dyDescent="0.2">
      <c r="A294" s="2"/>
      <c r="B294" s="37" t="s">
        <v>221</v>
      </c>
      <c r="C294" s="301">
        <v>639</v>
      </c>
      <c r="D294" s="302"/>
      <c r="E294" s="302"/>
      <c r="F294" s="239">
        <v>9.3829968723342372E-3</v>
      </c>
      <c r="G294" s="20"/>
      <c r="H294" s="5"/>
      <c r="I294" s="5"/>
    </row>
    <row r="295" spans="1:9" ht="10.5" hidden="1" customHeight="1" x14ac:dyDescent="0.2">
      <c r="A295" s="2"/>
      <c r="B295" s="16" t="s">
        <v>128</v>
      </c>
      <c r="C295" s="301"/>
      <c r="D295" s="302"/>
      <c r="E295" s="302"/>
      <c r="F295" s="239"/>
      <c r="G295" s="27"/>
      <c r="H295" s="5"/>
      <c r="I295" s="5"/>
    </row>
    <row r="296" spans="1:9" ht="10.5" customHeight="1" x14ac:dyDescent="0.2">
      <c r="A296" s="2"/>
      <c r="B296" s="574" t="s">
        <v>454</v>
      </c>
      <c r="C296" s="301"/>
      <c r="D296" s="302"/>
      <c r="E296" s="302"/>
      <c r="F296" s="239"/>
      <c r="G296" s="27"/>
      <c r="H296" s="5"/>
      <c r="I296" s="5"/>
    </row>
    <row r="297" spans="1:9" ht="10.5" hidden="1" customHeight="1" x14ac:dyDescent="0.2">
      <c r="A297" s="2"/>
      <c r="B297" s="574"/>
      <c r="C297" s="301"/>
      <c r="D297" s="302"/>
      <c r="E297" s="302"/>
      <c r="F297" s="239"/>
      <c r="G297" s="27"/>
      <c r="H297" s="5"/>
      <c r="I297" s="5"/>
    </row>
    <row r="298" spans="1:9" s="28" customFormat="1" ht="10.5" customHeight="1" x14ac:dyDescent="0.2">
      <c r="A298" s="54"/>
      <c r="B298" s="16" t="s">
        <v>280</v>
      </c>
      <c r="C298" s="301">
        <v>-117.24</v>
      </c>
      <c r="D298" s="302"/>
      <c r="E298" s="302"/>
      <c r="F298" s="239">
        <v>-0.18668054110301779</v>
      </c>
      <c r="G298" s="27"/>
      <c r="H298" s="5"/>
    </row>
    <row r="299" spans="1:9" s="28" customFormat="1" ht="10.5" customHeight="1" x14ac:dyDescent="0.2">
      <c r="A299" s="54"/>
      <c r="B299" s="16" t="s">
        <v>356</v>
      </c>
      <c r="C299" s="303"/>
      <c r="D299" s="304"/>
      <c r="E299" s="304"/>
      <c r="F299" s="237"/>
      <c r="G299" s="20"/>
      <c r="H299" s="5"/>
    </row>
    <row r="300" spans="1:9" ht="11.25" customHeight="1" x14ac:dyDescent="0.2">
      <c r="A300" s="2"/>
      <c r="B300" s="35" t="s">
        <v>137</v>
      </c>
      <c r="C300" s="303">
        <v>57293.549999999945</v>
      </c>
      <c r="D300" s="304"/>
      <c r="E300" s="304">
        <v>160.16</v>
      </c>
      <c r="F300" s="237">
        <v>1.8033300721800316E-2</v>
      </c>
      <c r="G300" s="27"/>
      <c r="H300" s="5"/>
      <c r="I300" s="5"/>
    </row>
    <row r="301" spans="1:9" ht="11.25" customHeight="1" x14ac:dyDescent="0.2">
      <c r="A301" s="54"/>
      <c r="B301" s="16"/>
      <c r="C301" s="303"/>
      <c r="D301" s="304"/>
      <c r="E301" s="304"/>
      <c r="F301" s="237"/>
      <c r="G301" s="27"/>
      <c r="H301" s="5"/>
      <c r="I301" s="28"/>
    </row>
    <row r="302" spans="1:9" s="28" customFormat="1" ht="16.5" customHeight="1" x14ac:dyDescent="0.2">
      <c r="A302" s="54"/>
      <c r="B302" s="31" t="s">
        <v>141</v>
      </c>
      <c r="C302" s="303"/>
      <c r="D302" s="304"/>
      <c r="E302" s="304"/>
      <c r="F302" s="237"/>
      <c r="G302" s="20"/>
      <c r="H302" s="5"/>
    </row>
    <row r="303" spans="1:9" s="28" customFormat="1" ht="16.5" customHeight="1" x14ac:dyDescent="0.2">
      <c r="A303" s="2"/>
      <c r="B303" s="37" t="s">
        <v>151</v>
      </c>
      <c r="C303" s="301">
        <v>9759.880000000001</v>
      </c>
      <c r="D303" s="302">
        <v>39</v>
      </c>
      <c r="E303" s="302"/>
      <c r="F303" s="239">
        <v>0.3139876785214224</v>
      </c>
      <c r="G303" s="56"/>
      <c r="H303" s="5"/>
      <c r="I303" s="5"/>
    </row>
    <row r="304" spans="1:9" s="57" customFormat="1" ht="10.5" customHeight="1" x14ac:dyDescent="0.2">
      <c r="A304" s="6"/>
      <c r="B304" s="16" t="s">
        <v>222</v>
      </c>
      <c r="C304" s="306">
        <v>5</v>
      </c>
      <c r="D304" s="307"/>
      <c r="E304" s="307"/>
      <c r="F304" s="182">
        <v>-0.33333333333333337</v>
      </c>
      <c r="G304" s="56"/>
      <c r="H304" s="5"/>
    </row>
    <row r="305" spans="1:9" ht="10.5" customHeight="1" x14ac:dyDescent="0.2">
      <c r="B305" s="16" t="s">
        <v>128</v>
      </c>
      <c r="C305" s="306"/>
      <c r="D305" s="307"/>
      <c r="E305" s="307"/>
      <c r="F305" s="182"/>
      <c r="G305" s="56"/>
      <c r="H305" s="5"/>
      <c r="I305" s="57"/>
    </row>
    <row r="306" spans="1:9" s="57" customFormat="1" ht="10.5" customHeight="1" x14ac:dyDescent="0.2">
      <c r="A306" s="6"/>
      <c r="B306" s="16" t="s">
        <v>427</v>
      </c>
      <c r="C306" s="306"/>
      <c r="D306" s="307"/>
      <c r="E306" s="307"/>
      <c r="F306" s="182"/>
      <c r="G306" s="56"/>
      <c r="H306" s="5"/>
    </row>
    <row r="307" spans="1:9" s="57" customFormat="1" ht="10.5" customHeight="1" x14ac:dyDescent="0.2">
      <c r="A307" s="6"/>
      <c r="B307" s="574" t="s">
        <v>455</v>
      </c>
      <c r="C307" s="306"/>
      <c r="D307" s="307"/>
      <c r="E307" s="307"/>
      <c r="F307" s="182"/>
      <c r="G307" s="56"/>
      <c r="H307" s="5"/>
    </row>
    <row r="308" spans="1:9" s="57" customFormat="1" ht="10.5" hidden="1" customHeight="1" x14ac:dyDescent="0.2">
      <c r="A308" s="6"/>
      <c r="B308" s="574"/>
      <c r="C308" s="306"/>
      <c r="D308" s="307"/>
      <c r="E308" s="307"/>
      <c r="F308" s="182"/>
      <c r="G308" s="56"/>
      <c r="H308" s="5"/>
    </row>
    <row r="309" spans="1:9" s="57" customFormat="1" ht="10.5" customHeight="1" x14ac:dyDescent="0.2">
      <c r="A309" s="6"/>
      <c r="B309" s="16" t="s">
        <v>280</v>
      </c>
      <c r="C309" s="306">
        <v>-144.89999999999998</v>
      </c>
      <c r="D309" s="307"/>
      <c r="E309" s="307"/>
      <c r="F309" s="182">
        <v>0.79999999999999982</v>
      </c>
      <c r="G309" s="56"/>
      <c r="H309" s="5"/>
    </row>
    <row r="310" spans="1:9" s="57" customFormat="1" ht="10.5" customHeight="1" x14ac:dyDescent="0.2">
      <c r="A310" s="6"/>
      <c r="B310" s="35" t="s">
        <v>142</v>
      </c>
      <c r="C310" s="308">
        <v>9619.9800000000014</v>
      </c>
      <c r="D310" s="309">
        <v>39</v>
      </c>
      <c r="E310" s="309"/>
      <c r="F310" s="182">
        <v>0.3080079622770806</v>
      </c>
      <c r="G310" s="59"/>
    </row>
    <row r="311" spans="1:9" s="57" customFormat="1" ht="9" x14ac:dyDescent="0.15">
      <c r="A311" s="24"/>
      <c r="B311" s="33"/>
      <c r="C311" s="308"/>
      <c r="D311" s="309"/>
      <c r="E311" s="309"/>
      <c r="F311" s="183"/>
      <c r="G311" s="59"/>
      <c r="H311" s="60"/>
      <c r="I311" s="60"/>
    </row>
    <row r="312" spans="1:9" s="60" customFormat="1" ht="14.25" customHeight="1" x14ac:dyDescent="0.2">
      <c r="A312" s="24"/>
      <c r="B312" s="31" t="s">
        <v>139</v>
      </c>
      <c r="C312" s="308"/>
      <c r="D312" s="309"/>
      <c r="E312" s="309"/>
      <c r="F312" s="183"/>
      <c r="G312" s="56"/>
    </row>
    <row r="313" spans="1:9" s="60" customFormat="1" ht="14.25" customHeight="1" x14ac:dyDescent="0.2">
      <c r="A313" s="6"/>
      <c r="B313" s="37" t="s">
        <v>140</v>
      </c>
      <c r="C313" s="306">
        <v>108.41</v>
      </c>
      <c r="D313" s="307"/>
      <c r="E313" s="307"/>
      <c r="F313" s="182"/>
      <c r="G313" s="56"/>
      <c r="H313" s="5"/>
      <c r="I313" s="57"/>
    </row>
    <row r="314" spans="1:9" s="57" customFormat="1" ht="10.5" customHeight="1" x14ac:dyDescent="0.2">
      <c r="A314" s="6"/>
      <c r="B314" s="37" t="s">
        <v>179</v>
      </c>
      <c r="C314" s="306">
        <v>258.60000000000002</v>
      </c>
      <c r="D314" s="307"/>
      <c r="E314" s="307"/>
      <c r="F314" s="182"/>
      <c r="G314" s="56"/>
      <c r="H314" s="5"/>
    </row>
    <row r="315" spans="1:9" s="57" customFormat="1" ht="10.5" customHeight="1" x14ac:dyDescent="0.2">
      <c r="A315" s="6"/>
      <c r="B315" s="37" t="s">
        <v>223</v>
      </c>
      <c r="C315" s="306"/>
      <c r="D315" s="307"/>
      <c r="E315" s="307"/>
      <c r="F315" s="182"/>
      <c r="G315" s="56"/>
      <c r="H315" s="5"/>
    </row>
    <row r="316" spans="1:9" s="57" customFormat="1" ht="10.5" customHeight="1" x14ac:dyDescent="0.2">
      <c r="A316" s="6"/>
      <c r="B316" s="37" t="s">
        <v>498</v>
      </c>
      <c r="C316" s="306"/>
      <c r="D316" s="307"/>
      <c r="E316" s="307"/>
      <c r="F316" s="182"/>
      <c r="G316" s="56"/>
      <c r="H316" s="5"/>
    </row>
    <row r="317" spans="1:9" s="57" customFormat="1" ht="10.5" customHeight="1" x14ac:dyDescent="0.2">
      <c r="A317" s="6"/>
      <c r="B317" s="574" t="s">
        <v>456</v>
      </c>
      <c r="C317" s="306"/>
      <c r="D317" s="307"/>
      <c r="E317" s="307"/>
      <c r="F317" s="182"/>
      <c r="G317" s="56"/>
      <c r="H317" s="5"/>
    </row>
    <row r="318" spans="1:9" s="57" customFormat="1" ht="10.5" customHeight="1" x14ac:dyDescent="0.2">
      <c r="A318" s="6"/>
      <c r="B318" s="37" t="s">
        <v>280</v>
      </c>
      <c r="C318" s="306">
        <v>-1.57</v>
      </c>
      <c r="D318" s="307"/>
      <c r="E318" s="307"/>
      <c r="F318" s="182">
        <v>-0.60749999999999993</v>
      </c>
      <c r="G318" s="59"/>
      <c r="H318" s="5"/>
    </row>
    <row r="319" spans="1:9" s="60" customFormat="1" ht="10.5" customHeight="1" x14ac:dyDescent="0.2">
      <c r="A319" s="24"/>
      <c r="B319" s="35" t="s">
        <v>143</v>
      </c>
      <c r="C319" s="308">
        <v>365.44</v>
      </c>
      <c r="D319" s="309"/>
      <c r="E319" s="309"/>
      <c r="F319" s="183"/>
      <c r="G319" s="56"/>
      <c r="H319" s="5"/>
    </row>
    <row r="320" spans="1:9" s="60" customFormat="1" ht="10.5" customHeight="1" x14ac:dyDescent="0.2">
      <c r="A320" s="24"/>
      <c r="B320" s="31" t="s">
        <v>466</v>
      </c>
      <c r="C320" s="308"/>
      <c r="D320" s="309"/>
      <c r="E320" s="309"/>
      <c r="F320" s="183"/>
      <c r="G320" s="56"/>
      <c r="H320" s="5"/>
    </row>
    <row r="321" spans="1:9" s="60" customFormat="1" ht="10.5" customHeight="1" x14ac:dyDescent="0.2">
      <c r="A321" s="24"/>
      <c r="B321" s="37" t="s">
        <v>468</v>
      </c>
      <c r="C321" s="308">
        <v>43330</v>
      </c>
      <c r="D321" s="309"/>
      <c r="E321" s="309"/>
      <c r="F321" s="183"/>
      <c r="G321" s="56"/>
      <c r="H321" s="5"/>
    </row>
    <row r="322" spans="1:9" s="60" customFormat="1" ht="10.5" customHeight="1" x14ac:dyDescent="0.2">
      <c r="A322" s="6"/>
      <c r="B322" s="35" t="s">
        <v>467</v>
      </c>
      <c r="C322" s="306">
        <v>43330</v>
      </c>
      <c r="D322" s="307"/>
      <c r="E322" s="307"/>
      <c r="F322" s="182"/>
      <c r="G322" s="59"/>
      <c r="H322" s="57"/>
      <c r="I322" s="57"/>
    </row>
    <row r="323" spans="1:9" s="60" customFormat="1" ht="13.5" customHeight="1" x14ac:dyDescent="0.2">
      <c r="A323" s="24"/>
      <c r="B323" s="31" t="s">
        <v>122</v>
      </c>
      <c r="C323" s="308"/>
      <c r="D323" s="309"/>
      <c r="E323" s="309"/>
      <c r="F323" s="183"/>
      <c r="G323" s="56"/>
    </row>
    <row r="324" spans="1:9" s="60" customFormat="1" ht="17.25" customHeight="1" x14ac:dyDescent="0.2">
      <c r="A324" s="6"/>
      <c r="B324" s="37" t="s">
        <v>144</v>
      </c>
      <c r="C324" s="306">
        <v>8.7200000000000006</v>
      </c>
      <c r="D324" s="307"/>
      <c r="E324" s="307"/>
      <c r="F324" s="182"/>
      <c r="G324" s="56"/>
      <c r="H324" s="5"/>
      <c r="I324" s="57"/>
    </row>
    <row r="325" spans="1:9" s="57" customFormat="1" ht="10.5" customHeight="1" x14ac:dyDescent="0.2">
      <c r="A325" s="6"/>
      <c r="B325" s="37" t="s">
        <v>224</v>
      </c>
      <c r="C325" s="306">
        <v>2.38</v>
      </c>
      <c r="D325" s="307"/>
      <c r="E325" s="307"/>
      <c r="F325" s="182"/>
      <c r="G325" s="56"/>
      <c r="H325" s="5"/>
    </row>
    <row r="326" spans="1:9" s="57" customFormat="1" ht="10.5" customHeight="1" x14ac:dyDescent="0.2">
      <c r="A326" s="6"/>
      <c r="B326" s="37" t="s">
        <v>414</v>
      </c>
      <c r="C326" s="306"/>
      <c r="D326" s="307"/>
      <c r="E326" s="307"/>
      <c r="F326" s="182"/>
      <c r="G326" s="59"/>
      <c r="H326" s="5"/>
    </row>
    <row r="327" spans="1:9" s="60" customFormat="1" ht="10.5" customHeight="1" x14ac:dyDescent="0.2">
      <c r="A327" s="24"/>
      <c r="B327" s="35" t="s">
        <v>120</v>
      </c>
      <c r="C327" s="308">
        <v>11.100000000000001</v>
      </c>
      <c r="D327" s="309"/>
      <c r="E327" s="309"/>
      <c r="F327" s="183"/>
      <c r="G327" s="62"/>
      <c r="H327" s="5"/>
    </row>
    <row r="328" spans="1:9" s="57" customFormat="1" ht="12" x14ac:dyDescent="0.2">
      <c r="A328" s="61"/>
      <c r="B328" s="33"/>
      <c r="C328" s="308"/>
      <c r="D328" s="309"/>
      <c r="E328" s="309"/>
      <c r="F328" s="183"/>
      <c r="G328" s="62"/>
      <c r="H328" s="63"/>
      <c r="I328" s="63"/>
    </row>
    <row r="329" spans="1:9" s="63" customFormat="1" ht="14.25" customHeight="1" x14ac:dyDescent="0.2">
      <c r="A329" s="61"/>
      <c r="B329" s="31" t="s">
        <v>244</v>
      </c>
      <c r="C329" s="308"/>
      <c r="D329" s="309"/>
      <c r="E329" s="309"/>
      <c r="F329" s="183"/>
      <c r="G329" s="59"/>
    </row>
    <row r="330" spans="1:9" s="63" customFormat="1" ht="14.25" customHeight="1" x14ac:dyDescent="0.2">
      <c r="A330" s="24"/>
      <c r="B330" s="37" t="s">
        <v>144</v>
      </c>
      <c r="C330" s="306"/>
      <c r="D330" s="307"/>
      <c r="E330" s="307"/>
      <c r="F330" s="182"/>
      <c r="G330" s="59"/>
      <c r="H330" s="5"/>
      <c r="I330" s="60"/>
    </row>
    <row r="331" spans="1:9" s="60" customFormat="1" ht="11.25" customHeight="1" x14ac:dyDescent="0.2">
      <c r="A331" s="24"/>
      <c r="B331" s="37" t="s">
        <v>125</v>
      </c>
      <c r="C331" s="306">
        <v>17351.129999999994</v>
      </c>
      <c r="D331" s="307"/>
      <c r="E331" s="307"/>
      <c r="F331" s="182">
        <v>-0.30601198461246781</v>
      </c>
      <c r="G331" s="56"/>
      <c r="H331" s="5"/>
    </row>
    <row r="332" spans="1:9" s="60" customFormat="1" ht="11.25" customHeight="1" x14ac:dyDescent="0.2">
      <c r="A332" s="6"/>
      <c r="B332" s="37" t="s">
        <v>126</v>
      </c>
      <c r="C332" s="306"/>
      <c r="D332" s="307"/>
      <c r="E332" s="307"/>
      <c r="F332" s="182"/>
      <c r="G332" s="56"/>
      <c r="H332" s="5"/>
      <c r="I332" s="57"/>
    </row>
    <row r="333" spans="1:9" s="57" customFormat="1" ht="10.5" customHeight="1" x14ac:dyDescent="0.2">
      <c r="A333" s="6"/>
      <c r="B333" s="37" t="s">
        <v>127</v>
      </c>
      <c r="C333" s="306">
        <v>1214.0999999999999</v>
      </c>
      <c r="D333" s="307"/>
      <c r="E333" s="307"/>
      <c r="F333" s="182"/>
      <c r="G333" s="56"/>
      <c r="H333" s="5"/>
    </row>
    <row r="334" spans="1:9" s="57" customFormat="1" ht="10.5" customHeight="1" x14ac:dyDescent="0.2">
      <c r="A334" s="6"/>
      <c r="B334" s="37" t="s">
        <v>133</v>
      </c>
      <c r="C334" s="306">
        <v>2775.8900000000003</v>
      </c>
      <c r="D334" s="307"/>
      <c r="E334" s="307"/>
      <c r="F334" s="182">
        <v>-0.27310078270455962</v>
      </c>
      <c r="G334" s="56"/>
      <c r="H334" s="5"/>
    </row>
    <row r="335" spans="1:9" s="57" customFormat="1" ht="10.5" customHeight="1" x14ac:dyDescent="0.2">
      <c r="A335" s="6"/>
      <c r="B335" s="37" t="s">
        <v>134</v>
      </c>
      <c r="C335" s="306">
        <v>11.610000000000014</v>
      </c>
      <c r="D335" s="307"/>
      <c r="E335" s="307"/>
      <c r="F335" s="182"/>
      <c r="G335" s="56"/>
      <c r="H335" s="5"/>
    </row>
    <row r="336" spans="1:9" s="57" customFormat="1" ht="10.5" customHeight="1" x14ac:dyDescent="0.2">
      <c r="A336" s="6"/>
      <c r="B336" s="37" t="s">
        <v>24</v>
      </c>
      <c r="C336" s="306">
        <v>25342.770000000011</v>
      </c>
      <c r="D336" s="307"/>
      <c r="E336" s="307"/>
      <c r="F336" s="182">
        <v>4.7613673708556847E-2</v>
      </c>
      <c r="G336" s="56"/>
      <c r="H336" s="5"/>
    </row>
    <row r="337" spans="1:9" s="57" customFormat="1" ht="10.5" customHeight="1" x14ac:dyDescent="0.2">
      <c r="A337" s="6"/>
      <c r="B337" s="37" t="s">
        <v>138</v>
      </c>
      <c r="C337" s="306">
        <v>389.74</v>
      </c>
      <c r="D337" s="307"/>
      <c r="E337" s="307"/>
      <c r="F337" s="182"/>
      <c r="G337" s="56"/>
      <c r="H337" s="5"/>
    </row>
    <row r="338" spans="1:9" s="57" customFormat="1" ht="10.5" customHeight="1" x14ac:dyDescent="0.2">
      <c r="A338" s="6"/>
      <c r="B338" s="37" t="s">
        <v>34</v>
      </c>
      <c r="C338" s="306">
        <v>883.74</v>
      </c>
      <c r="D338" s="307"/>
      <c r="E338" s="307"/>
      <c r="F338" s="182">
        <v>-0.55565723249885624</v>
      </c>
      <c r="G338" s="56"/>
      <c r="H338" s="5"/>
    </row>
    <row r="339" spans="1:9" s="57" customFormat="1" ht="10.5" customHeight="1" x14ac:dyDescent="0.2">
      <c r="A339" s="6"/>
      <c r="B339" s="37" t="s">
        <v>140</v>
      </c>
      <c r="C339" s="306"/>
      <c r="D339" s="307"/>
      <c r="E339" s="307"/>
      <c r="F339" s="182"/>
      <c r="G339" s="56"/>
      <c r="H339" s="5"/>
    </row>
    <row r="340" spans="1:9" s="57" customFormat="1" ht="10.5" customHeight="1" x14ac:dyDescent="0.2">
      <c r="A340" s="6"/>
      <c r="B340" s="37" t="s">
        <v>129</v>
      </c>
      <c r="C340" s="306">
        <v>6125.84</v>
      </c>
      <c r="D340" s="307"/>
      <c r="E340" s="307"/>
      <c r="F340" s="182">
        <v>-0.14596371575435574</v>
      </c>
      <c r="G340" s="56"/>
      <c r="H340" s="5"/>
    </row>
    <row r="341" spans="1:9" s="57" customFormat="1" ht="10.5" customHeight="1" x14ac:dyDescent="0.2">
      <c r="A341" s="6"/>
      <c r="B341" s="16" t="s">
        <v>427</v>
      </c>
      <c r="C341" s="306"/>
      <c r="D341" s="307"/>
      <c r="E341" s="307"/>
      <c r="F341" s="182"/>
      <c r="G341" s="56"/>
      <c r="H341" s="5"/>
    </row>
    <row r="342" spans="1:9" s="57" customFormat="1" ht="10.5" customHeight="1" x14ac:dyDescent="0.2">
      <c r="A342" s="6"/>
      <c r="B342" s="37" t="s">
        <v>179</v>
      </c>
      <c r="C342" s="306">
        <v>30</v>
      </c>
      <c r="D342" s="307"/>
      <c r="E342" s="307"/>
      <c r="F342" s="182"/>
      <c r="G342" s="56"/>
      <c r="H342" s="5"/>
    </row>
    <row r="343" spans="1:9" s="57" customFormat="1" ht="10.5" customHeight="1" x14ac:dyDescent="0.2">
      <c r="A343" s="6"/>
      <c r="B343" s="37" t="s">
        <v>130</v>
      </c>
      <c r="C343" s="306"/>
      <c r="D343" s="307"/>
      <c r="E343" s="307"/>
      <c r="F343" s="182"/>
      <c r="G343" s="56"/>
      <c r="H343" s="5"/>
    </row>
    <row r="344" spans="1:9" s="57" customFormat="1" ht="10.5" customHeight="1" x14ac:dyDescent="0.2">
      <c r="A344" s="6"/>
      <c r="B344" s="37" t="s">
        <v>468</v>
      </c>
      <c r="C344" s="306">
        <v>580</v>
      </c>
      <c r="D344" s="307"/>
      <c r="E344" s="307"/>
      <c r="F344" s="182"/>
      <c r="G344" s="56"/>
      <c r="H344" s="5"/>
    </row>
    <row r="345" spans="1:9" s="57" customFormat="1" ht="10.5" customHeight="1" x14ac:dyDescent="0.2">
      <c r="A345" s="6"/>
      <c r="B345" s="575" t="s">
        <v>460</v>
      </c>
      <c r="C345" s="306"/>
      <c r="D345" s="307"/>
      <c r="E345" s="307"/>
      <c r="F345" s="182"/>
      <c r="G345" s="56"/>
      <c r="H345" s="5"/>
    </row>
    <row r="346" spans="1:9" s="57" customFormat="1" ht="10.5" customHeight="1" x14ac:dyDescent="0.2">
      <c r="A346" s="6"/>
      <c r="B346" s="575" t="s">
        <v>488</v>
      </c>
      <c r="C346" s="306"/>
      <c r="D346" s="307"/>
      <c r="E346" s="307"/>
      <c r="F346" s="182"/>
      <c r="G346" s="56"/>
      <c r="H346" s="5"/>
    </row>
    <row r="347" spans="1:9" s="57" customFormat="1" ht="10.5" customHeight="1" x14ac:dyDescent="0.2">
      <c r="A347" s="6"/>
      <c r="B347" s="37" t="s">
        <v>280</v>
      </c>
      <c r="C347" s="308">
        <v>-1563.8</v>
      </c>
      <c r="D347" s="309"/>
      <c r="E347" s="309"/>
      <c r="F347" s="183">
        <v>7.9271743481441614E-2</v>
      </c>
      <c r="G347" s="59"/>
    </row>
    <row r="348" spans="1:9" s="60" customFormat="1" ht="10.5" customHeight="1" x14ac:dyDescent="0.2">
      <c r="A348" s="24"/>
      <c r="B348" s="35" t="s">
        <v>246</v>
      </c>
      <c r="C348" s="308">
        <v>53153.01999999999</v>
      </c>
      <c r="D348" s="309"/>
      <c r="E348" s="309"/>
      <c r="F348" s="183">
        <v>-0.13306959922037775</v>
      </c>
      <c r="G348" s="56"/>
      <c r="H348" s="5"/>
    </row>
    <row r="349" spans="1:9" s="60" customFormat="1" ht="10.5" customHeight="1" x14ac:dyDescent="0.2">
      <c r="A349" s="6"/>
      <c r="B349" s="35" t="s">
        <v>8</v>
      </c>
      <c r="C349" s="306">
        <v>14642322.090000013</v>
      </c>
      <c r="D349" s="307">
        <v>57927.909999999989</v>
      </c>
      <c r="E349" s="307">
        <v>39082.19</v>
      </c>
      <c r="F349" s="182">
        <v>-1.3749735093361304E-2</v>
      </c>
      <c r="G349" s="59"/>
      <c r="H349" s="57"/>
      <c r="I349" s="57"/>
    </row>
    <row r="350" spans="1:9" s="57" customFormat="1" ht="9" hidden="1" x14ac:dyDescent="0.15">
      <c r="A350" s="24"/>
      <c r="B350" s="33"/>
      <c r="C350" s="308"/>
      <c r="D350" s="309"/>
      <c r="E350" s="309"/>
      <c r="F350" s="183"/>
      <c r="G350" s="59"/>
      <c r="H350" s="60"/>
      <c r="I350" s="60"/>
    </row>
    <row r="351" spans="1:9" s="60" customFormat="1" ht="13.5" customHeight="1" x14ac:dyDescent="0.2">
      <c r="A351" s="24"/>
      <c r="B351" s="31" t="s">
        <v>145</v>
      </c>
      <c r="C351" s="308"/>
      <c r="D351" s="309"/>
      <c r="E351" s="309"/>
      <c r="F351" s="183"/>
      <c r="G351" s="59"/>
    </row>
    <row r="352" spans="1:9" s="60" customFormat="1" ht="13.5" customHeight="1" x14ac:dyDescent="0.2">
      <c r="A352" s="24"/>
      <c r="B352" s="37" t="s">
        <v>146</v>
      </c>
      <c r="C352" s="306">
        <v>151691.42000000004</v>
      </c>
      <c r="D352" s="307">
        <v>60686.299999999996</v>
      </c>
      <c r="E352" s="307">
        <v>234.5</v>
      </c>
      <c r="F352" s="182">
        <v>-0.22690819481873703</v>
      </c>
      <c r="G352" s="59"/>
      <c r="H352" s="5"/>
    </row>
    <row r="353" spans="1:9" s="60" customFormat="1" ht="10.5" customHeight="1" x14ac:dyDescent="0.2">
      <c r="A353" s="24"/>
      <c r="B353" s="37" t="s">
        <v>442</v>
      </c>
      <c r="C353" s="306">
        <v>138.78000000000003</v>
      </c>
      <c r="D353" s="307"/>
      <c r="E353" s="307"/>
      <c r="F353" s="182">
        <v>-2.8967254408060139E-2</v>
      </c>
      <c r="G353" s="59"/>
      <c r="H353" s="5"/>
    </row>
    <row r="354" spans="1:9" s="60" customFormat="1" ht="10.5" customHeight="1" x14ac:dyDescent="0.2">
      <c r="A354" s="24"/>
      <c r="B354" s="37" t="s">
        <v>147</v>
      </c>
      <c r="C354" s="306">
        <v>617.39999999999986</v>
      </c>
      <c r="D354" s="307">
        <v>271.77</v>
      </c>
      <c r="E354" s="307"/>
      <c r="F354" s="182">
        <v>0.13607507590394752</v>
      </c>
      <c r="G354" s="59"/>
      <c r="H354" s="5"/>
    </row>
    <row r="355" spans="1:9" s="60" customFormat="1" ht="10.5" customHeight="1" x14ac:dyDescent="0.2">
      <c r="A355" s="24"/>
      <c r="B355" s="37" t="s">
        <v>148</v>
      </c>
      <c r="C355" s="306">
        <v>2776.0299999999925</v>
      </c>
      <c r="D355" s="307">
        <v>649.16999999999939</v>
      </c>
      <c r="E355" s="307"/>
      <c r="F355" s="182">
        <v>-0.24007883823106868</v>
      </c>
      <c r="G355" s="59"/>
      <c r="H355" s="5"/>
    </row>
    <row r="356" spans="1:9" s="60" customFormat="1" ht="10.5" customHeight="1" x14ac:dyDescent="0.2">
      <c r="A356" s="24"/>
      <c r="B356" s="37" t="s">
        <v>125</v>
      </c>
      <c r="C356" s="306">
        <v>1191.68</v>
      </c>
      <c r="D356" s="307">
        <v>328.61999999999989</v>
      </c>
      <c r="E356" s="307"/>
      <c r="F356" s="182">
        <v>-0.14585931564385968</v>
      </c>
      <c r="G356" s="59"/>
      <c r="H356" s="5"/>
    </row>
    <row r="357" spans="1:9" s="60" customFormat="1" ht="10.5" hidden="1" customHeight="1" x14ac:dyDescent="0.2">
      <c r="A357" s="24"/>
      <c r="B357" s="16"/>
      <c r="C357" s="306"/>
      <c r="D357" s="307"/>
      <c r="E357" s="307"/>
      <c r="F357" s="182"/>
      <c r="G357" s="59"/>
      <c r="H357" s="5"/>
    </row>
    <row r="358" spans="1:9" s="60" customFormat="1" ht="10.5" customHeight="1" x14ac:dyDescent="0.2">
      <c r="A358" s="24"/>
      <c r="B358" s="37" t="s">
        <v>149</v>
      </c>
      <c r="C358" s="306">
        <v>204.14000000000004</v>
      </c>
      <c r="D358" s="307"/>
      <c r="E358" s="307"/>
      <c r="F358" s="182">
        <v>-0.22744474719951524</v>
      </c>
      <c r="G358" s="56"/>
      <c r="H358" s="5"/>
    </row>
    <row r="359" spans="1:9" s="60" customFormat="1" ht="10.5" customHeight="1" x14ac:dyDescent="0.2">
      <c r="A359" s="6"/>
      <c r="B359" s="37" t="s">
        <v>435</v>
      </c>
      <c r="C359" s="306"/>
      <c r="D359" s="307"/>
      <c r="E359" s="307"/>
      <c r="F359" s="182"/>
      <c r="G359" s="56"/>
      <c r="H359" s="5"/>
      <c r="I359" s="57"/>
    </row>
    <row r="360" spans="1:9" s="57" customFormat="1" ht="10.5" customHeight="1" x14ac:dyDescent="0.2">
      <c r="A360" s="6"/>
      <c r="B360" s="37" t="s">
        <v>281</v>
      </c>
      <c r="C360" s="306">
        <v>-12161</v>
      </c>
      <c r="D360" s="307">
        <v>-4</v>
      </c>
      <c r="E360" s="307">
        <v>-42</v>
      </c>
      <c r="F360" s="182">
        <v>0.3752120321157979</v>
      </c>
      <c r="G360" s="59"/>
      <c r="H360" s="5"/>
    </row>
    <row r="361" spans="1:9" s="57" customFormat="1" ht="10.5" customHeight="1" x14ac:dyDescent="0.2">
      <c r="A361" s="6"/>
      <c r="B361" s="575" t="s">
        <v>461</v>
      </c>
      <c r="C361" s="306"/>
      <c r="D361" s="307"/>
      <c r="E361" s="307"/>
      <c r="F361" s="182"/>
      <c r="G361" s="59"/>
      <c r="H361" s="5"/>
    </row>
    <row r="362" spans="1:9" s="57" customFormat="1" ht="10.5" hidden="1" customHeight="1" x14ac:dyDescent="0.2">
      <c r="A362" s="6"/>
      <c r="B362" s="579" t="s">
        <v>464</v>
      </c>
      <c r="C362" s="306"/>
      <c r="D362" s="307"/>
      <c r="E362" s="307"/>
      <c r="F362" s="182"/>
      <c r="G362" s="59"/>
      <c r="H362" s="5"/>
    </row>
    <row r="363" spans="1:9" s="60" customFormat="1" ht="10.5" customHeight="1" x14ac:dyDescent="0.2">
      <c r="A363" s="24"/>
      <c r="B363" s="41" t="s">
        <v>150</v>
      </c>
      <c r="C363" s="311">
        <v>144458.45000000001</v>
      </c>
      <c r="D363" s="312">
        <v>61931.859999999993</v>
      </c>
      <c r="E363" s="312">
        <v>192.5</v>
      </c>
      <c r="F363" s="184">
        <v>-0.25294210854620358</v>
      </c>
      <c r="G363" s="266"/>
      <c r="H363" s="5"/>
    </row>
    <row r="364" spans="1:9" s="60" customFormat="1" ht="10.5" customHeight="1" x14ac:dyDescent="0.15">
      <c r="A364" s="24"/>
      <c r="B364" s="265"/>
      <c r="C364" s="266"/>
      <c r="D364" s="266"/>
      <c r="E364" s="266"/>
      <c r="F364" s="266"/>
      <c r="G364" s="265"/>
      <c r="H364" s="267"/>
      <c r="I364" s="59"/>
    </row>
    <row r="365" spans="1:9" s="60" customFormat="1" ht="10.5" customHeight="1" x14ac:dyDescent="0.15">
      <c r="A365" s="24"/>
      <c r="B365" s="265" t="s">
        <v>238</v>
      </c>
      <c r="C365" s="265"/>
      <c r="D365" s="265"/>
      <c r="E365" s="265"/>
      <c r="F365" s="265"/>
      <c r="G365" s="265"/>
      <c r="H365" s="265"/>
      <c r="I365" s="59"/>
    </row>
    <row r="366" spans="1:9" s="60" customFormat="1" ht="9" x14ac:dyDescent="0.15">
      <c r="A366" s="24"/>
      <c r="B366" s="265" t="s">
        <v>249</v>
      </c>
      <c r="C366" s="265"/>
      <c r="D366" s="265"/>
      <c r="E366" s="265"/>
      <c r="F366" s="265"/>
      <c r="G366" s="265"/>
      <c r="H366" s="265"/>
      <c r="I366" s="59"/>
    </row>
    <row r="367" spans="1:9" s="60" customFormat="1" ht="10.5" customHeight="1" x14ac:dyDescent="0.15">
      <c r="A367" s="24"/>
      <c r="B367" s="265" t="s">
        <v>251</v>
      </c>
      <c r="C367" s="265"/>
      <c r="D367" s="265"/>
      <c r="E367" s="265"/>
      <c r="F367" s="265"/>
      <c r="G367" s="210"/>
      <c r="H367" s="265"/>
      <c r="I367" s="59"/>
    </row>
    <row r="368" spans="1:9" s="60" customFormat="1" ht="10.5" customHeight="1" x14ac:dyDescent="0.15">
      <c r="A368" s="24"/>
      <c r="B368" s="265" t="s">
        <v>376</v>
      </c>
      <c r="C368" s="210"/>
      <c r="D368" s="210"/>
      <c r="E368" s="210"/>
      <c r="F368" s="210"/>
      <c r="G368" s="210"/>
      <c r="H368" s="211"/>
      <c r="I368" s="59"/>
    </row>
    <row r="369" spans="1:9" s="60" customFormat="1" ht="10.5" customHeight="1" x14ac:dyDescent="0.2">
      <c r="A369" s="24"/>
      <c r="B369" s="265" t="s">
        <v>282</v>
      </c>
      <c r="C369" s="210"/>
      <c r="D369" s="210"/>
      <c r="E369" s="210"/>
      <c r="F369" s="210"/>
      <c r="G369" s="4"/>
      <c r="H369" s="211"/>
      <c r="I369" s="59"/>
    </row>
    <row r="370" spans="1:9" s="60" customFormat="1" ht="10.5" customHeight="1" x14ac:dyDescent="0.2">
      <c r="A370" s="6"/>
      <c r="B370" s="5"/>
      <c r="C370" s="3"/>
      <c r="D370" s="3"/>
      <c r="E370" s="3"/>
      <c r="F370" s="4"/>
      <c r="G370" s="8"/>
      <c r="H370" s="4"/>
      <c r="I370" s="51"/>
    </row>
    <row r="371" spans="1:9" ht="13.5" customHeight="1" x14ac:dyDescent="0.25">
      <c r="B371" s="7" t="s">
        <v>288</v>
      </c>
      <c r="C371" s="8"/>
      <c r="D371" s="8"/>
      <c r="E371" s="8"/>
      <c r="F371" s="8"/>
      <c r="H371" s="8"/>
      <c r="I371" s="8"/>
    </row>
    <row r="372" spans="1:9" ht="15" customHeight="1" x14ac:dyDescent="0.2">
      <c r="B372" s="9"/>
      <c r="C372" s="10" t="str">
        <f>$C$3</f>
        <v>MOIS DE NOVEMBRE 2024</v>
      </c>
      <c r="D372" s="11"/>
      <c r="G372" s="15"/>
    </row>
    <row r="373" spans="1:9" ht="9.75" customHeight="1" x14ac:dyDescent="0.2">
      <c r="B373" s="12" t="s">
        <v>173</v>
      </c>
      <c r="C373" s="13"/>
      <c r="D373" s="13"/>
      <c r="E373" s="13"/>
      <c r="F373" s="14"/>
      <c r="G373" s="23"/>
      <c r="H373" s="5"/>
      <c r="I373" s="5"/>
    </row>
    <row r="374" spans="1:9" ht="19.5" customHeight="1" x14ac:dyDescent="0.2">
      <c r="B374" s="16" t="s">
        <v>7</v>
      </c>
      <c r="C374" s="17" t="s">
        <v>6</v>
      </c>
      <c r="D374" s="219" t="s">
        <v>242</v>
      </c>
      <c r="E374" s="219" t="s">
        <v>237</v>
      </c>
      <c r="F374" s="19" t="str">
        <f>Maladie_mnt!$H$5</f>
        <v>GAM</v>
      </c>
      <c r="G374" s="23"/>
      <c r="H374" s="5"/>
      <c r="I374" s="5"/>
    </row>
    <row r="375" spans="1:9" ht="13.5" customHeight="1" x14ac:dyDescent="0.2">
      <c r="B375" s="21"/>
      <c r="C375" s="44"/>
      <c r="D375" s="220"/>
      <c r="E375" s="220" t="s">
        <v>239</v>
      </c>
      <c r="F375" s="22" t="str">
        <f>Maladie_mnt!$H$6</f>
        <v>en %</v>
      </c>
      <c r="G375" s="56"/>
      <c r="H375" s="5"/>
      <c r="I375" s="5"/>
    </row>
    <row r="376" spans="1:9" ht="10.5" customHeight="1" x14ac:dyDescent="0.2">
      <c r="B376" s="31" t="s">
        <v>152</v>
      </c>
      <c r="C376" s="55"/>
      <c r="D376" s="225"/>
      <c r="E376" s="225"/>
      <c r="F376" s="182"/>
      <c r="G376" s="59"/>
      <c r="H376" s="57"/>
      <c r="I376" s="57"/>
    </row>
    <row r="377" spans="1:9" s="57" customFormat="1" x14ac:dyDescent="0.2">
      <c r="A377" s="24"/>
      <c r="B377" s="16" t="s">
        <v>12</v>
      </c>
      <c r="C377" s="308">
        <v>1837248.3299999977</v>
      </c>
      <c r="D377" s="309">
        <v>150.05000000000001</v>
      </c>
      <c r="E377" s="309">
        <v>3559.2099999999996</v>
      </c>
      <c r="F377" s="183">
        <v>-8.0433283713641446E-2</v>
      </c>
      <c r="G377" s="56"/>
      <c r="H377" s="60"/>
      <c r="I377" s="60"/>
    </row>
    <row r="378" spans="1:9" s="60" customFormat="1" ht="14.25" customHeight="1" x14ac:dyDescent="0.2">
      <c r="A378" s="6"/>
      <c r="B378" s="16" t="s">
        <v>10</v>
      </c>
      <c r="C378" s="306"/>
      <c r="D378" s="307"/>
      <c r="E378" s="307"/>
      <c r="F378" s="182"/>
      <c r="G378" s="56"/>
      <c r="H378" s="5"/>
      <c r="I378" s="57"/>
    </row>
    <row r="379" spans="1:9" s="57" customFormat="1" hidden="1" x14ac:dyDescent="0.2">
      <c r="A379" s="6"/>
      <c r="B379" s="16" t="s">
        <v>9</v>
      </c>
      <c r="C379" s="306"/>
      <c r="D379" s="307"/>
      <c r="E379" s="307"/>
      <c r="F379" s="182"/>
      <c r="G379" s="56"/>
      <c r="H379" s="5"/>
    </row>
    <row r="380" spans="1:9" s="57" customFormat="1" hidden="1" x14ac:dyDescent="0.2">
      <c r="A380" s="6"/>
      <c r="B380" s="16" t="s">
        <v>299</v>
      </c>
      <c r="C380" s="306"/>
      <c r="D380" s="307"/>
      <c r="E380" s="307"/>
      <c r="F380" s="182"/>
      <c r="G380" s="56"/>
      <c r="H380" s="5"/>
    </row>
    <row r="381" spans="1:9" s="57" customFormat="1" hidden="1" x14ac:dyDescent="0.2">
      <c r="A381" s="6"/>
      <c r="B381" s="16" t="s">
        <v>11</v>
      </c>
      <c r="C381" s="306"/>
      <c r="D381" s="307"/>
      <c r="E381" s="307"/>
      <c r="F381" s="182"/>
      <c r="G381" s="56"/>
      <c r="H381" s="5"/>
    </row>
    <row r="382" spans="1:9" s="57" customFormat="1" hidden="1" x14ac:dyDescent="0.2">
      <c r="A382" s="6"/>
      <c r="B382" s="16" t="s">
        <v>75</v>
      </c>
      <c r="C382" s="306"/>
      <c r="D382" s="307"/>
      <c r="E382" s="307"/>
      <c r="F382" s="182"/>
      <c r="G382" s="59"/>
      <c r="H382" s="5"/>
    </row>
    <row r="383" spans="1:9" s="57" customFormat="1" hidden="1" x14ac:dyDescent="0.2">
      <c r="A383" s="24"/>
      <c r="B383" s="16" t="s">
        <v>85</v>
      </c>
      <c r="C383" s="306">
        <v>89916.160000000003</v>
      </c>
      <c r="D383" s="313">
        <v>89916.160000000003</v>
      </c>
      <c r="E383" s="313"/>
      <c r="F383" s="185"/>
      <c r="G383" s="59"/>
      <c r="H383" s="5"/>
      <c r="I383" s="60"/>
    </row>
    <row r="384" spans="1:9" s="60" customFormat="1" x14ac:dyDescent="0.2">
      <c r="A384" s="24"/>
      <c r="B384" s="37" t="s">
        <v>25</v>
      </c>
      <c r="C384" s="306"/>
      <c r="D384" s="313"/>
      <c r="E384" s="313"/>
      <c r="F384" s="185"/>
      <c r="G384" s="56"/>
      <c r="H384" s="5"/>
    </row>
    <row r="385" spans="1:11" s="60" customFormat="1" x14ac:dyDescent="0.2">
      <c r="A385" s="6"/>
      <c r="B385" s="37" t="s">
        <v>48</v>
      </c>
      <c r="C385" s="306"/>
      <c r="D385" s="313"/>
      <c r="E385" s="313"/>
      <c r="F385" s="185"/>
      <c r="G385" s="66"/>
      <c r="H385" s="5"/>
      <c r="I385" s="57"/>
    </row>
    <row r="386" spans="1:11" s="57" customFormat="1" x14ac:dyDescent="0.2">
      <c r="A386" s="6"/>
      <c r="B386" s="37" t="s">
        <v>355</v>
      </c>
      <c r="C386" s="306">
        <v>14</v>
      </c>
      <c r="D386" s="307"/>
      <c r="E386" s="307"/>
      <c r="F386" s="182"/>
      <c r="G386" s="66"/>
      <c r="H386" s="5"/>
    </row>
    <row r="387" spans="1:11" s="57" customFormat="1" ht="10.5" customHeight="1" x14ac:dyDescent="0.2">
      <c r="A387" s="6"/>
      <c r="B387" s="37" t="s">
        <v>79</v>
      </c>
      <c r="C387" s="306">
        <v>3581</v>
      </c>
      <c r="D387" s="307"/>
      <c r="E387" s="307">
        <v>8</v>
      </c>
      <c r="F387" s="182">
        <v>-0.28891977760127086</v>
      </c>
      <c r="G387" s="56"/>
      <c r="H387" s="5"/>
    </row>
    <row r="388" spans="1:11" s="57" customFormat="1" ht="10.5" customHeight="1" x14ac:dyDescent="0.2">
      <c r="A388" s="6"/>
      <c r="B388" s="16" t="s">
        <v>432</v>
      </c>
      <c r="C388" s="306">
        <v>181131.05000000214</v>
      </c>
      <c r="D388" s="313"/>
      <c r="E388" s="313">
        <v>353.15999999999997</v>
      </c>
      <c r="F388" s="185">
        <v>-8.1979612088089793E-2</v>
      </c>
      <c r="G388" s="59"/>
      <c r="H388" s="5"/>
    </row>
    <row r="389" spans="1:11" s="57" customFormat="1" ht="10.5" customHeight="1" x14ac:dyDescent="0.2">
      <c r="A389" s="6"/>
      <c r="B389" s="563" t="s">
        <v>440</v>
      </c>
      <c r="C389" s="306">
        <v>432.6</v>
      </c>
      <c r="D389" s="313"/>
      <c r="E389" s="313"/>
      <c r="F389" s="185">
        <v>0.50679205851619646</v>
      </c>
      <c r="G389" s="59"/>
      <c r="H389" s="5"/>
    </row>
    <row r="390" spans="1:11" s="57" customFormat="1" ht="13.5" customHeight="1" x14ac:dyDescent="0.2">
      <c r="A390" s="6"/>
      <c r="B390" s="574" t="s">
        <v>457</v>
      </c>
      <c r="C390" s="306"/>
      <c r="D390" s="313"/>
      <c r="E390" s="313"/>
      <c r="F390" s="185"/>
      <c r="G390" s="59"/>
      <c r="H390" s="5"/>
    </row>
    <row r="391" spans="1:11" s="57" customFormat="1" ht="10.5" customHeight="1" x14ac:dyDescent="0.2">
      <c r="A391" s="6"/>
      <c r="B391" s="574" t="s">
        <v>476</v>
      </c>
      <c r="C391" s="306">
        <v>7150.8599999999979</v>
      </c>
      <c r="D391" s="313"/>
      <c r="E391" s="313">
        <v>24.7</v>
      </c>
      <c r="F391" s="185">
        <v>-0.24579488931920845</v>
      </c>
      <c r="G391" s="59"/>
      <c r="H391" s="5"/>
    </row>
    <row r="392" spans="1:11" s="57" customFormat="1" ht="10.5" customHeight="1" x14ac:dyDescent="0.2">
      <c r="A392" s="6"/>
      <c r="B392" s="574" t="s">
        <v>493</v>
      </c>
      <c r="C392" s="306"/>
      <c r="D392" s="313"/>
      <c r="E392" s="313"/>
      <c r="F392" s="185"/>
      <c r="G392" s="59"/>
      <c r="H392" s="5"/>
    </row>
    <row r="393" spans="1:11" s="57" customFormat="1" ht="10.5" customHeight="1" x14ac:dyDescent="0.2">
      <c r="A393" s="24"/>
      <c r="B393" s="563" t="s">
        <v>445</v>
      </c>
      <c r="C393" s="306">
        <v>50.000000000000078</v>
      </c>
      <c r="D393" s="313"/>
      <c r="E393" s="313"/>
      <c r="F393" s="185">
        <v>-0.22600619195046445</v>
      </c>
      <c r="G393" s="59"/>
      <c r="H393" s="5"/>
    </row>
    <row r="394" spans="1:11" s="60" customFormat="1" ht="10.5" customHeight="1" x14ac:dyDescent="0.2">
      <c r="A394" s="6"/>
      <c r="B394" s="16" t="s">
        <v>280</v>
      </c>
      <c r="C394" s="306">
        <v>-163848.20999999985</v>
      </c>
      <c r="D394" s="313"/>
      <c r="E394" s="313">
        <v>-327.05999999999995</v>
      </c>
      <c r="F394" s="185">
        <v>0.25298977255520838</v>
      </c>
      <c r="G394" s="56"/>
      <c r="H394" s="5"/>
      <c r="J394" s="57"/>
      <c r="K394" s="57"/>
    </row>
    <row r="395" spans="1:11" s="57" customFormat="1" x14ac:dyDescent="0.2">
      <c r="A395" s="6"/>
      <c r="B395" s="29" t="s">
        <v>156</v>
      </c>
      <c r="C395" s="308">
        <v>1955675.79</v>
      </c>
      <c r="D395" s="315">
        <v>90066.21</v>
      </c>
      <c r="E395" s="315">
        <v>3618.0099999999993</v>
      </c>
      <c r="F395" s="186">
        <v>-7.0224466338395408E-2</v>
      </c>
      <c r="G395" s="59"/>
      <c r="J395" s="60"/>
      <c r="K395" s="60"/>
    </row>
    <row r="396" spans="1:11" s="57" customFormat="1" x14ac:dyDescent="0.2">
      <c r="A396" s="24"/>
      <c r="B396" s="29" t="s">
        <v>153</v>
      </c>
      <c r="C396" s="308"/>
      <c r="D396" s="315"/>
      <c r="E396" s="315"/>
      <c r="F396" s="186"/>
      <c r="G396" s="59"/>
      <c r="H396" s="28"/>
    </row>
    <row r="397" spans="1:11" s="60" customFormat="1" ht="15" customHeight="1" x14ac:dyDescent="0.2">
      <c r="A397" s="2"/>
      <c r="B397" s="31" t="s">
        <v>154</v>
      </c>
      <c r="C397" s="308"/>
      <c r="D397" s="315"/>
      <c r="E397" s="315"/>
      <c r="F397" s="186"/>
      <c r="G397" s="282"/>
      <c r="J397" s="57"/>
      <c r="K397" s="57"/>
    </row>
    <row r="398" spans="1:11" ht="17.25" customHeight="1" x14ac:dyDescent="0.2">
      <c r="A398" s="2"/>
      <c r="B398" s="272" t="s">
        <v>268</v>
      </c>
      <c r="C398" s="317"/>
      <c r="D398" s="318"/>
      <c r="E398" s="318"/>
      <c r="F398" s="281"/>
      <c r="G398" s="282"/>
      <c r="H398" s="283"/>
      <c r="I398" s="5"/>
      <c r="J398" s="60"/>
      <c r="K398" s="60"/>
    </row>
    <row r="399" spans="1:11" ht="10.5" customHeight="1" x14ac:dyDescent="0.2">
      <c r="A399" s="2"/>
      <c r="B399" s="67" t="s">
        <v>267</v>
      </c>
      <c r="C399" s="317">
        <v>981348.43000000028</v>
      </c>
      <c r="D399" s="318"/>
      <c r="E399" s="318">
        <v>4550.3300000000008</v>
      </c>
      <c r="F399" s="281">
        <v>-4.5622209995307306E-2</v>
      </c>
      <c r="G399" s="282"/>
      <c r="H399" s="283"/>
      <c r="I399" s="5"/>
    </row>
    <row r="400" spans="1:11" ht="21" customHeight="1" x14ac:dyDescent="0.2">
      <c r="A400" s="2"/>
      <c r="B400" s="272" t="s">
        <v>266</v>
      </c>
      <c r="C400" s="317"/>
      <c r="D400" s="318"/>
      <c r="E400" s="318"/>
      <c r="F400" s="281"/>
      <c r="G400" s="282"/>
      <c r="H400" s="283"/>
      <c r="I400" s="5"/>
    </row>
    <row r="401" spans="1:11" ht="11.25" customHeight="1" x14ac:dyDescent="0.2">
      <c r="A401" s="54"/>
      <c r="B401" s="67" t="s">
        <v>257</v>
      </c>
      <c r="C401" s="317">
        <v>698548.53000000084</v>
      </c>
      <c r="D401" s="318"/>
      <c r="E401" s="318">
        <v>1758.13</v>
      </c>
      <c r="F401" s="281">
        <v>-0.13234564485969857</v>
      </c>
      <c r="G401" s="282"/>
      <c r="H401" s="283"/>
      <c r="I401" s="5"/>
    </row>
    <row r="402" spans="1:11" s="28" customFormat="1" ht="10.5" customHeight="1" x14ac:dyDescent="0.2">
      <c r="A402" s="2"/>
      <c r="B402" s="16" t="s">
        <v>258</v>
      </c>
      <c r="C402" s="317">
        <v>70.150000000000006</v>
      </c>
      <c r="D402" s="318"/>
      <c r="E402" s="318"/>
      <c r="F402" s="281"/>
      <c r="G402" s="282"/>
      <c r="H402" s="283"/>
      <c r="J402" s="5"/>
      <c r="K402" s="5"/>
    </row>
    <row r="403" spans="1:11" ht="10.5" customHeight="1" x14ac:dyDescent="0.2">
      <c r="A403" s="2"/>
      <c r="B403" s="67" t="s">
        <v>259</v>
      </c>
      <c r="C403" s="317">
        <v>6800</v>
      </c>
      <c r="D403" s="318"/>
      <c r="E403" s="318"/>
      <c r="F403" s="281">
        <v>-5.6144930347945543E-4</v>
      </c>
      <c r="G403" s="282"/>
      <c r="H403" s="283"/>
      <c r="I403" s="5"/>
      <c r="J403" s="28"/>
      <c r="K403" s="28"/>
    </row>
    <row r="404" spans="1:11" ht="10.5" customHeight="1" x14ac:dyDescent="0.2">
      <c r="A404" s="2"/>
      <c r="B404" s="67" t="s">
        <v>260</v>
      </c>
      <c r="C404" s="317">
        <v>425.98</v>
      </c>
      <c r="D404" s="318"/>
      <c r="E404" s="318"/>
      <c r="F404" s="281"/>
      <c r="G404" s="282"/>
      <c r="H404" s="283"/>
      <c r="I404" s="5"/>
    </row>
    <row r="405" spans="1:11" ht="10.5" customHeight="1" x14ac:dyDescent="0.2">
      <c r="A405" s="2"/>
      <c r="B405" s="67" t="s">
        <v>261</v>
      </c>
      <c r="C405" s="317">
        <v>2506.0500000000002</v>
      </c>
      <c r="D405" s="318"/>
      <c r="E405" s="318"/>
      <c r="F405" s="281">
        <v>-0.62707922250694192</v>
      </c>
      <c r="G405" s="282"/>
      <c r="H405" s="283"/>
      <c r="I405" s="5"/>
    </row>
    <row r="406" spans="1:11" ht="10.5" customHeight="1" x14ac:dyDescent="0.2">
      <c r="A406" s="2"/>
      <c r="B406" s="67" t="s">
        <v>262</v>
      </c>
      <c r="C406" s="317">
        <v>152630.4200000001</v>
      </c>
      <c r="D406" s="318"/>
      <c r="E406" s="318">
        <v>2963.6600000000003</v>
      </c>
      <c r="F406" s="281">
        <v>-0.11200566434453296</v>
      </c>
      <c r="G406" s="284"/>
      <c r="H406" s="283"/>
      <c r="I406" s="5"/>
    </row>
    <row r="407" spans="1:11" ht="10.5" customHeight="1" x14ac:dyDescent="0.2">
      <c r="A407" s="2"/>
      <c r="B407" s="67" t="s">
        <v>264</v>
      </c>
      <c r="C407" s="317">
        <v>300378.97000000015</v>
      </c>
      <c r="D407" s="318"/>
      <c r="E407" s="318"/>
      <c r="F407" s="281">
        <v>9.6170717113707838E-2</v>
      </c>
      <c r="G407" s="282"/>
      <c r="H407" s="283"/>
      <c r="I407" s="5"/>
    </row>
    <row r="408" spans="1:11" ht="10.5" customHeight="1" x14ac:dyDescent="0.2">
      <c r="A408" s="2"/>
      <c r="B408" s="67" t="s">
        <v>263</v>
      </c>
      <c r="C408" s="317"/>
      <c r="D408" s="318"/>
      <c r="E408" s="318"/>
      <c r="F408" s="281"/>
      <c r="G408" s="282"/>
      <c r="H408" s="283"/>
      <c r="I408" s="5"/>
    </row>
    <row r="409" spans="1:11" ht="18.75" customHeight="1" x14ac:dyDescent="0.2">
      <c r="A409" s="2"/>
      <c r="B409" s="29" t="s">
        <v>265</v>
      </c>
      <c r="C409" s="317"/>
      <c r="D409" s="318"/>
      <c r="E409" s="318"/>
      <c r="F409" s="281"/>
      <c r="G409" s="282"/>
      <c r="H409" s="283"/>
      <c r="I409" s="5"/>
    </row>
    <row r="410" spans="1:11" ht="10.5" customHeight="1" x14ac:dyDescent="0.2">
      <c r="A410" s="2"/>
      <c r="B410" s="16" t="s">
        <v>269</v>
      </c>
      <c r="C410" s="317"/>
      <c r="D410" s="318"/>
      <c r="E410" s="318"/>
      <c r="F410" s="281"/>
      <c r="G410" s="282"/>
      <c r="H410" s="283"/>
      <c r="I410" s="5"/>
    </row>
    <row r="411" spans="1:11" ht="10.5" customHeight="1" x14ac:dyDescent="0.2">
      <c r="A411" s="2"/>
      <c r="B411" s="16" t="s">
        <v>270</v>
      </c>
      <c r="C411" s="317"/>
      <c r="D411" s="318"/>
      <c r="E411" s="318"/>
      <c r="F411" s="281"/>
      <c r="G411" s="282"/>
      <c r="H411" s="283"/>
      <c r="I411" s="5"/>
    </row>
    <row r="412" spans="1:11" ht="10.5" customHeight="1" x14ac:dyDescent="0.2">
      <c r="A412" s="2"/>
      <c r="B412" s="29" t="s">
        <v>271</v>
      </c>
      <c r="C412" s="317"/>
      <c r="D412" s="318"/>
      <c r="E412" s="318"/>
      <c r="F412" s="281"/>
      <c r="G412" s="282"/>
      <c r="H412" s="283"/>
      <c r="I412" s="5"/>
    </row>
    <row r="413" spans="1:11" ht="10.5" customHeight="1" x14ac:dyDescent="0.2">
      <c r="A413" s="2"/>
      <c r="B413" s="16" t="s">
        <v>272</v>
      </c>
      <c r="C413" s="317">
        <v>36638.850000000006</v>
      </c>
      <c r="D413" s="318"/>
      <c r="E413" s="318"/>
      <c r="F413" s="281">
        <v>0.21606147675786014</v>
      </c>
      <c r="G413" s="282"/>
      <c r="H413" s="283"/>
      <c r="I413" s="5"/>
    </row>
    <row r="414" spans="1:11" ht="10.5" customHeight="1" x14ac:dyDescent="0.2">
      <c r="A414" s="2"/>
      <c r="B414" s="574" t="s">
        <v>458</v>
      </c>
      <c r="C414" s="317"/>
      <c r="D414" s="318"/>
      <c r="E414" s="318"/>
      <c r="F414" s="281"/>
      <c r="G414" s="282"/>
      <c r="H414" s="283"/>
      <c r="I414" s="5"/>
    </row>
    <row r="415" spans="1:11" ht="10.5" customHeight="1" x14ac:dyDescent="0.2">
      <c r="A415" s="2"/>
      <c r="B415" s="16" t="s">
        <v>86</v>
      </c>
      <c r="C415" s="317">
        <v>156558.95999999996</v>
      </c>
      <c r="D415" s="318"/>
      <c r="E415" s="318">
        <v>395.53</v>
      </c>
      <c r="F415" s="281">
        <v>-7.1138418915911772E-2</v>
      </c>
      <c r="G415" s="70"/>
      <c r="H415" s="283"/>
      <c r="I415" s="5"/>
    </row>
    <row r="416" spans="1:11" ht="13.5" customHeight="1" x14ac:dyDescent="0.2">
      <c r="A416" s="54"/>
      <c r="B416" s="29" t="s">
        <v>155</v>
      </c>
      <c r="C416" s="308">
        <v>2335906.3400000017</v>
      </c>
      <c r="D416" s="315"/>
      <c r="E416" s="315">
        <v>9667.6500000000015</v>
      </c>
      <c r="F416" s="186">
        <v>-6.2519877602887464E-2</v>
      </c>
      <c r="G416" s="69"/>
      <c r="H416" s="5"/>
      <c r="I416" s="28"/>
    </row>
    <row r="417" spans="1:9" s="28" customFormat="1" ht="10.5" hidden="1" customHeight="1" x14ac:dyDescent="0.2">
      <c r="A417" s="2"/>
      <c r="B417" s="29"/>
      <c r="C417" s="306"/>
      <c r="D417" s="313"/>
      <c r="E417" s="313"/>
      <c r="F417" s="185"/>
      <c r="G417" s="69"/>
      <c r="H417" s="5"/>
      <c r="I417" s="5"/>
    </row>
    <row r="418" spans="1:9" ht="9" hidden="1" customHeight="1" x14ac:dyDescent="0.2">
      <c r="A418" s="2"/>
      <c r="B418" s="29"/>
      <c r="C418" s="306"/>
      <c r="D418" s="313"/>
      <c r="E418" s="313"/>
      <c r="F418" s="185"/>
      <c r="G418" s="70"/>
      <c r="H418" s="5"/>
      <c r="I418" s="5"/>
    </row>
    <row r="419" spans="1:9" ht="8.25" hidden="1" customHeight="1" x14ac:dyDescent="0.2">
      <c r="A419" s="54"/>
      <c r="B419" s="52"/>
      <c r="C419" s="308"/>
      <c r="D419" s="315"/>
      <c r="E419" s="315"/>
      <c r="F419" s="186"/>
      <c r="G419" s="69"/>
      <c r="H419" s="28"/>
      <c r="I419" s="28"/>
    </row>
    <row r="420" spans="1:9" s="28" customFormat="1" ht="15" hidden="1" customHeight="1" x14ac:dyDescent="0.2">
      <c r="A420" s="2"/>
      <c r="B420" s="52"/>
      <c r="C420" s="306"/>
      <c r="D420" s="313"/>
      <c r="E420" s="313"/>
      <c r="F420" s="185"/>
      <c r="G420" s="69"/>
      <c r="H420" s="5"/>
      <c r="I420" s="5"/>
    </row>
    <row r="421" spans="1:9" ht="7.5" hidden="1" customHeight="1" x14ac:dyDescent="0.2">
      <c r="A421" s="2"/>
      <c r="B421" s="52"/>
      <c r="C421" s="306"/>
      <c r="D421" s="313"/>
      <c r="E421" s="313"/>
      <c r="F421" s="185"/>
      <c r="G421" s="69"/>
      <c r="H421" s="5"/>
      <c r="I421" s="5"/>
    </row>
    <row r="422" spans="1:9" ht="9.75" hidden="1" customHeight="1" x14ac:dyDescent="0.2">
      <c r="A422" s="2"/>
      <c r="B422" s="29"/>
      <c r="C422" s="306"/>
      <c r="D422" s="313"/>
      <c r="E422" s="313"/>
      <c r="F422" s="185"/>
      <c r="G422" s="70"/>
      <c r="H422" s="5"/>
      <c r="I422" s="5"/>
    </row>
    <row r="423" spans="1:9" ht="18" customHeight="1" x14ac:dyDescent="0.2">
      <c r="A423" s="2"/>
      <c r="B423" s="273" t="s">
        <v>43</v>
      </c>
      <c r="C423" s="308">
        <v>533105.16000000015</v>
      </c>
      <c r="D423" s="315"/>
      <c r="E423" s="315">
        <v>-106.47000000000003</v>
      </c>
      <c r="F423" s="186">
        <v>-8.5798890083823021E-2</v>
      </c>
      <c r="G423" s="69"/>
      <c r="H423" s="5"/>
      <c r="I423" s="5"/>
    </row>
    <row r="424" spans="1:9" ht="13.5" customHeight="1" x14ac:dyDescent="0.2">
      <c r="A424" s="54"/>
      <c r="B424" s="74" t="s">
        <v>162</v>
      </c>
      <c r="C424" s="308"/>
      <c r="D424" s="315"/>
      <c r="E424" s="315"/>
      <c r="F424" s="186"/>
      <c r="G424" s="69"/>
      <c r="H424" s="28"/>
      <c r="I424" s="28"/>
    </row>
    <row r="425" spans="1:9" s="28" customFormat="1" ht="10.5" customHeight="1" x14ac:dyDescent="0.2">
      <c r="A425" s="2"/>
      <c r="B425" s="37" t="s">
        <v>20</v>
      </c>
      <c r="C425" s="306">
        <v>58692.170000000006</v>
      </c>
      <c r="D425" s="313"/>
      <c r="E425" s="313">
        <v>215.63</v>
      </c>
      <c r="F425" s="185">
        <v>-3.0469295640263128E-2</v>
      </c>
      <c r="G425" s="69"/>
      <c r="H425" s="5"/>
      <c r="I425" s="5"/>
    </row>
    <row r="426" spans="1:9" ht="10.5" customHeight="1" x14ac:dyDescent="0.2">
      <c r="A426" s="2"/>
      <c r="B426" s="75" t="s">
        <v>159</v>
      </c>
      <c r="C426" s="306">
        <v>890727.76</v>
      </c>
      <c r="D426" s="313"/>
      <c r="E426" s="313">
        <v>313.29000000000002</v>
      </c>
      <c r="F426" s="185">
        <v>2.5679687947918639E-2</v>
      </c>
      <c r="G426" s="69"/>
      <c r="H426" s="5"/>
      <c r="I426" s="5"/>
    </row>
    <row r="427" spans="1:9" ht="10.5" customHeight="1" x14ac:dyDescent="0.2">
      <c r="A427" s="2"/>
      <c r="B427" s="75" t="s">
        <v>26</v>
      </c>
      <c r="C427" s="306">
        <v>918565.51999999944</v>
      </c>
      <c r="D427" s="313"/>
      <c r="E427" s="313">
        <v>1825.6000000000001</v>
      </c>
      <c r="F427" s="185">
        <v>-6.6082928624981219E-2</v>
      </c>
      <c r="G427" s="69"/>
      <c r="H427" s="5"/>
      <c r="I427" s="5"/>
    </row>
    <row r="428" spans="1:9" ht="10.5" customHeight="1" x14ac:dyDescent="0.2">
      <c r="A428" s="2"/>
      <c r="B428" s="75" t="s">
        <v>27</v>
      </c>
      <c r="C428" s="306">
        <v>2592910.0400000014</v>
      </c>
      <c r="D428" s="313"/>
      <c r="E428" s="313">
        <v>4908.0200000000004</v>
      </c>
      <c r="F428" s="185">
        <v>-4.3510550946339488E-2</v>
      </c>
      <c r="G428" s="69"/>
      <c r="H428" s="5"/>
      <c r="I428" s="5"/>
    </row>
    <row r="429" spans="1:9" ht="10.5" customHeight="1" x14ac:dyDescent="0.2">
      <c r="A429" s="2"/>
      <c r="B429" s="75" t="s">
        <v>274</v>
      </c>
      <c r="C429" s="306">
        <v>150464.33000000002</v>
      </c>
      <c r="D429" s="313"/>
      <c r="E429" s="313">
        <v>145.80000000000001</v>
      </c>
      <c r="F429" s="185">
        <v>-1.4409474287806479E-2</v>
      </c>
      <c r="G429" s="69"/>
      <c r="H429" s="5"/>
      <c r="I429" s="5"/>
    </row>
    <row r="430" spans="1:9" ht="10.5" customHeight="1" x14ac:dyDescent="0.2">
      <c r="A430" s="2"/>
      <c r="B430" s="75" t="s">
        <v>273</v>
      </c>
      <c r="C430" s="306">
        <v>900</v>
      </c>
      <c r="D430" s="313"/>
      <c r="E430" s="313"/>
      <c r="F430" s="185"/>
      <c r="G430" s="69"/>
      <c r="H430" s="5"/>
      <c r="I430" s="5"/>
    </row>
    <row r="431" spans="1:9" ht="10.5" hidden="1" customHeight="1" x14ac:dyDescent="0.2">
      <c r="A431" s="2"/>
      <c r="B431" s="75" t="s">
        <v>49</v>
      </c>
      <c r="C431" s="306">
        <v>12644.01</v>
      </c>
      <c r="D431" s="313"/>
      <c r="E431" s="313"/>
      <c r="F431" s="185">
        <v>-0.37535088317331766</v>
      </c>
      <c r="G431" s="69"/>
      <c r="H431" s="5"/>
      <c r="I431" s="5"/>
    </row>
    <row r="432" spans="1:9" hidden="1" x14ac:dyDescent="0.2">
      <c r="A432" s="2"/>
      <c r="B432" s="37" t="s">
        <v>50</v>
      </c>
      <c r="C432" s="306"/>
      <c r="D432" s="313"/>
      <c r="E432" s="313"/>
      <c r="F432" s="185"/>
      <c r="G432" s="69"/>
      <c r="H432" s="5"/>
      <c r="I432" s="5"/>
    </row>
    <row r="433" spans="1:10" x14ac:dyDescent="0.2">
      <c r="A433" s="2"/>
      <c r="B433" s="574" t="s">
        <v>459</v>
      </c>
      <c r="C433" s="306"/>
      <c r="D433" s="313"/>
      <c r="E433" s="313"/>
      <c r="F433" s="185"/>
      <c r="G433" s="69"/>
      <c r="H433" s="5"/>
      <c r="I433" s="5"/>
    </row>
    <row r="434" spans="1:10" ht="10.5" customHeight="1" x14ac:dyDescent="0.2">
      <c r="A434" s="2"/>
      <c r="B434" s="75" t="s">
        <v>28</v>
      </c>
      <c r="C434" s="306">
        <v>14802.560000000005</v>
      </c>
      <c r="D434" s="313"/>
      <c r="E434" s="313"/>
      <c r="F434" s="185">
        <v>-7.9935432582429411E-2</v>
      </c>
      <c r="G434" s="69"/>
      <c r="H434" s="5"/>
      <c r="I434" s="5"/>
    </row>
    <row r="435" spans="1:10" ht="10.5" customHeight="1" x14ac:dyDescent="0.2">
      <c r="A435" s="2"/>
      <c r="B435" s="37" t="s">
        <v>280</v>
      </c>
      <c r="C435" s="306">
        <v>-15730.539999999997</v>
      </c>
      <c r="D435" s="313"/>
      <c r="E435" s="313">
        <v>-88.15</v>
      </c>
      <c r="F435" s="185">
        <v>-0.22460572332732831</v>
      </c>
      <c r="G435" s="70"/>
      <c r="H435" s="5"/>
      <c r="I435" s="5"/>
    </row>
    <row r="436" spans="1:10" ht="10.5" customHeight="1" x14ac:dyDescent="0.2">
      <c r="A436" s="54"/>
      <c r="B436" s="35" t="s">
        <v>160</v>
      </c>
      <c r="C436" s="308">
        <v>4623975.8500000015</v>
      </c>
      <c r="D436" s="315"/>
      <c r="E436" s="315">
        <v>7320.1900000000014</v>
      </c>
      <c r="F436" s="186">
        <v>-3.5082434460835032E-2</v>
      </c>
      <c r="G436" s="69"/>
      <c r="H436" s="5"/>
      <c r="I436" s="28"/>
    </row>
    <row r="437" spans="1:10" ht="17.25" customHeight="1" x14ac:dyDescent="0.2">
      <c r="A437" s="2"/>
      <c r="B437" s="76" t="s">
        <v>33</v>
      </c>
      <c r="C437" s="306"/>
      <c r="D437" s="313"/>
      <c r="E437" s="313"/>
      <c r="F437" s="185"/>
      <c r="G437" s="69"/>
      <c r="H437" s="5"/>
      <c r="I437" s="5"/>
    </row>
    <row r="438" spans="1:10" ht="10.5" customHeight="1" x14ac:dyDescent="0.2">
      <c r="A438" s="2"/>
      <c r="B438" s="76" t="s">
        <v>490</v>
      </c>
      <c r="C438" s="306">
        <v>25</v>
      </c>
      <c r="D438" s="313"/>
      <c r="E438" s="313"/>
      <c r="F438" s="185"/>
      <c r="G438" s="69"/>
      <c r="H438" s="5"/>
      <c r="I438" s="5"/>
    </row>
    <row r="439" spans="1:10" ht="10.5" customHeight="1" x14ac:dyDescent="0.2">
      <c r="A439" s="2"/>
      <c r="B439" s="76" t="s">
        <v>477</v>
      </c>
      <c r="C439" s="306"/>
      <c r="D439" s="313"/>
      <c r="E439" s="313"/>
      <c r="F439" s="185"/>
      <c r="G439" s="69"/>
      <c r="H439" s="5"/>
      <c r="I439" s="5"/>
    </row>
    <row r="440" spans="1:10" ht="10.5" customHeight="1" x14ac:dyDescent="0.2">
      <c r="A440" s="2"/>
      <c r="B440" s="76" t="s">
        <v>492</v>
      </c>
      <c r="C440" s="306">
        <v>-1.8470000000000002</v>
      </c>
      <c r="D440" s="313"/>
      <c r="E440" s="313"/>
      <c r="F440" s="185"/>
      <c r="G440" s="69"/>
      <c r="H440" s="5"/>
      <c r="I440" s="5"/>
    </row>
    <row r="441" spans="1:10" ht="10.5" customHeight="1" x14ac:dyDescent="0.2">
      <c r="A441" s="2"/>
      <c r="B441" s="76" t="s">
        <v>480</v>
      </c>
      <c r="C441" s="306"/>
      <c r="D441" s="313"/>
      <c r="E441" s="313"/>
      <c r="F441" s="185"/>
      <c r="G441" s="79"/>
      <c r="H441" s="5"/>
      <c r="I441" s="5"/>
    </row>
    <row r="442" spans="1:10" ht="10.5" customHeight="1" x14ac:dyDescent="0.2">
      <c r="A442" s="2"/>
      <c r="B442" s="76" t="s">
        <v>494</v>
      </c>
      <c r="C442" s="306">
        <v>4.0080900000000002</v>
      </c>
      <c r="D442" s="313"/>
      <c r="E442" s="313"/>
      <c r="F442" s="185"/>
      <c r="G442" s="79"/>
      <c r="H442" s="5"/>
      <c r="I442" s="5"/>
    </row>
    <row r="443" spans="1:10" ht="10.5" customHeight="1" x14ac:dyDescent="0.2">
      <c r="A443" s="2"/>
      <c r="B443" s="76" t="s">
        <v>499</v>
      </c>
      <c r="C443" s="306"/>
      <c r="D443" s="313"/>
      <c r="E443" s="313"/>
      <c r="F443" s="185"/>
      <c r="G443" s="79"/>
      <c r="H443" s="5"/>
      <c r="I443" s="5"/>
    </row>
    <row r="444" spans="1:10" ht="13.5" customHeight="1" x14ac:dyDescent="0.2">
      <c r="A444" s="77"/>
      <c r="B444" s="73" t="s">
        <v>158</v>
      </c>
      <c r="C444" s="308">
        <v>245531.15000000002</v>
      </c>
      <c r="D444" s="315"/>
      <c r="E444" s="315"/>
      <c r="F444" s="186">
        <v>0.80536110251436899</v>
      </c>
      <c r="G444" s="69"/>
      <c r="H444" s="5"/>
      <c r="I444" s="80"/>
    </row>
    <row r="445" spans="1:10" s="80" customFormat="1" ht="12.75" x14ac:dyDescent="0.2">
      <c r="A445" s="2"/>
      <c r="B445" s="78" t="s">
        <v>161</v>
      </c>
      <c r="C445" s="306">
        <v>5402639.3210900007</v>
      </c>
      <c r="D445" s="313"/>
      <c r="E445" s="313">
        <v>7213.7200000000012</v>
      </c>
      <c r="F445" s="185">
        <v>-1.9704069510731559E-2</v>
      </c>
      <c r="G445" s="69"/>
      <c r="H445" s="5"/>
      <c r="I445" s="5"/>
    </row>
    <row r="446" spans="1:10" ht="10.5" hidden="1" customHeight="1" x14ac:dyDescent="0.2">
      <c r="A446" s="2"/>
      <c r="B446" s="76" t="s">
        <v>80</v>
      </c>
      <c r="C446" s="306"/>
      <c r="D446" s="313"/>
      <c r="E446" s="313"/>
      <c r="F446" s="185"/>
      <c r="G446" s="69"/>
      <c r="H446" s="5"/>
      <c r="I446" s="5"/>
      <c r="J446" s="83"/>
    </row>
    <row r="447" spans="1:10" hidden="1" x14ac:dyDescent="0.2">
      <c r="A447" s="2"/>
      <c r="B447" s="76" t="s">
        <v>81</v>
      </c>
      <c r="C447" s="306"/>
      <c r="D447" s="313"/>
      <c r="E447" s="313"/>
      <c r="F447" s="185"/>
      <c r="G447" s="69"/>
      <c r="H447" s="5"/>
      <c r="I447" s="5"/>
    </row>
    <row r="448" spans="1:10" x14ac:dyDescent="0.2">
      <c r="A448" s="2"/>
      <c r="B448" s="76" t="s">
        <v>78</v>
      </c>
      <c r="C448" s="306">
        <v>70950943.540000021</v>
      </c>
      <c r="D448" s="313"/>
      <c r="E448" s="313"/>
      <c r="F448" s="185">
        <v>-1.6358049770090255E-2</v>
      </c>
      <c r="G448" s="69"/>
      <c r="H448" s="5"/>
      <c r="I448" s="5"/>
    </row>
    <row r="449" spans="1:10" x14ac:dyDescent="0.2">
      <c r="A449" s="2"/>
      <c r="B449" s="76" t="s">
        <v>76</v>
      </c>
      <c r="C449" s="306">
        <v>321820863.33000034</v>
      </c>
      <c r="D449" s="313"/>
      <c r="E449" s="313"/>
      <c r="F449" s="185">
        <v>3.2568987208047018E-2</v>
      </c>
      <c r="G449" s="69"/>
      <c r="H449" s="5"/>
      <c r="I449" s="5"/>
    </row>
    <row r="450" spans="1:10" x14ac:dyDescent="0.2">
      <c r="A450" s="2"/>
      <c r="B450" s="76" t="s">
        <v>77</v>
      </c>
      <c r="C450" s="306"/>
      <c r="D450" s="313"/>
      <c r="E450" s="313"/>
      <c r="F450" s="185"/>
      <c r="G450" s="69"/>
      <c r="H450" s="5"/>
      <c r="I450" s="5"/>
    </row>
    <row r="451" spans="1:10" ht="12" x14ac:dyDescent="0.2">
      <c r="A451" s="2"/>
      <c r="B451" s="83" t="s">
        <v>276</v>
      </c>
      <c r="C451" s="308">
        <v>392771806.87000036</v>
      </c>
      <c r="D451" s="315"/>
      <c r="E451" s="315"/>
      <c r="F451" s="186">
        <v>2.3373643281160872E-2</v>
      </c>
      <c r="G451" s="70"/>
      <c r="H451" s="5"/>
      <c r="I451" s="5"/>
    </row>
    <row r="452" spans="1:10" ht="12.75" x14ac:dyDescent="0.2">
      <c r="A452" s="54"/>
      <c r="B452" s="52" t="s">
        <v>157</v>
      </c>
      <c r="C452" s="308">
        <v>417252808.86109036</v>
      </c>
      <c r="D452" s="315">
        <v>90066.21</v>
      </c>
      <c r="E452" s="315">
        <v>59774.070000000007</v>
      </c>
      <c r="F452" s="186">
        <v>2.0309957047260241E-2</v>
      </c>
      <c r="G452" s="69"/>
      <c r="H452" s="5"/>
      <c r="I452" s="28"/>
    </row>
    <row r="453" spans="1:10" ht="10.5" customHeight="1" x14ac:dyDescent="0.2">
      <c r="A453" s="2"/>
      <c r="B453" s="167" t="s">
        <v>181</v>
      </c>
      <c r="C453" s="319"/>
      <c r="D453" s="320"/>
      <c r="E453" s="320"/>
      <c r="F453" s="240"/>
      <c r="G453" s="69"/>
      <c r="H453" s="5"/>
      <c r="I453" s="5"/>
    </row>
    <row r="454" spans="1:10" ht="10.5" customHeight="1" x14ac:dyDescent="0.2">
      <c r="A454" s="2"/>
      <c r="B454" s="168" t="s">
        <v>182</v>
      </c>
      <c r="C454" s="321"/>
      <c r="D454" s="322"/>
      <c r="E454" s="322"/>
      <c r="F454" s="194"/>
      <c r="G454" s="70"/>
      <c r="H454" s="5"/>
      <c r="I454" s="5"/>
    </row>
    <row r="455" spans="1:10" s="28" customFormat="1" ht="21.75" customHeight="1" x14ac:dyDescent="0.2">
      <c r="A455" s="54"/>
      <c r="B455" s="212" t="s">
        <v>31</v>
      </c>
      <c r="C455" s="431">
        <v>431390674.11109042</v>
      </c>
      <c r="D455" s="432"/>
      <c r="E455" s="432">
        <v>77265.240000000034</v>
      </c>
      <c r="F455" s="433">
        <v>1.6539341409517405E-2</v>
      </c>
      <c r="G455" s="424"/>
      <c r="H455" s="5"/>
    </row>
    <row r="456" spans="1:10" s="28" customFormat="1" ht="21.75" hidden="1" customHeight="1" x14ac:dyDescent="0.2">
      <c r="A456" s="54"/>
      <c r="B456" s="76" t="s">
        <v>13</v>
      </c>
      <c r="C456" s="274"/>
      <c r="D456" s="276"/>
      <c r="E456" s="241"/>
      <c r="F456" s="425"/>
      <c r="G456" s="424"/>
      <c r="H456" s="211"/>
      <c r="I456" s="70"/>
    </row>
    <row r="457" spans="1:10" s="28" customFormat="1" hidden="1" x14ac:dyDescent="0.2">
      <c r="A457" s="54"/>
      <c r="B457" s="76" t="s">
        <v>14</v>
      </c>
      <c r="C457" s="275"/>
      <c r="D457" s="65"/>
      <c r="E457" s="241"/>
      <c r="F457" s="425"/>
      <c r="G457" s="210"/>
      <c r="H457" s="211"/>
      <c r="I457" s="70"/>
      <c r="J457" s="5"/>
    </row>
    <row r="458" spans="1:10" s="28" customFormat="1" ht="12.75" customHeight="1" x14ac:dyDescent="0.2">
      <c r="A458" s="54"/>
      <c r="B458" s="229" t="s">
        <v>248</v>
      </c>
      <c r="C458" s="241"/>
      <c r="D458" s="241"/>
      <c r="E458" s="241"/>
      <c r="F458" s="241"/>
      <c r="G458" s="213"/>
      <c r="H458" s="211"/>
      <c r="I458" s="70"/>
      <c r="J458" s="5"/>
    </row>
    <row r="459" spans="1:10" s="28" customFormat="1" ht="21.75" customHeight="1" x14ac:dyDescent="0.2">
      <c r="A459" s="54"/>
      <c r="B459" s="265" t="s">
        <v>238</v>
      </c>
      <c r="C459" s="213"/>
      <c r="D459" s="213"/>
      <c r="E459" s="213"/>
      <c r="F459" s="213"/>
      <c r="G459" s="213"/>
      <c r="H459" s="214"/>
      <c r="I459" s="70"/>
      <c r="J459" s="5"/>
    </row>
    <row r="460" spans="1:10" s="28" customFormat="1" x14ac:dyDescent="0.2">
      <c r="A460" s="54"/>
      <c r="B460" s="265" t="s">
        <v>251</v>
      </c>
      <c r="C460" s="213"/>
      <c r="D460" s="213"/>
      <c r="E460" s="213"/>
      <c r="F460" s="213"/>
      <c r="G460" s="213"/>
      <c r="H460" s="214"/>
      <c r="I460" s="70"/>
    </row>
    <row r="461" spans="1:10" s="28" customFormat="1" x14ac:dyDescent="0.2">
      <c r="A461" s="54"/>
      <c r="B461" s="265" t="s">
        <v>376</v>
      </c>
      <c r="C461" s="213"/>
      <c r="D461" s="213"/>
      <c r="E461" s="213"/>
      <c r="F461" s="213"/>
      <c r="G461" s="213"/>
      <c r="H461" s="214"/>
      <c r="I461" s="70"/>
    </row>
    <row r="462" spans="1:10" s="28" customFormat="1" x14ac:dyDescent="0.2">
      <c r="A462" s="54"/>
      <c r="B462" s="265" t="s">
        <v>282</v>
      </c>
      <c r="C462" s="213"/>
      <c r="D462" s="213"/>
      <c r="E462" s="213"/>
      <c r="F462" s="213"/>
      <c r="G462" s="213"/>
      <c r="H462" s="214"/>
      <c r="I462" s="70"/>
    </row>
    <row r="463" spans="1:10" s="28" customFormat="1" x14ac:dyDescent="0.2">
      <c r="A463" s="6"/>
      <c r="B463" s="43"/>
      <c r="C463" s="85"/>
      <c r="D463" s="85"/>
      <c r="E463" s="86"/>
      <c r="F463" s="5"/>
      <c r="G463" s="8"/>
      <c r="H463" s="5"/>
      <c r="I463" s="85"/>
    </row>
    <row r="464" spans="1:10" ht="16.5" customHeight="1" x14ac:dyDescent="0.25">
      <c r="B464" s="7" t="s">
        <v>288</v>
      </c>
      <c r="C464" s="8"/>
      <c r="D464" s="8"/>
      <c r="E464" s="8"/>
      <c r="F464" s="8"/>
      <c r="H464" s="8"/>
      <c r="I464" s="8"/>
    </row>
    <row r="465" spans="1:10" x14ac:dyDescent="0.2">
      <c r="B465" s="9"/>
      <c r="C465" s="10" t="str">
        <f>$C$3</f>
        <v>MOIS DE NOVEMBRE 2024</v>
      </c>
      <c r="D465" s="11"/>
      <c r="G465" s="15"/>
    </row>
    <row r="466" spans="1:10" ht="12.75" x14ac:dyDescent="0.2">
      <c r="B466" s="12" t="str">
        <f>B373</f>
        <v xml:space="preserve">             V - ASSURANCE ACCIDENTS DU TRAVAIL : DEPENSES en milliers d'euros</v>
      </c>
      <c r="C466" s="13"/>
      <c r="D466" s="13"/>
      <c r="E466" s="13"/>
      <c r="F466" s="14"/>
      <c r="G466" s="749"/>
      <c r="H466" s="15"/>
      <c r="I466" s="15"/>
    </row>
    <row r="467" spans="1:10" ht="19.5" customHeight="1" x14ac:dyDescent="0.2">
      <c r="B467" s="597"/>
      <c r="C467" s="678"/>
      <c r="D467" s="87"/>
      <c r="E467" s="750" t="s">
        <v>6</v>
      </c>
      <c r="F467" s="339" t="str">
        <f>Maladie_mnt!$H$5</f>
        <v>GAM</v>
      </c>
      <c r="G467" s="199"/>
      <c r="H467" s="89"/>
      <c r="I467" s="20"/>
    </row>
    <row r="468" spans="1:10" ht="12.75" x14ac:dyDescent="0.2">
      <c r="B468" s="684" t="s">
        <v>29</v>
      </c>
      <c r="C468" s="685"/>
      <c r="D468" s="90"/>
      <c r="E468" s="301"/>
      <c r="F468" s="239"/>
      <c r="G468" s="199"/>
      <c r="H468" s="90"/>
      <c r="I468" s="20"/>
    </row>
    <row r="469" spans="1:10" ht="12.75" customHeight="1" x14ac:dyDescent="0.2">
      <c r="B469" s="657"/>
      <c r="C469" s="686"/>
      <c r="D469" s="90"/>
      <c r="E469" s="301"/>
      <c r="F469" s="239"/>
      <c r="G469" s="200"/>
      <c r="H469" s="90"/>
      <c r="I469" s="20"/>
    </row>
    <row r="470" spans="1:10" ht="12.75" customHeight="1" x14ac:dyDescent="0.2">
      <c r="A470" s="91"/>
      <c r="B470" s="620" t="s">
        <v>74</v>
      </c>
      <c r="C470" s="687"/>
      <c r="D470" s="93"/>
      <c r="E470" s="303"/>
      <c r="F470" s="237"/>
      <c r="G470" s="199"/>
      <c r="H470" s="93"/>
      <c r="I470" s="94"/>
    </row>
    <row r="471" spans="1:10" s="95" customFormat="1" ht="12.75" customHeight="1" x14ac:dyDescent="0.2">
      <c r="A471" s="6"/>
      <c r="B471" s="657"/>
      <c r="C471" s="686"/>
      <c r="D471" s="90"/>
      <c r="E471" s="301"/>
      <c r="F471" s="239"/>
      <c r="G471" s="200"/>
      <c r="H471" s="90"/>
      <c r="I471" s="20"/>
      <c r="J471" s="104"/>
    </row>
    <row r="472" spans="1:10" ht="12.75" customHeight="1" x14ac:dyDescent="0.2">
      <c r="A472" s="91"/>
      <c r="B472" s="92" t="s">
        <v>73</v>
      </c>
      <c r="C472" s="172"/>
      <c r="D472" s="93"/>
      <c r="E472" s="303">
        <v>30106490.951234952</v>
      </c>
      <c r="F472" s="237">
        <v>9.5036539297889799E-2</v>
      </c>
      <c r="G472" s="198"/>
      <c r="H472" s="93"/>
      <c r="I472" s="94"/>
    </row>
    <row r="473" spans="1:10" s="95" customFormat="1" ht="12" hidden="1" customHeight="1" x14ac:dyDescent="0.2">
      <c r="A473" s="6"/>
      <c r="B473" s="76"/>
      <c r="C473" s="96"/>
      <c r="D473" s="96"/>
      <c r="E473" s="325"/>
      <c r="F473" s="242"/>
      <c r="G473" s="201"/>
      <c r="H473" s="90"/>
      <c r="I473" s="20"/>
      <c r="J473" s="104"/>
    </row>
    <row r="474" spans="1:10" ht="12.75" customHeight="1" x14ac:dyDescent="0.2">
      <c r="B474" s="618" t="s">
        <v>410</v>
      </c>
      <c r="C474" s="688"/>
      <c r="D474" s="90"/>
      <c r="E474" s="303">
        <v>7002101.7375154793</v>
      </c>
      <c r="F474" s="237">
        <v>8.9361007034882922E-2</v>
      </c>
      <c r="G474" s="201"/>
      <c r="H474" s="90"/>
      <c r="I474" s="20"/>
      <c r="J474" s="104"/>
    </row>
    <row r="475" spans="1:10" ht="18" customHeight="1" x14ac:dyDescent="0.2">
      <c r="B475" s="609" t="s">
        <v>72</v>
      </c>
      <c r="C475" s="679"/>
      <c r="D475" s="90"/>
      <c r="E475" s="301"/>
      <c r="F475" s="239"/>
      <c r="G475" s="201"/>
      <c r="H475" s="90"/>
      <c r="I475" s="20"/>
      <c r="J475" s="104"/>
    </row>
    <row r="476" spans="1:10" ht="18" customHeight="1" x14ac:dyDescent="0.2">
      <c r="B476" s="421" t="s">
        <v>404</v>
      </c>
      <c r="C476" s="404"/>
      <c r="D476" s="90"/>
      <c r="E476" s="301">
        <v>5626083.9202411603</v>
      </c>
      <c r="F476" s="239">
        <v>-8.9370965205746944E-2</v>
      </c>
      <c r="G476" s="201"/>
      <c r="H476" s="90"/>
      <c r="I476" s="20"/>
      <c r="J476" s="104"/>
    </row>
    <row r="477" spans="1:10" ht="18" customHeight="1" x14ac:dyDescent="0.2">
      <c r="B477" s="421" t="s">
        <v>407</v>
      </c>
      <c r="C477" s="404"/>
      <c r="D477" s="90"/>
      <c r="E477" s="301">
        <v>18980.660269999913</v>
      </c>
      <c r="F477" s="239">
        <v>-0.17086759035981447</v>
      </c>
      <c r="G477" s="199"/>
      <c r="H477" s="90"/>
      <c r="I477" s="20"/>
      <c r="J477" s="104"/>
    </row>
    <row r="478" spans="1:10" ht="18" customHeight="1" x14ac:dyDescent="0.2">
      <c r="B478" s="421" t="s">
        <v>405</v>
      </c>
      <c r="C478" s="404"/>
      <c r="D478" s="90"/>
      <c r="E478" s="301">
        <v>1357037.1570043196</v>
      </c>
      <c r="F478" s="239"/>
      <c r="G478" s="201"/>
      <c r="H478" s="90"/>
      <c r="I478" s="20"/>
      <c r="J478" s="104"/>
    </row>
    <row r="479" spans="1:10" ht="15" customHeight="1" x14ac:dyDescent="0.2">
      <c r="B479" s="601" t="s">
        <v>71</v>
      </c>
      <c r="C479" s="680"/>
      <c r="D479" s="90"/>
      <c r="E479" s="303">
        <v>18794366.358940244</v>
      </c>
      <c r="F479" s="237">
        <v>5.9510095413641384E-2</v>
      </c>
      <c r="G479" s="199"/>
      <c r="H479" s="90"/>
      <c r="I479" s="20"/>
      <c r="J479" s="104"/>
    </row>
    <row r="480" spans="1:10" ht="15" customHeight="1" x14ac:dyDescent="0.2">
      <c r="B480" s="609" t="s">
        <v>70</v>
      </c>
      <c r="C480" s="679"/>
      <c r="D480" s="90"/>
      <c r="E480" s="301"/>
      <c r="F480" s="239"/>
      <c r="G480" s="199"/>
      <c r="H480" s="90"/>
      <c r="I480" s="20"/>
      <c r="J480" s="104"/>
    </row>
    <row r="481" spans="2:10" ht="15" customHeight="1" x14ac:dyDescent="0.2">
      <c r="B481" s="609" t="s">
        <v>361</v>
      </c>
      <c r="C481" s="679"/>
      <c r="D481" s="90"/>
      <c r="E481" s="301">
        <v>0</v>
      </c>
      <c r="F481" s="239"/>
      <c r="G481" s="199"/>
      <c r="H481" s="90"/>
      <c r="I481" s="20"/>
      <c r="J481" s="104"/>
    </row>
    <row r="482" spans="2:10" ht="15" customHeight="1" x14ac:dyDescent="0.2">
      <c r="B482" s="622" t="s">
        <v>413</v>
      </c>
      <c r="C482" s="623"/>
      <c r="D482" s="90"/>
      <c r="E482" s="301">
        <v>14089346.504248399</v>
      </c>
      <c r="F482" s="239">
        <v>2.9759743800059413E-2</v>
      </c>
      <c r="G482" s="199"/>
      <c r="H482" s="90"/>
      <c r="I482" s="20"/>
      <c r="J482" s="104"/>
    </row>
    <row r="483" spans="2:10" ht="15" customHeight="1" x14ac:dyDescent="0.2">
      <c r="B483" s="609" t="s">
        <v>357</v>
      </c>
      <c r="C483" s="679"/>
      <c r="D483" s="90"/>
      <c r="E483" s="301">
        <v>2674672.1802856</v>
      </c>
      <c r="F483" s="239">
        <v>6.2470862002813599E-2</v>
      </c>
      <c r="G483" s="199"/>
      <c r="H483" s="90"/>
      <c r="I483" s="20"/>
      <c r="J483" s="104"/>
    </row>
    <row r="484" spans="2:10" ht="15" customHeight="1" x14ac:dyDescent="0.2">
      <c r="B484" s="609" t="s">
        <v>358</v>
      </c>
      <c r="C484" s="679"/>
      <c r="D484" s="90"/>
      <c r="E484" s="301">
        <v>345085.51598025992</v>
      </c>
      <c r="F484" s="239">
        <v>7.5201509758010987E-2</v>
      </c>
      <c r="G484" s="199"/>
      <c r="H484" s="90"/>
      <c r="I484" s="20"/>
      <c r="J484" s="104"/>
    </row>
    <row r="485" spans="2:10" ht="15" customHeight="1" x14ac:dyDescent="0.2">
      <c r="B485" s="609" t="s">
        <v>359</v>
      </c>
      <c r="C485" s="679"/>
      <c r="D485" s="90"/>
      <c r="E485" s="301">
        <v>1685262.1584259928</v>
      </c>
      <c r="F485" s="239">
        <v>0.38339575092705425</v>
      </c>
      <c r="G485" s="199"/>
      <c r="H485" s="90"/>
      <c r="I485" s="20"/>
      <c r="J485" s="104"/>
    </row>
    <row r="486" spans="2:10" ht="15" customHeight="1" x14ac:dyDescent="0.2">
      <c r="B486" s="614" t="s">
        <v>394</v>
      </c>
      <c r="C486" s="677"/>
      <c r="D486" s="90"/>
      <c r="E486" s="301">
        <v>1457809.7851679937</v>
      </c>
      <c r="F486" s="239">
        <v>0.48412073644715337</v>
      </c>
      <c r="G486" s="199"/>
      <c r="H486" s="90"/>
      <c r="I486" s="20"/>
      <c r="J486" s="104"/>
    </row>
    <row r="487" spans="2:10" ht="12.75" customHeight="1" x14ac:dyDescent="0.2">
      <c r="B487" s="614" t="s">
        <v>395</v>
      </c>
      <c r="C487" s="677"/>
      <c r="D487" s="90"/>
      <c r="E487" s="301">
        <v>21167.10824799992</v>
      </c>
      <c r="F487" s="239">
        <v>4.0224170809844306E-2</v>
      </c>
      <c r="G487" s="199"/>
      <c r="H487" s="90"/>
      <c r="I487" s="20"/>
      <c r="J487" s="104"/>
    </row>
    <row r="488" spans="2:10" ht="15" customHeight="1" x14ac:dyDescent="0.2">
      <c r="B488" s="614" t="s">
        <v>396</v>
      </c>
      <c r="C488" s="677"/>
      <c r="D488" s="90"/>
      <c r="E488" s="301">
        <v>36495.885821999851</v>
      </c>
      <c r="F488" s="239">
        <v>-0.12122645314429958</v>
      </c>
      <c r="G488" s="199"/>
      <c r="H488" s="90"/>
      <c r="I488" s="20"/>
      <c r="J488" s="104"/>
    </row>
    <row r="489" spans="2:10" ht="15" customHeight="1" x14ac:dyDescent="0.2">
      <c r="B489" s="614" t="s">
        <v>397</v>
      </c>
      <c r="C489" s="677"/>
      <c r="D489" s="90"/>
      <c r="E489" s="301">
        <v>8536.8547439999693</v>
      </c>
      <c r="F489" s="239">
        <v>-4.1490393279157156E-2</v>
      </c>
      <c r="G489" s="199"/>
      <c r="H489" s="90"/>
      <c r="I489" s="20"/>
      <c r="J489" s="104"/>
    </row>
    <row r="490" spans="2:10" ht="15" customHeight="1" x14ac:dyDescent="0.2">
      <c r="B490" s="689" t="s">
        <v>406</v>
      </c>
      <c r="C490" s="690"/>
      <c r="D490" s="90"/>
      <c r="E490" s="301">
        <v>161252.52444399931</v>
      </c>
      <c r="F490" s="239">
        <v>-2.3597708617509205E-2</v>
      </c>
      <c r="G490" s="199"/>
      <c r="H490" s="90"/>
      <c r="I490" s="20"/>
      <c r="J490" s="104"/>
    </row>
    <row r="491" spans="2:10" ht="12.75" x14ac:dyDescent="0.2">
      <c r="B491" s="601" t="s">
        <v>362</v>
      </c>
      <c r="C491" s="680"/>
      <c r="D491" s="90"/>
      <c r="E491" s="303">
        <v>66.720000000000013</v>
      </c>
      <c r="F491" s="237">
        <v>-0.996691341102797</v>
      </c>
      <c r="G491" s="201"/>
      <c r="H491" s="90"/>
      <c r="I491" s="20"/>
      <c r="J491" s="104"/>
    </row>
    <row r="492" spans="2:10" ht="28.5" customHeight="1" x14ac:dyDescent="0.2">
      <c r="B492" s="611" t="s">
        <v>363</v>
      </c>
      <c r="C492" s="681"/>
      <c r="D492" s="90"/>
      <c r="E492" s="303">
        <v>4309956.134779227</v>
      </c>
      <c r="F492" s="237">
        <v>0.30328978568052767</v>
      </c>
      <c r="G492" s="201"/>
      <c r="H492" s="90"/>
      <c r="I492" s="20"/>
      <c r="J492" s="104"/>
    </row>
    <row r="493" spans="2:10" ht="12.75" x14ac:dyDescent="0.2">
      <c r="B493" s="420" t="s">
        <v>408</v>
      </c>
      <c r="C493" s="405"/>
      <c r="D493" s="90"/>
      <c r="E493" s="301">
        <v>4072870.2356731277</v>
      </c>
      <c r="F493" s="239">
        <v>0.24995046959054568</v>
      </c>
      <c r="G493" s="201"/>
      <c r="H493" s="90"/>
      <c r="I493" s="20"/>
      <c r="J493" s="104"/>
    </row>
    <row r="494" spans="2:10" ht="15.75" customHeight="1" x14ac:dyDescent="0.2">
      <c r="B494" s="420" t="s">
        <v>409</v>
      </c>
      <c r="C494" s="405"/>
      <c r="D494" s="90"/>
      <c r="E494" s="301">
        <v>237085.89910609904</v>
      </c>
      <c r="F494" s="239"/>
      <c r="G494" s="199"/>
      <c r="H494" s="90"/>
      <c r="I494" s="20"/>
      <c r="J494" s="104"/>
    </row>
    <row r="495" spans="2:10" ht="17.25" customHeight="1" x14ac:dyDescent="0.2">
      <c r="B495" s="611" t="s">
        <v>364</v>
      </c>
      <c r="C495" s="681"/>
      <c r="D495" s="90"/>
      <c r="E495" s="303"/>
      <c r="F495" s="237"/>
      <c r="G495" s="199"/>
      <c r="H495" s="90"/>
      <c r="I495" s="20"/>
      <c r="J495" s="104"/>
    </row>
    <row r="496" spans="2:10" ht="20.100000000000001" customHeight="1" x14ac:dyDescent="0.2">
      <c r="B496" s="611" t="s">
        <v>365</v>
      </c>
      <c r="C496" s="681"/>
      <c r="D496" s="90"/>
      <c r="E496" s="303"/>
      <c r="F496" s="237"/>
      <c r="G496" s="201"/>
      <c r="H496" s="90"/>
      <c r="I496" s="20"/>
      <c r="J496" s="104"/>
    </row>
    <row r="497" spans="1:10" ht="21.75" customHeight="1" x14ac:dyDescent="0.2">
      <c r="B497" s="601" t="s">
        <v>371</v>
      </c>
      <c r="C497" s="680"/>
      <c r="D497" s="90"/>
      <c r="E497" s="303"/>
      <c r="F497" s="237"/>
      <c r="G497" s="200"/>
      <c r="H497" s="90"/>
      <c r="I497" s="20"/>
      <c r="J497" s="104"/>
    </row>
    <row r="498" spans="1:10" ht="15" customHeight="1" x14ac:dyDescent="0.2">
      <c r="A498" s="91"/>
      <c r="B498" s="599" t="s">
        <v>66</v>
      </c>
      <c r="C498" s="683"/>
      <c r="D498" s="93"/>
      <c r="E498" s="303">
        <v>1126881.9899999991</v>
      </c>
      <c r="F498" s="237">
        <v>-2.8457603213244087E-2</v>
      </c>
      <c r="G498" s="200"/>
      <c r="H498" s="93"/>
      <c r="I498" s="94"/>
      <c r="J498" s="104"/>
    </row>
    <row r="499" spans="1:10" s="95" customFormat="1" ht="16.5" customHeight="1" x14ac:dyDescent="0.2">
      <c r="A499" s="91"/>
      <c r="B499" s="601" t="s">
        <v>375</v>
      </c>
      <c r="C499" s="680"/>
      <c r="D499" s="93"/>
      <c r="E499" s="301">
        <v>1113385.4099999992</v>
      </c>
      <c r="F499" s="239">
        <v>-2.9301333836260213E-2</v>
      </c>
      <c r="G499" s="199"/>
      <c r="H499" s="93"/>
      <c r="I499" s="94"/>
      <c r="J499" s="104"/>
    </row>
    <row r="500" spans="1:10" s="95" customFormat="1" ht="16.5" customHeight="1" x14ac:dyDescent="0.2">
      <c r="A500" s="6"/>
      <c r="B500" s="601" t="s">
        <v>236</v>
      </c>
      <c r="C500" s="680"/>
      <c r="D500" s="90"/>
      <c r="E500" s="301">
        <v>-555</v>
      </c>
      <c r="F500" s="239"/>
      <c r="G500" s="199"/>
      <c r="H500" s="90"/>
      <c r="I500" s="20"/>
      <c r="J500" s="104"/>
    </row>
    <row r="501" spans="1:10" ht="16.5" customHeight="1" x14ac:dyDescent="0.2">
      <c r="B501" s="601" t="s">
        <v>316</v>
      </c>
      <c r="C501" s="680"/>
      <c r="D501" s="90"/>
      <c r="E501" s="301"/>
      <c r="F501" s="239"/>
      <c r="G501" s="200"/>
      <c r="H501" s="90"/>
      <c r="I501" s="20"/>
      <c r="J501" s="104"/>
    </row>
    <row r="502" spans="1:10" ht="16.5" customHeight="1" x14ac:dyDescent="0.2">
      <c r="A502" s="91"/>
      <c r="B502" s="599" t="s">
        <v>67</v>
      </c>
      <c r="C502" s="683"/>
      <c r="D502" s="93"/>
      <c r="E502" s="303">
        <v>112664.10000000002</v>
      </c>
      <c r="F502" s="237">
        <v>-0.6273372975183964</v>
      </c>
      <c r="G502" s="199"/>
      <c r="H502" s="93"/>
      <c r="I502" s="94"/>
      <c r="J502" s="104"/>
    </row>
    <row r="503" spans="1:10" s="95" customFormat="1" ht="16.5" customHeight="1" x14ac:dyDescent="0.2">
      <c r="A503" s="6"/>
      <c r="B503" s="601" t="s">
        <v>68</v>
      </c>
      <c r="C503" s="680"/>
      <c r="D503" s="90"/>
      <c r="E503" s="301">
        <v>98951.22000000003</v>
      </c>
      <c r="F503" s="239">
        <v>-0.65454611532557283</v>
      </c>
      <c r="G503" s="199"/>
      <c r="H503" s="90"/>
      <c r="I503" s="20"/>
      <c r="J503" s="104"/>
    </row>
    <row r="504" spans="1:10" ht="18" customHeight="1" x14ac:dyDescent="0.2">
      <c r="B504" s="601" t="s">
        <v>69</v>
      </c>
      <c r="C504" s="680"/>
      <c r="D504" s="90"/>
      <c r="E504" s="301">
        <v>13712.879999999996</v>
      </c>
      <c r="F504" s="239">
        <v>-0.13666531936674431</v>
      </c>
      <c r="G504" s="202"/>
      <c r="H504" s="90"/>
      <c r="I504" s="20"/>
      <c r="J504" s="104"/>
    </row>
    <row r="505" spans="1:10" ht="30" customHeight="1" x14ac:dyDescent="0.2">
      <c r="A505" s="91"/>
      <c r="B505" s="630" t="s">
        <v>167</v>
      </c>
      <c r="C505" s="682"/>
      <c r="D505" s="98"/>
      <c r="E505" s="326">
        <v>31346037.041234948</v>
      </c>
      <c r="F505" s="243">
        <v>8.2547540960749011E-2</v>
      </c>
      <c r="G505" s="8"/>
      <c r="H505" s="99"/>
      <c r="I505" s="94"/>
      <c r="J505" s="104"/>
    </row>
    <row r="506" spans="1:10" s="95" customFormat="1" ht="27" customHeight="1" x14ac:dyDescent="0.25">
      <c r="A506" s="6"/>
      <c r="B506" s="7" t="s">
        <v>288</v>
      </c>
      <c r="C506" s="8"/>
      <c r="D506" s="8"/>
      <c r="E506" s="8"/>
      <c r="F506" s="8"/>
      <c r="G506" s="3"/>
      <c r="H506" s="8"/>
      <c r="I506" s="8"/>
      <c r="J506" s="104"/>
    </row>
    <row r="507" spans="1:10" ht="23.25" customHeight="1" x14ac:dyDescent="0.2">
      <c r="B507" s="9"/>
      <c r="C507" s="10" t="str">
        <f>$C$3</f>
        <v>MOIS DE NOVEMBRE 2024</v>
      </c>
      <c r="D507" s="11"/>
      <c r="G507" s="15"/>
    </row>
    <row r="508" spans="1:10" ht="10.5" customHeight="1" x14ac:dyDescent="0.2">
      <c r="B508" s="12" t="str">
        <f>B466</f>
        <v xml:space="preserve">             V - ASSURANCE ACCIDENTS DU TRAVAIL : DEPENSES en milliers d'euros</v>
      </c>
      <c r="C508" s="13"/>
      <c r="D508" s="13"/>
      <c r="E508" s="13"/>
      <c r="F508" s="14"/>
      <c r="G508" s="89"/>
      <c r="H508" s="15"/>
      <c r="I508" s="5"/>
    </row>
    <row r="509" spans="1:10" ht="19.5" customHeight="1" x14ac:dyDescent="0.2">
      <c r="B509" s="597"/>
      <c r="C509" s="678"/>
      <c r="D509" s="163"/>
      <c r="E509" s="775" t="s">
        <v>6</v>
      </c>
      <c r="F509" s="19" t="str">
        <f>Maladie_mnt!$H$5</f>
        <v>GAM</v>
      </c>
      <c r="G509" s="102"/>
      <c r="H509" s="20"/>
      <c r="I509" s="5"/>
    </row>
    <row r="510" spans="1:10" ht="19.5" customHeight="1" x14ac:dyDescent="0.2">
      <c r="B510" s="632" t="s">
        <v>51</v>
      </c>
      <c r="C510" s="633"/>
      <c r="D510" s="634"/>
      <c r="E510" s="337"/>
      <c r="F510" s="176"/>
      <c r="G510" s="102"/>
      <c r="H510" s="103"/>
      <c r="I510" s="104"/>
    </row>
    <row r="511" spans="1:10" s="104" customFormat="1" ht="30" customHeight="1" x14ac:dyDescent="0.2">
      <c r="A511" s="6"/>
      <c r="B511" s="624" t="s">
        <v>52</v>
      </c>
      <c r="C511" s="636"/>
      <c r="D511" s="637"/>
      <c r="E511" s="327">
        <v>5646955.3499999987</v>
      </c>
      <c r="F511" s="177">
        <v>-3.9468078832687437E-2</v>
      </c>
      <c r="G511" s="105"/>
      <c r="H511" s="106"/>
    </row>
    <row r="512" spans="1:10" s="104" customFormat="1" ht="19.5" customHeight="1" x14ac:dyDescent="0.2">
      <c r="A512" s="6"/>
      <c r="B512" s="595" t="s">
        <v>183</v>
      </c>
      <c r="C512" s="653"/>
      <c r="D512" s="654"/>
      <c r="E512" s="327">
        <v>4667920.9899999984</v>
      </c>
      <c r="F512" s="177">
        <v>-4.7869590813623519E-2</v>
      </c>
      <c r="G512" s="109"/>
      <c r="H512" s="106"/>
    </row>
    <row r="513" spans="1:8" s="104" customFormat="1" ht="12.75" x14ac:dyDescent="0.2">
      <c r="A513" s="6"/>
      <c r="B513" s="603" t="s">
        <v>53</v>
      </c>
      <c r="C513" s="663"/>
      <c r="D513" s="664"/>
      <c r="E513" s="328">
        <v>4425080.6100000003</v>
      </c>
      <c r="F513" s="174">
        <v>-5.1787902767581051E-2</v>
      </c>
      <c r="G513" s="109"/>
      <c r="H513" s="106"/>
    </row>
    <row r="514" spans="1:8" s="104" customFormat="1" ht="12.75" x14ac:dyDescent="0.2">
      <c r="A514" s="6"/>
      <c r="B514" s="603" t="s">
        <v>428</v>
      </c>
      <c r="C514" s="663"/>
      <c r="D514" s="664"/>
      <c r="E514" s="328">
        <v>41227.47</v>
      </c>
      <c r="F514" s="174">
        <v>-0.17781503950937894</v>
      </c>
      <c r="G514" s="109"/>
      <c r="H514" s="106"/>
    </row>
    <row r="515" spans="1:8" s="104" customFormat="1" ht="12.75" x14ac:dyDescent="0.2">
      <c r="A515" s="6"/>
      <c r="B515" s="603" t="s">
        <v>54</v>
      </c>
      <c r="C515" s="663"/>
      <c r="D515" s="664"/>
      <c r="E515" s="328"/>
      <c r="F515" s="174"/>
      <c r="G515" s="109"/>
      <c r="H515" s="106"/>
    </row>
    <row r="516" spans="1:8" s="104" customFormat="1" ht="12.75" x14ac:dyDescent="0.2">
      <c r="A516" s="6"/>
      <c r="B516" s="603" t="s">
        <v>497</v>
      </c>
      <c r="C516" s="663"/>
      <c r="D516" s="664"/>
      <c r="E516" s="328">
        <v>9635.9999999999964</v>
      </c>
      <c r="F516" s="174">
        <v>0.49817858425544226</v>
      </c>
      <c r="G516" s="109"/>
      <c r="H516" s="106"/>
    </row>
    <row r="517" spans="1:8" s="104" customFormat="1" ht="12.75" x14ac:dyDescent="0.2">
      <c r="A517" s="6"/>
      <c r="B517" s="603" t="s">
        <v>302</v>
      </c>
      <c r="C517" s="663"/>
      <c r="D517" s="664"/>
      <c r="E517" s="328"/>
      <c r="F517" s="174"/>
      <c r="G517" s="109"/>
      <c r="H517" s="106"/>
    </row>
    <row r="518" spans="1:8" s="104" customFormat="1" ht="12.75" x14ac:dyDescent="0.2">
      <c r="A518" s="6"/>
      <c r="B518" s="169" t="s">
        <v>184</v>
      </c>
      <c r="C518" s="170"/>
      <c r="D518" s="171"/>
      <c r="E518" s="328">
        <v>86627.14</v>
      </c>
      <c r="F518" s="174"/>
      <c r="G518" s="109"/>
      <c r="H518" s="110"/>
    </row>
    <row r="519" spans="1:8" s="104" customFormat="1" ht="12.75" x14ac:dyDescent="0.2">
      <c r="A519" s="6"/>
      <c r="B519" s="395" t="s">
        <v>373</v>
      </c>
      <c r="C519" s="170"/>
      <c r="D519" s="171"/>
      <c r="E519" s="328">
        <v>3802.6800000000003</v>
      </c>
      <c r="F519" s="174">
        <v>-0.63559596524885631</v>
      </c>
      <c r="G519" s="109"/>
      <c r="H519" s="110"/>
    </row>
    <row r="520" spans="1:8" s="104" customFormat="1" ht="12.75" x14ac:dyDescent="0.2">
      <c r="A520" s="6"/>
      <c r="B520" s="169" t="s">
        <v>185</v>
      </c>
      <c r="C520" s="170"/>
      <c r="D520" s="171"/>
      <c r="E520" s="328"/>
      <c r="F520" s="174"/>
      <c r="G520" s="109"/>
      <c r="H520" s="110"/>
    </row>
    <row r="521" spans="1:8" s="104" customFormat="1" ht="12.75" x14ac:dyDescent="0.2">
      <c r="A521" s="6"/>
      <c r="B521" s="603" t="s">
        <v>186</v>
      </c>
      <c r="C521" s="663"/>
      <c r="D521" s="664"/>
      <c r="E521" s="328">
        <v>97595.030000000013</v>
      </c>
      <c r="F521" s="174">
        <v>-0.2102093569708563</v>
      </c>
      <c r="G521" s="109"/>
      <c r="H521" s="110"/>
    </row>
    <row r="522" spans="1:8" s="104" customFormat="1" ht="12.75" x14ac:dyDescent="0.2">
      <c r="A522" s="6"/>
      <c r="B522" s="603" t="s">
        <v>187</v>
      </c>
      <c r="C522" s="663"/>
      <c r="D522" s="664"/>
      <c r="E522" s="328"/>
      <c r="F522" s="174"/>
      <c r="G522" s="109"/>
      <c r="H522" s="106"/>
    </row>
    <row r="523" spans="1:8" s="104" customFormat="1" ht="12.75" x14ac:dyDescent="0.2">
      <c r="A523" s="6"/>
      <c r="B523" s="603" t="s">
        <v>188</v>
      </c>
      <c r="C523" s="663"/>
      <c r="D523" s="664"/>
      <c r="E523" s="328">
        <v>3952.0600000000009</v>
      </c>
      <c r="F523" s="174">
        <v>-4.7682617098077973E-2</v>
      </c>
      <c r="G523" s="108"/>
      <c r="H523" s="106"/>
    </row>
    <row r="524" spans="1:8" s="104" customFormat="1" ht="12.75" x14ac:dyDescent="0.2">
      <c r="A524" s="6"/>
      <c r="B524" s="595" t="s">
        <v>55</v>
      </c>
      <c r="C524" s="653"/>
      <c r="D524" s="654"/>
      <c r="E524" s="327">
        <v>54181.58000000006</v>
      </c>
      <c r="F524" s="177">
        <v>-0.16902131878206983</v>
      </c>
      <c r="G524" s="109"/>
      <c r="H524" s="106"/>
    </row>
    <row r="525" spans="1:8" s="104" customFormat="1" ht="12.75" x14ac:dyDescent="0.2">
      <c r="A525" s="6"/>
      <c r="B525" s="606" t="s">
        <v>56</v>
      </c>
      <c r="C525" s="675"/>
      <c r="D525" s="676"/>
      <c r="E525" s="328">
        <v>54181.58000000006</v>
      </c>
      <c r="F525" s="174">
        <v>-0.16902131878206983</v>
      </c>
      <c r="G525" s="109"/>
      <c r="H525" s="106"/>
    </row>
    <row r="526" spans="1:8" s="104" customFormat="1" ht="12.75" x14ac:dyDescent="0.2">
      <c r="A526" s="6"/>
      <c r="B526" s="603" t="s">
        <v>57</v>
      </c>
      <c r="C526" s="663"/>
      <c r="D526" s="664"/>
      <c r="E526" s="328">
        <v>54181.58000000006</v>
      </c>
      <c r="F526" s="174">
        <v>-0.16902131878206983</v>
      </c>
      <c r="G526" s="109"/>
      <c r="H526" s="111"/>
    </row>
    <row r="527" spans="1:8" s="104" customFormat="1" ht="12.75" x14ac:dyDescent="0.2">
      <c r="A527" s="24"/>
      <c r="B527" s="603" t="s">
        <v>58</v>
      </c>
      <c r="C527" s="663"/>
      <c r="D527" s="664"/>
      <c r="E527" s="328"/>
      <c r="F527" s="174"/>
      <c r="G527" s="109"/>
      <c r="H527" s="112"/>
    </row>
    <row r="528" spans="1:8" s="104" customFormat="1" ht="12.75" x14ac:dyDescent="0.2">
      <c r="A528" s="24"/>
      <c r="B528" s="606" t="s">
        <v>59</v>
      </c>
      <c r="C528" s="675"/>
      <c r="D528" s="676"/>
      <c r="E528" s="328"/>
      <c r="F528" s="174"/>
      <c r="G528" s="109"/>
      <c r="H528" s="107"/>
    </row>
    <row r="529" spans="1:8" s="104" customFormat="1" ht="12.75" x14ac:dyDescent="0.2">
      <c r="A529" s="6"/>
      <c r="B529" s="603" t="s">
        <v>372</v>
      </c>
      <c r="C529" s="663"/>
      <c r="D529" s="664"/>
      <c r="E529" s="328"/>
      <c r="F529" s="174"/>
      <c r="G529" s="109"/>
      <c r="H529" s="106"/>
    </row>
    <row r="530" spans="1:8" s="104" customFormat="1" ht="12.75" customHeight="1" x14ac:dyDescent="0.2">
      <c r="A530" s="6"/>
      <c r="B530" s="603" t="s">
        <v>434</v>
      </c>
      <c r="C530" s="604"/>
      <c r="D530" s="605"/>
      <c r="E530" s="328"/>
      <c r="F530" s="174"/>
      <c r="G530" s="109"/>
      <c r="H530" s="111"/>
    </row>
    <row r="531" spans="1:8" s="104" customFormat="1" ht="12.75" x14ac:dyDescent="0.2">
      <c r="A531" s="6"/>
      <c r="B531" s="606" t="s">
        <v>180</v>
      </c>
      <c r="C531" s="675"/>
      <c r="D531" s="676"/>
      <c r="E531" s="328"/>
      <c r="F531" s="174"/>
      <c r="G531" s="109"/>
      <c r="H531" s="111"/>
    </row>
    <row r="532" spans="1:8" s="104" customFormat="1" ht="12.75" x14ac:dyDescent="0.2">
      <c r="A532" s="24"/>
      <c r="B532" s="595" t="s">
        <v>189</v>
      </c>
      <c r="C532" s="653"/>
      <c r="D532" s="654"/>
      <c r="E532" s="327">
        <v>904117.75000000047</v>
      </c>
      <c r="F532" s="177">
        <v>1.502617904438619E-2</v>
      </c>
      <c r="G532" s="109"/>
      <c r="H532" s="107"/>
    </row>
    <row r="533" spans="1:8" s="104" customFormat="1" ht="12.75" x14ac:dyDescent="0.2">
      <c r="A533" s="6"/>
      <c r="B533" s="595" t="s">
        <v>190</v>
      </c>
      <c r="C533" s="653"/>
      <c r="D533" s="654"/>
      <c r="E533" s="327">
        <v>20735.03</v>
      </c>
      <c r="F533" s="177">
        <v>1.4167510786060378E-2</v>
      </c>
      <c r="G533" s="109"/>
      <c r="H533" s="106"/>
    </row>
    <row r="534" spans="1:8" s="104" customFormat="1" ht="12.75" x14ac:dyDescent="0.2">
      <c r="A534" s="6"/>
      <c r="B534" s="603" t="s">
        <v>191</v>
      </c>
      <c r="C534" s="663"/>
      <c r="D534" s="664"/>
      <c r="E534" s="328">
        <v>20735.03</v>
      </c>
      <c r="F534" s="174">
        <v>1.4167510786060378E-2</v>
      </c>
      <c r="G534" s="109"/>
      <c r="H534" s="106"/>
    </row>
    <row r="535" spans="1:8" s="104" customFormat="1" ht="12.75" x14ac:dyDescent="0.2">
      <c r="A535" s="6"/>
      <c r="B535" s="603" t="s">
        <v>392</v>
      </c>
      <c r="C535" s="663"/>
      <c r="D535" s="664"/>
      <c r="E535" s="328"/>
      <c r="F535" s="174"/>
      <c r="G535" s="109"/>
      <c r="H535" s="106"/>
    </row>
    <row r="536" spans="1:8" s="104" customFormat="1" ht="12.75" x14ac:dyDescent="0.2">
      <c r="A536" s="6"/>
      <c r="B536" s="587" t="s">
        <v>393</v>
      </c>
      <c r="C536" s="383"/>
      <c r="D536" s="384"/>
      <c r="E536" s="328"/>
      <c r="F536" s="174"/>
      <c r="G536" s="102"/>
      <c r="H536" s="106"/>
    </row>
    <row r="537" spans="1:8" s="104" customFormat="1" ht="12.75" x14ac:dyDescent="0.2">
      <c r="A537" s="6"/>
      <c r="B537" s="595" t="s">
        <v>82</v>
      </c>
      <c r="C537" s="653"/>
      <c r="D537" s="654"/>
      <c r="E537" s="327"/>
      <c r="F537" s="177"/>
      <c r="G537" s="105"/>
      <c r="H537" s="106"/>
    </row>
    <row r="538" spans="1:8" s="104" customFormat="1" ht="24" customHeight="1" x14ac:dyDescent="0.2">
      <c r="A538" s="24"/>
      <c r="B538" s="624" t="s">
        <v>60</v>
      </c>
      <c r="C538" s="625"/>
      <c r="D538" s="626"/>
      <c r="E538" s="327">
        <v>27429.866200000004</v>
      </c>
      <c r="F538" s="177">
        <v>-0.64194723968068979</v>
      </c>
      <c r="G538" s="105"/>
      <c r="H538" s="107"/>
    </row>
    <row r="539" spans="1:8" s="104" customFormat="1" ht="12.75" x14ac:dyDescent="0.2">
      <c r="A539" s="24"/>
      <c r="B539" s="638" t="s">
        <v>390</v>
      </c>
      <c r="C539" s="651"/>
      <c r="D539" s="652"/>
      <c r="E539" s="328">
        <v>27429.866200000004</v>
      </c>
      <c r="F539" s="177">
        <v>-0.64194723968068979</v>
      </c>
      <c r="G539" s="105"/>
      <c r="H539" s="107"/>
    </row>
    <row r="540" spans="1:8" s="104" customFormat="1" ht="12.75" x14ac:dyDescent="0.2">
      <c r="A540" s="24"/>
      <c r="B540" s="638" t="s">
        <v>391</v>
      </c>
      <c r="C540" s="651"/>
      <c r="D540" s="652"/>
      <c r="E540" s="327"/>
      <c r="F540" s="177"/>
      <c r="G540" s="109"/>
      <c r="H540" s="107"/>
    </row>
    <row r="541" spans="1:8" s="104" customFormat="1" ht="12.75" x14ac:dyDescent="0.2">
      <c r="A541" s="24" t="s">
        <v>463</v>
      </c>
      <c r="B541" s="674" t="s">
        <v>462</v>
      </c>
      <c r="C541" s="604"/>
      <c r="D541" s="605"/>
      <c r="E541" s="327"/>
      <c r="F541" s="177"/>
      <c r="G541" s="109"/>
      <c r="H541" s="107"/>
    </row>
    <row r="542" spans="1:8" s="104" customFormat="1" ht="12.75" hidden="1" x14ac:dyDescent="0.2">
      <c r="A542" s="6"/>
      <c r="B542" s="624"/>
      <c r="C542" s="636"/>
      <c r="D542" s="637"/>
      <c r="E542" s="328"/>
      <c r="F542" s="174"/>
      <c r="G542" s="449"/>
      <c r="H542" s="106"/>
    </row>
    <row r="543" spans="1:8" s="451" customFormat="1" ht="21.75" customHeight="1" x14ac:dyDescent="0.2">
      <c r="A543" s="446"/>
      <c r="B543" s="671" t="s">
        <v>481</v>
      </c>
      <c r="C543" s="672"/>
      <c r="D543" s="673"/>
      <c r="E543" s="447"/>
      <c r="F543" s="448"/>
      <c r="G543" s="105"/>
      <c r="H543" s="450"/>
    </row>
    <row r="544" spans="1:8" s="104" customFormat="1" ht="12.75" x14ac:dyDescent="0.2">
      <c r="A544" s="6"/>
      <c r="B544" s="624" t="s">
        <v>483</v>
      </c>
      <c r="C544" s="636"/>
      <c r="D544" s="637"/>
      <c r="E544" s="327">
        <v>1689892.6500000006</v>
      </c>
      <c r="F544" s="177">
        <v>-0.33865964382430502</v>
      </c>
      <c r="G544" s="108"/>
      <c r="H544" s="106"/>
    </row>
    <row r="545" spans="1:8" s="104" customFormat="1" ht="12.75" x14ac:dyDescent="0.2">
      <c r="A545" s="6"/>
      <c r="B545" s="595" t="s">
        <v>61</v>
      </c>
      <c r="C545" s="653"/>
      <c r="D545" s="654"/>
      <c r="E545" s="327">
        <v>-15</v>
      </c>
      <c r="F545" s="177">
        <v>-0.99595419064932544</v>
      </c>
      <c r="G545" s="109"/>
      <c r="H545" s="106"/>
    </row>
    <row r="546" spans="1:8" s="104" customFormat="1" ht="12.75" x14ac:dyDescent="0.2">
      <c r="A546" s="6"/>
      <c r="B546" s="603" t="s">
        <v>471</v>
      </c>
      <c r="C546" s="663"/>
      <c r="D546" s="664"/>
      <c r="E546" s="328">
        <v>-15</v>
      </c>
      <c r="F546" s="174"/>
      <c r="G546" s="102"/>
      <c r="H546" s="106"/>
    </row>
    <row r="547" spans="1:8" s="104" customFormat="1" ht="12.75" x14ac:dyDescent="0.2">
      <c r="A547" s="6"/>
      <c r="B547" s="603" t="s">
        <v>473</v>
      </c>
      <c r="C547" s="663"/>
      <c r="D547" s="664"/>
      <c r="E547" s="328"/>
      <c r="F547" s="174"/>
      <c r="G547" s="102"/>
      <c r="H547" s="106"/>
    </row>
    <row r="548" spans="1:8" s="104" customFormat="1" ht="12.75" x14ac:dyDescent="0.2">
      <c r="A548" s="6"/>
      <c r="B548" s="603" t="s">
        <v>398</v>
      </c>
      <c r="C548" s="663"/>
      <c r="D548" s="664"/>
      <c r="E548" s="328"/>
      <c r="F548" s="174"/>
      <c r="G548" s="102"/>
      <c r="H548" s="106"/>
    </row>
    <row r="549" spans="1:8" s="104" customFormat="1" ht="12.75" x14ac:dyDescent="0.2">
      <c r="A549" s="6"/>
      <c r="B549" s="603" t="s">
        <v>469</v>
      </c>
      <c r="C549" s="663"/>
      <c r="D549" s="664"/>
      <c r="E549" s="328"/>
      <c r="F549" s="174"/>
      <c r="G549" s="109"/>
      <c r="H549" s="106"/>
    </row>
    <row r="550" spans="1:8" s="104" customFormat="1" ht="12.75" x14ac:dyDescent="0.2">
      <c r="A550" s="6"/>
      <c r="B550" s="603" t="s">
        <v>399</v>
      </c>
      <c r="C550" s="663"/>
      <c r="D550" s="664"/>
      <c r="E550" s="328"/>
      <c r="F550" s="174"/>
      <c r="G550" s="109"/>
      <c r="H550" s="113"/>
    </row>
    <row r="551" spans="1:8" s="104" customFormat="1" ht="12.75" x14ac:dyDescent="0.2">
      <c r="A551" s="6"/>
      <c r="B551" s="603" t="s">
        <v>400</v>
      </c>
      <c r="C551" s="663"/>
      <c r="D551" s="664"/>
      <c r="E551" s="328"/>
      <c r="F551" s="174"/>
      <c r="G551" s="109"/>
      <c r="H551" s="113"/>
    </row>
    <row r="552" spans="1:8" s="104" customFormat="1" ht="12.75" x14ac:dyDescent="0.2">
      <c r="A552" s="6"/>
      <c r="B552" s="638" t="s">
        <v>443</v>
      </c>
      <c r="C552" s="651"/>
      <c r="D552" s="652"/>
      <c r="E552" s="328"/>
      <c r="F552" s="174"/>
      <c r="G552" s="109"/>
      <c r="H552" s="113"/>
    </row>
    <row r="553" spans="1:8" s="104" customFormat="1" ht="12.75" x14ac:dyDescent="0.2">
      <c r="A553" s="6"/>
      <c r="B553" s="638" t="s">
        <v>401</v>
      </c>
      <c r="C553" s="651"/>
      <c r="D553" s="652"/>
      <c r="E553" s="328"/>
      <c r="F553" s="174"/>
      <c r="G553" s="108"/>
      <c r="H553" s="113"/>
    </row>
    <row r="554" spans="1:8" s="104" customFormat="1" ht="12.75" x14ac:dyDescent="0.2">
      <c r="A554" s="6"/>
      <c r="B554" s="595" t="s">
        <v>62</v>
      </c>
      <c r="C554" s="653"/>
      <c r="D554" s="654"/>
      <c r="E554" s="327">
        <v>1689907.6500000006</v>
      </c>
      <c r="F554" s="177">
        <v>-0.33961196205978228</v>
      </c>
      <c r="G554" s="109"/>
      <c r="H554" s="113"/>
    </row>
    <row r="555" spans="1:8" s="104" customFormat="1" ht="15" customHeight="1" x14ac:dyDescent="0.2">
      <c r="A555" s="6"/>
      <c r="B555" s="603" t="s">
        <v>470</v>
      </c>
      <c r="C555" s="663"/>
      <c r="D555" s="664"/>
      <c r="E555" s="328">
        <v>1560388.0499999993</v>
      </c>
      <c r="F555" s="174">
        <v>-0.12241466069616214</v>
      </c>
      <c r="G555" s="109"/>
      <c r="H555" s="113"/>
    </row>
    <row r="556" spans="1:8" s="104" customFormat="1" ht="15" customHeight="1" x14ac:dyDescent="0.2">
      <c r="A556" s="6"/>
      <c r="B556" s="603" t="s">
        <v>474</v>
      </c>
      <c r="C556" s="663"/>
      <c r="D556" s="664"/>
      <c r="E556" s="328"/>
      <c r="F556" s="174"/>
      <c r="G556" s="109"/>
      <c r="H556" s="113"/>
    </row>
    <row r="557" spans="1:8" s="104" customFormat="1" ht="15" customHeight="1" x14ac:dyDescent="0.2">
      <c r="A557" s="6"/>
      <c r="B557" s="603" t="s">
        <v>402</v>
      </c>
      <c r="C557" s="663"/>
      <c r="D557" s="664"/>
      <c r="E557" s="328">
        <v>1690.8799999999997</v>
      </c>
      <c r="F557" s="174">
        <v>-0.99779984075754136</v>
      </c>
      <c r="G557" s="109"/>
      <c r="H557" s="113"/>
    </row>
    <row r="558" spans="1:8" s="104" customFormat="1" ht="12.75" customHeight="1" x14ac:dyDescent="0.2">
      <c r="A558" s="6"/>
      <c r="B558" s="603" t="s">
        <v>469</v>
      </c>
      <c r="C558" s="663"/>
      <c r="D558" s="664"/>
      <c r="E558" s="328">
        <v>2646.67</v>
      </c>
      <c r="F558" s="174">
        <v>-0.18970642713030905</v>
      </c>
      <c r="G558" s="109"/>
      <c r="H558" s="113"/>
    </row>
    <row r="559" spans="1:8" s="104" customFormat="1" ht="12.75" customHeight="1" x14ac:dyDescent="0.2">
      <c r="A559" s="6"/>
      <c r="B559" s="603" t="s">
        <v>472</v>
      </c>
      <c r="C559" s="663"/>
      <c r="D559" s="664"/>
      <c r="E559" s="328">
        <v>124414.35999999994</v>
      </c>
      <c r="F559" s="174"/>
      <c r="G559" s="109"/>
      <c r="H559" s="113"/>
    </row>
    <row r="560" spans="1:8" s="104" customFormat="1" ht="12.75" customHeight="1" x14ac:dyDescent="0.2">
      <c r="A560" s="6"/>
      <c r="B560" s="603" t="s">
        <v>399</v>
      </c>
      <c r="C560" s="663"/>
      <c r="D560" s="664"/>
      <c r="E560" s="328"/>
      <c r="F560" s="174"/>
      <c r="G560" s="109"/>
      <c r="H560" s="113"/>
    </row>
    <row r="561" spans="1:10" s="104" customFormat="1" ht="12.75" customHeight="1" x14ac:dyDescent="0.2">
      <c r="A561" s="6"/>
      <c r="B561" s="603" t="s">
        <v>400</v>
      </c>
      <c r="C561" s="663"/>
      <c r="D561" s="664"/>
      <c r="E561" s="328"/>
      <c r="F561" s="174"/>
      <c r="G561" s="455"/>
      <c r="H561" s="113"/>
    </row>
    <row r="562" spans="1:10" s="457" customFormat="1" ht="12.75" customHeight="1" x14ac:dyDescent="0.2">
      <c r="A562" s="452"/>
      <c r="B562" s="588" t="s">
        <v>425</v>
      </c>
      <c r="C562" s="593"/>
      <c r="D562" s="594"/>
      <c r="E562" s="453"/>
      <c r="F562" s="454"/>
      <c r="G562" s="455"/>
      <c r="H562" s="456"/>
    </row>
    <row r="563" spans="1:10" s="457" customFormat="1" ht="12.75" customHeight="1" x14ac:dyDescent="0.2">
      <c r="A563" s="452"/>
      <c r="B563" s="644" t="s">
        <v>403</v>
      </c>
      <c r="C563" s="665"/>
      <c r="D563" s="666"/>
      <c r="E563" s="453">
        <v>767.68999999999994</v>
      </c>
      <c r="F563" s="454">
        <v>-0.91584238192073064</v>
      </c>
      <c r="G563" s="460"/>
      <c r="H563" s="456"/>
    </row>
    <row r="564" spans="1:10" s="457" customFormat="1" ht="12.75" customHeight="1" x14ac:dyDescent="0.2">
      <c r="A564" s="452"/>
      <c r="B564" s="624" t="s">
        <v>484</v>
      </c>
      <c r="C564" s="667"/>
      <c r="D564" s="668"/>
      <c r="E564" s="458"/>
      <c r="F564" s="459"/>
      <c r="G564" s="460"/>
      <c r="H564" s="461"/>
    </row>
    <row r="565" spans="1:10" s="457" customFormat="1" ht="21" customHeight="1" x14ac:dyDescent="0.2">
      <c r="A565" s="452"/>
      <c r="B565" s="624" t="s">
        <v>485</v>
      </c>
      <c r="C565" s="667"/>
      <c r="D565" s="668"/>
      <c r="E565" s="458">
        <v>60264</v>
      </c>
      <c r="F565" s="459">
        <v>-0.31708474601624259</v>
      </c>
      <c r="G565" s="462"/>
      <c r="H565" s="461"/>
    </row>
    <row r="566" spans="1:10" s="457" customFormat="1" ht="21" customHeight="1" x14ac:dyDescent="0.2">
      <c r="A566" s="452"/>
      <c r="B566" s="595" t="s">
        <v>63</v>
      </c>
      <c r="C566" s="669"/>
      <c r="D566" s="670"/>
      <c r="E566" s="453">
        <v>28359.84</v>
      </c>
      <c r="F566" s="454">
        <v>-0.32560950524997878</v>
      </c>
      <c r="G566" s="462"/>
      <c r="H566" s="461"/>
    </row>
    <row r="567" spans="1:10" s="457" customFormat="1" ht="15" customHeight="1" x14ac:dyDescent="0.2">
      <c r="A567" s="452"/>
      <c r="B567" s="595" t="s">
        <v>64</v>
      </c>
      <c r="C567" s="669"/>
      <c r="D567" s="670"/>
      <c r="E567" s="453">
        <v>31904.16</v>
      </c>
      <c r="F567" s="454"/>
      <c r="G567" s="464"/>
      <c r="H567" s="461"/>
    </row>
    <row r="568" spans="1:10" s="457" customFormat="1" ht="15" customHeight="1" x14ac:dyDescent="0.2">
      <c r="A568" s="452"/>
      <c r="B568" s="595" t="s">
        <v>478</v>
      </c>
      <c r="C568" s="669"/>
      <c r="D568" s="670"/>
      <c r="E568" s="453"/>
      <c r="F568" s="454"/>
      <c r="G568" s="580"/>
      <c r="H568" s="461"/>
    </row>
    <row r="569" spans="1:10" s="457" customFormat="1" ht="15" customHeight="1" x14ac:dyDescent="0.2">
      <c r="A569" s="452"/>
      <c r="B569" s="595" t="s">
        <v>479</v>
      </c>
      <c r="C569" s="596"/>
      <c r="D569" s="596"/>
      <c r="E569" s="453"/>
      <c r="F569" s="454"/>
      <c r="G569" s="580"/>
      <c r="H569" s="461"/>
    </row>
    <row r="570" spans="1:10" s="457" customFormat="1" ht="16.5" customHeight="1" x14ac:dyDescent="0.2">
      <c r="A570" s="463"/>
      <c r="B570" s="641" t="s">
        <v>65</v>
      </c>
      <c r="C570" s="642"/>
      <c r="D570" s="643"/>
      <c r="E570" s="326">
        <v>7424541.8661999991</v>
      </c>
      <c r="F570" s="243">
        <v>-0.13659036450211193</v>
      </c>
      <c r="G570" s="4"/>
      <c r="H570" s="465"/>
      <c r="I570" s="751"/>
    </row>
    <row r="571" spans="1:10" x14ac:dyDescent="0.2">
      <c r="B571" s="43"/>
      <c r="E571" s="100"/>
      <c r="F571" s="4"/>
      <c r="G571" s="115"/>
      <c r="H571" s="4"/>
      <c r="I571" s="4"/>
    </row>
    <row r="572" spans="1:10" ht="15.75" x14ac:dyDescent="0.25">
      <c r="B572" s="7" t="s">
        <v>288</v>
      </c>
      <c r="C572" s="8"/>
      <c r="D572" s="8"/>
      <c r="E572" s="8"/>
      <c r="F572" s="115"/>
      <c r="G572" s="116"/>
      <c r="H572" s="115"/>
      <c r="I572" s="8"/>
    </row>
    <row r="573" spans="1:10" x14ac:dyDescent="0.2">
      <c r="B573" s="9"/>
      <c r="C573" s="10" t="str">
        <f>$C$3</f>
        <v>MOIS DE NOVEMBRE 2024</v>
      </c>
      <c r="D573" s="11"/>
      <c r="F573" s="116"/>
      <c r="G573" s="15"/>
      <c r="H573" s="116"/>
    </row>
    <row r="574" spans="1:10" ht="12" customHeight="1" x14ac:dyDescent="0.2">
      <c r="B574" s="12" t="str">
        <f>B508</f>
        <v xml:space="preserve">             V - ASSURANCE ACCIDENTS DU TRAVAIL : DEPENSES en milliers d'euros</v>
      </c>
      <c r="C574" s="13"/>
      <c r="D574" s="13"/>
      <c r="E574" s="13"/>
      <c r="F574" s="14"/>
      <c r="G574" s="749"/>
      <c r="H574" s="15"/>
      <c r="I574" s="15"/>
    </row>
    <row r="575" spans="1:10" ht="19.5" customHeight="1" x14ac:dyDescent="0.2">
      <c r="B575" s="597"/>
      <c r="C575" s="678"/>
      <c r="D575" s="87"/>
      <c r="E575" s="750" t="s">
        <v>6</v>
      </c>
      <c r="F575" s="339" t="str">
        <f>Maladie_mnt!$H$5</f>
        <v>GAM</v>
      </c>
      <c r="G575" s="780"/>
      <c r="H575" s="89"/>
      <c r="I575" s="20"/>
    </row>
    <row r="576" spans="1:10" s="95" customFormat="1" ht="18" customHeight="1" x14ac:dyDescent="0.2">
      <c r="A576" s="114"/>
      <c r="B576" s="126" t="s">
        <v>475</v>
      </c>
      <c r="C576" s="126"/>
      <c r="D576" s="126"/>
      <c r="E576" s="326"/>
      <c r="F576" s="243"/>
      <c r="G576" s="205"/>
      <c r="H576" s="119"/>
      <c r="I576" s="120"/>
      <c r="J576" s="104"/>
    </row>
    <row r="577" spans="1:10" s="121" customFormat="1" ht="23.25" customHeight="1" x14ac:dyDescent="0.2">
      <c r="A577" s="6"/>
      <c r="B577" s="123"/>
      <c r="C577" s="124"/>
      <c r="D577" s="124"/>
      <c r="E577" s="748"/>
      <c r="F577" s="747"/>
      <c r="G577" s="206"/>
      <c r="H577" s="125"/>
      <c r="I577" s="111"/>
      <c r="J577" s="104"/>
    </row>
    <row r="578" spans="1:10" ht="12" customHeight="1" x14ac:dyDescent="0.2">
      <c r="A578" s="114"/>
      <c r="B578" s="126" t="s">
        <v>30</v>
      </c>
      <c r="C578" s="127"/>
      <c r="D578" s="128"/>
      <c r="E578" s="407">
        <v>38770578.907434948</v>
      </c>
      <c r="F578" s="408">
        <v>3.237066200840899E-2</v>
      </c>
      <c r="G578" s="206"/>
      <c r="H578" s="129"/>
      <c r="I578" s="120"/>
    </row>
    <row r="579" spans="1:10" s="121" customFormat="1" ht="17.25" customHeight="1" x14ac:dyDescent="0.2">
      <c r="A579" s="6"/>
      <c r="B579" s="218"/>
      <c r="C579" s="127"/>
      <c r="D579" s="127"/>
      <c r="E579" s="409"/>
      <c r="F579" s="410"/>
      <c r="G579" s="206"/>
      <c r="H579" s="130"/>
      <c r="I579" s="111"/>
      <c r="J579" s="104"/>
    </row>
    <row r="580" spans="1:10" ht="12.75" customHeight="1" x14ac:dyDescent="0.2">
      <c r="A580" s="114"/>
      <c r="B580" s="126" t="s">
        <v>240</v>
      </c>
      <c r="C580" s="127"/>
      <c r="D580" s="128"/>
      <c r="E580" s="407">
        <v>18236.18</v>
      </c>
      <c r="F580" s="408">
        <v>0.4554351218024999</v>
      </c>
      <c r="G580" s="173"/>
      <c r="H580" s="129"/>
      <c r="I580" s="120"/>
    </row>
    <row r="581" spans="1:10" ht="12.75" customHeight="1" x14ac:dyDescent="0.2">
      <c r="A581" s="114"/>
      <c r="B581" s="216"/>
      <c r="C581" s="573"/>
      <c r="D581" s="573"/>
      <c r="E581" s="402"/>
      <c r="F581" s="209"/>
      <c r="G581" s="173"/>
      <c r="H581" s="129"/>
      <c r="I581" s="120"/>
    </row>
    <row r="582" spans="1:10" ht="12.75" customHeight="1" x14ac:dyDescent="0.2">
      <c r="A582" s="114"/>
      <c r="B582" s="126" t="s">
        <v>433</v>
      </c>
      <c r="C582" s="127"/>
      <c r="D582" s="128"/>
      <c r="E582" s="411"/>
      <c r="F582" s="412"/>
      <c r="G582" s="173"/>
      <c r="H582" s="129"/>
      <c r="I582" s="120"/>
    </row>
    <row r="583" spans="1:10" s="121" customFormat="1" ht="17.25" customHeight="1" x14ac:dyDescent="0.2">
      <c r="A583" s="6"/>
      <c r="B583" s="216"/>
      <c r="C583" s="217"/>
      <c r="D583" s="584"/>
      <c r="E583" s="402"/>
      <c r="F583" s="209"/>
      <c r="G583" s="173"/>
      <c r="H583" s="130"/>
      <c r="I583" s="111"/>
      <c r="J583" s="104"/>
    </row>
    <row r="584" spans="1:10" ht="12.75" x14ac:dyDescent="0.2">
      <c r="B584" s="126" t="s">
        <v>19</v>
      </c>
      <c r="C584" s="131"/>
      <c r="D584" s="403"/>
      <c r="E584" s="407"/>
      <c r="F584" s="408"/>
      <c r="G584" s="173"/>
      <c r="H584" s="130"/>
      <c r="I584" s="111"/>
    </row>
    <row r="585" spans="1:10" ht="12.75" x14ac:dyDescent="0.2">
      <c r="B585" s="216"/>
      <c r="C585" s="217"/>
      <c r="D585" s="584"/>
      <c r="E585" s="402"/>
      <c r="F585" s="209"/>
      <c r="G585" s="173"/>
      <c r="H585" s="130"/>
      <c r="I585" s="111"/>
      <c r="J585" s="104"/>
    </row>
    <row r="586" spans="1:10" ht="12.75" x14ac:dyDescent="0.2">
      <c r="B586" s="126" t="s">
        <v>44</v>
      </c>
      <c r="C586" s="131"/>
      <c r="D586" s="403"/>
      <c r="E586" s="407"/>
      <c r="F586" s="408"/>
      <c r="G586" s="173"/>
      <c r="H586" s="130"/>
      <c r="I586" s="111"/>
    </row>
    <row r="587" spans="1:10" ht="12.75" x14ac:dyDescent="0.2">
      <c r="B587" s="218"/>
      <c r="C587" s="217"/>
      <c r="D587" s="779"/>
      <c r="E587" s="409"/>
      <c r="F587" s="410"/>
      <c r="G587" s="5"/>
      <c r="H587" s="130"/>
      <c r="I587" s="111"/>
      <c r="J587" s="104"/>
    </row>
    <row r="588" spans="1:10" ht="12.75" x14ac:dyDescent="0.2">
      <c r="B588" s="279" t="s">
        <v>45</v>
      </c>
      <c r="C588" s="277"/>
      <c r="D588" s="778"/>
      <c r="E588" s="777"/>
      <c r="F588" s="776"/>
      <c r="G588" s="5"/>
      <c r="H588" s="5"/>
      <c r="I588" s="5"/>
      <c r="J588" s="104"/>
    </row>
    <row r="589" spans="1:10" ht="12.75" customHeight="1" x14ac:dyDescent="0.2">
      <c r="B589" s="149" t="s">
        <v>21</v>
      </c>
      <c r="C589" s="217"/>
      <c r="D589" s="746"/>
      <c r="E589" s="289"/>
      <c r="F589" s="179"/>
      <c r="G589" s="5"/>
      <c r="H589" s="5"/>
      <c r="I589" s="5"/>
    </row>
    <row r="590" spans="1:10" ht="12.75" customHeight="1" x14ac:dyDescent="0.2">
      <c r="B590" s="149" t="s">
        <v>38</v>
      </c>
      <c r="C590" s="217"/>
      <c r="D590" s="746"/>
      <c r="E590" s="289">
        <v>246441550.34999987</v>
      </c>
      <c r="F590" s="179">
        <v>4.2647958316076373E-2</v>
      </c>
      <c r="G590" s="5"/>
      <c r="H590" s="5"/>
      <c r="I590" s="5"/>
    </row>
    <row r="591" spans="1:10" ht="12.75" customHeight="1" x14ac:dyDescent="0.2">
      <c r="B591" s="149" t="s">
        <v>37</v>
      </c>
      <c r="C591" s="217"/>
      <c r="D591" s="746"/>
      <c r="E591" s="289">
        <v>102954283.36999999</v>
      </c>
      <c r="F591" s="179">
        <v>4.5578654368767735E-2</v>
      </c>
      <c r="G591" s="5"/>
      <c r="H591" s="5"/>
      <c r="I591" s="5"/>
    </row>
    <row r="592" spans="1:10" ht="12.75" customHeight="1" x14ac:dyDescent="0.2">
      <c r="B592" s="149" t="s">
        <v>36</v>
      </c>
      <c r="C592" s="217"/>
      <c r="D592" s="746"/>
      <c r="E592" s="289">
        <v>349395833.71999985</v>
      </c>
      <c r="F592" s="179">
        <v>4.3509819474917055E-2</v>
      </c>
      <c r="G592" s="5"/>
      <c r="H592" s="5"/>
      <c r="I592" s="5"/>
    </row>
    <row r="593" spans="1:10" ht="12.75" customHeight="1" x14ac:dyDescent="0.2">
      <c r="B593" s="149" t="s">
        <v>39</v>
      </c>
      <c r="C593" s="217"/>
      <c r="D593" s="746"/>
      <c r="E593" s="289">
        <v>2089.23</v>
      </c>
      <c r="F593" s="179">
        <v>-0.49954607190508471</v>
      </c>
      <c r="G593" s="5"/>
      <c r="H593" s="5"/>
      <c r="I593" s="5"/>
    </row>
    <row r="594" spans="1:10" ht="12.75" customHeight="1" x14ac:dyDescent="0.2">
      <c r="B594" s="149" t="s">
        <v>40</v>
      </c>
      <c r="C594" s="217"/>
      <c r="D594" s="746"/>
      <c r="E594" s="289"/>
      <c r="F594" s="179"/>
      <c r="G594" s="5"/>
      <c r="H594" s="5"/>
      <c r="I594" s="5"/>
    </row>
    <row r="595" spans="1:10" ht="12.75" customHeight="1" x14ac:dyDescent="0.2">
      <c r="B595" s="162" t="s">
        <v>41</v>
      </c>
      <c r="C595" s="231"/>
      <c r="D595" s="745"/>
      <c r="E595" s="413">
        <v>7114813.6500000022</v>
      </c>
      <c r="F595" s="187">
        <v>6.7469658829532042E-2</v>
      </c>
      <c r="G595" s="173"/>
      <c r="H595" s="5"/>
      <c r="I595" s="5"/>
    </row>
    <row r="596" spans="1:10" ht="12.75" customHeight="1" x14ac:dyDescent="0.2">
      <c r="B596" s="233" t="s">
        <v>42</v>
      </c>
      <c r="C596" s="131"/>
      <c r="D596" s="403"/>
      <c r="E596" s="411">
        <v>356512736.59999985</v>
      </c>
      <c r="F596" s="412">
        <v>4.3833399562298592E-2</v>
      </c>
      <c r="G596" s="173"/>
      <c r="H596" s="130"/>
      <c r="I596" s="111"/>
    </row>
    <row r="597" spans="1:10" ht="12.75" x14ac:dyDescent="0.2">
      <c r="B597" s="149" t="s">
        <v>83</v>
      </c>
      <c r="C597" s="217"/>
      <c r="D597" s="746"/>
      <c r="E597" s="289">
        <v>37984.200000000004</v>
      </c>
      <c r="F597" s="179">
        <v>9.7190889527578594E-2</v>
      </c>
      <c r="G597" s="173"/>
      <c r="H597" s="130"/>
      <c r="I597" s="111"/>
      <c r="J597" s="104"/>
    </row>
    <row r="598" spans="1:10" ht="12.75" x14ac:dyDescent="0.2">
      <c r="B598" s="162" t="s">
        <v>84</v>
      </c>
      <c r="C598" s="231"/>
      <c r="D598" s="745"/>
      <c r="E598" s="413">
        <v>1032508.7899999999</v>
      </c>
      <c r="F598" s="187">
        <v>0.91889916526273807</v>
      </c>
      <c r="G598" s="173"/>
      <c r="H598" s="130"/>
      <c r="I598" s="111"/>
      <c r="J598" s="104"/>
    </row>
    <row r="599" spans="1:10" ht="13.5" thickBot="1" x14ac:dyDescent="0.25">
      <c r="B599" s="71"/>
      <c r="C599" s="217"/>
      <c r="D599" s="584"/>
      <c r="E599" s="757"/>
      <c r="F599" s="756"/>
      <c r="G599" s="173"/>
      <c r="H599" s="130"/>
      <c r="I599" s="111"/>
      <c r="J599" s="104"/>
    </row>
    <row r="600" spans="1:10" ht="13.5" thickBot="1" x14ac:dyDescent="0.25">
      <c r="B600" s="133" t="s">
        <v>168</v>
      </c>
      <c r="C600" s="134"/>
      <c r="D600" s="134"/>
      <c r="E600" s="417">
        <v>827762722.4385252</v>
      </c>
      <c r="F600" s="418">
        <v>2.9486773540631006E-2</v>
      </c>
      <c r="H600" s="135"/>
      <c r="I600" s="85"/>
    </row>
    <row r="601" spans="1:10" s="136" customFormat="1" ht="12.75" x14ac:dyDescent="0.2">
      <c r="A601" s="6"/>
      <c r="B601" s="5"/>
      <c r="C601" s="3"/>
      <c r="D601" s="3"/>
      <c r="E601" s="3"/>
      <c r="F601" s="3"/>
      <c r="G601" s="3"/>
      <c r="H601" s="3"/>
      <c r="I601" s="3"/>
      <c r="J601" s="104"/>
    </row>
  </sheetData>
  <dataConsolidate/>
  <mergeCells count="90">
    <mergeCell ref="B570:D570"/>
    <mergeCell ref="B557:D557"/>
    <mergeCell ref="B558:D558"/>
    <mergeCell ref="B563:D563"/>
    <mergeCell ref="B564:D564"/>
    <mergeCell ref="B561:D561"/>
    <mergeCell ref="B568:D568"/>
    <mergeCell ref="B566:D566"/>
    <mergeCell ref="B565:D565"/>
    <mergeCell ref="B569:D569"/>
    <mergeCell ref="B553:D553"/>
    <mergeCell ref="B559:D559"/>
    <mergeCell ref="B547:D547"/>
    <mergeCell ref="B556:D556"/>
    <mergeCell ref="B560:D560"/>
    <mergeCell ref="B567:D567"/>
    <mergeCell ref="B555:D555"/>
    <mergeCell ref="B554:D554"/>
    <mergeCell ref="B544:D544"/>
    <mergeCell ref="B549:D549"/>
    <mergeCell ref="B548:D548"/>
    <mergeCell ref="B543:D543"/>
    <mergeCell ref="B542:D542"/>
    <mergeCell ref="B552:D552"/>
    <mergeCell ref="B550:D550"/>
    <mergeCell ref="B551:D551"/>
    <mergeCell ref="B546:D546"/>
    <mergeCell ref="B545:D545"/>
    <mergeCell ref="B537:D537"/>
    <mergeCell ref="B532:D532"/>
    <mergeCell ref="B541:D541"/>
    <mergeCell ref="B538:D538"/>
    <mergeCell ref="B534:D534"/>
    <mergeCell ref="B540:D540"/>
    <mergeCell ref="B527:D527"/>
    <mergeCell ref="B528:D528"/>
    <mergeCell ref="B531:D531"/>
    <mergeCell ref="B535:D535"/>
    <mergeCell ref="B529:D529"/>
    <mergeCell ref="B530:D530"/>
    <mergeCell ref="B486:C486"/>
    <mergeCell ref="B522:D522"/>
    <mergeCell ref="B523:D523"/>
    <mergeCell ref="B526:D526"/>
    <mergeCell ref="B525:D525"/>
    <mergeCell ref="B513:D513"/>
    <mergeCell ref="B514:D514"/>
    <mergeCell ref="B515:D515"/>
    <mergeCell ref="B517:D517"/>
    <mergeCell ref="B516:D516"/>
    <mergeCell ref="B467:C467"/>
    <mergeCell ref="B485:C485"/>
    <mergeCell ref="B497:C497"/>
    <mergeCell ref="B492:C492"/>
    <mergeCell ref="B488:C488"/>
    <mergeCell ref="B505:C505"/>
    <mergeCell ref="B496:C496"/>
    <mergeCell ref="B501:C501"/>
    <mergeCell ref="B500:C500"/>
    <mergeCell ref="B502:C502"/>
    <mergeCell ref="B468:C468"/>
    <mergeCell ref="B511:D511"/>
    <mergeCell ref="B539:D539"/>
    <mergeCell ref="B484:C484"/>
    <mergeCell ref="B489:C489"/>
    <mergeCell ref="B524:D524"/>
    <mergeCell ref="B521:D521"/>
    <mergeCell ref="B471:C471"/>
    <mergeCell ref="B510:D510"/>
    <mergeCell ref="B509:C509"/>
    <mergeCell ref="B469:C469"/>
    <mergeCell ref="B487:C487"/>
    <mergeCell ref="B480:C480"/>
    <mergeCell ref="B470:C470"/>
    <mergeCell ref="B482:C482"/>
    <mergeCell ref="B475:C475"/>
    <mergeCell ref="B479:C479"/>
    <mergeCell ref="B481:C481"/>
    <mergeCell ref="B474:C474"/>
    <mergeCell ref="B483:C483"/>
    <mergeCell ref="B575:C575"/>
    <mergeCell ref="B499:C499"/>
    <mergeCell ref="B504:C504"/>
    <mergeCell ref="B503:C503"/>
    <mergeCell ref="B498:C498"/>
    <mergeCell ref="B490:C490"/>
    <mergeCell ref="B495:C495"/>
    <mergeCell ref="B512:D512"/>
    <mergeCell ref="B491:C491"/>
    <mergeCell ref="B533:D533"/>
  </mergeCells>
  <pageMargins left="0.19685039370078741" right="0.19685039370078741" top="0.27559055118110237" bottom="0.19685039370078741" header="0.31496062992125984" footer="0.51181102362204722"/>
  <pageSetup paperSize="9" scale="48" orientation="portrait" r:id="rId1"/>
  <headerFooter alignWithMargins="0">
    <oddFooter xml:space="preserve">&amp;R&amp;8
</oddFooter>
  </headerFooter>
  <rowBreaks count="5" manualBreakCount="5">
    <brk id="130" max="8" man="1"/>
    <brk id="257" max="8" man="1"/>
    <brk id="370" max="8" man="1"/>
    <brk id="462" max="8" man="1"/>
    <brk id="570"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tabColor indexed="45"/>
  </sheetPr>
  <dimension ref="A1:L658"/>
  <sheetViews>
    <sheetView showZeros="0" view="pageBreakPreview" topLeftCell="B504" zoomScale="115" zoomScaleNormal="100" workbookViewId="0">
      <selection activeCell="E656" sqref="E656:F656"/>
    </sheetView>
  </sheetViews>
  <sheetFormatPr baseColWidth="10" defaultRowHeight="11.25" x14ac:dyDescent="0.2"/>
  <cols>
    <col min="1" max="1" width="4" style="6" customWidth="1"/>
    <col min="2" max="2" width="64.28515625" style="5" customWidth="1"/>
    <col min="3" max="5" width="15" style="3" customWidth="1"/>
    <col min="6" max="6" width="14.85546875" style="3" customWidth="1"/>
    <col min="7" max="7" width="13.14062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tr">
        <f>Maladie_mnt!C3</f>
        <v>MOIS DE NOVEMBRE 2024</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75" customHeight="1" x14ac:dyDescent="0.2">
      <c r="B6" s="21"/>
      <c r="C6" s="45" t="s">
        <v>5</v>
      </c>
      <c r="D6" s="44" t="s">
        <v>5</v>
      </c>
      <c r="E6" s="45"/>
      <c r="F6" s="220" t="s">
        <v>241</v>
      </c>
      <c r="G6" s="220" t="s">
        <v>239</v>
      </c>
      <c r="H6" s="22" t="s">
        <v>301</v>
      </c>
      <c r="I6" s="23"/>
    </row>
    <row r="7" spans="1:9" s="28" customFormat="1" ht="16.5" customHeight="1" x14ac:dyDescent="0.2">
      <c r="A7" s="24"/>
      <c r="B7" s="25" t="s">
        <v>285</v>
      </c>
      <c r="C7" s="287"/>
      <c r="D7" s="287"/>
      <c r="E7" s="287"/>
      <c r="F7" s="288"/>
      <c r="G7" s="288"/>
      <c r="H7" s="181"/>
      <c r="I7" s="27"/>
    </row>
    <row r="8" spans="1:9" s="28" customFormat="1" ht="13.5" customHeight="1" x14ac:dyDescent="0.2">
      <c r="A8" s="24"/>
      <c r="B8" s="31" t="s">
        <v>88</v>
      </c>
      <c r="C8" s="291"/>
      <c r="D8" s="291"/>
      <c r="E8" s="291"/>
      <c r="F8" s="292"/>
      <c r="G8" s="292"/>
      <c r="H8" s="178"/>
      <c r="I8" s="27"/>
    </row>
    <row r="9" spans="1:9" ht="10.5" customHeight="1" x14ac:dyDescent="0.2">
      <c r="B9" s="16" t="s">
        <v>22</v>
      </c>
      <c r="C9" s="289">
        <v>226306774.53999954</v>
      </c>
      <c r="D9" s="289">
        <v>137845293.84829989</v>
      </c>
      <c r="E9" s="289">
        <v>364152068.38829941</v>
      </c>
      <c r="F9" s="290">
        <v>10007006.630000001</v>
      </c>
      <c r="G9" s="290">
        <v>2337261.0912499996</v>
      </c>
      <c r="H9" s="179">
        <v>-8.95044204065224E-2</v>
      </c>
      <c r="I9" s="20"/>
    </row>
    <row r="10" spans="1:9" ht="10.5" customHeight="1" x14ac:dyDescent="0.2">
      <c r="B10" s="16" t="s">
        <v>387</v>
      </c>
      <c r="C10" s="289">
        <v>16329.670239999992</v>
      </c>
      <c r="D10" s="289">
        <v>61700.07999999998</v>
      </c>
      <c r="E10" s="289">
        <v>78029.750239999979</v>
      </c>
      <c r="F10" s="290">
        <v>10382.626799999993</v>
      </c>
      <c r="G10" s="290">
        <v>311.91160000000013</v>
      </c>
      <c r="H10" s="179"/>
      <c r="I10" s="20"/>
    </row>
    <row r="11" spans="1:9" ht="10.5" customHeight="1" x14ac:dyDescent="0.2">
      <c r="B11" s="16" t="s">
        <v>100</v>
      </c>
      <c r="C11" s="289">
        <v>6391585.4199999999</v>
      </c>
      <c r="D11" s="289">
        <v>31838590.542475007</v>
      </c>
      <c r="E11" s="289">
        <v>38230175.962475009</v>
      </c>
      <c r="F11" s="290">
        <v>24139.1</v>
      </c>
      <c r="G11" s="290">
        <v>129269.75999999998</v>
      </c>
      <c r="H11" s="179">
        <v>-0.14156094456541268</v>
      </c>
      <c r="I11" s="20"/>
    </row>
    <row r="12" spans="1:9" ht="10.5" customHeight="1" x14ac:dyDescent="0.2">
      <c r="B12" s="16" t="s">
        <v>388</v>
      </c>
      <c r="C12" s="289">
        <v>21966.929760000068</v>
      </c>
      <c r="D12" s="289">
        <v>82999.920000000013</v>
      </c>
      <c r="E12" s="289">
        <v>104966.84976000007</v>
      </c>
      <c r="F12" s="290">
        <v>13966.873200000009</v>
      </c>
      <c r="G12" s="290">
        <v>419.58839999999975</v>
      </c>
      <c r="H12" s="179"/>
      <c r="I12" s="20"/>
    </row>
    <row r="13" spans="1:9" ht="10.5" customHeight="1" x14ac:dyDescent="0.2">
      <c r="B13" s="16" t="s">
        <v>340</v>
      </c>
      <c r="C13" s="289">
        <v>18099526.010000005</v>
      </c>
      <c r="D13" s="289">
        <v>17218859.300000001</v>
      </c>
      <c r="E13" s="289">
        <v>35318385.310000002</v>
      </c>
      <c r="F13" s="290">
        <v>2872839.5400000024</v>
      </c>
      <c r="G13" s="290">
        <v>176804.13999999998</v>
      </c>
      <c r="H13" s="179">
        <v>-3.211923535451966E-2</v>
      </c>
      <c r="I13" s="20"/>
    </row>
    <row r="14" spans="1:9" ht="10.5" customHeight="1" x14ac:dyDescent="0.2">
      <c r="B14" s="340" t="s">
        <v>90</v>
      </c>
      <c r="C14" s="289">
        <v>18022983.450000007</v>
      </c>
      <c r="D14" s="289">
        <v>16837652.41</v>
      </c>
      <c r="E14" s="289">
        <v>34860635.860000007</v>
      </c>
      <c r="F14" s="290">
        <v>2508643.1900000023</v>
      </c>
      <c r="G14" s="290">
        <v>176556.90999999995</v>
      </c>
      <c r="H14" s="179">
        <v>-3.086293735578749E-2</v>
      </c>
      <c r="I14" s="20"/>
    </row>
    <row r="15" spans="1:9" ht="10.5" customHeight="1" x14ac:dyDescent="0.2">
      <c r="B15" s="33" t="s">
        <v>304</v>
      </c>
      <c r="C15" s="289">
        <v>1262888.3100000005</v>
      </c>
      <c r="D15" s="289">
        <v>638602.54</v>
      </c>
      <c r="E15" s="289">
        <v>1901490.8500000006</v>
      </c>
      <c r="F15" s="290">
        <v>174018.99999999988</v>
      </c>
      <c r="G15" s="290">
        <v>10526.13</v>
      </c>
      <c r="H15" s="179">
        <v>-2.2542780498621573E-2</v>
      </c>
      <c r="I15" s="20"/>
    </row>
    <row r="16" spans="1:9" ht="10.5" customHeight="1" x14ac:dyDescent="0.2">
      <c r="B16" s="33" t="s">
        <v>305</v>
      </c>
      <c r="C16" s="289">
        <v>120.96000000000001</v>
      </c>
      <c r="D16" s="289">
        <v>313.5</v>
      </c>
      <c r="E16" s="289">
        <v>434.46000000000004</v>
      </c>
      <c r="F16" s="290"/>
      <c r="G16" s="290"/>
      <c r="H16" s="179">
        <v>0.36207166818196068</v>
      </c>
      <c r="I16" s="20"/>
    </row>
    <row r="17" spans="2:9" ht="10.5" customHeight="1" x14ac:dyDescent="0.2">
      <c r="B17" s="33" t="s">
        <v>306</v>
      </c>
      <c r="C17" s="289">
        <v>118.9</v>
      </c>
      <c r="D17" s="289">
        <v>15564.7</v>
      </c>
      <c r="E17" s="289">
        <v>15683.6</v>
      </c>
      <c r="F17" s="290">
        <v>14991.27</v>
      </c>
      <c r="G17" s="290"/>
      <c r="H17" s="179">
        <v>-0.27988139136487655</v>
      </c>
      <c r="I17" s="20"/>
    </row>
    <row r="18" spans="2:9" ht="10.5" customHeight="1" x14ac:dyDescent="0.2">
      <c r="B18" s="33" t="s">
        <v>307</v>
      </c>
      <c r="C18" s="289">
        <v>6411270.7399999853</v>
      </c>
      <c r="D18" s="289">
        <v>5422520.7200000044</v>
      </c>
      <c r="E18" s="289">
        <v>11833791.45999999</v>
      </c>
      <c r="F18" s="290">
        <v>344148.69</v>
      </c>
      <c r="G18" s="290">
        <v>58164.35</v>
      </c>
      <c r="H18" s="179">
        <v>-0.1425041006529415</v>
      </c>
      <c r="I18" s="20"/>
    </row>
    <row r="19" spans="2:9" ht="10.5" customHeight="1" x14ac:dyDescent="0.2">
      <c r="B19" s="33" t="s">
        <v>308</v>
      </c>
      <c r="C19" s="289">
        <v>178908.19000000006</v>
      </c>
      <c r="D19" s="289">
        <v>33105.26999999999</v>
      </c>
      <c r="E19" s="289">
        <v>212013.46000000005</v>
      </c>
      <c r="F19" s="290">
        <v>4598.7300000000014</v>
      </c>
      <c r="G19" s="290">
        <v>783.07000000000016</v>
      </c>
      <c r="H19" s="179">
        <v>0.2844005761988313</v>
      </c>
      <c r="I19" s="20"/>
    </row>
    <row r="20" spans="2:9" ht="10.5" customHeight="1" x14ac:dyDescent="0.2">
      <c r="B20" s="33" t="s">
        <v>309</v>
      </c>
      <c r="C20" s="289">
        <v>10169676.350000018</v>
      </c>
      <c r="D20" s="289">
        <v>10727545.679999994</v>
      </c>
      <c r="E20" s="289">
        <v>20897222.030000012</v>
      </c>
      <c r="F20" s="290">
        <v>1970885.5000000026</v>
      </c>
      <c r="G20" s="290">
        <v>107083.35999999999</v>
      </c>
      <c r="H20" s="179">
        <v>4.28856659073098E-2</v>
      </c>
      <c r="I20" s="20"/>
    </row>
    <row r="21" spans="2:9" ht="10.5" customHeight="1" x14ac:dyDescent="0.2">
      <c r="B21" s="33" t="s">
        <v>89</v>
      </c>
      <c r="C21" s="289">
        <v>76542.559999999896</v>
      </c>
      <c r="D21" s="289">
        <v>381206.88999999984</v>
      </c>
      <c r="E21" s="289">
        <v>457749.44999999984</v>
      </c>
      <c r="F21" s="290">
        <v>364196.34999999992</v>
      </c>
      <c r="G21" s="290">
        <v>247.23000000000002</v>
      </c>
      <c r="H21" s="179">
        <v>-0.11908511370406993</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193006087.31711587</v>
      </c>
      <c r="E24" s="289">
        <v>193006087.31711587</v>
      </c>
      <c r="F24" s="290"/>
      <c r="G24" s="290"/>
      <c r="H24" s="179">
        <v>7.9086173955939865E-2</v>
      </c>
      <c r="I24" s="20"/>
    </row>
    <row r="25" spans="2:9" ht="10.5" customHeight="1" x14ac:dyDescent="0.2">
      <c r="B25" s="16" t="s">
        <v>96</v>
      </c>
      <c r="C25" s="289"/>
      <c r="D25" s="289"/>
      <c r="E25" s="289"/>
      <c r="F25" s="290"/>
      <c r="G25" s="290"/>
      <c r="H25" s="179"/>
      <c r="I25" s="20"/>
    </row>
    <row r="26" spans="2:9" ht="10.5" customHeight="1" x14ac:dyDescent="0.2">
      <c r="B26" s="16" t="s">
        <v>91</v>
      </c>
      <c r="C26" s="289">
        <v>1457470.3200000003</v>
      </c>
      <c r="D26" s="289">
        <v>656291.69999999995</v>
      </c>
      <c r="E26" s="289">
        <v>2113762.02</v>
      </c>
      <c r="F26" s="290">
        <v>119377.59999999999</v>
      </c>
      <c r="G26" s="290">
        <v>25468</v>
      </c>
      <c r="H26" s="179">
        <v>-6.1390464932321698E-2</v>
      </c>
      <c r="I26" s="34"/>
    </row>
    <row r="27" spans="2:9" ht="10.5" customHeight="1" x14ac:dyDescent="0.2">
      <c r="B27" s="16" t="s">
        <v>252</v>
      </c>
      <c r="C27" s="289"/>
      <c r="D27" s="289"/>
      <c r="E27" s="289"/>
      <c r="F27" s="290"/>
      <c r="G27" s="290"/>
      <c r="H27" s="179"/>
      <c r="I27" s="34"/>
    </row>
    <row r="28" spans="2:9" ht="10.5" customHeight="1" x14ac:dyDescent="0.2">
      <c r="B28" s="16" t="s">
        <v>95</v>
      </c>
      <c r="C28" s="289">
        <v>25842.880000000008</v>
      </c>
      <c r="D28" s="289">
        <v>119165.08000000005</v>
      </c>
      <c r="E28" s="289">
        <v>145007.96000000005</v>
      </c>
      <c r="F28" s="290">
        <v>145007.96000000005</v>
      </c>
      <c r="G28" s="290">
        <v>434.24</v>
      </c>
      <c r="H28" s="179">
        <v>6.8155588762450758E-3</v>
      </c>
      <c r="I28" s="34"/>
    </row>
    <row r="29" spans="2:9" ht="10.5" customHeight="1" x14ac:dyDescent="0.2">
      <c r="B29" s="16" t="s">
        <v>381</v>
      </c>
      <c r="C29" s="289">
        <v>5866408.2500000084</v>
      </c>
      <c r="D29" s="289">
        <v>3476428.4450000022</v>
      </c>
      <c r="E29" s="289">
        <v>9342836.6950000115</v>
      </c>
      <c r="F29" s="290">
        <v>1957</v>
      </c>
      <c r="G29" s="290">
        <v>69431.399999999994</v>
      </c>
      <c r="H29" s="179">
        <v>-3.8403157340214156E-2</v>
      </c>
      <c r="I29" s="34"/>
    </row>
    <row r="30" spans="2:9" ht="10.5" customHeight="1" x14ac:dyDescent="0.2">
      <c r="B30" s="16" t="s">
        <v>417</v>
      </c>
      <c r="C30" s="289"/>
      <c r="D30" s="289">
        <v>592334.74699999997</v>
      </c>
      <c r="E30" s="289">
        <v>592334.74699999997</v>
      </c>
      <c r="F30" s="290"/>
      <c r="G30" s="290"/>
      <c r="H30" s="179">
        <v>2.7125852258451655E-2</v>
      </c>
      <c r="I30" s="34"/>
    </row>
    <row r="31" spans="2:9" ht="10.5" customHeight="1" x14ac:dyDescent="0.2">
      <c r="B31" s="16" t="s">
        <v>441</v>
      </c>
      <c r="C31" s="289"/>
      <c r="D31" s="289">
        <v>7906367.8889180012</v>
      </c>
      <c r="E31" s="289">
        <v>7906367.8889180012</v>
      </c>
      <c r="F31" s="290"/>
      <c r="G31" s="290"/>
      <c r="H31" s="179">
        <v>3.1244758272065631E-2</v>
      </c>
      <c r="I31" s="34"/>
    </row>
    <row r="32" spans="2:9" ht="10.5" customHeight="1" x14ac:dyDescent="0.2">
      <c r="B32" s="16" t="s">
        <v>346</v>
      </c>
      <c r="C32" s="289"/>
      <c r="D32" s="289"/>
      <c r="E32" s="289"/>
      <c r="F32" s="290"/>
      <c r="G32" s="290"/>
      <c r="H32" s="179"/>
      <c r="I32" s="34"/>
    </row>
    <row r="33" spans="1:11" ht="10.5" customHeight="1" x14ac:dyDescent="0.2">
      <c r="B33" s="16" t="s">
        <v>312</v>
      </c>
      <c r="C33" s="289"/>
      <c r="D33" s="289"/>
      <c r="E33" s="289"/>
      <c r="F33" s="290"/>
      <c r="G33" s="290"/>
      <c r="H33" s="179"/>
      <c r="I33" s="34"/>
    </row>
    <row r="34" spans="1:11" ht="10.5" customHeight="1" x14ac:dyDescent="0.2">
      <c r="B34" s="16" t="s">
        <v>313</v>
      </c>
      <c r="C34" s="289"/>
      <c r="D34" s="289"/>
      <c r="E34" s="289"/>
      <c r="F34" s="290"/>
      <c r="G34" s="290"/>
      <c r="H34" s="179"/>
      <c r="I34" s="34"/>
    </row>
    <row r="35" spans="1:11" ht="10.5" customHeight="1" x14ac:dyDescent="0.2">
      <c r="B35" s="16" t="s">
        <v>489</v>
      </c>
      <c r="C35" s="289"/>
      <c r="D35" s="289"/>
      <c r="E35" s="289"/>
      <c r="F35" s="290"/>
      <c r="G35" s="290"/>
      <c r="H35" s="179"/>
      <c r="I35" s="34"/>
    </row>
    <row r="36" spans="1:11" ht="10.5" customHeight="1" x14ac:dyDescent="0.2">
      <c r="B36" s="16" t="s">
        <v>487</v>
      </c>
      <c r="C36" s="289"/>
      <c r="D36" s="289">
        <v>2835031.2429000004</v>
      </c>
      <c r="E36" s="289">
        <v>2835031.2429000004</v>
      </c>
      <c r="F36" s="290"/>
      <c r="G36" s="290"/>
      <c r="H36" s="179">
        <v>0.26884597852960179</v>
      </c>
      <c r="I36" s="34"/>
    </row>
    <row r="37" spans="1:11" ht="10.5" customHeight="1" x14ac:dyDescent="0.2">
      <c r="B37" s="16" t="s">
        <v>420</v>
      </c>
      <c r="C37" s="289"/>
      <c r="D37" s="289">
        <v>1433633.23328</v>
      </c>
      <c r="E37" s="289">
        <v>1433633.23328</v>
      </c>
      <c r="F37" s="290"/>
      <c r="G37" s="290"/>
      <c r="H37" s="179">
        <v>-0.28189320247753635</v>
      </c>
      <c r="I37" s="34"/>
    </row>
    <row r="38" spans="1:11" ht="10.5" customHeight="1" x14ac:dyDescent="0.2">
      <c r="B38" s="574" t="s">
        <v>448</v>
      </c>
      <c r="C38" s="289"/>
      <c r="D38" s="289"/>
      <c r="E38" s="289"/>
      <c r="F38" s="290"/>
      <c r="G38" s="290"/>
      <c r="H38" s="179"/>
      <c r="I38" s="34"/>
    </row>
    <row r="39" spans="1:11" ht="10.5" hidden="1" customHeight="1" x14ac:dyDescent="0.2">
      <c r="B39" s="574"/>
      <c r="C39" s="289"/>
      <c r="D39" s="289"/>
      <c r="E39" s="289"/>
      <c r="F39" s="290"/>
      <c r="G39" s="290"/>
      <c r="H39" s="179"/>
      <c r="I39" s="34"/>
    </row>
    <row r="40" spans="1:11" ht="10.5" customHeight="1" x14ac:dyDescent="0.2">
      <c r="B40" s="16" t="s">
        <v>99</v>
      </c>
      <c r="C40" s="289">
        <v>128297.87</v>
      </c>
      <c r="D40" s="289">
        <v>291007.17290300003</v>
      </c>
      <c r="E40" s="289">
        <v>419305.04290300002</v>
      </c>
      <c r="F40" s="290">
        <v>136053.28</v>
      </c>
      <c r="G40" s="290">
        <v>1439.770029</v>
      </c>
      <c r="H40" s="179">
        <v>9.786725496288784E-2</v>
      </c>
      <c r="I40" s="34"/>
    </row>
    <row r="41" spans="1:11" ht="10.5" customHeight="1" x14ac:dyDescent="0.2">
      <c r="B41" s="16" t="s">
        <v>283</v>
      </c>
      <c r="C41" s="289"/>
      <c r="D41" s="289">
        <v>-429456</v>
      </c>
      <c r="E41" s="289">
        <v>-429456</v>
      </c>
      <c r="F41" s="290"/>
      <c r="G41" s="290">
        <v>-3048</v>
      </c>
      <c r="H41" s="179">
        <v>0.1624764503345677</v>
      </c>
      <c r="I41" s="34"/>
      <c r="K41" s="28"/>
    </row>
    <row r="42" spans="1:11" s="28" customFormat="1" ht="10.5" customHeight="1" x14ac:dyDescent="0.2">
      <c r="A42" s="24"/>
      <c r="B42" s="16" t="s">
        <v>279</v>
      </c>
      <c r="C42" s="289">
        <v>61.5</v>
      </c>
      <c r="D42" s="289">
        <v>-21085688</v>
      </c>
      <c r="E42" s="289">
        <v>-21085626.5</v>
      </c>
      <c r="F42" s="290">
        <v>-9308</v>
      </c>
      <c r="G42" s="290">
        <v>-160738</v>
      </c>
      <c r="H42" s="179">
        <v>0.54629862601680679</v>
      </c>
      <c r="I42" s="36"/>
      <c r="J42" s="5"/>
    </row>
    <row r="43" spans="1:11" s="28" customFormat="1" ht="10.5" customHeight="1" x14ac:dyDescent="0.2">
      <c r="A43" s="24"/>
      <c r="B43" s="35" t="s">
        <v>101</v>
      </c>
      <c r="C43" s="291">
        <v>258314263.38999957</v>
      </c>
      <c r="D43" s="291">
        <v>375848646.51789165</v>
      </c>
      <c r="E43" s="291">
        <v>634162909.90789127</v>
      </c>
      <c r="F43" s="292">
        <v>13321422.610000003</v>
      </c>
      <c r="G43" s="292">
        <v>2577053.9012790001</v>
      </c>
      <c r="H43" s="178">
        <v>-5.896288685686002E-2</v>
      </c>
      <c r="I43" s="36"/>
      <c r="K43" s="209" t="b">
        <f>IF(ABS(E43-SUM(E9:E13,E22:E42))&lt;0.001,TRUE,FALSE)</f>
        <v>1</v>
      </c>
    </row>
    <row r="44" spans="1:11" s="28" customFormat="1" ht="13.5" customHeight="1" x14ac:dyDescent="0.2">
      <c r="A44" s="24"/>
      <c r="B44" s="31" t="s">
        <v>102</v>
      </c>
      <c r="C44" s="291"/>
      <c r="D44" s="291"/>
      <c r="E44" s="291"/>
      <c r="F44" s="292"/>
      <c r="G44" s="292"/>
      <c r="H44" s="178"/>
      <c r="I44" s="36"/>
      <c r="K44" s="5"/>
    </row>
    <row r="45" spans="1:11" ht="10.5" customHeight="1" x14ac:dyDescent="0.2">
      <c r="B45" s="16" t="s">
        <v>104</v>
      </c>
      <c r="C45" s="289">
        <v>245319629.59000048</v>
      </c>
      <c r="D45" s="289">
        <v>538910771.07999957</v>
      </c>
      <c r="E45" s="289">
        <v>784230400.66999996</v>
      </c>
      <c r="F45" s="290">
        <v>277596299.88999975</v>
      </c>
      <c r="G45" s="290">
        <v>4605160.3299999991</v>
      </c>
      <c r="H45" s="179">
        <v>-2.8881318492947172E-2</v>
      </c>
      <c r="I45" s="20"/>
    </row>
    <row r="46" spans="1:11" ht="10.5" customHeight="1" x14ac:dyDescent="0.2">
      <c r="B46" s="33" t="s">
        <v>106</v>
      </c>
      <c r="C46" s="289">
        <v>245019458.33000046</v>
      </c>
      <c r="D46" s="289">
        <v>535490688.59999955</v>
      </c>
      <c r="E46" s="289">
        <v>780510146.93000019</v>
      </c>
      <c r="F46" s="290">
        <v>274316471.7099998</v>
      </c>
      <c r="G46" s="290">
        <v>4584363.59</v>
      </c>
      <c r="H46" s="179">
        <v>-2.8843069959419765E-2</v>
      </c>
      <c r="I46" s="34"/>
    </row>
    <row r="47" spans="1:11" ht="10.5" customHeight="1" x14ac:dyDescent="0.2">
      <c r="B47" s="33" t="s">
        <v>304</v>
      </c>
      <c r="C47" s="289">
        <v>6355028.2500000037</v>
      </c>
      <c r="D47" s="289">
        <v>136196247.47999999</v>
      </c>
      <c r="E47" s="289">
        <v>142551275.72999996</v>
      </c>
      <c r="F47" s="290">
        <v>115366769.29999995</v>
      </c>
      <c r="G47" s="290">
        <v>900142.30999999982</v>
      </c>
      <c r="H47" s="179">
        <v>-4.0837187294365473E-2</v>
      </c>
      <c r="I47" s="34"/>
    </row>
    <row r="48" spans="1:11" ht="10.5" customHeight="1" x14ac:dyDescent="0.2">
      <c r="B48" s="33" t="s">
        <v>305</v>
      </c>
      <c r="C48" s="289">
        <v>23404.3</v>
      </c>
      <c r="D48" s="289">
        <v>3436138.0700000008</v>
      </c>
      <c r="E48" s="289">
        <v>3459542.3700000006</v>
      </c>
      <c r="F48" s="290">
        <v>3382191.0600000005</v>
      </c>
      <c r="G48" s="290">
        <v>15004.029999999999</v>
      </c>
      <c r="H48" s="179">
        <v>-0.13727776546171711</v>
      </c>
      <c r="I48" s="34"/>
    </row>
    <row r="49" spans="2:9" ht="10.5" customHeight="1" x14ac:dyDescent="0.2">
      <c r="B49" s="33" t="s">
        <v>306</v>
      </c>
      <c r="C49" s="289">
        <v>336866.56000000011</v>
      </c>
      <c r="D49" s="289">
        <v>61916010.139999941</v>
      </c>
      <c r="E49" s="289">
        <v>62252876.699999936</v>
      </c>
      <c r="F49" s="290">
        <v>60865938.939999945</v>
      </c>
      <c r="G49" s="290">
        <v>368172.13000000012</v>
      </c>
      <c r="H49" s="179">
        <v>-6.7202837234242474E-2</v>
      </c>
      <c r="I49" s="34"/>
    </row>
    <row r="50" spans="2:9" ht="10.5" customHeight="1" x14ac:dyDescent="0.2">
      <c r="B50" s="33" t="s">
        <v>307</v>
      </c>
      <c r="C50" s="289">
        <v>58936720.350000247</v>
      </c>
      <c r="D50" s="289">
        <v>51777993.519999929</v>
      </c>
      <c r="E50" s="289">
        <v>110714713.87000017</v>
      </c>
      <c r="F50" s="290">
        <v>5363056.7300000004</v>
      </c>
      <c r="G50" s="290">
        <v>714085.55999999982</v>
      </c>
      <c r="H50" s="179">
        <v>-2.039240868828196E-2</v>
      </c>
      <c r="I50" s="34"/>
    </row>
    <row r="51" spans="2:9" ht="10.5" customHeight="1" x14ac:dyDescent="0.2">
      <c r="B51" s="33" t="s">
        <v>308</v>
      </c>
      <c r="C51" s="289">
        <v>85030884.900000036</v>
      </c>
      <c r="D51" s="289">
        <v>74998120.249999911</v>
      </c>
      <c r="E51" s="289">
        <v>160029005.14999992</v>
      </c>
      <c r="F51" s="290">
        <v>22194120.87999998</v>
      </c>
      <c r="G51" s="290">
        <v>888606.28999999992</v>
      </c>
      <c r="H51" s="179">
        <v>-5.2807128493403077E-2</v>
      </c>
      <c r="I51" s="34"/>
    </row>
    <row r="52" spans="2:9" ht="10.5" customHeight="1" x14ac:dyDescent="0.2">
      <c r="B52" s="33" t="s">
        <v>309</v>
      </c>
      <c r="C52" s="289">
        <v>94336553.970000178</v>
      </c>
      <c r="D52" s="289">
        <v>207166179.1399999</v>
      </c>
      <c r="E52" s="289">
        <v>301502733.11000001</v>
      </c>
      <c r="F52" s="290">
        <v>67144394.799999908</v>
      </c>
      <c r="G52" s="290">
        <v>1698353.27</v>
      </c>
      <c r="H52" s="179">
        <v>-2.8101864604301863E-3</v>
      </c>
      <c r="I52" s="34"/>
    </row>
    <row r="53" spans="2:9" ht="10.5" customHeight="1" x14ac:dyDescent="0.2">
      <c r="B53" s="33" t="s">
        <v>105</v>
      </c>
      <c r="C53" s="289">
        <v>300171.26000000007</v>
      </c>
      <c r="D53" s="289">
        <v>3420082.4800000023</v>
      </c>
      <c r="E53" s="289">
        <v>3720253.740000003</v>
      </c>
      <c r="F53" s="290">
        <v>3279828.180000002</v>
      </c>
      <c r="G53" s="290">
        <v>20796.740000000002</v>
      </c>
      <c r="H53" s="179">
        <v>-3.6839794245109414E-2</v>
      </c>
      <c r="I53" s="34"/>
    </row>
    <row r="54" spans="2:9" ht="10.5" customHeight="1" x14ac:dyDescent="0.2">
      <c r="B54" s="16" t="s">
        <v>22</v>
      </c>
      <c r="C54" s="289">
        <v>124266617.50999917</v>
      </c>
      <c r="D54" s="289">
        <v>85729300.269749969</v>
      </c>
      <c r="E54" s="289">
        <v>209995917.77974916</v>
      </c>
      <c r="F54" s="290">
        <v>17915263.23</v>
      </c>
      <c r="G54" s="290">
        <v>958249.79749999987</v>
      </c>
      <c r="H54" s="179">
        <v>-4.1271532247925902E-2</v>
      </c>
      <c r="I54" s="34"/>
    </row>
    <row r="55" spans="2:9" ht="10.5" customHeight="1" x14ac:dyDescent="0.2">
      <c r="B55" s="16" t="s">
        <v>387</v>
      </c>
      <c r="C55" s="289">
        <v>136595.23685699998</v>
      </c>
      <c r="D55" s="289">
        <v>319969.02030000009</v>
      </c>
      <c r="E55" s="289">
        <v>456564.25715700007</v>
      </c>
      <c r="F55" s="290">
        <v>91648.199399999998</v>
      </c>
      <c r="G55" s="290">
        <v>2093.9082899999999</v>
      </c>
      <c r="H55" s="179"/>
      <c r="I55" s="34"/>
    </row>
    <row r="56" spans="2:9" ht="10.5" customHeight="1" x14ac:dyDescent="0.2">
      <c r="B56" s="16" t="s">
        <v>107</v>
      </c>
      <c r="C56" s="289"/>
      <c r="D56" s="289">
        <v>97394034.939999998</v>
      </c>
      <c r="E56" s="289">
        <v>97394034.939999998</v>
      </c>
      <c r="F56" s="290">
        <v>96473800</v>
      </c>
      <c r="G56" s="290">
        <v>556891.22000000009</v>
      </c>
      <c r="H56" s="179">
        <v>5.9500455110021999E-3</v>
      </c>
      <c r="I56" s="34"/>
    </row>
    <row r="57" spans="2:9" ht="10.5" customHeight="1" x14ac:dyDescent="0.2">
      <c r="B57" s="33" t="s">
        <v>110</v>
      </c>
      <c r="C57" s="289"/>
      <c r="D57" s="289">
        <v>31886037.249999996</v>
      </c>
      <c r="E57" s="289">
        <v>31886037.249999996</v>
      </c>
      <c r="F57" s="290">
        <v>31885977.249999996</v>
      </c>
      <c r="G57" s="290">
        <v>175930.56</v>
      </c>
      <c r="H57" s="179">
        <v>4.6899038731568199E-2</v>
      </c>
      <c r="I57" s="34"/>
    </row>
    <row r="58" spans="2:9" ht="10.5" customHeight="1" x14ac:dyDescent="0.2">
      <c r="B58" s="33" t="s">
        <v>109</v>
      </c>
      <c r="C58" s="289"/>
      <c r="D58" s="289">
        <v>45109623.060000002</v>
      </c>
      <c r="E58" s="289">
        <v>45109623.060000002</v>
      </c>
      <c r="F58" s="290">
        <v>45109623.060000002</v>
      </c>
      <c r="G58" s="290">
        <v>264210.66000000003</v>
      </c>
      <c r="H58" s="179">
        <v>1.4698552248537666E-3</v>
      </c>
      <c r="I58" s="34"/>
    </row>
    <row r="59" spans="2:9" ht="10.5" customHeight="1" x14ac:dyDescent="0.2">
      <c r="B59" s="33" t="s">
        <v>112</v>
      </c>
      <c r="C59" s="289"/>
      <c r="D59" s="289">
        <v>20044149.690000001</v>
      </c>
      <c r="E59" s="289">
        <v>20044149.690000001</v>
      </c>
      <c r="F59" s="290">
        <v>19478199.690000001</v>
      </c>
      <c r="G59" s="290">
        <v>115750</v>
      </c>
      <c r="H59" s="179">
        <v>-4.4372203376901287E-2</v>
      </c>
      <c r="I59" s="34"/>
    </row>
    <row r="60" spans="2:9" ht="10.5" customHeight="1" x14ac:dyDescent="0.2">
      <c r="B60" s="33" t="s">
        <v>111</v>
      </c>
      <c r="C60" s="289"/>
      <c r="D60" s="289">
        <v>354224.93999999994</v>
      </c>
      <c r="E60" s="289">
        <v>354224.93999999994</v>
      </c>
      <c r="F60" s="290"/>
      <c r="G60" s="290">
        <v>1000</v>
      </c>
      <c r="H60" s="179">
        <v>3.546377428385461E-2</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312806.07999999978</v>
      </c>
      <c r="D63" s="289">
        <v>2888577.8499999996</v>
      </c>
      <c r="E63" s="289">
        <v>3201383.9299999992</v>
      </c>
      <c r="F63" s="290">
        <v>3096575.6099999994</v>
      </c>
      <c r="G63" s="290">
        <v>5893.5199999999995</v>
      </c>
      <c r="H63" s="179">
        <v>-0.12683993108846703</v>
      </c>
      <c r="I63" s="34"/>
    </row>
    <row r="64" spans="2:9" ht="10.5" customHeight="1" x14ac:dyDescent="0.2">
      <c r="B64" s="16" t="s">
        <v>381</v>
      </c>
      <c r="C64" s="289">
        <v>2732360.4600000037</v>
      </c>
      <c r="D64" s="289">
        <v>3347155.6649999982</v>
      </c>
      <c r="E64" s="289">
        <v>6079516.1250000019</v>
      </c>
      <c r="F64" s="290">
        <v>24253.75</v>
      </c>
      <c r="G64" s="290">
        <v>21692.460000000003</v>
      </c>
      <c r="H64" s="179">
        <v>0.23076747954234889</v>
      </c>
      <c r="I64" s="34"/>
    </row>
    <row r="65" spans="1:11" ht="10.5" customHeight="1" x14ac:dyDescent="0.2">
      <c r="B65" s="16" t="s">
        <v>418</v>
      </c>
      <c r="C65" s="289"/>
      <c r="D65" s="289">
        <v>70837.375356000004</v>
      </c>
      <c r="E65" s="289">
        <v>70837.375356000004</v>
      </c>
      <c r="F65" s="290"/>
      <c r="G65" s="290">
        <v>5740</v>
      </c>
      <c r="H65" s="179">
        <v>-0.2630395506080877</v>
      </c>
      <c r="I65" s="34"/>
    </row>
    <row r="66" spans="1:11" ht="10.5" customHeight="1" x14ac:dyDescent="0.2">
      <c r="B66" s="16" t="s">
        <v>417</v>
      </c>
      <c r="C66" s="289"/>
      <c r="D66" s="289">
        <v>231598.25749500003</v>
      </c>
      <c r="E66" s="289">
        <v>231598.25749500003</v>
      </c>
      <c r="F66" s="290"/>
      <c r="G66" s="290"/>
      <c r="H66" s="179">
        <v>0.17629181438026742</v>
      </c>
      <c r="I66" s="34"/>
    </row>
    <row r="67" spans="1:11" ht="10.5" customHeight="1" x14ac:dyDescent="0.2">
      <c r="B67" s="16" t="s">
        <v>441</v>
      </c>
      <c r="C67" s="289"/>
      <c r="D67" s="289">
        <v>3626331.7834739997</v>
      </c>
      <c r="E67" s="289">
        <v>3626331.7834739997</v>
      </c>
      <c r="F67" s="290"/>
      <c r="G67" s="290"/>
      <c r="H67" s="179">
        <v>0.31366412938913313</v>
      </c>
      <c r="I67" s="34"/>
    </row>
    <row r="68" spans="1:11" ht="10.5" customHeight="1" x14ac:dyDescent="0.2">
      <c r="B68" s="16" t="s">
        <v>346</v>
      </c>
      <c r="C68" s="289"/>
      <c r="D68" s="289"/>
      <c r="E68" s="289"/>
      <c r="F68" s="290"/>
      <c r="G68" s="290"/>
      <c r="H68" s="179"/>
      <c r="I68" s="34"/>
    </row>
    <row r="69" spans="1:11" ht="10.5" customHeight="1" x14ac:dyDescent="0.2">
      <c r="B69" s="16" t="s">
        <v>312</v>
      </c>
      <c r="C69" s="289"/>
      <c r="D69" s="289"/>
      <c r="E69" s="289"/>
      <c r="F69" s="290"/>
      <c r="G69" s="290"/>
      <c r="H69" s="179"/>
      <c r="I69" s="34"/>
    </row>
    <row r="70" spans="1:11" ht="10.5" customHeight="1" x14ac:dyDescent="0.2">
      <c r="B70" s="16" t="s">
        <v>313</v>
      </c>
      <c r="C70" s="289"/>
      <c r="D70" s="289"/>
      <c r="E70" s="289"/>
      <c r="F70" s="290"/>
      <c r="G70" s="290"/>
      <c r="H70" s="179"/>
      <c r="I70" s="34"/>
    </row>
    <row r="71" spans="1:11" ht="10.5" customHeight="1" x14ac:dyDescent="0.2">
      <c r="B71" s="16" t="s">
        <v>94</v>
      </c>
      <c r="C71" s="289">
        <v>26680.239999999976</v>
      </c>
      <c r="D71" s="289">
        <v>579505.64</v>
      </c>
      <c r="E71" s="289">
        <v>606185.88</v>
      </c>
      <c r="F71" s="290"/>
      <c r="G71" s="290">
        <v>2064</v>
      </c>
      <c r="H71" s="179">
        <v>-0.14239994087486552</v>
      </c>
      <c r="I71" s="34"/>
    </row>
    <row r="72" spans="1:11" ht="10.5" customHeight="1" x14ac:dyDescent="0.2">
      <c r="B72" s="16" t="s">
        <v>92</v>
      </c>
      <c r="C72" s="289">
        <v>101502.69000000002</v>
      </c>
      <c r="D72" s="289">
        <v>22455.040000000001</v>
      </c>
      <c r="E72" s="289">
        <v>123957.73000000001</v>
      </c>
      <c r="F72" s="290">
        <v>2019.06</v>
      </c>
      <c r="G72" s="290">
        <v>484.94</v>
      </c>
      <c r="H72" s="179">
        <v>-0.22376143815918703</v>
      </c>
      <c r="I72" s="34"/>
    </row>
    <row r="73" spans="1:11" ht="10.5" customHeight="1" x14ac:dyDescent="0.2">
      <c r="B73" s="16" t="s">
        <v>93</v>
      </c>
      <c r="C73" s="289">
        <v>211490.58000000005</v>
      </c>
      <c r="D73" s="289">
        <v>36243.25</v>
      </c>
      <c r="E73" s="289">
        <v>247733.83000000005</v>
      </c>
      <c r="F73" s="290">
        <v>2071.2600000000002</v>
      </c>
      <c r="G73" s="290">
        <v>1135.5</v>
      </c>
      <c r="H73" s="179">
        <v>-0.14880835355424771</v>
      </c>
      <c r="I73" s="34"/>
      <c r="K73" s="28"/>
    </row>
    <row r="74" spans="1:11" ht="10.5" customHeight="1" x14ac:dyDescent="0.2">
      <c r="B74" s="16" t="s">
        <v>91</v>
      </c>
      <c r="C74" s="289">
        <v>201386.74</v>
      </c>
      <c r="D74" s="289">
        <v>119701.03999999998</v>
      </c>
      <c r="E74" s="289">
        <v>321087.77999999997</v>
      </c>
      <c r="F74" s="290">
        <v>34235.500000000007</v>
      </c>
      <c r="G74" s="290">
        <v>882.72</v>
      </c>
      <c r="H74" s="179">
        <v>-4.9638914159149339E-2</v>
      </c>
      <c r="I74" s="34"/>
      <c r="K74" s="28"/>
    </row>
    <row r="75" spans="1:11" s="28" customFormat="1" ht="10.5" customHeight="1" x14ac:dyDescent="0.2">
      <c r="A75" s="24"/>
      <c r="B75" s="16" t="s">
        <v>100</v>
      </c>
      <c r="C75" s="289">
        <v>59004.960000000036</v>
      </c>
      <c r="D75" s="289">
        <v>174578.10673999996</v>
      </c>
      <c r="E75" s="289">
        <v>233583.06674000001</v>
      </c>
      <c r="F75" s="290">
        <v>2753.2699999999968</v>
      </c>
      <c r="G75" s="290">
        <v>1044.54</v>
      </c>
      <c r="H75" s="179">
        <v>0.13246182621585167</v>
      </c>
      <c r="I75" s="27"/>
      <c r="J75" s="5"/>
      <c r="K75" s="5"/>
    </row>
    <row r="76" spans="1:11" s="28" customFormat="1" ht="10.5" customHeight="1" x14ac:dyDescent="0.2">
      <c r="A76" s="24"/>
      <c r="B76" s="16" t="s">
        <v>388</v>
      </c>
      <c r="C76" s="289">
        <v>1421.5731429999985</v>
      </c>
      <c r="D76" s="289">
        <v>3329.9797000000012</v>
      </c>
      <c r="E76" s="289">
        <v>4751.5528430000004</v>
      </c>
      <c r="F76" s="290">
        <v>953.8005999999998</v>
      </c>
      <c r="G76" s="290">
        <v>21.791710000000005</v>
      </c>
      <c r="H76" s="179"/>
      <c r="I76" s="27"/>
      <c r="J76" s="5"/>
      <c r="K76" s="5"/>
    </row>
    <row r="77" spans="1:11" ht="10.5" customHeight="1" x14ac:dyDescent="0.2">
      <c r="B77" s="16" t="s">
        <v>97</v>
      </c>
      <c r="C77" s="289"/>
      <c r="D77" s="289"/>
      <c r="E77" s="289"/>
      <c r="F77" s="290"/>
      <c r="G77" s="290"/>
      <c r="H77" s="179"/>
      <c r="I77" s="20"/>
    </row>
    <row r="78" spans="1:11" ht="10.5" customHeight="1" x14ac:dyDescent="0.2">
      <c r="B78" s="16" t="s">
        <v>380</v>
      </c>
      <c r="C78" s="289"/>
      <c r="D78" s="289"/>
      <c r="E78" s="289"/>
      <c r="F78" s="290"/>
      <c r="G78" s="290"/>
      <c r="H78" s="179"/>
      <c r="I78" s="20"/>
    </row>
    <row r="79" spans="1:11" ht="10.5" customHeight="1" x14ac:dyDescent="0.2">
      <c r="B79" s="16" t="s">
        <v>419</v>
      </c>
      <c r="C79" s="289"/>
      <c r="D79" s="289">
        <v>1717482.2287999999</v>
      </c>
      <c r="E79" s="289">
        <v>1717482.2287999999</v>
      </c>
      <c r="F79" s="290"/>
      <c r="G79" s="290"/>
      <c r="H79" s="179">
        <v>0.12510236516515372</v>
      </c>
      <c r="I79" s="20"/>
    </row>
    <row r="80" spans="1:11" ht="10.5" customHeight="1" x14ac:dyDescent="0.2">
      <c r="B80" s="16" t="s">
        <v>303</v>
      </c>
      <c r="C80" s="289"/>
      <c r="D80" s="289"/>
      <c r="E80" s="289"/>
      <c r="F80" s="290"/>
      <c r="G80" s="290"/>
      <c r="H80" s="179"/>
      <c r="I80" s="34"/>
    </row>
    <row r="81" spans="1:11" ht="10.5" customHeight="1" x14ac:dyDescent="0.2">
      <c r="B81" s="268" t="s">
        <v>255</v>
      </c>
      <c r="C81" s="289"/>
      <c r="D81" s="289">
        <v>359341</v>
      </c>
      <c r="E81" s="289">
        <v>359341</v>
      </c>
      <c r="F81" s="290">
        <v>359341</v>
      </c>
      <c r="G81" s="290">
        <v>3993.4</v>
      </c>
      <c r="H81" s="179">
        <v>-0.16730492386656759</v>
      </c>
      <c r="I81" s="34"/>
    </row>
    <row r="82" spans="1:11" ht="10.5" customHeight="1" x14ac:dyDescent="0.2">
      <c r="B82" s="16" t="s">
        <v>489</v>
      </c>
      <c r="C82" s="289"/>
      <c r="D82" s="289"/>
      <c r="E82" s="289"/>
      <c r="F82" s="290"/>
      <c r="G82" s="290"/>
      <c r="H82" s="179"/>
      <c r="I82" s="34"/>
    </row>
    <row r="83" spans="1:11" ht="10.5" customHeight="1" x14ac:dyDescent="0.2">
      <c r="B83" s="268" t="s">
        <v>487</v>
      </c>
      <c r="C83" s="289"/>
      <c r="D83" s="289">
        <v>16050.788</v>
      </c>
      <c r="E83" s="289">
        <v>16050.788</v>
      </c>
      <c r="F83" s="290"/>
      <c r="G83" s="290"/>
      <c r="H83" s="179">
        <v>0.43362268760421174</v>
      </c>
      <c r="I83" s="34"/>
    </row>
    <row r="84" spans="1:11" ht="10.5" customHeight="1" x14ac:dyDescent="0.2">
      <c r="B84" s="16" t="s">
        <v>420</v>
      </c>
      <c r="C84" s="289"/>
      <c r="D84" s="289">
        <v>628631.42980000004</v>
      </c>
      <c r="E84" s="289">
        <v>628631.42980000004</v>
      </c>
      <c r="F84" s="290"/>
      <c r="G84" s="290"/>
      <c r="H84" s="179">
        <v>-4.4625995425941034E-2</v>
      </c>
      <c r="I84" s="34"/>
    </row>
    <row r="85" spans="1:11" ht="10.5" customHeight="1" x14ac:dyDescent="0.2">
      <c r="B85" s="574" t="s">
        <v>447</v>
      </c>
      <c r="C85" s="289"/>
      <c r="D85" s="289">
        <v>2053</v>
      </c>
      <c r="E85" s="289">
        <v>2053</v>
      </c>
      <c r="F85" s="290"/>
      <c r="G85" s="290"/>
      <c r="H85" s="179">
        <v>-0.71987992904898346</v>
      </c>
      <c r="I85" s="34"/>
    </row>
    <row r="86" spans="1:11" ht="10.5" hidden="1" customHeight="1" x14ac:dyDescent="0.2">
      <c r="B86" s="574"/>
      <c r="C86" s="289"/>
      <c r="D86" s="289"/>
      <c r="E86" s="289"/>
      <c r="F86" s="290"/>
      <c r="G86" s="290"/>
      <c r="H86" s="179"/>
      <c r="I86" s="34"/>
    </row>
    <row r="87" spans="1:11" ht="10.5" customHeight="1" x14ac:dyDescent="0.2">
      <c r="B87" s="16" t="s">
        <v>99</v>
      </c>
      <c r="C87" s="289">
        <v>323553.64000000118</v>
      </c>
      <c r="D87" s="289">
        <v>300684.80220000009</v>
      </c>
      <c r="E87" s="289">
        <v>624238.44220000133</v>
      </c>
      <c r="F87" s="290">
        <v>55489.116361000015</v>
      </c>
      <c r="G87" s="290">
        <v>2103.3781760000002</v>
      </c>
      <c r="H87" s="179">
        <v>2.2905422125185648E-3</v>
      </c>
      <c r="I87" s="34"/>
    </row>
    <row r="88" spans="1:11" ht="10.5" customHeight="1" x14ac:dyDescent="0.2">
      <c r="B88" s="16" t="s">
        <v>283</v>
      </c>
      <c r="C88" s="289"/>
      <c r="D88" s="289">
        <v>-2343624</v>
      </c>
      <c r="E88" s="289">
        <v>-2343624</v>
      </c>
      <c r="F88" s="290">
        <v>-17808</v>
      </c>
      <c r="G88" s="290">
        <v>-17400</v>
      </c>
      <c r="H88" s="179">
        <v>2.2991573177866265E-3</v>
      </c>
      <c r="I88" s="34"/>
    </row>
    <row r="89" spans="1:11" ht="10.5" customHeight="1" x14ac:dyDescent="0.2">
      <c r="B89" s="16" t="s">
        <v>279</v>
      </c>
      <c r="C89" s="289">
        <v>43</v>
      </c>
      <c r="D89" s="289">
        <v>-20041136</v>
      </c>
      <c r="E89" s="289">
        <v>-20041093</v>
      </c>
      <c r="F89" s="290">
        <v>-70061</v>
      </c>
      <c r="G89" s="290">
        <v>-118611</v>
      </c>
      <c r="H89" s="179">
        <v>0.56068735495169775</v>
      </c>
      <c r="I89" s="20"/>
    </row>
    <row r="90" spans="1:11" s="28" customFormat="1" ht="15.75" customHeight="1" x14ac:dyDescent="0.2">
      <c r="A90" s="24"/>
      <c r="B90" s="35" t="s">
        <v>108</v>
      </c>
      <c r="C90" s="291">
        <v>373693092.29999959</v>
      </c>
      <c r="D90" s="291">
        <v>714093872.54661453</v>
      </c>
      <c r="E90" s="291">
        <v>1087786964.8466141</v>
      </c>
      <c r="F90" s="292">
        <v>395566834.68636072</v>
      </c>
      <c r="G90" s="292">
        <v>6031440.5056759994</v>
      </c>
      <c r="H90" s="178">
        <v>-3.6987835306814709E-2</v>
      </c>
      <c r="I90" s="36"/>
      <c r="J90" s="5"/>
      <c r="K90" s="209" t="b">
        <f>IF(ABS(E90-SUM(E45,E54:E56,E61:E89))&lt;0.001,TRUE,FALSE)</f>
        <v>1</v>
      </c>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350573392.0499987</v>
      </c>
      <c r="D92" s="289">
        <v>223574594.11804986</v>
      </c>
      <c r="E92" s="289">
        <v>574147986.16804862</v>
      </c>
      <c r="F92" s="290">
        <v>27922269.859999996</v>
      </c>
      <c r="G92" s="290">
        <v>3295510.8887499995</v>
      </c>
      <c r="H92" s="179">
        <v>-7.2436592364486185E-2</v>
      </c>
      <c r="I92" s="36"/>
      <c r="K92" s="5"/>
    </row>
    <row r="93" spans="1:11" ht="10.5" customHeight="1" x14ac:dyDescent="0.2">
      <c r="B93" s="16" t="s">
        <v>387</v>
      </c>
      <c r="C93" s="289">
        <v>152924.90709699996</v>
      </c>
      <c r="D93" s="289">
        <v>381669.10030000011</v>
      </c>
      <c r="E93" s="289">
        <v>534594.0073970001</v>
      </c>
      <c r="F93" s="290">
        <v>102030.8262</v>
      </c>
      <c r="G93" s="290">
        <v>2405.8198899999998</v>
      </c>
      <c r="H93" s="179"/>
      <c r="I93" s="34"/>
    </row>
    <row r="94" spans="1:11" ht="10.5" customHeight="1" x14ac:dyDescent="0.2">
      <c r="B94" s="16" t="s">
        <v>104</v>
      </c>
      <c r="C94" s="289">
        <v>263419155.60000047</v>
      </c>
      <c r="D94" s="289">
        <v>556129630.37999964</v>
      </c>
      <c r="E94" s="289">
        <v>819548785.98000014</v>
      </c>
      <c r="F94" s="290">
        <v>280469139.42999983</v>
      </c>
      <c r="G94" s="290">
        <v>4781964.47</v>
      </c>
      <c r="H94" s="179">
        <v>-2.9021302868779464E-2</v>
      </c>
      <c r="I94" s="34"/>
      <c r="K94" s="28"/>
    </row>
    <row r="95" spans="1:11" ht="10.5" customHeight="1" x14ac:dyDescent="0.2">
      <c r="B95" s="33" t="s">
        <v>106</v>
      </c>
      <c r="C95" s="289">
        <v>263042441.78000048</v>
      </c>
      <c r="D95" s="289">
        <v>552328341.00999963</v>
      </c>
      <c r="E95" s="289">
        <v>815370782.79000008</v>
      </c>
      <c r="F95" s="290">
        <v>276825114.8999998</v>
      </c>
      <c r="G95" s="290">
        <v>4760920.5</v>
      </c>
      <c r="H95" s="179">
        <v>-2.8929600323632343E-2</v>
      </c>
      <c r="I95" s="34"/>
      <c r="K95" s="28"/>
    </row>
    <row r="96" spans="1:11" s="28" customFormat="1" ht="10.5" customHeight="1" x14ac:dyDescent="0.2">
      <c r="A96" s="24"/>
      <c r="B96" s="33" t="s">
        <v>304</v>
      </c>
      <c r="C96" s="289">
        <v>7617916.5600000042</v>
      </c>
      <c r="D96" s="289">
        <v>136834850.01999998</v>
      </c>
      <c r="E96" s="289">
        <v>144452766.58000001</v>
      </c>
      <c r="F96" s="290">
        <v>115540788.29999997</v>
      </c>
      <c r="G96" s="290">
        <v>910668.43999999983</v>
      </c>
      <c r="H96" s="179">
        <v>-4.0600819505607677E-2</v>
      </c>
      <c r="I96" s="27"/>
      <c r="J96" s="5"/>
    </row>
    <row r="97" spans="1:11" s="28" customFormat="1" ht="10.5" customHeight="1" x14ac:dyDescent="0.2">
      <c r="A97" s="24"/>
      <c r="B97" s="33" t="s">
        <v>305</v>
      </c>
      <c r="C97" s="289">
        <v>23525.26</v>
      </c>
      <c r="D97" s="289">
        <v>3436451.5700000008</v>
      </c>
      <c r="E97" s="289">
        <v>3459976.8300000005</v>
      </c>
      <c r="F97" s="290">
        <v>3382191.0600000005</v>
      </c>
      <c r="G97" s="290">
        <v>15004.029999999999</v>
      </c>
      <c r="H97" s="179">
        <v>-0.13723804884978419</v>
      </c>
      <c r="I97" s="27"/>
      <c r="J97" s="5"/>
    </row>
    <row r="98" spans="1:11" s="28" customFormat="1" ht="10.5" customHeight="1" x14ac:dyDescent="0.2">
      <c r="A98" s="24"/>
      <c r="B98" s="33" t="s">
        <v>306</v>
      </c>
      <c r="C98" s="289">
        <v>336985.46000000014</v>
      </c>
      <c r="D98" s="289">
        <v>61931574.839999944</v>
      </c>
      <c r="E98" s="289">
        <v>62268560.299999945</v>
      </c>
      <c r="F98" s="290">
        <v>60880930.209999949</v>
      </c>
      <c r="G98" s="290">
        <v>368172.13000000012</v>
      </c>
      <c r="H98" s="179">
        <v>-6.7272219984378268E-2</v>
      </c>
      <c r="I98" s="27"/>
      <c r="J98" s="5"/>
    </row>
    <row r="99" spans="1:11" s="28" customFormat="1" ht="10.5" customHeight="1" x14ac:dyDescent="0.2">
      <c r="A99" s="24"/>
      <c r="B99" s="33" t="s">
        <v>307</v>
      </c>
      <c r="C99" s="289">
        <v>65347991.090000227</v>
      </c>
      <c r="D99" s="289">
        <v>57200514.239999935</v>
      </c>
      <c r="E99" s="289">
        <v>122548505.33000015</v>
      </c>
      <c r="F99" s="290">
        <v>5707205.4200000018</v>
      </c>
      <c r="G99" s="290">
        <v>772249.9099999998</v>
      </c>
      <c r="H99" s="179">
        <v>-3.3680476749795352E-2</v>
      </c>
      <c r="I99" s="27"/>
      <c r="J99" s="5"/>
    </row>
    <row r="100" spans="1:11" s="28" customFormat="1" ht="10.5" customHeight="1" x14ac:dyDescent="0.2">
      <c r="A100" s="24"/>
      <c r="B100" s="33" t="s">
        <v>308</v>
      </c>
      <c r="C100" s="289">
        <v>85209793.090000033</v>
      </c>
      <c r="D100" s="289">
        <v>75031225.519999906</v>
      </c>
      <c r="E100" s="289">
        <v>160241018.60999995</v>
      </c>
      <c r="F100" s="290">
        <v>22198719.609999977</v>
      </c>
      <c r="G100" s="290">
        <v>889389.36</v>
      </c>
      <c r="H100" s="179">
        <v>-5.2477991998351015E-2</v>
      </c>
      <c r="I100" s="27"/>
      <c r="J100" s="5"/>
    </row>
    <row r="101" spans="1:11" s="28" customFormat="1" ht="10.5" customHeight="1" x14ac:dyDescent="0.2">
      <c r="A101" s="24"/>
      <c r="B101" s="33" t="s">
        <v>309</v>
      </c>
      <c r="C101" s="289">
        <v>104506230.3200002</v>
      </c>
      <c r="D101" s="289">
        <v>217893724.81999984</v>
      </c>
      <c r="E101" s="289">
        <v>322399955.1400001</v>
      </c>
      <c r="F101" s="290">
        <v>69115280.299999908</v>
      </c>
      <c r="G101" s="290">
        <v>1805436.6300000001</v>
      </c>
      <c r="H101" s="179">
        <v>2.9998981010193049E-5</v>
      </c>
      <c r="I101" s="27"/>
      <c r="J101" s="5"/>
      <c r="K101" s="5"/>
    </row>
    <row r="102" spans="1:11" s="28" customFormat="1" ht="10.5" customHeight="1" x14ac:dyDescent="0.2">
      <c r="A102" s="24"/>
      <c r="B102" s="33" t="s">
        <v>105</v>
      </c>
      <c r="C102" s="289">
        <v>376713.82</v>
      </c>
      <c r="D102" s="289">
        <v>3801289.370000002</v>
      </c>
      <c r="E102" s="289">
        <v>4178003.1900000023</v>
      </c>
      <c r="F102" s="290">
        <v>3644024.5300000017</v>
      </c>
      <c r="G102" s="290">
        <v>21043.97</v>
      </c>
      <c r="H102" s="179">
        <v>-4.6592272137427004E-2</v>
      </c>
      <c r="I102" s="27"/>
      <c r="J102" s="5"/>
      <c r="K102" s="5"/>
    </row>
    <row r="103" spans="1:11" ht="10.5" customHeight="1" x14ac:dyDescent="0.2">
      <c r="B103" s="16" t="s">
        <v>100</v>
      </c>
      <c r="C103" s="289">
        <v>6450590.3800000008</v>
      </c>
      <c r="D103" s="289">
        <v>32013168.649215005</v>
      </c>
      <c r="E103" s="289">
        <v>38463759.029215008</v>
      </c>
      <c r="F103" s="290">
        <v>26892.369999999995</v>
      </c>
      <c r="G103" s="290">
        <v>130314.29999999997</v>
      </c>
      <c r="H103" s="179">
        <v>-0.14029766107322827</v>
      </c>
      <c r="I103" s="34"/>
    </row>
    <row r="104" spans="1:11" ht="10.5" customHeight="1" x14ac:dyDescent="0.2">
      <c r="B104" s="16" t="s">
        <v>388</v>
      </c>
      <c r="C104" s="289">
        <v>23388.502903000066</v>
      </c>
      <c r="D104" s="289">
        <v>86329.899699999994</v>
      </c>
      <c r="E104" s="289">
        <v>109718.40260300007</v>
      </c>
      <c r="F104" s="290">
        <v>14920.673800000008</v>
      </c>
      <c r="G104" s="290">
        <v>441.38010999999983</v>
      </c>
      <c r="H104" s="179"/>
      <c r="I104" s="34"/>
    </row>
    <row r="105" spans="1:11" ht="10.5" customHeight="1" x14ac:dyDescent="0.2">
      <c r="B105" s="16" t="s">
        <v>107</v>
      </c>
      <c r="C105" s="289"/>
      <c r="D105" s="289">
        <v>97394034.939999998</v>
      </c>
      <c r="E105" s="289">
        <v>97394034.939999998</v>
      </c>
      <c r="F105" s="290">
        <v>96473800</v>
      </c>
      <c r="G105" s="290">
        <v>556891.22000000009</v>
      </c>
      <c r="H105" s="179">
        <v>5.9500455110021999E-3</v>
      </c>
      <c r="I105" s="34"/>
      <c r="K105" s="28"/>
    </row>
    <row r="106" spans="1:11" ht="10.5" customHeight="1" x14ac:dyDescent="0.2">
      <c r="B106" s="33" t="s">
        <v>110</v>
      </c>
      <c r="C106" s="289"/>
      <c r="D106" s="289">
        <v>31886037.249999996</v>
      </c>
      <c r="E106" s="289">
        <v>31886037.249999996</v>
      </c>
      <c r="F106" s="290">
        <v>31885977.249999996</v>
      </c>
      <c r="G106" s="290">
        <v>175930.56</v>
      </c>
      <c r="H106" s="179">
        <v>4.6899038731568199E-2</v>
      </c>
      <c r="I106" s="34"/>
    </row>
    <row r="107" spans="1:11" s="28" customFormat="1" ht="10.5" customHeight="1" x14ac:dyDescent="0.2">
      <c r="A107" s="24"/>
      <c r="B107" s="33" t="s">
        <v>109</v>
      </c>
      <c r="C107" s="289"/>
      <c r="D107" s="289">
        <v>45109623.060000002</v>
      </c>
      <c r="E107" s="289">
        <v>45109623.060000002</v>
      </c>
      <c r="F107" s="290">
        <v>45109623.060000002</v>
      </c>
      <c r="G107" s="290">
        <v>264210.66000000003</v>
      </c>
      <c r="H107" s="179">
        <v>1.4698552248537666E-3</v>
      </c>
      <c r="I107" s="27"/>
      <c r="J107" s="5"/>
      <c r="K107" s="5"/>
    </row>
    <row r="108" spans="1:11" ht="10.5" customHeight="1" x14ac:dyDescent="0.2">
      <c r="B108" s="33" t="s">
        <v>112</v>
      </c>
      <c r="C108" s="289"/>
      <c r="D108" s="289">
        <v>20044149.690000001</v>
      </c>
      <c r="E108" s="289">
        <v>20044149.690000001</v>
      </c>
      <c r="F108" s="290">
        <v>19478199.690000001</v>
      </c>
      <c r="G108" s="290">
        <v>115750</v>
      </c>
      <c r="H108" s="179">
        <v>-4.4372203376901287E-2</v>
      </c>
      <c r="I108" s="34"/>
    </row>
    <row r="109" spans="1:11" ht="10.5" customHeight="1" x14ac:dyDescent="0.2">
      <c r="B109" s="33" t="s">
        <v>111</v>
      </c>
      <c r="C109" s="289"/>
      <c r="D109" s="289">
        <v>354224.93999999994</v>
      </c>
      <c r="E109" s="289">
        <v>354224.93999999994</v>
      </c>
      <c r="F109" s="290"/>
      <c r="G109" s="290">
        <v>1000</v>
      </c>
      <c r="H109" s="179">
        <v>3.546377428385461E-2</v>
      </c>
      <c r="I109" s="34"/>
    </row>
    <row r="110" spans="1:11" ht="10.5" customHeight="1" x14ac:dyDescent="0.2">
      <c r="B110" s="16" t="s">
        <v>97</v>
      </c>
      <c r="C110" s="289"/>
      <c r="D110" s="289"/>
      <c r="E110" s="289"/>
      <c r="F110" s="290"/>
      <c r="G110" s="290"/>
      <c r="H110" s="179"/>
      <c r="I110" s="20"/>
    </row>
    <row r="111" spans="1:11" ht="10.5" customHeight="1" x14ac:dyDescent="0.2">
      <c r="B111" s="16" t="s">
        <v>380</v>
      </c>
      <c r="C111" s="289"/>
      <c r="D111" s="289"/>
      <c r="E111" s="289"/>
      <c r="F111" s="290"/>
      <c r="G111" s="290"/>
      <c r="H111" s="179"/>
      <c r="I111" s="20"/>
    </row>
    <row r="112" spans="1:11" ht="10.5" customHeight="1" x14ac:dyDescent="0.2">
      <c r="B112" s="16" t="s">
        <v>419</v>
      </c>
      <c r="C112" s="289"/>
      <c r="D112" s="289">
        <v>194723569.54591587</v>
      </c>
      <c r="E112" s="289">
        <v>194723569.54591587</v>
      </c>
      <c r="F112" s="290"/>
      <c r="G112" s="290"/>
      <c r="H112" s="179">
        <v>7.947558223818163E-2</v>
      </c>
      <c r="I112" s="20"/>
    </row>
    <row r="113" spans="1:11" ht="10.5" customHeight="1" x14ac:dyDescent="0.25">
      <c r="B113" s="16" t="s">
        <v>103</v>
      </c>
      <c r="C113" s="289"/>
      <c r="D113" s="289"/>
      <c r="E113" s="289"/>
      <c r="F113" s="290"/>
      <c r="G113" s="290"/>
      <c r="H113" s="179"/>
      <c r="I113" s="34"/>
      <c r="K113" s="40"/>
    </row>
    <row r="114" spans="1:11" ht="10.5" customHeight="1" x14ac:dyDescent="0.25">
      <c r="B114" s="16" t="s">
        <v>96</v>
      </c>
      <c r="C114" s="289"/>
      <c r="D114" s="289"/>
      <c r="E114" s="289"/>
      <c r="F114" s="290"/>
      <c r="G114" s="290"/>
      <c r="H114" s="179"/>
      <c r="I114" s="34"/>
      <c r="K114" s="40"/>
    </row>
    <row r="115" spans="1:11" s="40" customFormat="1" ht="10.5" customHeight="1" x14ac:dyDescent="0.25">
      <c r="A115" s="38"/>
      <c r="B115" s="16" t="s">
        <v>95</v>
      </c>
      <c r="C115" s="289">
        <v>338648.95999999985</v>
      </c>
      <c r="D115" s="289">
        <v>3007742.9299999997</v>
      </c>
      <c r="E115" s="289">
        <v>3346391.8899999992</v>
      </c>
      <c r="F115" s="290">
        <v>3241583.5699999994</v>
      </c>
      <c r="G115" s="290">
        <v>6327.7599999999993</v>
      </c>
      <c r="H115" s="285">
        <v>-0.12178807163762939</v>
      </c>
      <c r="I115" s="39"/>
      <c r="J115" s="5"/>
    </row>
    <row r="116" spans="1:11" s="40" customFormat="1" ht="10.5" customHeight="1" x14ac:dyDescent="0.25">
      <c r="A116" s="38"/>
      <c r="B116" s="16" t="s">
        <v>381</v>
      </c>
      <c r="C116" s="289">
        <v>8598768.7100000121</v>
      </c>
      <c r="D116" s="289">
        <v>6823584.1100000013</v>
      </c>
      <c r="E116" s="289">
        <v>15422352.820000013</v>
      </c>
      <c r="F116" s="290">
        <v>26210.75</v>
      </c>
      <c r="G116" s="290">
        <v>91123.86</v>
      </c>
      <c r="H116" s="285">
        <v>5.2319935640870119E-2</v>
      </c>
      <c r="I116" s="39"/>
      <c r="J116" s="5"/>
      <c r="K116" s="5"/>
    </row>
    <row r="117" spans="1:11" s="40" customFormat="1" ht="10.5" customHeight="1" x14ac:dyDescent="0.25">
      <c r="A117" s="38"/>
      <c r="B117" s="16" t="s">
        <v>418</v>
      </c>
      <c r="C117" s="289"/>
      <c r="D117" s="289">
        <v>70837.375356000004</v>
      </c>
      <c r="E117" s="289">
        <v>70837.375356000004</v>
      </c>
      <c r="F117" s="290"/>
      <c r="G117" s="290">
        <v>5740</v>
      </c>
      <c r="H117" s="285">
        <v>-0.2630395506080877</v>
      </c>
      <c r="I117" s="39"/>
      <c r="J117" s="5"/>
      <c r="K117" s="5"/>
    </row>
    <row r="118" spans="1:11" ht="10.5" customHeight="1" x14ac:dyDescent="0.2">
      <c r="B118" s="16" t="s">
        <v>417</v>
      </c>
      <c r="C118" s="289"/>
      <c r="D118" s="289">
        <v>823933.004495</v>
      </c>
      <c r="E118" s="289">
        <v>823933.004495</v>
      </c>
      <c r="F118" s="290"/>
      <c r="G118" s="290"/>
      <c r="H118" s="179">
        <v>6.5090969824908917E-2</v>
      </c>
      <c r="I118" s="34"/>
    </row>
    <row r="119" spans="1:11" ht="10.5" customHeight="1" x14ac:dyDescent="0.2">
      <c r="B119" s="16" t="s">
        <v>441</v>
      </c>
      <c r="C119" s="289"/>
      <c r="D119" s="289">
        <v>11532699.672392001</v>
      </c>
      <c r="E119" s="289">
        <v>11532699.672392001</v>
      </c>
      <c r="F119" s="290"/>
      <c r="G119" s="290"/>
      <c r="H119" s="179">
        <v>0.10601110893100851</v>
      </c>
      <c r="I119" s="34"/>
    </row>
    <row r="120" spans="1:11" ht="10.5" customHeight="1" x14ac:dyDescent="0.2">
      <c r="B120" s="16" t="s">
        <v>346</v>
      </c>
      <c r="C120" s="289"/>
      <c r="D120" s="289"/>
      <c r="E120" s="289"/>
      <c r="F120" s="290"/>
      <c r="G120" s="290"/>
      <c r="H120" s="179"/>
      <c r="I120" s="34"/>
    </row>
    <row r="121" spans="1:11" ht="10.5" customHeight="1" x14ac:dyDescent="0.2">
      <c r="B121" s="16" t="s">
        <v>312</v>
      </c>
      <c r="C121" s="289"/>
      <c r="D121" s="289"/>
      <c r="E121" s="289"/>
      <c r="F121" s="290"/>
      <c r="G121" s="290"/>
      <c r="H121" s="179"/>
      <c r="I121" s="34"/>
    </row>
    <row r="122" spans="1:11" ht="10.5" customHeight="1" x14ac:dyDescent="0.2">
      <c r="B122" s="16" t="s">
        <v>313</v>
      </c>
      <c r="C122" s="289"/>
      <c r="D122" s="289"/>
      <c r="E122" s="289"/>
      <c r="F122" s="290"/>
      <c r="G122" s="290"/>
      <c r="H122" s="179"/>
      <c r="I122" s="34"/>
      <c r="K122" s="28"/>
    </row>
    <row r="123" spans="1:11" ht="10.5" customHeight="1" x14ac:dyDescent="0.2">
      <c r="B123" s="16" t="s">
        <v>91</v>
      </c>
      <c r="C123" s="289">
        <v>1658857.06</v>
      </c>
      <c r="D123" s="289">
        <v>775992.73999999987</v>
      </c>
      <c r="E123" s="289">
        <v>2434849.7999999998</v>
      </c>
      <c r="F123" s="290">
        <v>153613.09999999998</v>
      </c>
      <c r="G123" s="290">
        <v>26350.720000000001</v>
      </c>
      <c r="H123" s="179">
        <v>-5.9857430689244762E-2</v>
      </c>
      <c r="I123" s="34"/>
    </row>
    <row r="124" spans="1:11" ht="10.5" customHeight="1" x14ac:dyDescent="0.2">
      <c r="B124" s="16" t="s">
        <v>94</v>
      </c>
      <c r="C124" s="289">
        <v>26680.239999999976</v>
      </c>
      <c r="D124" s="289">
        <v>579505.64</v>
      </c>
      <c r="E124" s="289">
        <v>606185.88</v>
      </c>
      <c r="F124" s="290"/>
      <c r="G124" s="290">
        <v>2064</v>
      </c>
      <c r="H124" s="179">
        <v>-0.14239994087486552</v>
      </c>
      <c r="I124" s="34"/>
    </row>
    <row r="125" spans="1:11" s="28" customFormat="1" ht="10.5" customHeight="1" x14ac:dyDescent="0.2">
      <c r="A125" s="24"/>
      <c r="B125" s="16" t="s">
        <v>92</v>
      </c>
      <c r="C125" s="289">
        <v>101502.69000000002</v>
      </c>
      <c r="D125" s="289">
        <v>22455.040000000001</v>
      </c>
      <c r="E125" s="289">
        <v>123957.73000000001</v>
      </c>
      <c r="F125" s="290">
        <v>2019.06</v>
      </c>
      <c r="G125" s="290">
        <v>484.94</v>
      </c>
      <c r="H125" s="179">
        <v>-0.22376143815918703</v>
      </c>
      <c r="I125" s="27"/>
      <c r="J125" s="5"/>
      <c r="K125" s="5"/>
    </row>
    <row r="126" spans="1:11" ht="10.5" customHeight="1" x14ac:dyDescent="0.2">
      <c r="B126" s="16" t="s">
        <v>93</v>
      </c>
      <c r="C126" s="289">
        <v>211490.58000000005</v>
      </c>
      <c r="D126" s="289">
        <v>36243.25</v>
      </c>
      <c r="E126" s="289">
        <v>247733.83000000005</v>
      </c>
      <c r="F126" s="290">
        <v>2071.2600000000002</v>
      </c>
      <c r="G126" s="290">
        <v>1135.5</v>
      </c>
      <c r="H126" s="179">
        <v>-0.14880835355424771</v>
      </c>
      <c r="I126" s="34"/>
    </row>
    <row r="127" spans="1:11" ht="10.5" customHeight="1" x14ac:dyDescent="0.2">
      <c r="B127" s="16" t="s">
        <v>252</v>
      </c>
      <c r="C127" s="289"/>
      <c r="D127" s="289"/>
      <c r="E127" s="289"/>
      <c r="F127" s="290"/>
      <c r="G127" s="290"/>
      <c r="H127" s="179"/>
      <c r="I127" s="34"/>
    </row>
    <row r="128" spans="1:11" ht="10.5" customHeight="1" x14ac:dyDescent="0.2">
      <c r="B128" s="16" t="s">
        <v>303</v>
      </c>
      <c r="C128" s="289"/>
      <c r="D128" s="289"/>
      <c r="E128" s="289"/>
      <c r="F128" s="290"/>
      <c r="G128" s="290"/>
      <c r="H128" s="179"/>
      <c r="I128" s="34"/>
    </row>
    <row r="129" spans="1:11" ht="10.5" customHeight="1" x14ac:dyDescent="0.2">
      <c r="B129" s="268" t="s">
        <v>255</v>
      </c>
      <c r="C129" s="289"/>
      <c r="D129" s="289">
        <v>359341</v>
      </c>
      <c r="E129" s="289">
        <v>359341</v>
      </c>
      <c r="F129" s="290">
        <v>359341</v>
      </c>
      <c r="G129" s="290">
        <v>3993.4</v>
      </c>
      <c r="H129" s="179">
        <v>-0.16730492386656759</v>
      </c>
      <c r="I129" s="34"/>
    </row>
    <row r="130" spans="1:11" ht="10.5" customHeight="1" x14ac:dyDescent="0.2">
      <c r="B130" s="16" t="s">
        <v>489</v>
      </c>
      <c r="C130" s="289"/>
      <c r="D130" s="289"/>
      <c r="E130" s="289"/>
      <c r="F130" s="290"/>
      <c r="G130" s="290"/>
      <c r="H130" s="179"/>
      <c r="I130" s="34"/>
    </row>
    <row r="131" spans="1:11" ht="10.5" customHeight="1" x14ac:dyDescent="0.2">
      <c r="B131" s="268" t="s">
        <v>487</v>
      </c>
      <c r="C131" s="289"/>
      <c r="D131" s="289">
        <v>2851082.0309000006</v>
      </c>
      <c r="E131" s="289">
        <v>2851082.0309000006</v>
      </c>
      <c r="F131" s="290"/>
      <c r="G131" s="290"/>
      <c r="H131" s="179">
        <v>0.26966753537824584</v>
      </c>
      <c r="I131" s="34"/>
    </row>
    <row r="132" spans="1:11" ht="10.5" customHeight="1" x14ac:dyDescent="0.2">
      <c r="B132" s="16" t="s">
        <v>420</v>
      </c>
      <c r="C132" s="289"/>
      <c r="D132" s="289">
        <v>2062264.6630800001</v>
      </c>
      <c r="E132" s="289">
        <v>2062264.6630800001</v>
      </c>
      <c r="F132" s="290"/>
      <c r="G132" s="290"/>
      <c r="H132" s="179">
        <v>-0.22307744153688058</v>
      </c>
      <c r="I132" s="34"/>
    </row>
    <row r="133" spans="1:11" ht="10.5" customHeight="1" x14ac:dyDescent="0.2">
      <c r="B133" s="574" t="s">
        <v>449</v>
      </c>
      <c r="C133" s="289"/>
      <c r="D133" s="289">
        <v>2053</v>
      </c>
      <c r="E133" s="289">
        <v>2053</v>
      </c>
      <c r="F133" s="290"/>
      <c r="G133" s="290"/>
      <c r="H133" s="179">
        <v>-0.71987992904898346</v>
      </c>
      <c r="I133" s="34"/>
    </row>
    <row r="134" spans="1:11" ht="10.5" hidden="1" customHeight="1" x14ac:dyDescent="0.2">
      <c r="B134" s="574"/>
      <c r="C134" s="289"/>
      <c r="D134" s="289"/>
      <c r="E134" s="289"/>
      <c r="F134" s="290"/>
      <c r="G134" s="290"/>
      <c r="H134" s="179"/>
      <c r="I134" s="34"/>
    </row>
    <row r="135" spans="1:11" ht="10.5" customHeight="1" x14ac:dyDescent="0.2">
      <c r="B135" s="16" t="s">
        <v>99</v>
      </c>
      <c r="C135" s="289">
        <v>451851.51000000117</v>
      </c>
      <c r="D135" s="289">
        <v>591691.97510300018</v>
      </c>
      <c r="E135" s="289">
        <v>1043543.4851030014</v>
      </c>
      <c r="F135" s="290">
        <v>191542.39636099999</v>
      </c>
      <c r="G135" s="290">
        <v>3543.148205</v>
      </c>
      <c r="H135" s="179">
        <v>3.8621695319034144E-2</v>
      </c>
      <c r="I135" s="34"/>
    </row>
    <row r="136" spans="1:11" ht="10.5" customHeight="1" x14ac:dyDescent="0.2">
      <c r="B136" s="16" t="s">
        <v>283</v>
      </c>
      <c r="C136" s="289"/>
      <c r="D136" s="289">
        <v>-2773080</v>
      </c>
      <c r="E136" s="289">
        <v>-2773080</v>
      </c>
      <c r="F136" s="290">
        <v>-17808</v>
      </c>
      <c r="G136" s="290">
        <v>-20448</v>
      </c>
      <c r="H136" s="179">
        <v>2.4153518879631353E-2</v>
      </c>
      <c r="I136" s="34"/>
      <c r="K136" s="28"/>
    </row>
    <row r="137" spans="1:11" ht="10.5" customHeight="1" x14ac:dyDescent="0.2">
      <c r="B137" s="16" t="s">
        <v>279</v>
      </c>
      <c r="C137" s="289">
        <v>104.5</v>
      </c>
      <c r="D137" s="289">
        <v>-41126824</v>
      </c>
      <c r="E137" s="289">
        <v>-41126719.5</v>
      </c>
      <c r="F137" s="290">
        <v>-79369</v>
      </c>
      <c r="G137" s="290">
        <v>-279349</v>
      </c>
      <c r="H137" s="179">
        <v>0.55327697619132743</v>
      </c>
      <c r="I137" s="34"/>
    </row>
    <row r="138" spans="1:11" s="28" customFormat="1" ht="10.5" customHeight="1" x14ac:dyDescent="0.2">
      <c r="A138" s="24"/>
      <c r="B138" s="29" t="s">
        <v>113</v>
      </c>
      <c r="C138" s="291">
        <v>632007355.68999946</v>
      </c>
      <c r="D138" s="291">
        <v>1089942519.0645063</v>
      </c>
      <c r="E138" s="291">
        <v>1721949874.7545054</v>
      </c>
      <c r="F138" s="292">
        <v>408888257.29636073</v>
      </c>
      <c r="G138" s="292">
        <v>8608494.406955</v>
      </c>
      <c r="H138" s="178">
        <v>-4.5199217187975815E-2</v>
      </c>
      <c r="I138" s="36"/>
      <c r="J138" s="5"/>
      <c r="K138" s="209" t="b">
        <f>IF(ABS(E138-SUM(E92:E94,E103:E105,E110:E137))&lt;0.001,TRUE,FALSE)</f>
        <v>1</v>
      </c>
    </row>
    <row r="139" spans="1:11" s="28" customFormat="1" ht="10.5" customHeight="1" x14ac:dyDescent="0.2">
      <c r="A139" s="24"/>
      <c r="B139" s="74" t="s">
        <v>122</v>
      </c>
      <c r="C139" s="291"/>
      <c r="D139" s="291"/>
      <c r="E139" s="291"/>
      <c r="F139" s="292"/>
      <c r="G139" s="292"/>
      <c r="H139" s="178"/>
      <c r="I139" s="36"/>
      <c r="K139" s="5"/>
    </row>
    <row r="140" spans="1:11" ht="18" customHeight="1" x14ac:dyDescent="0.2">
      <c r="B140" s="16" t="s">
        <v>386</v>
      </c>
      <c r="C140" s="289">
        <v>2711824.2199999988</v>
      </c>
      <c r="D140" s="289">
        <v>16135999.179999998</v>
      </c>
      <c r="E140" s="289">
        <v>18847823.399999995</v>
      </c>
      <c r="F140" s="290">
        <v>10963.78</v>
      </c>
      <c r="G140" s="290">
        <v>137383.81</v>
      </c>
      <c r="H140" s="179">
        <v>2.864223284030043E-2</v>
      </c>
      <c r="I140" s="34"/>
    </row>
    <row r="141" spans="1:11" ht="10.5" customHeight="1" x14ac:dyDescent="0.2">
      <c r="B141" s="16" t="s">
        <v>100</v>
      </c>
      <c r="C141" s="289">
        <v>69499.399999999936</v>
      </c>
      <c r="D141" s="289">
        <v>1608399.2199999997</v>
      </c>
      <c r="E141" s="289">
        <v>1677898.6199999996</v>
      </c>
      <c r="F141" s="290"/>
      <c r="G141" s="290">
        <v>12918.929999999998</v>
      </c>
      <c r="H141" s="179">
        <v>0.40117609368318274</v>
      </c>
      <c r="I141" s="34"/>
    </row>
    <row r="142" spans="1:11" ht="10.5" customHeight="1" x14ac:dyDescent="0.2">
      <c r="B142" s="16" t="s">
        <v>177</v>
      </c>
      <c r="C142" s="289">
        <v>269440.94000000029</v>
      </c>
      <c r="D142" s="289">
        <v>240603.87000000005</v>
      </c>
      <c r="E142" s="289">
        <v>510044.81000000041</v>
      </c>
      <c r="F142" s="290">
        <v>126.48000000000002</v>
      </c>
      <c r="G142" s="290">
        <v>4055.7299999999996</v>
      </c>
      <c r="H142" s="179">
        <v>0.13472311651065327</v>
      </c>
      <c r="I142" s="34"/>
    </row>
    <row r="143" spans="1:11" ht="10.5" customHeight="1" x14ac:dyDescent="0.2">
      <c r="B143" s="16" t="s">
        <v>22</v>
      </c>
      <c r="C143" s="289">
        <v>5927610.5800000057</v>
      </c>
      <c r="D143" s="289">
        <v>3959564.0400050031</v>
      </c>
      <c r="E143" s="289">
        <v>9887174.6200050097</v>
      </c>
      <c r="F143" s="290">
        <v>5705.3</v>
      </c>
      <c r="G143" s="290">
        <v>60659.605000000003</v>
      </c>
      <c r="H143" s="179">
        <v>8.5241989523745954E-2</v>
      </c>
      <c r="I143" s="34"/>
    </row>
    <row r="144" spans="1:11" ht="10.5" customHeight="1" x14ac:dyDescent="0.2">
      <c r="B144" s="16" t="s">
        <v>381</v>
      </c>
      <c r="C144" s="289">
        <v>180649.47</v>
      </c>
      <c r="D144" s="289">
        <v>73034.912500000006</v>
      </c>
      <c r="E144" s="289">
        <v>253684.38250000001</v>
      </c>
      <c r="F144" s="290"/>
      <c r="G144" s="290">
        <v>1745</v>
      </c>
      <c r="H144" s="179">
        <v>0.31946261901835604</v>
      </c>
      <c r="I144" s="34"/>
    </row>
    <row r="145" spans="2:11" ht="10.5" customHeight="1" x14ac:dyDescent="0.2">
      <c r="B145" s="37" t="s">
        <v>312</v>
      </c>
      <c r="C145" s="289"/>
      <c r="D145" s="289">
        <v>204909.47689500003</v>
      </c>
      <c r="E145" s="289">
        <v>204909.47689500003</v>
      </c>
      <c r="F145" s="290"/>
      <c r="G145" s="290"/>
      <c r="H145" s="179">
        <v>0.30178579098433334</v>
      </c>
      <c r="I145" s="34"/>
    </row>
    <row r="146" spans="2:11" ht="10.5" customHeight="1" x14ac:dyDescent="0.2">
      <c r="B146" s="16" t="s">
        <v>385</v>
      </c>
      <c r="C146" s="289">
        <v>3524090.3199999994</v>
      </c>
      <c r="D146" s="289">
        <v>2451352.3799999952</v>
      </c>
      <c r="E146" s="289">
        <v>5975442.6999999955</v>
      </c>
      <c r="F146" s="290">
        <v>3750.5100000000007</v>
      </c>
      <c r="G146" s="290">
        <v>37993.54</v>
      </c>
      <c r="H146" s="179">
        <v>6.1859136299006412E-2</v>
      </c>
      <c r="I146" s="34"/>
    </row>
    <row r="147" spans="2:11" ht="10.5" customHeight="1" x14ac:dyDescent="0.2">
      <c r="B147" s="16" t="s">
        <v>382</v>
      </c>
      <c r="C147" s="289"/>
      <c r="D147" s="289">
        <v>141921.20000000001</v>
      </c>
      <c r="E147" s="289">
        <v>141921.20000000001</v>
      </c>
      <c r="F147" s="290"/>
      <c r="G147" s="290">
        <v>1025</v>
      </c>
      <c r="H147" s="179">
        <v>-0.23381300595744214</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c r="D150" s="289">
        <v>158965.03292800006</v>
      </c>
      <c r="E150" s="289">
        <v>158965.03292800006</v>
      </c>
      <c r="F150" s="290">
        <v>509.80964999999998</v>
      </c>
      <c r="G150" s="290">
        <v>648.24954300000013</v>
      </c>
      <c r="H150" s="179">
        <v>-0.62878177129787383</v>
      </c>
      <c r="I150" s="34"/>
    </row>
    <row r="151" spans="2:11" ht="10.5" customHeight="1" x14ac:dyDescent="0.2">
      <c r="B151" s="41" t="s">
        <v>120</v>
      </c>
      <c r="C151" s="293">
        <v>12683114.930000005</v>
      </c>
      <c r="D151" s="293">
        <v>24974749.312328003</v>
      </c>
      <c r="E151" s="293">
        <v>37657864.24232801</v>
      </c>
      <c r="F151" s="294">
        <v>21055.879649999999</v>
      </c>
      <c r="G151" s="294">
        <v>256429.864543</v>
      </c>
      <c r="H151" s="286">
        <v>5.5698814681820918E-2</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431</v>
      </c>
      <c r="C156" s="208"/>
      <c r="D156" s="208"/>
      <c r="E156" s="208"/>
      <c r="F156" s="208"/>
      <c r="G156" s="208"/>
      <c r="H156" s="205"/>
      <c r="I156" s="34"/>
    </row>
    <row r="157" spans="2:11" ht="14.25" customHeight="1" x14ac:dyDescent="0.25">
      <c r="B157" s="7" t="s">
        <v>288</v>
      </c>
      <c r="C157" s="8"/>
      <c r="D157" s="8"/>
      <c r="E157" s="8"/>
      <c r="F157" s="8"/>
      <c r="G157" s="8"/>
      <c r="H157" s="8"/>
      <c r="I157" s="8"/>
    </row>
    <row r="158" spans="2:11" ht="12" customHeight="1" x14ac:dyDescent="0.2">
      <c r="B158" s="9"/>
      <c r="C158" s="10" t="str">
        <f>C3</f>
        <v>MOIS DE NOVEMBRE 2024</v>
      </c>
      <c r="D158" s="11"/>
    </row>
    <row r="159" spans="2:11" ht="14.25" customHeight="1" x14ac:dyDescent="0.2">
      <c r="B159" s="12" t="str">
        <f>B4</f>
        <v xml:space="preserve">             I - ASSURANCE MALADIE : DÉPENSES en milliers d'euros</v>
      </c>
      <c r="C159" s="13"/>
      <c r="D159" s="13"/>
      <c r="E159" s="13"/>
      <c r="F159" s="13"/>
      <c r="G159" s="13"/>
      <c r="H159" s="14"/>
      <c r="I159" s="15"/>
      <c r="K159" s="28"/>
    </row>
    <row r="160" spans="2:11" ht="12" customHeight="1" x14ac:dyDescent="0.2">
      <c r="B160" s="16" t="s">
        <v>4</v>
      </c>
      <c r="C160" s="386" t="s">
        <v>1</v>
      </c>
      <c r="D160" s="17" t="s">
        <v>2</v>
      </c>
      <c r="E160" s="386" t="s">
        <v>6</v>
      </c>
      <c r="F160" s="219" t="s">
        <v>3</v>
      </c>
      <c r="G160" s="219" t="s">
        <v>237</v>
      </c>
      <c r="H160" s="19" t="str">
        <f>$H$5</f>
        <v>PCAP</v>
      </c>
      <c r="I160" s="20"/>
      <c r="K160" s="28"/>
    </row>
    <row r="161" spans="1:11" ht="9.75" customHeight="1" x14ac:dyDescent="0.2">
      <c r="B161" s="21"/>
      <c r="C161" s="45" t="s">
        <v>5</v>
      </c>
      <c r="D161" s="44" t="s">
        <v>5</v>
      </c>
      <c r="E161" s="45"/>
      <c r="F161" s="220" t="s">
        <v>241</v>
      </c>
      <c r="G161" s="220" t="s">
        <v>239</v>
      </c>
      <c r="H161" s="22" t="str">
        <f>$H$6</f>
        <v>en %</v>
      </c>
      <c r="I161" s="23"/>
      <c r="K161" s="28"/>
    </row>
    <row r="162" spans="1:11" s="28" customFormat="1" ht="13.5" customHeight="1" x14ac:dyDescent="0.2">
      <c r="A162" s="24"/>
      <c r="B162" s="31" t="s">
        <v>121</v>
      </c>
      <c r="C162" s="30"/>
      <c r="D162" s="30"/>
      <c r="E162" s="30"/>
      <c r="F162" s="222"/>
      <c r="G162" s="222"/>
      <c r="H162" s="178"/>
      <c r="I162" s="36"/>
    </row>
    <row r="163" spans="1:11" s="28" customFormat="1" ht="10.5" customHeight="1" x14ac:dyDescent="0.2">
      <c r="A163" s="24"/>
      <c r="B163" s="16" t="s">
        <v>116</v>
      </c>
      <c r="C163" s="289">
        <v>103277776.31999992</v>
      </c>
      <c r="D163" s="289">
        <v>11488229.439999986</v>
      </c>
      <c r="E163" s="289">
        <v>114766005.75999993</v>
      </c>
      <c r="F163" s="290">
        <v>239391.43000000005</v>
      </c>
      <c r="G163" s="290">
        <v>924661.61000000022</v>
      </c>
      <c r="H163" s="179">
        <v>-2.0112952069386014E-2</v>
      </c>
      <c r="I163" s="36"/>
      <c r="J163" s="5"/>
    </row>
    <row r="164" spans="1:11" s="28" customFormat="1" ht="10.5" customHeight="1" x14ac:dyDescent="0.2">
      <c r="A164" s="24"/>
      <c r="B164" s="16" t="s">
        <v>117</v>
      </c>
      <c r="C164" s="289">
        <v>60719146.349999987</v>
      </c>
      <c r="D164" s="289">
        <v>8192359.5499999989</v>
      </c>
      <c r="E164" s="289">
        <v>68911505.899999991</v>
      </c>
      <c r="F164" s="290">
        <v>834.54000000000008</v>
      </c>
      <c r="G164" s="290">
        <v>486801.74000000005</v>
      </c>
      <c r="H164" s="179">
        <v>-7.8055426342167E-2</v>
      </c>
      <c r="I164" s="36"/>
      <c r="J164" s="5"/>
    </row>
    <row r="165" spans="1:11" s="28" customFormat="1" ht="10.5" customHeight="1" x14ac:dyDescent="0.2">
      <c r="A165" s="24"/>
      <c r="B165" s="16" t="s">
        <v>118</v>
      </c>
      <c r="C165" s="289">
        <v>1894316.73</v>
      </c>
      <c r="D165" s="289">
        <v>41019298.830000013</v>
      </c>
      <c r="E165" s="289">
        <v>42913615.56000001</v>
      </c>
      <c r="F165" s="290"/>
      <c r="G165" s="290">
        <v>239987.03</v>
      </c>
      <c r="H165" s="179">
        <v>5.1556250873236342E-2</v>
      </c>
      <c r="I165" s="36"/>
      <c r="J165" s="5"/>
    </row>
    <row r="166" spans="1:11" s="28" customFormat="1" ht="10.5" customHeight="1" x14ac:dyDescent="0.2">
      <c r="A166" s="24"/>
      <c r="B166" s="16" t="s">
        <v>166</v>
      </c>
      <c r="C166" s="289">
        <v>17730947.449999966</v>
      </c>
      <c r="D166" s="289">
        <v>1488476.0499999973</v>
      </c>
      <c r="E166" s="289">
        <v>19219423.499999959</v>
      </c>
      <c r="F166" s="290">
        <v>3001.4600000000005</v>
      </c>
      <c r="G166" s="290">
        <v>147096.24000000008</v>
      </c>
      <c r="H166" s="179">
        <v>-7.0143679633232203E-3</v>
      </c>
      <c r="I166" s="36"/>
      <c r="J166" s="5"/>
    </row>
    <row r="167" spans="1:11" s="28" customFormat="1" ht="10.5" customHeight="1" x14ac:dyDescent="0.2">
      <c r="A167" s="24"/>
      <c r="B167" s="16" t="s">
        <v>22</v>
      </c>
      <c r="C167" s="289">
        <v>12040783.660000037</v>
      </c>
      <c r="D167" s="289">
        <v>1457675.8699999999</v>
      </c>
      <c r="E167" s="289">
        <v>13498459.530000038</v>
      </c>
      <c r="F167" s="290">
        <v>778</v>
      </c>
      <c r="G167" s="290">
        <v>94866.50999999998</v>
      </c>
      <c r="H167" s="179">
        <v>-1.09361009983584E-2</v>
      </c>
      <c r="I167" s="36"/>
      <c r="J167" s="5"/>
    </row>
    <row r="168" spans="1:11" s="28" customFormat="1" ht="10.5" customHeight="1" x14ac:dyDescent="0.2">
      <c r="A168" s="24"/>
      <c r="B168" s="16" t="s">
        <v>115</v>
      </c>
      <c r="C168" s="289">
        <v>9946270.4800000191</v>
      </c>
      <c r="D168" s="289">
        <v>9616491.4899999909</v>
      </c>
      <c r="E168" s="289">
        <v>19562761.970000014</v>
      </c>
      <c r="F168" s="290">
        <v>1386460.5699999994</v>
      </c>
      <c r="G168" s="290">
        <v>125597.68999999999</v>
      </c>
      <c r="H168" s="179">
        <v>-1.0073265496454153E-3</v>
      </c>
      <c r="I168" s="36"/>
      <c r="J168" s="5"/>
    </row>
    <row r="169" spans="1:11" s="28" customFormat="1" ht="10.5" customHeight="1" x14ac:dyDescent="0.2">
      <c r="A169" s="24"/>
      <c r="B169" s="16" t="s">
        <v>114</v>
      </c>
      <c r="C169" s="289">
        <v>129970.28999999985</v>
      </c>
      <c r="D169" s="289">
        <v>6759874.8199999835</v>
      </c>
      <c r="E169" s="289">
        <v>6889845.1099999836</v>
      </c>
      <c r="F169" s="290">
        <v>640.17000000000007</v>
      </c>
      <c r="G169" s="290">
        <v>39452.400000000016</v>
      </c>
      <c r="H169" s="179">
        <v>1.1248772185765255E-2</v>
      </c>
      <c r="I169" s="36"/>
      <c r="J169" s="5"/>
    </row>
    <row r="170" spans="1:11" s="28" customFormat="1" ht="10.5" customHeight="1" x14ac:dyDescent="0.2">
      <c r="A170" s="24"/>
      <c r="B170" s="16" t="s">
        <v>100</v>
      </c>
      <c r="C170" s="289">
        <v>3145.3500000000013</v>
      </c>
      <c r="D170" s="289">
        <v>3948.78</v>
      </c>
      <c r="E170" s="289">
        <v>7094.1300000000019</v>
      </c>
      <c r="F170" s="290"/>
      <c r="G170" s="290">
        <v>13.8</v>
      </c>
      <c r="H170" s="179">
        <v>8.1433795787455354E-2</v>
      </c>
      <c r="I170" s="36"/>
      <c r="J170" s="5"/>
    </row>
    <row r="171" spans="1:11" s="28" customFormat="1" ht="10.5" customHeight="1" x14ac:dyDescent="0.2">
      <c r="A171" s="24"/>
      <c r="B171" s="16" t="s">
        <v>283</v>
      </c>
      <c r="C171" s="289"/>
      <c r="D171" s="289">
        <v>-8640</v>
      </c>
      <c r="E171" s="289">
        <v>-8640</v>
      </c>
      <c r="F171" s="290"/>
      <c r="G171" s="290">
        <v>-120</v>
      </c>
      <c r="H171" s="179">
        <v>-0.17050691244239635</v>
      </c>
      <c r="I171" s="36"/>
      <c r="J171" s="5"/>
    </row>
    <row r="172" spans="1:11" s="28" customFormat="1" ht="12.75" customHeight="1" x14ac:dyDescent="0.2">
      <c r="A172" s="24"/>
      <c r="B172" s="16" t="s">
        <v>416</v>
      </c>
      <c r="C172" s="289"/>
      <c r="D172" s="289"/>
      <c r="E172" s="289"/>
      <c r="F172" s="290"/>
      <c r="G172" s="290"/>
      <c r="H172" s="179"/>
      <c r="I172" s="36"/>
      <c r="J172" s="5"/>
    </row>
    <row r="173" spans="1:11" s="28" customFormat="1" ht="12.75" customHeight="1" x14ac:dyDescent="0.2">
      <c r="A173" s="24"/>
      <c r="B173" s="16" t="s">
        <v>412</v>
      </c>
      <c r="C173" s="289"/>
      <c r="D173" s="289">
        <v>1139173.6451349999</v>
      </c>
      <c r="E173" s="289">
        <v>1139173.6451349999</v>
      </c>
      <c r="F173" s="290"/>
      <c r="G173" s="290"/>
      <c r="H173" s="179"/>
      <c r="I173" s="36"/>
      <c r="J173" s="5"/>
    </row>
    <row r="174" spans="1:11" s="28" customFormat="1" ht="12.75" customHeight="1" x14ac:dyDescent="0.2">
      <c r="A174" s="24"/>
      <c r="B174" s="16" t="s">
        <v>374</v>
      </c>
      <c r="C174" s="289">
        <v>172461.20000000004</v>
      </c>
      <c r="D174" s="289">
        <v>101414.60999999997</v>
      </c>
      <c r="E174" s="289">
        <v>273875.81</v>
      </c>
      <c r="F174" s="290"/>
      <c r="G174" s="290">
        <v>1008</v>
      </c>
      <c r="H174" s="179">
        <v>1.1484944163917543E-3</v>
      </c>
      <c r="I174" s="36"/>
      <c r="J174" s="5"/>
    </row>
    <row r="175" spans="1:11" s="28" customFormat="1" ht="12.75" customHeight="1" x14ac:dyDescent="0.2">
      <c r="A175" s="24"/>
      <c r="B175" s="574" t="s">
        <v>451</v>
      </c>
      <c r="C175" s="289"/>
      <c r="D175" s="289">
        <v>3505</v>
      </c>
      <c r="E175" s="289">
        <v>3505</v>
      </c>
      <c r="F175" s="290"/>
      <c r="G175" s="290"/>
      <c r="H175" s="179"/>
      <c r="I175" s="36"/>
      <c r="J175" s="5"/>
    </row>
    <row r="176" spans="1:11" s="28" customFormat="1" ht="12.75" hidden="1" customHeight="1" x14ac:dyDescent="0.2">
      <c r="A176" s="24"/>
      <c r="B176" s="574"/>
      <c r="C176" s="289"/>
      <c r="D176" s="289"/>
      <c r="E176" s="289"/>
      <c r="F176" s="290"/>
      <c r="G176" s="290"/>
      <c r="H176" s="179"/>
      <c r="I176" s="36"/>
      <c r="J176" s="5"/>
    </row>
    <row r="177" spans="1:11" s="28" customFormat="1" ht="12" customHeight="1" x14ac:dyDescent="0.2">
      <c r="A177" s="24"/>
      <c r="B177" s="269" t="s">
        <v>99</v>
      </c>
      <c r="C177" s="289"/>
      <c r="D177" s="289">
        <v>236013.27999999997</v>
      </c>
      <c r="E177" s="289">
        <v>236013.27999999997</v>
      </c>
      <c r="F177" s="290"/>
      <c r="G177" s="290">
        <v>1230</v>
      </c>
      <c r="H177" s="179">
        <v>0.43171223087220256</v>
      </c>
      <c r="I177" s="36"/>
    </row>
    <row r="178" spans="1:11" s="28" customFormat="1" ht="14.25" customHeight="1" x14ac:dyDescent="0.2">
      <c r="A178" s="24"/>
      <c r="B178" s="35" t="s">
        <v>119</v>
      </c>
      <c r="C178" s="291">
        <v>205914817.82999995</v>
      </c>
      <c r="D178" s="291">
        <v>81497821.365134969</v>
      </c>
      <c r="E178" s="291">
        <v>287412639.19513494</v>
      </c>
      <c r="F178" s="292">
        <v>1631106.1699999997</v>
      </c>
      <c r="G178" s="292">
        <v>2060595.0200000005</v>
      </c>
      <c r="H178" s="178">
        <v>-1.7767058840942096E-2</v>
      </c>
      <c r="I178" s="36"/>
      <c r="K178" s="209" t="b">
        <f>IF(ABS(E178-SUM(E163:E177))&lt;0.001,TRUE,FALSE)</f>
        <v>1</v>
      </c>
    </row>
    <row r="179" spans="1:11" s="28" customFormat="1" ht="14.25" customHeight="1" x14ac:dyDescent="0.2">
      <c r="A179" s="24"/>
      <c r="B179" s="31" t="s">
        <v>243</v>
      </c>
      <c r="C179" s="291"/>
      <c r="D179" s="291"/>
      <c r="E179" s="291"/>
      <c r="F179" s="292"/>
      <c r="G179" s="292"/>
      <c r="H179" s="178"/>
      <c r="I179" s="36"/>
    </row>
    <row r="180" spans="1:11" s="28" customFormat="1" ht="10.5" customHeight="1" x14ac:dyDescent="0.2">
      <c r="A180" s="24"/>
      <c r="B180" s="16" t="s">
        <v>22</v>
      </c>
      <c r="C180" s="289">
        <v>19358531.099999975</v>
      </c>
      <c r="D180" s="289">
        <v>14301435.290400002</v>
      </c>
      <c r="E180" s="289">
        <v>33659966.390399978</v>
      </c>
      <c r="F180" s="290"/>
      <c r="G180" s="290">
        <v>124375.73625000003</v>
      </c>
      <c r="H180" s="179">
        <v>7.1505973590505256E-2</v>
      </c>
      <c r="I180" s="36"/>
      <c r="J180" s="5"/>
    </row>
    <row r="181" spans="1:11" s="28" customFormat="1" ht="10.5" customHeight="1" x14ac:dyDescent="0.2">
      <c r="A181" s="24"/>
      <c r="B181" s="16" t="s">
        <v>387</v>
      </c>
      <c r="C181" s="289">
        <v>12172.027384999998</v>
      </c>
      <c r="D181" s="289">
        <v>51884.680000000015</v>
      </c>
      <c r="E181" s="289">
        <v>64056.707385000016</v>
      </c>
      <c r="F181" s="290"/>
      <c r="G181" s="290">
        <v>509.60759999999999</v>
      </c>
      <c r="H181" s="179">
        <v>-0.59493528876051083</v>
      </c>
      <c r="I181" s="36"/>
      <c r="J181" s="5"/>
    </row>
    <row r="182" spans="1:11" s="28" customFormat="1" ht="10.5" customHeight="1" x14ac:dyDescent="0.2">
      <c r="A182" s="24"/>
      <c r="B182" s="16" t="s">
        <v>104</v>
      </c>
      <c r="C182" s="289">
        <v>18384096.510000002</v>
      </c>
      <c r="D182" s="289">
        <v>12053622.280000005</v>
      </c>
      <c r="E182" s="289">
        <v>30437718.790000007</v>
      </c>
      <c r="F182" s="290"/>
      <c r="G182" s="290">
        <v>131387.88999999998</v>
      </c>
      <c r="H182" s="179">
        <v>4.5493513896917914E-2</v>
      </c>
      <c r="I182" s="36"/>
      <c r="J182" s="5"/>
    </row>
    <row r="183" spans="1:11" s="28" customFormat="1" ht="10.5" customHeight="1" x14ac:dyDescent="0.2">
      <c r="A183" s="24"/>
      <c r="B183" s="33" t="s">
        <v>106</v>
      </c>
      <c r="C183" s="289">
        <v>15044249.370000005</v>
      </c>
      <c r="D183" s="289">
        <v>11078600.160000004</v>
      </c>
      <c r="E183" s="289">
        <v>26122849.530000005</v>
      </c>
      <c r="F183" s="290"/>
      <c r="G183" s="290">
        <v>120814.47999999998</v>
      </c>
      <c r="H183" s="179">
        <v>5.6526893753162222E-2</v>
      </c>
      <c r="I183" s="36"/>
      <c r="J183" s="5"/>
    </row>
    <row r="184" spans="1:11" s="28" customFormat="1" ht="10.5" customHeight="1" x14ac:dyDescent="0.2">
      <c r="A184" s="24"/>
      <c r="B184" s="33" t="s">
        <v>304</v>
      </c>
      <c r="C184" s="289">
        <v>346539.10000000015</v>
      </c>
      <c r="D184" s="289">
        <v>838821.1</v>
      </c>
      <c r="E184" s="289">
        <v>1185360.2000000002</v>
      </c>
      <c r="F184" s="290"/>
      <c r="G184" s="290">
        <v>10372.27</v>
      </c>
      <c r="H184" s="179">
        <v>3.8172704242726896E-2</v>
      </c>
      <c r="I184" s="36"/>
      <c r="J184" s="5"/>
    </row>
    <row r="185" spans="1:11" s="28" customFormat="1" ht="10.5" customHeight="1" x14ac:dyDescent="0.2">
      <c r="A185" s="24"/>
      <c r="B185" s="33" t="s">
        <v>305</v>
      </c>
      <c r="C185" s="289">
        <v>337.47999999999996</v>
      </c>
      <c r="D185" s="289">
        <v>80145.17</v>
      </c>
      <c r="E185" s="289">
        <v>80482.649999999994</v>
      </c>
      <c r="F185" s="290"/>
      <c r="G185" s="290">
        <v>832.4</v>
      </c>
      <c r="H185" s="179">
        <v>-4.7875565408783238E-2</v>
      </c>
      <c r="I185" s="36"/>
      <c r="J185" s="5"/>
    </row>
    <row r="186" spans="1:11" s="28" customFormat="1" ht="10.5" customHeight="1" x14ac:dyDescent="0.2">
      <c r="A186" s="24"/>
      <c r="B186" s="33" t="s">
        <v>306</v>
      </c>
      <c r="C186" s="289">
        <v>5019.71</v>
      </c>
      <c r="D186" s="289">
        <v>286308.51</v>
      </c>
      <c r="E186" s="289">
        <v>291328.22000000003</v>
      </c>
      <c r="F186" s="290"/>
      <c r="G186" s="290">
        <v>4013.61</v>
      </c>
      <c r="H186" s="179">
        <v>-0.37237611628888312</v>
      </c>
      <c r="I186" s="36"/>
      <c r="J186" s="5"/>
    </row>
    <row r="187" spans="1:11" s="28" customFormat="1" ht="10.5" customHeight="1" x14ac:dyDescent="0.2">
      <c r="A187" s="24"/>
      <c r="B187" s="33" t="s">
        <v>307</v>
      </c>
      <c r="C187" s="289">
        <v>1862504.4000000006</v>
      </c>
      <c r="D187" s="289">
        <v>1045954.0299999998</v>
      </c>
      <c r="E187" s="289">
        <v>2908458.43</v>
      </c>
      <c r="F187" s="290"/>
      <c r="G187" s="290">
        <v>11280.080000000002</v>
      </c>
      <c r="H187" s="179">
        <v>2.3326966941795257E-2</v>
      </c>
      <c r="I187" s="36"/>
      <c r="J187" s="5"/>
    </row>
    <row r="188" spans="1:11" s="28" customFormat="1" ht="10.5" customHeight="1" x14ac:dyDescent="0.2">
      <c r="A188" s="24"/>
      <c r="B188" s="33" t="s">
        <v>308</v>
      </c>
      <c r="C188" s="289">
        <v>2537769.0999999982</v>
      </c>
      <c r="D188" s="289">
        <v>951197.0500000004</v>
      </c>
      <c r="E188" s="289">
        <v>3488966.1499999985</v>
      </c>
      <c r="F188" s="290"/>
      <c r="G188" s="290">
        <v>17556.75</v>
      </c>
      <c r="H188" s="179">
        <v>-4.0851783452659052E-2</v>
      </c>
      <c r="I188" s="36"/>
      <c r="J188" s="5"/>
      <c r="K188" s="5"/>
    </row>
    <row r="189" spans="1:11" s="28" customFormat="1" ht="10.5" customHeight="1" x14ac:dyDescent="0.2">
      <c r="A189" s="24"/>
      <c r="B189" s="33" t="s">
        <v>309</v>
      </c>
      <c r="C189" s="289">
        <v>10292079.580000004</v>
      </c>
      <c r="D189" s="289">
        <v>7876174.3000000035</v>
      </c>
      <c r="E189" s="289">
        <v>18168253.880000006</v>
      </c>
      <c r="F189" s="290"/>
      <c r="G189" s="290">
        <v>76759.37</v>
      </c>
      <c r="H189" s="179">
        <v>9.7448006701955414E-2</v>
      </c>
      <c r="I189" s="36"/>
      <c r="J189" s="5"/>
      <c r="K189" s="5"/>
    </row>
    <row r="190" spans="1:11" ht="10.5" customHeight="1" x14ac:dyDescent="0.2">
      <c r="B190" s="33" t="s">
        <v>105</v>
      </c>
      <c r="C190" s="289">
        <v>3339847.140000002</v>
      </c>
      <c r="D190" s="289">
        <v>975022.12000000023</v>
      </c>
      <c r="E190" s="289">
        <v>4314869.2600000026</v>
      </c>
      <c r="F190" s="290"/>
      <c r="G190" s="290">
        <v>10573.41</v>
      </c>
      <c r="H190" s="179">
        <v>-1.6676011983962513E-2</v>
      </c>
      <c r="I190" s="34"/>
    </row>
    <row r="191" spans="1:11" ht="10.5" customHeight="1" x14ac:dyDescent="0.2">
      <c r="B191" s="16" t="s">
        <v>116</v>
      </c>
      <c r="C191" s="289">
        <v>20345832.139999989</v>
      </c>
      <c r="D191" s="289">
        <v>2549597.3100000015</v>
      </c>
      <c r="E191" s="289">
        <v>22895429.449999992</v>
      </c>
      <c r="F191" s="290"/>
      <c r="G191" s="290">
        <v>63474.41</v>
      </c>
      <c r="H191" s="179">
        <v>8.7921345795827222E-5</v>
      </c>
      <c r="I191" s="34"/>
    </row>
    <row r="192" spans="1:11" ht="10.5" customHeight="1" x14ac:dyDescent="0.2">
      <c r="B192" s="16" t="s">
        <v>117</v>
      </c>
      <c r="C192" s="289">
        <v>13846485.410000008</v>
      </c>
      <c r="D192" s="289">
        <v>2669804.7700000005</v>
      </c>
      <c r="E192" s="289">
        <v>16516290.180000009</v>
      </c>
      <c r="F192" s="290"/>
      <c r="G192" s="290">
        <v>44382.59</v>
      </c>
      <c r="H192" s="179">
        <v>4.5348907264705307E-2</v>
      </c>
      <c r="I192" s="34"/>
      <c r="K192" s="28"/>
    </row>
    <row r="193" spans="1:11" ht="10.5" customHeight="1" x14ac:dyDescent="0.2">
      <c r="B193" s="16" t="s">
        <v>118</v>
      </c>
      <c r="C193" s="289">
        <v>224037.65000000011</v>
      </c>
      <c r="D193" s="289">
        <v>4604999.08</v>
      </c>
      <c r="E193" s="289">
        <v>4829036.7300000004</v>
      </c>
      <c r="F193" s="290"/>
      <c r="G193" s="290">
        <v>4044.16</v>
      </c>
      <c r="H193" s="179">
        <v>4.9672612558506302E-2</v>
      </c>
      <c r="I193" s="34"/>
      <c r="K193" s="28"/>
    </row>
    <row r="194" spans="1:11" s="28" customFormat="1" ht="10.5" customHeight="1" x14ac:dyDescent="0.2">
      <c r="A194" s="24"/>
      <c r="B194" s="16" t="s">
        <v>115</v>
      </c>
      <c r="C194" s="289">
        <v>1866683.1399999994</v>
      </c>
      <c r="D194" s="289">
        <v>2485323.5700000008</v>
      </c>
      <c r="E194" s="289">
        <v>4352006.71</v>
      </c>
      <c r="F194" s="290"/>
      <c r="G194" s="290">
        <v>13036.670000000002</v>
      </c>
      <c r="H194" s="179">
        <v>-0.10586278049808662</v>
      </c>
      <c r="I194" s="36"/>
      <c r="J194" s="5"/>
    </row>
    <row r="195" spans="1:11" s="28" customFormat="1" ht="10.5" customHeight="1" x14ac:dyDescent="0.2">
      <c r="A195" s="24"/>
      <c r="B195" s="16" t="s">
        <v>114</v>
      </c>
      <c r="C195" s="289">
        <v>12120.079999999994</v>
      </c>
      <c r="D195" s="289">
        <v>1867521.5000000009</v>
      </c>
      <c r="E195" s="289">
        <v>1879641.580000001</v>
      </c>
      <c r="F195" s="290"/>
      <c r="G195" s="290">
        <v>3989.0300000000016</v>
      </c>
      <c r="H195" s="179">
        <v>-0.13936818522346717</v>
      </c>
      <c r="I195" s="36"/>
      <c r="J195" s="5"/>
      <c r="K195" s="5"/>
    </row>
    <row r="196" spans="1:11" s="28" customFormat="1" ht="10.5" customHeight="1" x14ac:dyDescent="0.2">
      <c r="A196" s="24"/>
      <c r="B196" s="16" t="s">
        <v>95</v>
      </c>
      <c r="C196" s="289">
        <v>132246.33000000007</v>
      </c>
      <c r="D196" s="289">
        <v>691100.24</v>
      </c>
      <c r="E196" s="289">
        <v>823346.57</v>
      </c>
      <c r="F196" s="290"/>
      <c r="G196" s="290">
        <v>2182.36</v>
      </c>
      <c r="H196" s="179">
        <v>-7.0551911700991843E-2</v>
      </c>
      <c r="I196" s="36"/>
      <c r="J196" s="5"/>
      <c r="K196" s="5"/>
    </row>
    <row r="197" spans="1:11" ht="10.5" customHeight="1" x14ac:dyDescent="0.2">
      <c r="B197" s="16" t="s">
        <v>381</v>
      </c>
      <c r="C197" s="289">
        <v>8465960.4199999999</v>
      </c>
      <c r="D197" s="289">
        <v>1440594.8949999998</v>
      </c>
      <c r="E197" s="289">
        <v>9906555.3150000013</v>
      </c>
      <c r="F197" s="290"/>
      <c r="G197" s="290">
        <v>63452.950000000004</v>
      </c>
      <c r="H197" s="179">
        <v>0.17923721399177084</v>
      </c>
      <c r="I197" s="20"/>
    </row>
    <row r="198" spans="1:11" ht="10.5" customHeight="1" x14ac:dyDescent="0.2">
      <c r="B198" s="16" t="s">
        <v>418</v>
      </c>
      <c r="C198" s="289"/>
      <c r="D198" s="289">
        <v>9512.3529000000017</v>
      </c>
      <c r="E198" s="289">
        <v>9512.3529000000017</v>
      </c>
      <c r="F198" s="290"/>
      <c r="G198" s="290">
        <v>28</v>
      </c>
      <c r="H198" s="179">
        <v>-0.46288412702599091</v>
      </c>
      <c r="I198" s="34"/>
    </row>
    <row r="199" spans="1:11" ht="10.5" customHeight="1" x14ac:dyDescent="0.2">
      <c r="B199" s="16" t="s">
        <v>444</v>
      </c>
      <c r="C199" s="289"/>
      <c r="D199" s="289"/>
      <c r="E199" s="289"/>
      <c r="F199" s="290"/>
      <c r="G199" s="290"/>
      <c r="H199" s="179"/>
      <c r="I199" s="34"/>
    </row>
    <row r="200" spans="1:11" ht="10.5" customHeight="1" x14ac:dyDescent="0.2">
      <c r="B200" s="16" t="s">
        <v>441</v>
      </c>
      <c r="C200" s="289"/>
      <c r="D200" s="289">
        <v>751947.36229400011</v>
      </c>
      <c r="E200" s="289">
        <v>751947.36229400011</v>
      </c>
      <c r="F200" s="290"/>
      <c r="G200" s="290"/>
      <c r="H200" s="179"/>
      <c r="I200" s="34"/>
    </row>
    <row r="201" spans="1:11" ht="10.5" customHeight="1" x14ac:dyDescent="0.2">
      <c r="B201" s="16" t="s">
        <v>346</v>
      </c>
      <c r="C201" s="289"/>
      <c r="D201" s="289"/>
      <c r="E201" s="289"/>
      <c r="F201" s="290"/>
      <c r="G201" s="290"/>
      <c r="H201" s="179"/>
      <c r="I201" s="20"/>
    </row>
    <row r="202" spans="1:11" ht="10.5" customHeight="1" x14ac:dyDescent="0.2">
      <c r="B202" s="16" t="s">
        <v>350</v>
      </c>
      <c r="C202" s="289"/>
      <c r="D202" s="289">
        <v>172284.606676</v>
      </c>
      <c r="E202" s="289">
        <v>172284.606676</v>
      </c>
      <c r="F202" s="290"/>
      <c r="G202" s="290"/>
      <c r="H202" s="179">
        <v>-8.4332409731010527E-3</v>
      </c>
      <c r="I202" s="20"/>
    </row>
    <row r="203" spans="1:11" ht="10.5" customHeight="1" x14ac:dyDescent="0.2">
      <c r="B203" s="16" t="s">
        <v>313</v>
      </c>
      <c r="C203" s="289"/>
      <c r="D203" s="289"/>
      <c r="E203" s="289"/>
      <c r="F203" s="290"/>
      <c r="G203" s="290"/>
      <c r="H203" s="179"/>
      <c r="I203" s="20"/>
    </row>
    <row r="204" spans="1:11" ht="10.5" customHeight="1" x14ac:dyDescent="0.2">
      <c r="B204" s="16" t="s">
        <v>351</v>
      </c>
      <c r="C204" s="289"/>
      <c r="D204" s="289"/>
      <c r="E204" s="289"/>
      <c r="F204" s="290"/>
      <c r="G204" s="290"/>
      <c r="H204" s="179"/>
      <c r="I204" s="20"/>
    </row>
    <row r="205" spans="1:11" ht="10.5" customHeight="1" x14ac:dyDescent="0.2">
      <c r="B205" s="269" t="s">
        <v>412</v>
      </c>
      <c r="C205" s="289"/>
      <c r="D205" s="289"/>
      <c r="E205" s="289"/>
      <c r="F205" s="290"/>
      <c r="G205" s="290"/>
      <c r="H205" s="179"/>
      <c r="I205" s="34"/>
    </row>
    <row r="206" spans="1:11" ht="10.5" customHeight="1" x14ac:dyDescent="0.2">
      <c r="B206" s="16" t="s">
        <v>100</v>
      </c>
      <c r="C206" s="289">
        <v>58174.959999999992</v>
      </c>
      <c r="D206" s="289">
        <v>452005.14899999992</v>
      </c>
      <c r="E206" s="289">
        <v>510180.109</v>
      </c>
      <c r="F206" s="290"/>
      <c r="G206" s="290">
        <v>2147.7800000000002</v>
      </c>
      <c r="H206" s="179">
        <v>-0.52669909080564248</v>
      </c>
      <c r="I206" s="34"/>
    </row>
    <row r="207" spans="1:11" ht="10.5" customHeight="1" x14ac:dyDescent="0.2">
      <c r="B207" s="16" t="s">
        <v>388</v>
      </c>
      <c r="C207" s="289">
        <v>5543.622615000002</v>
      </c>
      <c r="D207" s="289">
        <v>26465.320000000011</v>
      </c>
      <c r="E207" s="289">
        <v>32008.942615000011</v>
      </c>
      <c r="F207" s="290"/>
      <c r="G207" s="290">
        <v>162.39240000000004</v>
      </c>
      <c r="H207" s="179"/>
      <c r="I207" s="34"/>
    </row>
    <row r="208" spans="1:11" ht="10.5" customHeight="1" x14ac:dyDescent="0.2">
      <c r="B208" s="16" t="s">
        <v>94</v>
      </c>
      <c r="C208" s="289">
        <v>958.89999999999986</v>
      </c>
      <c r="D208" s="289">
        <v>26541.75</v>
      </c>
      <c r="E208" s="289">
        <v>27500.65</v>
      </c>
      <c r="F208" s="290"/>
      <c r="G208" s="290"/>
      <c r="H208" s="179">
        <v>0.22919359654439408</v>
      </c>
      <c r="I208" s="34"/>
      <c r="K208" s="28"/>
    </row>
    <row r="209" spans="1:11" ht="10.5" customHeight="1" x14ac:dyDescent="0.2">
      <c r="B209" s="16" t="s">
        <v>92</v>
      </c>
      <c r="C209" s="289">
        <v>13511.369999999999</v>
      </c>
      <c r="D209" s="289">
        <v>2181.5000000000005</v>
      </c>
      <c r="E209" s="289">
        <v>15692.869999999999</v>
      </c>
      <c r="F209" s="290"/>
      <c r="G209" s="290">
        <v>70</v>
      </c>
      <c r="H209" s="179">
        <v>-0.42320384195808736</v>
      </c>
      <c r="I209" s="34"/>
    </row>
    <row r="210" spans="1:11" s="28" customFormat="1" ht="10.5" customHeight="1" x14ac:dyDescent="0.2">
      <c r="A210" s="24"/>
      <c r="B210" s="16" t="s">
        <v>93</v>
      </c>
      <c r="C210" s="289">
        <v>18623.02</v>
      </c>
      <c r="D210" s="289">
        <v>4394.2</v>
      </c>
      <c r="E210" s="289">
        <v>23017.22</v>
      </c>
      <c r="F210" s="290"/>
      <c r="G210" s="290"/>
      <c r="H210" s="179">
        <v>-0.22129655911570267</v>
      </c>
      <c r="I210" s="27"/>
      <c r="J210" s="5"/>
      <c r="K210" s="5"/>
    </row>
    <row r="211" spans="1:11" ht="10.5" customHeight="1" x14ac:dyDescent="0.2">
      <c r="B211" s="16" t="s">
        <v>303</v>
      </c>
      <c r="C211" s="289"/>
      <c r="D211" s="289"/>
      <c r="E211" s="289"/>
      <c r="F211" s="290"/>
      <c r="G211" s="290"/>
      <c r="H211" s="179"/>
      <c r="I211" s="34"/>
    </row>
    <row r="212" spans="1:11" ht="10.5" customHeight="1" x14ac:dyDescent="0.2">
      <c r="B212" s="16" t="s">
        <v>123</v>
      </c>
      <c r="C212" s="289">
        <v>115856.26999999997</v>
      </c>
      <c r="D212" s="289">
        <v>933024.2099999995</v>
      </c>
      <c r="E212" s="289">
        <v>1048880.4799999995</v>
      </c>
      <c r="F212" s="290"/>
      <c r="G212" s="290">
        <v>4185.58</v>
      </c>
      <c r="H212" s="179">
        <v>0.73024430121829109</v>
      </c>
      <c r="I212" s="34"/>
    </row>
    <row r="213" spans="1:11" ht="10.5" customHeight="1" x14ac:dyDescent="0.2">
      <c r="B213" s="16" t="s">
        <v>107</v>
      </c>
      <c r="C213" s="289"/>
      <c r="D213" s="289">
        <v>1000</v>
      </c>
      <c r="E213" s="289">
        <v>1000</v>
      </c>
      <c r="F213" s="290"/>
      <c r="G213" s="290"/>
      <c r="H213" s="179"/>
      <c r="I213" s="20"/>
    </row>
    <row r="214" spans="1:11" ht="10.5" customHeight="1" x14ac:dyDescent="0.2">
      <c r="B214" s="33" t="s">
        <v>110</v>
      </c>
      <c r="C214" s="289"/>
      <c r="D214" s="289"/>
      <c r="E214" s="289"/>
      <c r="F214" s="290"/>
      <c r="G214" s="290"/>
      <c r="H214" s="179"/>
      <c r="I214" s="34"/>
    </row>
    <row r="215" spans="1:11" ht="10.5" customHeight="1" x14ac:dyDescent="0.2">
      <c r="B215" s="33" t="s">
        <v>109</v>
      </c>
      <c r="C215" s="289"/>
      <c r="D215" s="289"/>
      <c r="E215" s="289"/>
      <c r="F215" s="290"/>
      <c r="G215" s="290"/>
      <c r="H215" s="179"/>
      <c r="I215" s="34"/>
    </row>
    <row r="216" spans="1:11" ht="10.5" customHeight="1" x14ac:dyDescent="0.2">
      <c r="B216" s="33" t="s">
        <v>111</v>
      </c>
      <c r="C216" s="289"/>
      <c r="D216" s="289">
        <v>1000</v>
      </c>
      <c r="E216" s="289">
        <v>1000</v>
      </c>
      <c r="F216" s="290"/>
      <c r="G216" s="290"/>
      <c r="H216" s="179"/>
      <c r="I216" s="34"/>
      <c r="K216" s="28"/>
    </row>
    <row r="217" spans="1:11" ht="10.5" customHeight="1" x14ac:dyDescent="0.2">
      <c r="B217" s="33" t="s">
        <v>112</v>
      </c>
      <c r="C217" s="289"/>
      <c r="D217" s="289"/>
      <c r="E217" s="289"/>
      <c r="F217" s="290"/>
      <c r="G217" s="290"/>
      <c r="H217" s="179"/>
      <c r="I217" s="34"/>
      <c r="K217" s="28"/>
    </row>
    <row r="218" spans="1:11" s="28" customFormat="1" ht="10.5" customHeight="1" x14ac:dyDescent="0.2">
      <c r="A218" s="24"/>
      <c r="B218" s="16" t="s">
        <v>256</v>
      </c>
      <c r="C218" s="289">
        <v>9454.69</v>
      </c>
      <c r="D218" s="289">
        <v>17371.8</v>
      </c>
      <c r="E218" s="289">
        <v>26826.489999999998</v>
      </c>
      <c r="F218" s="290"/>
      <c r="G218" s="290">
        <v>69.44</v>
      </c>
      <c r="H218" s="179">
        <v>0.33532554996677422</v>
      </c>
      <c r="I218" s="47"/>
      <c r="J218" s="5"/>
    </row>
    <row r="219" spans="1:11" s="28" customFormat="1" ht="10.5" customHeight="1" x14ac:dyDescent="0.2">
      <c r="A219" s="24"/>
      <c r="B219" s="16" t="s">
        <v>96</v>
      </c>
      <c r="C219" s="289"/>
      <c r="D219" s="289"/>
      <c r="E219" s="289"/>
      <c r="F219" s="290"/>
      <c r="G219" s="290"/>
      <c r="H219" s="179"/>
      <c r="I219" s="47"/>
      <c r="J219" s="5"/>
    </row>
    <row r="220" spans="1:11" s="28" customFormat="1" ht="10.5" customHeight="1" x14ac:dyDescent="0.2">
      <c r="A220" s="24"/>
      <c r="B220" s="16" t="s">
        <v>103</v>
      </c>
      <c r="C220" s="295"/>
      <c r="D220" s="295"/>
      <c r="E220" s="295"/>
      <c r="F220" s="296"/>
      <c r="G220" s="296"/>
      <c r="H220" s="190"/>
      <c r="I220" s="47"/>
      <c r="J220" s="5"/>
    </row>
    <row r="221" spans="1:11" s="28" customFormat="1" ht="10.5" customHeight="1" x14ac:dyDescent="0.2">
      <c r="A221" s="24"/>
      <c r="B221" s="16" t="s">
        <v>91</v>
      </c>
      <c r="C221" s="295">
        <v>250908.38999999996</v>
      </c>
      <c r="D221" s="295">
        <v>129911.76000000001</v>
      </c>
      <c r="E221" s="295">
        <v>380820.14999999997</v>
      </c>
      <c r="F221" s="296"/>
      <c r="G221" s="296">
        <v>1044</v>
      </c>
      <c r="H221" s="190">
        <v>0.20945518419602638</v>
      </c>
      <c r="I221" s="47"/>
      <c r="J221" s="5"/>
    </row>
    <row r="222" spans="1:11" s="28" customFormat="1" ht="10.5" customHeight="1" x14ac:dyDescent="0.2">
      <c r="A222" s="24"/>
      <c r="B222" s="16" t="s">
        <v>382</v>
      </c>
      <c r="C222" s="295"/>
      <c r="D222" s="295">
        <v>475</v>
      </c>
      <c r="E222" s="295">
        <v>475</v>
      </c>
      <c r="F222" s="296"/>
      <c r="G222" s="296"/>
      <c r="H222" s="190">
        <v>0.13095238095238093</v>
      </c>
      <c r="I222" s="47"/>
      <c r="J222" s="5"/>
    </row>
    <row r="223" spans="1:11" s="28" customFormat="1" ht="10.5" customHeight="1" x14ac:dyDescent="0.2">
      <c r="A223" s="24"/>
      <c r="B223" s="268" t="s">
        <v>255</v>
      </c>
      <c r="C223" s="295"/>
      <c r="D223" s="295">
        <v>23400</v>
      </c>
      <c r="E223" s="295">
        <v>23400</v>
      </c>
      <c r="F223" s="296"/>
      <c r="G223" s="296">
        <v>600</v>
      </c>
      <c r="H223" s="190">
        <v>-0.19804459968716881</v>
      </c>
      <c r="I223" s="47"/>
      <c r="J223" s="5"/>
    </row>
    <row r="224" spans="1:11" s="28" customFormat="1" ht="10.5" customHeight="1" x14ac:dyDescent="0.2">
      <c r="A224" s="24"/>
      <c r="B224" s="16" t="s">
        <v>254</v>
      </c>
      <c r="C224" s="295"/>
      <c r="D224" s="295"/>
      <c r="E224" s="295"/>
      <c r="F224" s="296"/>
      <c r="G224" s="296"/>
      <c r="H224" s="190"/>
      <c r="I224" s="47"/>
      <c r="J224" s="5"/>
    </row>
    <row r="225" spans="1:11" s="28" customFormat="1" ht="10.5" customHeight="1" x14ac:dyDescent="0.2">
      <c r="A225" s="24"/>
      <c r="B225" s="16" t="s">
        <v>97</v>
      </c>
      <c r="C225" s="295"/>
      <c r="D225" s="295"/>
      <c r="E225" s="295"/>
      <c r="F225" s="296"/>
      <c r="G225" s="296"/>
      <c r="H225" s="190"/>
      <c r="I225" s="47"/>
      <c r="J225" s="5"/>
    </row>
    <row r="226" spans="1:11" s="28" customFormat="1" ht="10.5" customHeight="1" x14ac:dyDescent="0.2">
      <c r="A226" s="24"/>
      <c r="B226" s="16" t="s">
        <v>380</v>
      </c>
      <c r="C226" s="295"/>
      <c r="D226" s="295"/>
      <c r="E226" s="295"/>
      <c r="F226" s="296"/>
      <c r="G226" s="296"/>
      <c r="H226" s="190"/>
      <c r="I226" s="47"/>
      <c r="J226" s="5"/>
    </row>
    <row r="227" spans="1:11" s="28" customFormat="1" ht="10.5" customHeight="1" x14ac:dyDescent="0.2">
      <c r="A227" s="24"/>
      <c r="B227" s="16" t="s">
        <v>419</v>
      </c>
      <c r="C227" s="295"/>
      <c r="D227" s="295">
        <v>5820148.4104000004</v>
      </c>
      <c r="E227" s="295">
        <v>5820148.4104000004</v>
      </c>
      <c r="F227" s="296"/>
      <c r="G227" s="296"/>
      <c r="H227" s="190">
        <v>0.25776874126397198</v>
      </c>
      <c r="I227" s="47"/>
      <c r="J227" s="5"/>
    </row>
    <row r="228" spans="1:11" s="28" customFormat="1" ht="10.5" customHeight="1" x14ac:dyDescent="0.2">
      <c r="A228" s="24"/>
      <c r="B228" s="16" t="s">
        <v>489</v>
      </c>
      <c r="C228" s="295"/>
      <c r="D228" s="295"/>
      <c r="E228" s="295"/>
      <c r="F228" s="296"/>
      <c r="G228" s="296"/>
      <c r="H228" s="190"/>
      <c r="I228" s="47"/>
      <c r="J228" s="5"/>
    </row>
    <row r="229" spans="1:11" s="28" customFormat="1" ht="10.5" customHeight="1" x14ac:dyDescent="0.2">
      <c r="A229" s="24"/>
      <c r="B229" s="16" t="s">
        <v>487</v>
      </c>
      <c r="C229" s="295"/>
      <c r="D229" s="295">
        <v>1193.213</v>
      </c>
      <c r="E229" s="295">
        <v>1193.213</v>
      </c>
      <c r="F229" s="296"/>
      <c r="G229" s="296"/>
      <c r="H229" s="190">
        <v>-0.58747230801473938</v>
      </c>
      <c r="I229" s="47"/>
      <c r="J229" s="5"/>
    </row>
    <row r="230" spans="1:11" s="28" customFormat="1" ht="10.5" customHeight="1" x14ac:dyDescent="0.2">
      <c r="A230" s="24"/>
      <c r="B230" s="16" t="s">
        <v>374</v>
      </c>
      <c r="C230" s="295">
        <v>23241</v>
      </c>
      <c r="D230" s="295">
        <v>13169.682500000001</v>
      </c>
      <c r="E230" s="295">
        <v>36410.682500000003</v>
      </c>
      <c r="F230" s="296"/>
      <c r="G230" s="296">
        <v>102</v>
      </c>
      <c r="H230" s="190">
        <v>0.14845864976597856</v>
      </c>
      <c r="I230" s="47"/>
      <c r="J230" s="5"/>
    </row>
    <row r="231" spans="1:11" s="28" customFormat="1" ht="10.5" customHeight="1" x14ac:dyDescent="0.2">
      <c r="A231" s="24"/>
      <c r="B231" s="16" t="s">
        <v>420</v>
      </c>
      <c r="C231" s="295"/>
      <c r="D231" s="295">
        <v>178414.099705</v>
      </c>
      <c r="E231" s="295">
        <v>178414.099705</v>
      </c>
      <c r="F231" s="296"/>
      <c r="G231" s="296"/>
      <c r="H231" s="190">
        <v>0.89836969855122417</v>
      </c>
      <c r="I231" s="47"/>
      <c r="J231" s="5"/>
    </row>
    <row r="232" spans="1:11" s="28" customFormat="1" ht="10.5" customHeight="1" x14ac:dyDescent="0.2">
      <c r="A232" s="24"/>
      <c r="B232" s="574" t="s">
        <v>460</v>
      </c>
      <c r="C232" s="295"/>
      <c r="D232" s="295"/>
      <c r="E232" s="295"/>
      <c r="F232" s="296"/>
      <c r="G232" s="296"/>
      <c r="H232" s="190"/>
      <c r="I232" s="47"/>
      <c r="J232" s="5"/>
    </row>
    <row r="233" spans="1:11" s="28" customFormat="1" ht="10.5" hidden="1" customHeight="1" x14ac:dyDescent="0.2">
      <c r="A233" s="24"/>
      <c r="B233" s="574"/>
      <c r="C233" s="295"/>
      <c r="D233" s="295"/>
      <c r="E233" s="295"/>
      <c r="F233" s="296"/>
      <c r="G233" s="296"/>
      <c r="H233" s="190"/>
      <c r="I233" s="47"/>
      <c r="J233" s="5"/>
    </row>
    <row r="234" spans="1:11" s="28" customFormat="1" ht="10.5" customHeight="1" x14ac:dyDescent="0.2">
      <c r="A234" s="24"/>
      <c r="B234" s="16" t="s">
        <v>99</v>
      </c>
      <c r="C234" s="295">
        <v>14298.240000000002</v>
      </c>
      <c r="D234" s="295">
        <v>225776.47800300005</v>
      </c>
      <c r="E234" s="295">
        <v>240074.71800300005</v>
      </c>
      <c r="F234" s="296"/>
      <c r="G234" s="296">
        <v>1141.5456500000003</v>
      </c>
      <c r="H234" s="190">
        <v>-0.17213346963861587</v>
      </c>
      <c r="I234" s="47"/>
      <c r="J234" s="5"/>
      <c r="K234" s="5"/>
    </row>
    <row r="235" spans="1:11" s="28" customFormat="1" ht="10.5" customHeight="1" x14ac:dyDescent="0.2">
      <c r="A235" s="24"/>
      <c r="B235" s="16" t="s">
        <v>283</v>
      </c>
      <c r="C235" s="295"/>
      <c r="D235" s="295">
        <v>-107952</v>
      </c>
      <c r="E235" s="295">
        <v>-107952</v>
      </c>
      <c r="F235" s="296"/>
      <c r="G235" s="296">
        <v>-336</v>
      </c>
      <c r="H235" s="190">
        <v>0.10137120470127337</v>
      </c>
      <c r="I235" s="47"/>
      <c r="J235" s="5"/>
    </row>
    <row r="236" spans="1:11" s="28" customFormat="1" ht="12.75" customHeight="1" x14ac:dyDescent="0.2">
      <c r="A236" s="24"/>
      <c r="B236" s="16" t="s">
        <v>279</v>
      </c>
      <c r="C236" s="295">
        <v>36.5</v>
      </c>
      <c r="D236" s="295">
        <v>-2581660</v>
      </c>
      <c r="E236" s="295">
        <v>-2581623.5</v>
      </c>
      <c r="F236" s="296"/>
      <c r="G236" s="296">
        <v>-11459</v>
      </c>
      <c r="H236" s="190">
        <v>0.86834666286477691</v>
      </c>
      <c r="I236" s="47"/>
    </row>
    <row r="237" spans="1:11" ht="10.5" customHeight="1" x14ac:dyDescent="0.2">
      <c r="B237" s="35" t="s">
        <v>245</v>
      </c>
      <c r="C237" s="297">
        <v>83158771.769999966</v>
      </c>
      <c r="D237" s="297">
        <v>48815488.509878017</v>
      </c>
      <c r="E237" s="297">
        <v>131974260.27987798</v>
      </c>
      <c r="F237" s="298"/>
      <c r="G237" s="298">
        <v>448591.14189999999</v>
      </c>
      <c r="H237" s="180">
        <v>4.240634137607846E-2</v>
      </c>
      <c r="I237" s="47"/>
      <c r="K237" s="209" t="b">
        <f>IF(ABS(E237-SUM(E180:E182,E191:E213,E218:E236))&lt;0.001,TRUE,FALSE)</f>
        <v>1</v>
      </c>
    </row>
    <row r="238" spans="1:11" ht="10.5" customHeight="1" x14ac:dyDescent="0.2">
      <c r="B238" s="31" t="s">
        <v>278</v>
      </c>
      <c r="C238" s="297"/>
      <c r="D238" s="297"/>
      <c r="E238" s="297"/>
      <c r="F238" s="298"/>
      <c r="G238" s="298"/>
      <c r="H238" s="180"/>
      <c r="I238" s="47"/>
    </row>
    <row r="239" spans="1:11" ht="10.5" customHeight="1" x14ac:dyDescent="0.2">
      <c r="B239" s="16" t="s">
        <v>22</v>
      </c>
      <c r="C239" s="295">
        <v>387900317.38999873</v>
      </c>
      <c r="D239" s="295">
        <v>243293269.31845489</v>
      </c>
      <c r="E239" s="295">
        <v>631193586.70845366</v>
      </c>
      <c r="F239" s="296">
        <v>27928753.159999996</v>
      </c>
      <c r="G239" s="296">
        <v>3575412.7399999993</v>
      </c>
      <c r="H239" s="190">
        <v>-6.2338428043263394E-2</v>
      </c>
      <c r="I239" s="47"/>
    </row>
    <row r="240" spans="1:11" ht="10.5" customHeight="1" x14ac:dyDescent="0.2">
      <c r="B240" s="16" t="s">
        <v>387</v>
      </c>
      <c r="C240" s="295">
        <v>165096.93448199995</v>
      </c>
      <c r="D240" s="295">
        <v>433553.7803000001</v>
      </c>
      <c r="E240" s="295">
        <v>598650.71478200017</v>
      </c>
      <c r="F240" s="296">
        <v>102030.8262</v>
      </c>
      <c r="G240" s="296">
        <v>2915.4274899999996</v>
      </c>
      <c r="H240" s="190"/>
      <c r="I240" s="47"/>
    </row>
    <row r="241" spans="2:9" ht="10.5" customHeight="1" x14ac:dyDescent="0.2">
      <c r="B241" s="16" t="s">
        <v>104</v>
      </c>
      <c r="C241" s="295">
        <v>303058289.88000047</v>
      </c>
      <c r="D241" s="295">
        <v>572123081.08999968</v>
      </c>
      <c r="E241" s="295">
        <v>875181370.97000003</v>
      </c>
      <c r="F241" s="296">
        <v>280475891.3999998</v>
      </c>
      <c r="G241" s="296">
        <v>5098442.1399999997</v>
      </c>
      <c r="H241" s="190">
        <v>-2.5562228621114458E-2</v>
      </c>
      <c r="I241" s="47"/>
    </row>
    <row r="242" spans="2:9" ht="10.5" customHeight="1" x14ac:dyDescent="0.2">
      <c r="B242" s="33" t="s">
        <v>106</v>
      </c>
      <c r="C242" s="295">
        <v>278086691.15000045</v>
      </c>
      <c r="D242" s="295">
        <v>563406941.1699996</v>
      </c>
      <c r="E242" s="295">
        <v>841493632.32000005</v>
      </c>
      <c r="F242" s="296">
        <v>276825114.8999998</v>
      </c>
      <c r="G242" s="296">
        <v>4881734.9799999995</v>
      </c>
      <c r="H242" s="190">
        <v>-2.64851748576026E-2</v>
      </c>
      <c r="I242" s="47"/>
    </row>
    <row r="243" spans="2:9" ht="10.5" customHeight="1" x14ac:dyDescent="0.2">
      <c r="B243" s="33" t="s">
        <v>304</v>
      </c>
      <c r="C243" s="295">
        <v>7964455.6600000048</v>
      </c>
      <c r="D243" s="295">
        <v>137673671.11999997</v>
      </c>
      <c r="E243" s="295">
        <v>145638126.77999997</v>
      </c>
      <c r="F243" s="296">
        <v>115540788.29999997</v>
      </c>
      <c r="G243" s="296">
        <v>921040.70999999985</v>
      </c>
      <c r="H243" s="190">
        <v>-4.0007957584754505E-2</v>
      </c>
      <c r="I243" s="47"/>
    </row>
    <row r="244" spans="2:9" ht="10.5" customHeight="1" x14ac:dyDescent="0.2">
      <c r="B244" s="33" t="s">
        <v>305</v>
      </c>
      <c r="C244" s="295">
        <v>23862.739999999998</v>
      </c>
      <c r="D244" s="295">
        <v>3516596.7400000007</v>
      </c>
      <c r="E244" s="295">
        <v>3540459.4800000009</v>
      </c>
      <c r="F244" s="296">
        <v>3382191.0600000005</v>
      </c>
      <c r="G244" s="296">
        <v>15836.429999999998</v>
      </c>
      <c r="H244" s="190">
        <v>-0.13539336169379768</v>
      </c>
      <c r="I244" s="47"/>
    </row>
    <row r="245" spans="2:9" ht="10.5" customHeight="1" x14ac:dyDescent="0.2">
      <c r="B245" s="33" t="s">
        <v>306</v>
      </c>
      <c r="C245" s="295">
        <v>342005.17000000016</v>
      </c>
      <c r="D245" s="295">
        <v>62217883.349999949</v>
      </c>
      <c r="E245" s="295">
        <v>62559888.519999944</v>
      </c>
      <c r="F245" s="296">
        <v>60880930.209999949</v>
      </c>
      <c r="G245" s="296">
        <v>372185.74000000011</v>
      </c>
      <c r="H245" s="190">
        <v>-6.9378944530223419E-2</v>
      </c>
      <c r="I245" s="47"/>
    </row>
    <row r="246" spans="2:9" ht="10.5" customHeight="1" x14ac:dyDescent="0.2">
      <c r="B246" s="33" t="s">
        <v>307</v>
      </c>
      <c r="C246" s="295">
        <v>67210495.490000218</v>
      </c>
      <c r="D246" s="295">
        <v>58246468.269999921</v>
      </c>
      <c r="E246" s="295">
        <v>125456963.76000015</v>
      </c>
      <c r="F246" s="296">
        <v>5707205.4200000018</v>
      </c>
      <c r="G246" s="296">
        <v>783529.98999999976</v>
      </c>
      <c r="H246" s="190">
        <v>-3.2430887638637107E-2</v>
      </c>
      <c r="I246" s="47"/>
    </row>
    <row r="247" spans="2:9" ht="10.5" customHeight="1" x14ac:dyDescent="0.2">
      <c r="B247" s="33" t="s">
        <v>308</v>
      </c>
      <c r="C247" s="295">
        <v>87747562.190000027</v>
      </c>
      <c r="D247" s="295">
        <v>75982422.569999903</v>
      </c>
      <c r="E247" s="295">
        <v>163729984.75999996</v>
      </c>
      <c r="F247" s="296">
        <v>22198719.609999977</v>
      </c>
      <c r="G247" s="296">
        <v>906946.11</v>
      </c>
      <c r="H247" s="190">
        <v>-5.2233185795469206E-2</v>
      </c>
      <c r="I247" s="47"/>
    </row>
    <row r="248" spans="2:9" ht="10.5" customHeight="1" x14ac:dyDescent="0.2">
      <c r="B248" s="33" t="s">
        <v>309</v>
      </c>
      <c r="C248" s="295">
        <v>114798309.90000021</v>
      </c>
      <c r="D248" s="295">
        <v>225769899.11999983</v>
      </c>
      <c r="E248" s="295">
        <v>340568209.02000004</v>
      </c>
      <c r="F248" s="296">
        <v>69115280.299999908</v>
      </c>
      <c r="G248" s="296">
        <v>1882196</v>
      </c>
      <c r="H248" s="190">
        <v>4.7881572291188501E-3</v>
      </c>
      <c r="I248" s="47"/>
    </row>
    <row r="249" spans="2:9" ht="10.5" customHeight="1" x14ac:dyDescent="0.2">
      <c r="B249" s="33" t="s">
        <v>105</v>
      </c>
      <c r="C249" s="295">
        <v>24971598.729999963</v>
      </c>
      <c r="D249" s="295">
        <v>8716139.9199999943</v>
      </c>
      <c r="E249" s="295">
        <v>33687738.649999946</v>
      </c>
      <c r="F249" s="296">
        <v>3650776.5000000019</v>
      </c>
      <c r="G249" s="296">
        <v>216707.16000000006</v>
      </c>
      <c r="H249" s="190">
        <v>-1.9261466785199799E-3</v>
      </c>
      <c r="I249" s="47"/>
    </row>
    <row r="250" spans="2:9" ht="10.5" customHeight="1" x14ac:dyDescent="0.2">
      <c r="B250" s="16" t="s">
        <v>116</v>
      </c>
      <c r="C250" s="295">
        <v>123623608.45999992</v>
      </c>
      <c r="D250" s="295">
        <v>14037826.749999987</v>
      </c>
      <c r="E250" s="295">
        <v>137661435.20999995</v>
      </c>
      <c r="F250" s="296">
        <v>239391.43000000005</v>
      </c>
      <c r="G250" s="296">
        <v>988136.02000000014</v>
      </c>
      <c r="H250" s="190">
        <v>-1.6809972167277865E-2</v>
      </c>
      <c r="I250" s="47"/>
    </row>
    <row r="251" spans="2:9" ht="10.5" customHeight="1" x14ac:dyDescent="0.2">
      <c r="B251" s="16" t="s">
        <v>117</v>
      </c>
      <c r="C251" s="295">
        <v>74565631.760000005</v>
      </c>
      <c r="D251" s="295">
        <v>10862164.319999998</v>
      </c>
      <c r="E251" s="295">
        <v>85427796.080000013</v>
      </c>
      <c r="F251" s="296">
        <v>834.54000000000008</v>
      </c>
      <c r="G251" s="296">
        <v>531184.33000000007</v>
      </c>
      <c r="H251" s="190">
        <v>-5.6521945078047087E-2</v>
      </c>
      <c r="I251" s="47"/>
    </row>
    <row r="252" spans="2:9" ht="10.5" customHeight="1" x14ac:dyDescent="0.2">
      <c r="B252" s="16" t="s">
        <v>118</v>
      </c>
      <c r="C252" s="295">
        <v>2118354.3800000004</v>
      </c>
      <c r="D252" s="295">
        <v>45624297.910000011</v>
      </c>
      <c r="E252" s="295">
        <v>47742652.290000007</v>
      </c>
      <c r="F252" s="296"/>
      <c r="G252" s="296">
        <v>244031.19</v>
      </c>
      <c r="H252" s="190">
        <v>5.13654188281083E-2</v>
      </c>
      <c r="I252" s="47"/>
    </row>
    <row r="253" spans="2:9" ht="10.5" customHeight="1" x14ac:dyDescent="0.2">
      <c r="B253" s="16" t="s">
        <v>100</v>
      </c>
      <c r="C253" s="295">
        <v>6581410.0900000008</v>
      </c>
      <c r="D253" s="295">
        <v>34077521.798215002</v>
      </c>
      <c r="E253" s="295">
        <v>40658931.888215005</v>
      </c>
      <c r="F253" s="296">
        <v>26892.369999999995</v>
      </c>
      <c r="G253" s="296">
        <v>145394.80999999997</v>
      </c>
      <c r="H253" s="190">
        <v>-0.13533504075406377</v>
      </c>
      <c r="I253" s="47"/>
    </row>
    <row r="254" spans="2:9" ht="10.5" customHeight="1" x14ac:dyDescent="0.2">
      <c r="B254" s="16" t="s">
        <v>388</v>
      </c>
      <c r="C254" s="295">
        <v>28932.125518000066</v>
      </c>
      <c r="D254" s="295">
        <v>112795.21970000002</v>
      </c>
      <c r="E254" s="295">
        <v>141727.34521800009</v>
      </c>
      <c r="F254" s="296">
        <v>14920.673800000008</v>
      </c>
      <c r="G254" s="296">
        <v>603.77250999999978</v>
      </c>
      <c r="H254" s="190"/>
      <c r="I254" s="20"/>
    </row>
    <row r="255" spans="2:9" ht="10.5" customHeight="1" x14ac:dyDescent="0.2">
      <c r="B255" s="16" t="s">
        <v>107</v>
      </c>
      <c r="C255" s="295"/>
      <c r="D255" s="295">
        <v>97395034.939999998</v>
      </c>
      <c r="E255" s="295">
        <v>97395034.939999998</v>
      </c>
      <c r="F255" s="296">
        <v>96473800</v>
      </c>
      <c r="G255" s="296">
        <v>556891.22000000009</v>
      </c>
      <c r="H255" s="190">
        <v>5.9603741727742854E-3</v>
      </c>
      <c r="I255" s="47"/>
    </row>
    <row r="256" spans="2:9" ht="10.5" customHeight="1" x14ac:dyDescent="0.2">
      <c r="B256" s="33" t="s">
        <v>110</v>
      </c>
      <c r="C256" s="289"/>
      <c r="D256" s="289">
        <v>31886037.249999996</v>
      </c>
      <c r="E256" s="289">
        <v>31886037.249999996</v>
      </c>
      <c r="F256" s="290">
        <v>31885977.249999996</v>
      </c>
      <c r="G256" s="290">
        <v>175930.56</v>
      </c>
      <c r="H256" s="179">
        <v>4.6899038731568199E-2</v>
      </c>
      <c r="I256" s="47"/>
    </row>
    <row r="257" spans="2:9" ht="10.5" customHeight="1" x14ac:dyDescent="0.2">
      <c r="B257" s="33" t="s">
        <v>109</v>
      </c>
      <c r="C257" s="295"/>
      <c r="D257" s="295">
        <v>45109623.060000002</v>
      </c>
      <c r="E257" s="295">
        <v>45109623.060000002</v>
      </c>
      <c r="F257" s="296">
        <v>45109623.060000002</v>
      </c>
      <c r="G257" s="296">
        <v>264210.66000000003</v>
      </c>
      <c r="H257" s="190">
        <v>1.4698552248537666E-3</v>
      </c>
      <c r="I257" s="47"/>
    </row>
    <row r="258" spans="2:9" ht="10.5" customHeight="1" x14ac:dyDescent="0.2">
      <c r="B258" s="33" t="s">
        <v>112</v>
      </c>
      <c r="C258" s="295"/>
      <c r="D258" s="295">
        <v>20044149.690000001</v>
      </c>
      <c r="E258" s="295">
        <v>20044149.690000001</v>
      </c>
      <c r="F258" s="296">
        <v>19478199.690000001</v>
      </c>
      <c r="G258" s="296">
        <v>115750</v>
      </c>
      <c r="H258" s="190">
        <v>-4.4372203376901287E-2</v>
      </c>
      <c r="I258" s="47"/>
    </row>
    <row r="259" spans="2:9" ht="10.5" customHeight="1" x14ac:dyDescent="0.2">
      <c r="B259" s="33" t="s">
        <v>111</v>
      </c>
      <c r="C259" s="295"/>
      <c r="D259" s="295">
        <v>355224.93999999994</v>
      </c>
      <c r="E259" s="295">
        <v>355224.93999999994</v>
      </c>
      <c r="F259" s="296"/>
      <c r="G259" s="296">
        <v>1000</v>
      </c>
      <c r="H259" s="190">
        <v>3.8386955735403072E-2</v>
      </c>
      <c r="I259" s="47"/>
    </row>
    <row r="260" spans="2:9" ht="10.5" customHeight="1" x14ac:dyDescent="0.2">
      <c r="B260" s="269" t="s">
        <v>411</v>
      </c>
      <c r="C260" s="295"/>
      <c r="D260" s="295"/>
      <c r="E260" s="295"/>
      <c r="F260" s="296"/>
      <c r="G260" s="296"/>
      <c r="H260" s="190"/>
      <c r="I260" s="47"/>
    </row>
    <row r="261" spans="2:9" ht="10.5" customHeight="1" x14ac:dyDescent="0.2">
      <c r="B261" s="16" t="s">
        <v>97</v>
      </c>
      <c r="C261" s="295"/>
      <c r="D261" s="295"/>
      <c r="E261" s="295"/>
      <c r="F261" s="296"/>
      <c r="G261" s="296"/>
      <c r="H261" s="190"/>
      <c r="I261" s="47"/>
    </row>
    <row r="262" spans="2:9" ht="10.5" customHeight="1" x14ac:dyDescent="0.2">
      <c r="B262" s="16" t="s">
        <v>380</v>
      </c>
      <c r="C262" s="295"/>
      <c r="D262" s="295"/>
      <c r="E262" s="295"/>
      <c r="F262" s="296"/>
      <c r="G262" s="296"/>
      <c r="H262" s="190"/>
      <c r="I262" s="47"/>
    </row>
    <row r="263" spans="2:9" ht="10.5" customHeight="1" x14ac:dyDescent="0.2">
      <c r="B263" s="16" t="s">
        <v>419</v>
      </c>
      <c r="C263" s="295"/>
      <c r="D263" s="295">
        <v>200543717.95631588</v>
      </c>
      <c r="E263" s="295">
        <v>200543717.95631588</v>
      </c>
      <c r="F263" s="296"/>
      <c r="G263" s="296"/>
      <c r="H263" s="190">
        <v>8.3934834621127719E-2</v>
      </c>
      <c r="I263" s="47"/>
    </row>
    <row r="264" spans="2:9" ht="10.5" customHeight="1" x14ac:dyDescent="0.2">
      <c r="B264" s="16" t="s">
        <v>103</v>
      </c>
      <c r="C264" s="295"/>
      <c r="D264" s="295"/>
      <c r="E264" s="295"/>
      <c r="F264" s="296"/>
      <c r="G264" s="296"/>
      <c r="H264" s="190"/>
      <c r="I264" s="47"/>
    </row>
    <row r="265" spans="2:9" ht="10.5" customHeight="1" x14ac:dyDescent="0.2">
      <c r="B265" s="16" t="s">
        <v>96</v>
      </c>
      <c r="C265" s="295"/>
      <c r="D265" s="295"/>
      <c r="E265" s="295"/>
      <c r="F265" s="296"/>
      <c r="G265" s="296"/>
      <c r="H265" s="190"/>
      <c r="I265" s="47"/>
    </row>
    <row r="266" spans="2:9" ht="10.5" customHeight="1" x14ac:dyDescent="0.2">
      <c r="B266" s="16" t="s">
        <v>115</v>
      </c>
      <c r="C266" s="295">
        <v>11812953.62000002</v>
      </c>
      <c r="D266" s="295">
        <v>12101815.059999991</v>
      </c>
      <c r="E266" s="295">
        <v>23914768.680000011</v>
      </c>
      <c r="F266" s="296">
        <v>1386460.5699999994</v>
      </c>
      <c r="G266" s="296">
        <v>138634.35999999999</v>
      </c>
      <c r="H266" s="190">
        <v>-2.1881142753968685E-2</v>
      </c>
      <c r="I266" s="47"/>
    </row>
    <row r="267" spans="2:9" ht="10.5" customHeight="1" x14ac:dyDescent="0.2">
      <c r="B267" s="16" t="s">
        <v>114</v>
      </c>
      <c r="C267" s="295">
        <v>142090.36999999982</v>
      </c>
      <c r="D267" s="295">
        <v>8627396.3199999817</v>
      </c>
      <c r="E267" s="295">
        <v>8769486.6899999827</v>
      </c>
      <c r="F267" s="296">
        <v>640.17000000000007</v>
      </c>
      <c r="G267" s="296">
        <v>43441.430000000015</v>
      </c>
      <c r="H267" s="190">
        <v>-2.5312616962037127E-2</v>
      </c>
      <c r="I267" s="47"/>
    </row>
    <row r="268" spans="2:9" ht="10.5" customHeight="1" x14ac:dyDescent="0.2">
      <c r="B268" s="16" t="s">
        <v>123</v>
      </c>
      <c r="C268" s="295">
        <v>2827680.4899999988</v>
      </c>
      <c r="D268" s="295">
        <v>17069023.389999997</v>
      </c>
      <c r="E268" s="295">
        <v>19896703.879999999</v>
      </c>
      <c r="F268" s="296">
        <v>10963.78</v>
      </c>
      <c r="G268" s="296">
        <v>141569.39000000001</v>
      </c>
      <c r="H268" s="190">
        <v>5.1110875086767038E-2</v>
      </c>
      <c r="I268" s="47"/>
    </row>
    <row r="269" spans="2:9" ht="10.5" customHeight="1" x14ac:dyDescent="0.2">
      <c r="B269" s="16" t="s">
        <v>95</v>
      </c>
      <c r="C269" s="295">
        <v>470895.28999999992</v>
      </c>
      <c r="D269" s="295">
        <v>3698843.1699999995</v>
      </c>
      <c r="E269" s="295">
        <v>4169738.4599999995</v>
      </c>
      <c r="F269" s="296">
        <v>3241583.5699999994</v>
      </c>
      <c r="G269" s="296">
        <v>8510.119999999999</v>
      </c>
      <c r="H269" s="190">
        <v>-0.11212360684068234</v>
      </c>
      <c r="I269" s="47"/>
    </row>
    <row r="270" spans="2:9" ht="10.5" customHeight="1" x14ac:dyDescent="0.2">
      <c r="B270" s="16" t="s">
        <v>422</v>
      </c>
      <c r="C270" s="295">
        <v>17245378.600000016</v>
      </c>
      <c r="D270" s="295">
        <v>8337213.9175000004</v>
      </c>
      <c r="E270" s="295">
        <v>25582592.517500017</v>
      </c>
      <c r="F270" s="296">
        <v>26210.75</v>
      </c>
      <c r="G270" s="296">
        <v>156321.81</v>
      </c>
      <c r="H270" s="190">
        <v>0.10039026775611526</v>
      </c>
      <c r="I270" s="47"/>
    </row>
    <row r="271" spans="2:9" ht="10.5" customHeight="1" x14ac:dyDescent="0.2">
      <c r="B271" s="16" t="s">
        <v>418</v>
      </c>
      <c r="C271" s="295"/>
      <c r="D271" s="295">
        <v>80349.728256000002</v>
      </c>
      <c r="E271" s="295">
        <v>80349.728256000002</v>
      </c>
      <c r="F271" s="296"/>
      <c r="G271" s="296">
        <v>5768</v>
      </c>
      <c r="H271" s="190">
        <v>-0.29413175854724172</v>
      </c>
      <c r="I271" s="47"/>
    </row>
    <row r="272" spans="2:9" ht="10.5" customHeight="1" x14ac:dyDescent="0.2">
      <c r="B272" s="16" t="s">
        <v>444</v>
      </c>
      <c r="C272" s="295"/>
      <c r="D272" s="295">
        <v>823933.004495</v>
      </c>
      <c r="E272" s="295">
        <v>823933.004495</v>
      </c>
      <c r="F272" s="296"/>
      <c r="G272" s="296"/>
      <c r="H272" s="190">
        <v>6.5090969824908917E-2</v>
      </c>
      <c r="I272" s="34"/>
    </row>
    <row r="273" spans="2:11" ht="10.5" customHeight="1" x14ac:dyDescent="0.2">
      <c r="B273" s="16" t="s">
        <v>441</v>
      </c>
      <c r="C273" s="295"/>
      <c r="D273" s="295">
        <v>12284647.034686001</v>
      </c>
      <c r="E273" s="295">
        <v>12284647.034686001</v>
      </c>
      <c r="F273" s="296"/>
      <c r="G273" s="296"/>
      <c r="H273" s="190">
        <v>0.14803954071685332</v>
      </c>
      <c r="I273" s="34"/>
    </row>
    <row r="274" spans="2:11" ht="10.5" customHeight="1" x14ac:dyDescent="0.2">
      <c r="B274" s="16" t="s">
        <v>346</v>
      </c>
      <c r="C274" s="295"/>
      <c r="D274" s="295"/>
      <c r="E274" s="295"/>
      <c r="F274" s="296"/>
      <c r="G274" s="296"/>
      <c r="H274" s="190"/>
      <c r="I274" s="47"/>
    </row>
    <row r="275" spans="2:11" ht="10.5" customHeight="1" x14ac:dyDescent="0.2">
      <c r="B275" s="16" t="s">
        <v>350</v>
      </c>
      <c r="C275" s="295"/>
      <c r="D275" s="295">
        <v>172284.606676</v>
      </c>
      <c r="E275" s="295">
        <v>172284.606676</v>
      </c>
      <c r="F275" s="296"/>
      <c r="G275" s="296"/>
      <c r="H275" s="190">
        <v>-8.4332409731010527E-3</v>
      </c>
      <c r="I275" s="47"/>
    </row>
    <row r="276" spans="2:11" ht="10.5" customHeight="1" x14ac:dyDescent="0.2">
      <c r="B276" s="16" t="s">
        <v>313</v>
      </c>
      <c r="C276" s="295"/>
      <c r="D276" s="295"/>
      <c r="E276" s="295"/>
      <c r="F276" s="296"/>
      <c r="G276" s="296"/>
      <c r="H276" s="190"/>
      <c r="I276" s="47"/>
      <c r="J276" s="73"/>
    </row>
    <row r="277" spans="2:11" ht="10.5" hidden="1" customHeight="1" x14ac:dyDescent="0.2">
      <c r="B277" s="16"/>
      <c r="C277" s="295"/>
      <c r="D277" s="295"/>
      <c r="E277" s="295"/>
      <c r="F277" s="296"/>
      <c r="G277" s="296"/>
      <c r="H277" s="190"/>
      <c r="I277" s="47"/>
    </row>
    <row r="278" spans="2:11" ht="10.5" customHeight="1" x14ac:dyDescent="0.2">
      <c r="B278" s="16" t="s">
        <v>351</v>
      </c>
      <c r="C278" s="295"/>
      <c r="D278" s="295">
        <v>204909.47689500003</v>
      </c>
      <c r="E278" s="295">
        <v>204909.47689500003</v>
      </c>
      <c r="F278" s="296"/>
      <c r="G278" s="296"/>
      <c r="H278" s="190">
        <v>0.30178579098433334</v>
      </c>
      <c r="I278" s="47"/>
    </row>
    <row r="279" spans="2:11" ht="10.5" customHeight="1" x14ac:dyDescent="0.2">
      <c r="B279" s="269" t="s">
        <v>412</v>
      </c>
      <c r="C279" s="295"/>
      <c r="D279" s="295">
        <v>1139173.6451349999</v>
      </c>
      <c r="E279" s="295">
        <v>1139173.6451349999</v>
      </c>
      <c r="F279" s="296"/>
      <c r="G279" s="296"/>
      <c r="H279" s="190"/>
      <c r="I279" s="47"/>
    </row>
    <row r="280" spans="2:11" ht="10.5" customHeight="1" x14ac:dyDescent="0.2">
      <c r="B280" s="16" t="s">
        <v>94</v>
      </c>
      <c r="C280" s="295">
        <v>27639.139999999978</v>
      </c>
      <c r="D280" s="295">
        <v>606047.39</v>
      </c>
      <c r="E280" s="295">
        <v>633686.53</v>
      </c>
      <c r="F280" s="296"/>
      <c r="G280" s="296">
        <v>2064</v>
      </c>
      <c r="H280" s="190">
        <v>-0.13099910828492778</v>
      </c>
      <c r="I280" s="47"/>
    </row>
    <row r="281" spans="2:11" ht="10.5" customHeight="1" x14ac:dyDescent="0.2">
      <c r="B281" s="16" t="s">
        <v>92</v>
      </c>
      <c r="C281" s="295">
        <v>115014.06000000001</v>
      </c>
      <c r="D281" s="295">
        <v>24636.54</v>
      </c>
      <c r="E281" s="295">
        <v>139650.6</v>
      </c>
      <c r="F281" s="296">
        <v>2019.06</v>
      </c>
      <c r="G281" s="296">
        <v>554.94000000000005</v>
      </c>
      <c r="H281" s="190">
        <v>-0.25279462438203404</v>
      </c>
      <c r="I281" s="47"/>
    </row>
    <row r="282" spans="2:11" ht="10.5" customHeight="1" x14ac:dyDescent="0.2">
      <c r="B282" s="16" t="s">
        <v>93</v>
      </c>
      <c r="C282" s="295">
        <v>230113.60000000003</v>
      </c>
      <c r="D282" s="295">
        <v>40637.449999999997</v>
      </c>
      <c r="E282" s="295">
        <v>270751.05000000005</v>
      </c>
      <c r="F282" s="296">
        <v>2071.2600000000002</v>
      </c>
      <c r="G282" s="296">
        <v>1135.5</v>
      </c>
      <c r="H282" s="190">
        <v>-0.15549151560004593</v>
      </c>
      <c r="I282" s="47"/>
    </row>
    <row r="283" spans="2:11" ht="10.5" customHeight="1" x14ac:dyDescent="0.2">
      <c r="B283" s="16" t="s">
        <v>91</v>
      </c>
      <c r="C283" s="295">
        <v>1909765.45</v>
      </c>
      <c r="D283" s="295">
        <v>905904.49999999988</v>
      </c>
      <c r="E283" s="295">
        <v>2815669.95</v>
      </c>
      <c r="F283" s="296">
        <v>153613.09999999998</v>
      </c>
      <c r="G283" s="296">
        <v>27394.720000000001</v>
      </c>
      <c r="H283" s="190">
        <v>-3.0664395194794136E-2</v>
      </c>
      <c r="I283" s="47"/>
    </row>
    <row r="284" spans="2:11" ht="10.5" customHeight="1" x14ac:dyDescent="0.2">
      <c r="B284" s="16" t="s">
        <v>252</v>
      </c>
      <c r="C284" s="295"/>
      <c r="D284" s="295"/>
      <c r="E284" s="295"/>
      <c r="F284" s="296"/>
      <c r="G284" s="296"/>
      <c r="H284" s="190"/>
      <c r="I284" s="47"/>
    </row>
    <row r="285" spans="2:11" ht="10.5" customHeight="1" x14ac:dyDescent="0.2">
      <c r="B285" s="16" t="s">
        <v>177</v>
      </c>
      <c r="C285" s="295">
        <v>278895.6300000003</v>
      </c>
      <c r="D285" s="295">
        <v>257975.67000000004</v>
      </c>
      <c r="E285" s="295">
        <v>536871.30000000028</v>
      </c>
      <c r="F285" s="296">
        <v>126.48000000000002</v>
      </c>
      <c r="G285" s="296">
        <v>4125.17</v>
      </c>
      <c r="H285" s="190">
        <v>0.14330544184771465</v>
      </c>
      <c r="I285" s="47"/>
    </row>
    <row r="286" spans="2:11" ht="10.5" customHeight="1" x14ac:dyDescent="0.2">
      <c r="B286" s="16" t="s">
        <v>303</v>
      </c>
      <c r="C286" s="295"/>
      <c r="D286" s="295"/>
      <c r="E286" s="295"/>
      <c r="F286" s="296"/>
      <c r="G286" s="296"/>
      <c r="H286" s="190"/>
      <c r="I286" s="47"/>
    </row>
    <row r="287" spans="2:11" ht="10.5" customHeight="1" x14ac:dyDescent="0.2">
      <c r="B287" s="16" t="s">
        <v>382</v>
      </c>
      <c r="C287" s="295"/>
      <c r="D287" s="295">
        <v>142396.20000000001</v>
      </c>
      <c r="E287" s="295">
        <v>142396.20000000001</v>
      </c>
      <c r="F287" s="296"/>
      <c r="G287" s="296">
        <v>1025</v>
      </c>
      <c r="H287" s="190">
        <v>-0.23298779157610661</v>
      </c>
      <c r="I287" s="47"/>
    </row>
    <row r="288" spans="2:11" ht="10.5" customHeight="1" x14ac:dyDescent="0.2">
      <c r="B288" s="268" t="s">
        <v>255</v>
      </c>
      <c r="C288" s="295"/>
      <c r="D288" s="295">
        <v>382741</v>
      </c>
      <c r="E288" s="295">
        <v>382741</v>
      </c>
      <c r="F288" s="296">
        <v>359341</v>
      </c>
      <c r="G288" s="296">
        <v>4593.3999999999996</v>
      </c>
      <c r="H288" s="190">
        <v>-0.16925175986025276</v>
      </c>
      <c r="I288" s="47"/>
      <c r="K288" s="28"/>
    </row>
    <row r="289" spans="1:11" ht="10.5" customHeight="1" x14ac:dyDescent="0.2">
      <c r="B289" s="268" t="s">
        <v>486</v>
      </c>
      <c r="C289" s="295"/>
      <c r="D289" s="295"/>
      <c r="E289" s="295"/>
      <c r="F289" s="296"/>
      <c r="G289" s="296"/>
      <c r="H289" s="190"/>
      <c r="I289" s="47"/>
    </row>
    <row r="290" spans="1:11" ht="10.5" customHeight="1" x14ac:dyDescent="0.2">
      <c r="B290" s="268" t="s">
        <v>487</v>
      </c>
      <c r="C290" s="295"/>
      <c r="D290" s="295">
        <v>2852275.2439000006</v>
      </c>
      <c r="E290" s="295">
        <v>2852275.2439000006</v>
      </c>
      <c r="F290" s="296"/>
      <c r="G290" s="296"/>
      <c r="H290" s="190">
        <v>0.26856488506349052</v>
      </c>
      <c r="I290" s="47"/>
      <c r="K290" s="28"/>
    </row>
    <row r="291" spans="1:11" ht="10.5" customHeight="1" x14ac:dyDescent="0.2">
      <c r="B291" s="16" t="s">
        <v>374</v>
      </c>
      <c r="C291" s="295">
        <v>195702.20000000004</v>
      </c>
      <c r="D291" s="295">
        <v>114584.29249999997</v>
      </c>
      <c r="E291" s="295">
        <v>310286.49249999999</v>
      </c>
      <c r="F291" s="296"/>
      <c r="G291" s="296">
        <v>1110</v>
      </c>
      <c r="H291" s="190">
        <v>1.6447679647029645E-2</v>
      </c>
      <c r="I291" s="47"/>
      <c r="K291" s="28"/>
    </row>
    <row r="292" spans="1:11" ht="10.5" customHeight="1" x14ac:dyDescent="0.2">
      <c r="B292" s="16" t="s">
        <v>420</v>
      </c>
      <c r="C292" s="295"/>
      <c r="D292" s="295">
        <v>2240678.7627850003</v>
      </c>
      <c r="E292" s="295">
        <v>2240678.7627850003</v>
      </c>
      <c r="F292" s="296"/>
      <c r="G292" s="296"/>
      <c r="H292" s="190">
        <v>-0.18472882721921347</v>
      </c>
      <c r="I292" s="47"/>
      <c r="K292" s="28"/>
    </row>
    <row r="293" spans="1:11" ht="10.5" customHeight="1" x14ac:dyDescent="0.2">
      <c r="B293" s="574" t="s">
        <v>460</v>
      </c>
      <c r="C293" s="295"/>
      <c r="D293" s="295">
        <v>5558</v>
      </c>
      <c r="E293" s="295">
        <v>5558</v>
      </c>
      <c r="F293" s="296"/>
      <c r="G293" s="296"/>
      <c r="H293" s="190">
        <v>-0.37230437026588414</v>
      </c>
      <c r="I293" s="47"/>
      <c r="K293" s="28"/>
    </row>
    <row r="294" spans="1:11" ht="13.5" customHeight="1" x14ac:dyDescent="0.2">
      <c r="B294" s="16" t="s">
        <v>99</v>
      </c>
      <c r="C294" s="295">
        <v>466149.75000000116</v>
      </c>
      <c r="D294" s="295">
        <v>1212446.7660340001</v>
      </c>
      <c r="E294" s="295">
        <v>1678596.5160340015</v>
      </c>
      <c r="F294" s="296">
        <v>192052.206011</v>
      </c>
      <c r="G294" s="296">
        <v>6562.9433980000013</v>
      </c>
      <c r="H294" s="190">
        <v>-0.11082007552082029</v>
      </c>
      <c r="I294" s="117"/>
      <c r="K294" s="28"/>
    </row>
    <row r="295" spans="1:11" s="28" customFormat="1" ht="14.25" customHeight="1" x14ac:dyDescent="0.2">
      <c r="A295" s="24"/>
      <c r="B295" s="16" t="s">
        <v>283</v>
      </c>
      <c r="C295" s="295"/>
      <c r="D295" s="295">
        <v>-2889672</v>
      </c>
      <c r="E295" s="295">
        <v>-2889672</v>
      </c>
      <c r="F295" s="296">
        <v>-17808</v>
      </c>
      <c r="G295" s="296">
        <v>-20904</v>
      </c>
      <c r="H295" s="190">
        <v>2.6121120182720059E-2</v>
      </c>
      <c r="I295" s="47"/>
      <c r="J295" s="5"/>
    </row>
    <row r="296" spans="1:11" s="28" customFormat="1" ht="14.25" customHeight="1" x14ac:dyDescent="0.2">
      <c r="A296" s="24"/>
      <c r="B296" s="16" t="s">
        <v>279</v>
      </c>
      <c r="C296" s="295">
        <v>141</v>
      </c>
      <c r="D296" s="295">
        <v>-43708484</v>
      </c>
      <c r="E296" s="295">
        <v>-43708343</v>
      </c>
      <c r="F296" s="296">
        <v>-79369</v>
      </c>
      <c r="G296" s="296">
        <v>-290808</v>
      </c>
      <c r="H296" s="190">
        <v>0.56890392076989693</v>
      </c>
      <c r="I296" s="47"/>
    </row>
    <row r="297" spans="1:11" s="28" customFormat="1" ht="11.25" customHeight="1" x14ac:dyDescent="0.2">
      <c r="A297" s="24"/>
      <c r="B297" s="263" t="s">
        <v>286</v>
      </c>
      <c r="C297" s="299">
        <v>933764060.21999931</v>
      </c>
      <c r="D297" s="299">
        <v>1245230578.2518468</v>
      </c>
      <c r="E297" s="299">
        <v>2178994638.4718461</v>
      </c>
      <c r="F297" s="300">
        <v>410540419.34601074</v>
      </c>
      <c r="G297" s="300">
        <v>11374110.433397999</v>
      </c>
      <c r="H297" s="234">
        <v>-3.5139922982031835E-2</v>
      </c>
      <c r="I297" s="47"/>
      <c r="K297" s="209" t="b">
        <f>IF(ABS(E297-SUM(E239:E241,E250:E255,E260:E296))&lt;0.001,TRUE,FALSE)</f>
        <v>1</v>
      </c>
    </row>
    <row r="298" spans="1:11" s="28" customFormat="1" ht="11.25" customHeight="1" x14ac:dyDescent="0.2">
      <c r="A298" s="24"/>
      <c r="B298" s="265" t="s">
        <v>238</v>
      </c>
      <c r="C298" s="266"/>
      <c r="D298" s="266"/>
      <c r="E298" s="266"/>
      <c r="F298" s="266"/>
      <c r="G298" s="266"/>
      <c r="H298" s="267"/>
      <c r="I298" s="47"/>
      <c r="K298" s="5"/>
    </row>
    <row r="299" spans="1:11" s="28" customFormat="1" ht="11.25" customHeight="1" x14ac:dyDescent="0.2">
      <c r="A299" s="24"/>
      <c r="B299" s="265" t="s">
        <v>249</v>
      </c>
      <c r="C299" s="266"/>
      <c r="D299" s="266"/>
      <c r="E299" s="266"/>
      <c r="F299" s="266"/>
      <c r="G299" s="266"/>
      <c r="H299" s="267"/>
      <c r="I299" s="47"/>
      <c r="K299" s="5"/>
    </row>
    <row r="300" spans="1:11" s="28" customFormat="1" ht="11.25" customHeight="1" x14ac:dyDescent="0.2">
      <c r="A300" s="24"/>
      <c r="B300" s="265" t="s">
        <v>251</v>
      </c>
      <c r="C300" s="266"/>
      <c r="D300" s="266"/>
      <c r="E300" s="266"/>
      <c r="F300" s="266"/>
      <c r="G300" s="266"/>
      <c r="H300" s="267"/>
      <c r="I300" s="47"/>
      <c r="K300" s="5"/>
    </row>
    <row r="301" spans="1:11" s="28" customFormat="1" ht="11.25" customHeight="1" x14ac:dyDescent="0.2">
      <c r="A301" s="24"/>
      <c r="B301" s="265" t="s">
        <v>376</v>
      </c>
      <c r="C301" s="266"/>
      <c r="D301" s="266"/>
      <c r="E301" s="266"/>
      <c r="F301" s="266"/>
      <c r="G301" s="266"/>
      <c r="H301" s="267"/>
      <c r="I301" s="47"/>
      <c r="K301" s="5"/>
    </row>
    <row r="302" spans="1:11" ht="11.25" customHeight="1" x14ac:dyDescent="0.2">
      <c r="B302" s="265" t="s">
        <v>431</v>
      </c>
      <c r="C302" s="266"/>
      <c r="D302" s="266"/>
      <c r="E302" s="266"/>
      <c r="F302" s="266"/>
      <c r="G302" s="266"/>
      <c r="H302" s="267"/>
      <c r="I302" s="8"/>
      <c r="K302" s="28"/>
    </row>
    <row r="303" spans="1:11" ht="18" customHeight="1" x14ac:dyDescent="0.25">
      <c r="B303" s="7" t="s">
        <v>288</v>
      </c>
      <c r="C303" s="8"/>
      <c r="D303" s="8"/>
      <c r="E303" s="8"/>
      <c r="F303" s="8"/>
      <c r="G303" s="8"/>
      <c r="H303" s="8"/>
      <c r="K303" s="28"/>
    </row>
    <row r="304" spans="1:11" ht="14.25" customHeight="1" x14ac:dyDescent="0.2">
      <c r="B304" s="9"/>
      <c r="C304" s="10" t="str">
        <f>$C$3</f>
        <v>MOIS DE NOVEMBRE 2024</v>
      </c>
      <c r="D304" s="11"/>
      <c r="I304" s="15"/>
    </row>
    <row r="305" spans="1:11" ht="12" customHeight="1" x14ac:dyDescent="0.2">
      <c r="B305" s="12" t="str">
        <f>B4</f>
        <v xml:space="preserve">             I - ASSURANCE MALADIE : DÉPENSES en milliers d'euros</v>
      </c>
      <c r="C305" s="13"/>
      <c r="D305" s="13"/>
      <c r="E305" s="13"/>
      <c r="F305" s="13"/>
      <c r="G305" s="13"/>
      <c r="H305" s="14"/>
      <c r="I305" s="20"/>
    </row>
    <row r="306" spans="1:11" ht="9.75" customHeight="1" x14ac:dyDescent="0.2">
      <c r="B306" s="16" t="s">
        <v>4</v>
      </c>
      <c r="C306" s="17" t="s">
        <v>1</v>
      </c>
      <c r="D306" s="17" t="s">
        <v>2</v>
      </c>
      <c r="E306" s="386" t="s">
        <v>6</v>
      </c>
      <c r="F306" s="219" t="s">
        <v>3</v>
      </c>
      <c r="G306" s="219" t="s">
        <v>237</v>
      </c>
      <c r="H306" s="19" t="str">
        <f>$H$5</f>
        <v>PCAP</v>
      </c>
      <c r="I306" s="23"/>
    </row>
    <row r="307" spans="1:11" s="28" customFormat="1" ht="18" customHeight="1" x14ac:dyDescent="0.2">
      <c r="A307" s="24"/>
      <c r="B307" s="21"/>
      <c r="C307" s="45" t="s">
        <v>5</v>
      </c>
      <c r="D307" s="44" t="s">
        <v>5</v>
      </c>
      <c r="E307" s="45"/>
      <c r="F307" s="220" t="s">
        <v>241</v>
      </c>
      <c r="G307" s="220" t="s">
        <v>239</v>
      </c>
      <c r="H307" s="22" t="str">
        <f>$H$6</f>
        <v>en %</v>
      </c>
      <c r="I307" s="27"/>
      <c r="K307" s="5"/>
    </row>
    <row r="308" spans="1:11" s="28" customFormat="1" ht="15" customHeight="1" x14ac:dyDescent="0.2">
      <c r="A308" s="54"/>
      <c r="B308" s="52" t="s">
        <v>163</v>
      </c>
      <c r="C308" s="235"/>
      <c r="D308" s="235"/>
      <c r="E308" s="235"/>
      <c r="F308" s="236"/>
      <c r="G308" s="236"/>
      <c r="H308" s="237"/>
      <c r="I308" s="27"/>
      <c r="K308" s="5"/>
    </row>
    <row r="309" spans="1:11" ht="10.5" customHeight="1" x14ac:dyDescent="0.2">
      <c r="A309" s="2"/>
      <c r="B309" s="31" t="s">
        <v>124</v>
      </c>
      <c r="C309" s="235"/>
      <c r="D309" s="235"/>
      <c r="E309" s="235"/>
      <c r="F309" s="236"/>
      <c r="G309" s="236"/>
      <c r="H309" s="237"/>
      <c r="I309" s="20"/>
    </row>
    <row r="310" spans="1:11" ht="10.5" customHeight="1" x14ac:dyDescent="0.2">
      <c r="A310" s="2"/>
      <c r="B310" s="37" t="s">
        <v>125</v>
      </c>
      <c r="C310" s="301">
        <v>44975054.839999288</v>
      </c>
      <c r="D310" s="301">
        <v>247922315.86099991</v>
      </c>
      <c r="E310" s="301">
        <v>292897370.70099914</v>
      </c>
      <c r="F310" s="302">
        <v>871758.76999998617</v>
      </c>
      <c r="G310" s="302">
        <v>1144760.5999999982</v>
      </c>
      <c r="H310" s="239">
        <v>-7.1997933653719315E-2</v>
      </c>
      <c r="I310" s="20"/>
    </row>
    <row r="311" spans="1:11" ht="10.5" customHeight="1" x14ac:dyDescent="0.2">
      <c r="A311" s="2"/>
      <c r="B311" s="37" t="s">
        <v>126</v>
      </c>
      <c r="C311" s="301">
        <v>127266.13000000011</v>
      </c>
      <c r="D311" s="301">
        <v>1464474.1100000008</v>
      </c>
      <c r="E311" s="301">
        <v>1591740.2400000009</v>
      </c>
      <c r="F311" s="302"/>
      <c r="G311" s="302">
        <v>5866.7500000000009</v>
      </c>
      <c r="H311" s="239"/>
      <c r="I311" s="20"/>
    </row>
    <row r="312" spans="1:11" ht="10.5" customHeight="1" x14ac:dyDescent="0.2">
      <c r="A312" s="2"/>
      <c r="B312" s="37" t="s">
        <v>127</v>
      </c>
      <c r="C312" s="301">
        <v>15503180.08999995</v>
      </c>
      <c r="D312" s="301">
        <v>199096040.11000064</v>
      </c>
      <c r="E312" s="301">
        <v>214599220.20000058</v>
      </c>
      <c r="F312" s="302"/>
      <c r="G312" s="302">
        <v>758430.95000000019</v>
      </c>
      <c r="H312" s="239">
        <v>0.23175054264468464</v>
      </c>
      <c r="I312" s="20"/>
    </row>
    <row r="313" spans="1:11" ht="10.5" customHeight="1" x14ac:dyDescent="0.2">
      <c r="A313" s="2"/>
      <c r="B313" s="37" t="s">
        <v>219</v>
      </c>
      <c r="C313" s="301">
        <v>12649212.40000041</v>
      </c>
      <c r="D313" s="301">
        <v>117683579.56999962</v>
      </c>
      <c r="E313" s="301">
        <v>130332791.97000003</v>
      </c>
      <c r="F313" s="302"/>
      <c r="G313" s="302">
        <v>506656.10000000003</v>
      </c>
      <c r="H313" s="239">
        <v>4.3756373206393917E-4</v>
      </c>
      <c r="I313" s="20"/>
    </row>
    <row r="314" spans="1:11" ht="10.5" customHeight="1" x14ac:dyDescent="0.2">
      <c r="A314" s="2"/>
      <c r="B314" s="37" t="s">
        <v>312</v>
      </c>
      <c r="C314" s="301"/>
      <c r="D314" s="301">
        <v>168416.848</v>
      </c>
      <c r="E314" s="301">
        <v>168416.848</v>
      </c>
      <c r="F314" s="302"/>
      <c r="G314" s="302"/>
      <c r="H314" s="239">
        <v>-5.2369845848657559E-2</v>
      </c>
      <c r="I314" s="20"/>
    </row>
    <row r="315" spans="1:11" ht="10.5" customHeight="1" x14ac:dyDescent="0.2">
      <c r="A315" s="2"/>
      <c r="B315" s="16" t="s">
        <v>128</v>
      </c>
      <c r="C315" s="301"/>
      <c r="D315" s="301"/>
      <c r="E315" s="301"/>
      <c r="F315" s="302"/>
      <c r="G315" s="302"/>
      <c r="H315" s="239"/>
      <c r="I315" s="20"/>
      <c r="K315" s="28"/>
    </row>
    <row r="316" spans="1:11" ht="10.5" customHeight="1" x14ac:dyDescent="0.2">
      <c r="A316" s="2"/>
      <c r="B316" s="16" t="s">
        <v>192</v>
      </c>
      <c r="C316" s="301"/>
      <c r="D316" s="301"/>
      <c r="E316" s="301"/>
      <c r="F316" s="302"/>
      <c r="G316" s="302"/>
      <c r="H316" s="239"/>
      <c r="I316" s="20"/>
      <c r="K316" s="28"/>
    </row>
    <row r="317" spans="1:11" ht="10.5" hidden="1" customHeight="1" x14ac:dyDescent="0.2">
      <c r="A317" s="2"/>
      <c r="B317" s="16"/>
      <c r="C317" s="301"/>
      <c r="D317" s="301"/>
      <c r="E317" s="301"/>
      <c r="F317" s="302"/>
      <c r="G317" s="302"/>
      <c r="H317" s="239"/>
      <c r="I317" s="20"/>
    </row>
    <row r="318" spans="1:11" ht="10.5" customHeight="1" x14ac:dyDescent="0.2">
      <c r="A318" s="2"/>
      <c r="B318" s="16" t="s">
        <v>416</v>
      </c>
      <c r="C318" s="301">
        <v>13403.780000000006</v>
      </c>
      <c r="D318" s="301">
        <v>28065.100000000002</v>
      </c>
      <c r="E318" s="301">
        <v>41468.880000000012</v>
      </c>
      <c r="F318" s="302"/>
      <c r="G318" s="302">
        <v>152</v>
      </c>
      <c r="H318" s="239">
        <v>0.14569950476927196</v>
      </c>
      <c r="I318" s="20"/>
    </row>
    <row r="319" spans="1:11" ht="10.5" customHeight="1" x14ac:dyDescent="0.2">
      <c r="A319" s="2"/>
      <c r="B319" s="574" t="s">
        <v>452</v>
      </c>
      <c r="C319" s="301"/>
      <c r="D319" s="301"/>
      <c r="E319" s="301"/>
      <c r="F319" s="302"/>
      <c r="G319" s="302"/>
      <c r="H319" s="239"/>
      <c r="I319" s="20"/>
    </row>
    <row r="320" spans="1:11" ht="10.5" customHeight="1" x14ac:dyDescent="0.2">
      <c r="A320" s="2"/>
      <c r="B320" s="574" t="s">
        <v>488</v>
      </c>
      <c r="C320" s="301"/>
      <c r="D320" s="301">
        <v>50461.392400000004</v>
      </c>
      <c r="E320" s="301">
        <v>50461.392400000004</v>
      </c>
      <c r="F320" s="302"/>
      <c r="G320" s="302"/>
      <c r="H320" s="239">
        <v>0.12307723788186253</v>
      </c>
      <c r="I320" s="20"/>
    </row>
    <row r="321" spans="1:11" ht="10.5" customHeight="1" x14ac:dyDescent="0.2">
      <c r="A321" s="2"/>
      <c r="B321" s="16" t="s">
        <v>423</v>
      </c>
      <c r="C321" s="301"/>
      <c r="D321" s="301">
        <v>19831.5</v>
      </c>
      <c r="E321" s="301">
        <v>19831.5</v>
      </c>
      <c r="F321" s="302"/>
      <c r="G321" s="302">
        <v>90</v>
      </c>
      <c r="H321" s="239"/>
      <c r="I321" s="20"/>
    </row>
    <row r="322" spans="1:11" s="28" customFormat="1" ht="10.5" customHeight="1" x14ac:dyDescent="0.2">
      <c r="A322" s="54"/>
      <c r="B322" s="16" t="s">
        <v>280</v>
      </c>
      <c r="C322" s="301"/>
      <c r="D322" s="301">
        <v>-3740636.6799999806</v>
      </c>
      <c r="E322" s="301">
        <v>-3740636.6799999806</v>
      </c>
      <c r="F322" s="302">
        <v>-425.61</v>
      </c>
      <c r="G322" s="302">
        <v>-31645.500000000015</v>
      </c>
      <c r="H322" s="239">
        <v>0.15636284906907982</v>
      </c>
      <c r="I322" s="27"/>
      <c r="J322" s="5"/>
    </row>
    <row r="323" spans="1:11" s="28" customFormat="1" ht="15.75" customHeight="1" x14ac:dyDescent="0.2">
      <c r="A323" s="54"/>
      <c r="B323" s="35" t="s">
        <v>131</v>
      </c>
      <c r="C323" s="303">
        <v>73268117.239999667</v>
      </c>
      <c r="D323" s="303">
        <v>562692547.81140018</v>
      </c>
      <c r="E323" s="303">
        <v>635960665.05139995</v>
      </c>
      <c r="F323" s="304">
        <v>871333.15999998618</v>
      </c>
      <c r="G323" s="304">
        <v>2384310.899999999</v>
      </c>
      <c r="H323" s="237">
        <v>-4.565034317626615E-2</v>
      </c>
      <c r="I323" s="27"/>
      <c r="J323" s="5"/>
      <c r="K323" s="209" t="b">
        <f>IF(ABS(E323-SUM(E310:E322))&lt;0.001,TRUE,FALSE)</f>
        <v>1</v>
      </c>
    </row>
    <row r="324" spans="1:11" ht="10.5" customHeight="1" x14ac:dyDescent="0.2">
      <c r="A324" s="2"/>
      <c r="B324" s="31" t="s">
        <v>132</v>
      </c>
      <c r="C324" s="303"/>
      <c r="D324" s="303"/>
      <c r="E324" s="303"/>
      <c r="F324" s="304"/>
      <c r="G324" s="304"/>
      <c r="H324" s="237"/>
      <c r="I324" s="20"/>
    </row>
    <row r="325" spans="1:11" ht="10.5" customHeight="1" x14ac:dyDescent="0.2">
      <c r="A325" s="2"/>
      <c r="B325" s="37" t="s">
        <v>24</v>
      </c>
      <c r="C325" s="301">
        <v>130370904.05999829</v>
      </c>
      <c r="D325" s="301">
        <v>87424788.659999639</v>
      </c>
      <c r="E325" s="301">
        <v>217795692.71999791</v>
      </c>
      <c r="F325" s="302">
        <v>5795343.6200000038</v>
      </c>
      <c r="G325" s="302">
        <v>1170282.7800000003</v>
      </c>
      <c r="H325" s="239">
        <v>-5.1165578418503554E-2</v>
      </c>
      <c r="I325" s="20"/>
    </row>
    <row r="326" spans="1:11" ht="10.5" customHeight="1" x14ac:dyDescent="0.2">
      <c r="A326" s="2"/>
      <c r="B326" s="37" t="s">
        <v>133</v>
      </c>
      <c r="C326" s="301">
        <v>28500143.280000459</v>
      </c>
      <c r="D326" s="301">
        <v>102361579.65000036</v>
      </c>
      <c r="E326" s="301">
        <v>130861722.93000081</v>
      </c>
      <c r="F326" s="302">
        <v>5397813.2500000233</v>
      </c>
      <c r="G326" s="302">
        <v>558277.50000000012</v>
      </c>
      <c r="H326" s="239">
        <v>0.27887996872636633</v>
      </c>
      <c r="I326" s="20"/>
    </row>
    <row r="327" spans="1:11" ht="10.5" customHeight="1" x14ac:dyDescent="0.2">
      <c r="A327" s="2"/>
      <c r="B327" s="37" t="s">
        <v>134</v>
      </c>
      <c r="C327" s="305">
        <v>359358.68000000442</v>
      </c>
      <c r="D327" s="301">
        <v>1299864.6800000167</v>
      </c>
      <c r="E327" s="301">
        <v>1659223.3600000208</v>
      </c>
      <c r="F327" s="302">
        <v>814032.89000001247</v>
      </c>
      <c r="G327" s="302">
        <v>6419.470000000003</v>
      </c>
      <c r="H327" s="239"/>
      <c r="I327" s="20"/>
    </row>
    <row r="328" spans="1:11" ht="10.5" customHeight="1" x14ac:dyDescent="0.2">
      <c r="A328" s="2"/>
      <c r="B328" s="37" t="s">
        <v>220</v>
      </c>
      <c r="C328" s="301">
        <v>1781002.9399999997</v>
      </c>
      <c r="D328" s="301">
        <v>11884646.869999999</v>
      </c>
      <c r="E328" s="301">
        <v>13665649.809999999</v>
      </c>
      <c r="F328" s="302">
        <v>1007.04</v>
      </c>
      <c r="G328" s="302">
        <v>64394.02</v>
      </c>
      <c r="H328" s="239">
        <v>-8.6466705482065032E-2</v>
      </c>
      <c r="I328" s="20"/>
    </row>
    <row r="329" spans="1:11" ht="10.5" customHeight="1" x14ac:dyDescent="0.2">
      <c r="A329" s="2"/>
      <c r="B329" s="37" t="s">
        <v>352</v>
      </c>
      <c r="C329" s="301"/>
      <c r="D329" s="301">
        <v>890086.75415000005</v>
      </c>
      <c r="E329" s="301">
        <v>890086.75415000005</v>
      </c>
      <c r="F329" s="302"/>
      <c r="G329" s="302"/>
      <c r="H329" s="239">
        <v>0.35132694337173254</v>
      </c>
      <c r="I329" s="20"/>
      <c r="K329" s="28"/>
    </row>
    <row r="330" spans="1:11" ht="10.5" hidden="1" customHeight="1" x14ac:dyDescent="0.2">
      <c r="A330" s="2"/>
      <c r="B330" s="16"/>
      <c r="C330" s="301"/>
      <c r="D330" s="301"/>
      <c r="E330" s="301"/>
      <c r="F330" s="302"/>
      <c r="G330" s="302"/>
      <c r="H330" s="239"/>
      <c r="I330" s="20"/>
      <c r="K330" s="28"/>
    </row>
    <row r="331" spans="1:11" ht="10.5" customHeight="1" x14ac:dyDescent="0.2">
      <c r="A331" s="2"/>
      <c r="B331" s="16" t="s">
        <v>416</v>
      </c>
      <c r="C331" s="301">
        <v>388.7999999999999</v>
      </c>
      <c r="D331" s="301">
        <v>4686</v>
      </c>
      <c r="E331" s="301">
        <v>5074.8</v>
      </c>
      <c r="F331" s="302"/>
      <c r="G331" s="302">
        <v>10</v>
      </c>
      <c r="H331" s="239"/>
      <c r="I331" s="20"/>
      <c r="K331" s="28"/>
    </row>
    <row r="332" spans="1:11" ht="10.5" customHeight="1" x14ac:dyDescent="0.2">
      <c r="A332" s="2"/>
      <c r="B332" s="574" t="s">
        <v>453</v>
      </c>
      <c r="C332" s="301"/>
      <c r="D332" s="301">
        <v>-2700</v>
      </c>
      <c r="E332" s="301">
        <v>-2700</v>
      </c>
      <c r="F332" s="302"/>
      <c r="G332" s="302"/>
      <c r="H332" s="239"/>
      <c r="I332" s="20"/>
      <c r="K332" s="28"/>
    </row>
    <row r="333" spans="1:11" ht="10.5" hidden="1" customHeight="1" x14ac:dyDescent="0.2">
      <c r="A333" s="2"/>
      <c r="B333" s="574"/>
      <c r="C333" s="301"/>
      <c r="D333" s="301"/>
      <c r="E333" s="301"/>
      <c r="F333" s="302"/>
      <c r="G333" s="302"/>
      <c r="H333" s="239"/>
      <c r="I333" s="20"/>
      <c r="K333" s="28"/>
    </row>
    <row r="334" spans="1:11" ht="10.5" customHeight="1" x14ac:dyDescent="0.2">
      <c r="A334" s="2"/>
      <c r="B334" s="16" t="s">
        <v>423</v>
      </c>
      <c r="C334" s="301">
        <v>17875.989999999998</v>
      </c>
      <c r="D334" s="301">
        <v>32040</v>
      </c>
      <c r="E334" s="301">
        <v>49915.99</v>
      </c>
      <c r="F334" s="302"/>
      <c r="G334" s="302">
        <v>116</v>
      </c>
      <c r="H334" s="239">
        <v>-3.4992080383575042E-2</v>
      </c>
      <c r="I334" s="20"/>
    </row>
    <row r="335" spans="1:11" ht="10.5" customHeight="1" x14ac:dyDescent="0.2">
      <c r="A335" s="2"/>
      <c r="B335" s="16" t="s">
        <v>280</v>
      </c>
      <c r="C335" s="301"/>
      <c r="D335" s="301">
        <v>-5572800.4900000049</v>
      </c>
      <c r="E335" s="301">
        <v>-5572800.4900000049</v>
      </c>
      <c r="F335" s="302">
        <v>-144.78</v>
      </c>
      <c r="G335" s="302">
        <v>-38753.660000000011</v>
      </c>
      <c r="H335" s="239">
        <v>0.19061076036343527</v>
      </c>
      <c r="I335" s="20"/>
    </row>
    <row r="336" spans="1:11" s="28" customFormat="1" ht="16.5" customHeight="1" x14ac:dyDescent="0.2">
      <c r="A336" s="54"/>
      <c r="B336" s="35" t="s">
        <v>135</v>
      </c>
      <c r="C336" s="303">
        <v>161029673.74999878</v>
      </c>
      <c r="D336" s="303">
        <v>198322192.12414998</v>
      </c>
      <c r="E336" s="303">
        <v>359351865.87414873</v>
      </c>
      <c r="F336" s="304">
        <v>12008052.020000041</v>
      </c>
      <c r="G336" s="304">
        <v>1760746.1100000003</v>
      </c>
      <c r="H336" s="237">
        <v>6.9879411328037655E-3</v>
      </c>
      <c r="I336" s="27"/>
      <c r="J336" s="5"/>
      <c r="K336" s="209" t="b">
        <f>IF(ABS(E336-SUM(E325:E335))&lt;0.001,TRUE,FALSE)</f>
        <v>1</v>
      </c>
    </row>
    <row r="337" spans="1:11" ht="10.5" customHeight="1" x14ac:dyDescent="0.2">
      <c r="A337" s="2"/>
      <c r="B337" s="31" t="s">
        <v>136</v>
      </c>
      <c r="C337" s="303"/>
      <c r="D337" s="303"/>
      <c r="E337" s="303"/>
      <c r="F337" s="304"/>
      <c r="G337" s="304"/>
      <c r="H337" s="237"/>
      <c r="I337" s="20"/>
      <c r="K337" s="28"/>
    </row>
    <row r="338" spans="1:11" ht="10.5" customHeight="1" x14ac:dyDescent="0.2">
      <c r="A338" s="2"/>
      <c r="B338" s="37" t="s">
        <v>138</v>
      </c>
      <c r="C338" s="301">
        <v>39117528.549999684</v>
      </c>
      <c r="D338" s="301">
        <v>28955794.090000171</v>
      </c>
      <c r="E338" s="301">
        <v>68073322.639999852</v>
      </c>
      <c r="F338" s="302">
        <v>244496.30000000002</v>
      </c>
      <c r="G338" s="302">
        <v>300903.55000000005</v>
      </c>
      <c r="H338" s="239">
        <v>7.9514938642046396E-2</v>
      </c>
      <c r="I338" s="20"/>
      <c r="K338" s="28"/>
    </row>
    <row r="339" spans="1:11" ht="10.5" customHeight="1" x14ac:dyDescent="0.2">
      <c r="A339" s="2"/>
      <c r="B339" s="37" t="s">
        <v>221</v>
      </c>
      <c r="C339" s="301">
        <v>19431.400000000005</v>
      </c>
      <c r="D339" s="301">
        <v>588493.27000000014</v>
      </c>
      <c r="E339" s="301">
        <v>607924.67000000004</v>
      </c>
      <c r="F339" s="302">
        <v>78.400000000000006</v>
      </c>
      <c r="G339" s="302">
        <v>1192.26</v>
      </c>
      <c r="H339" s="239">
        <v>-2.9625144991648367E-2</v>
      </c>
      <c r="I339" s="20"/>
      <c r="K339" s="209"/>
    </row>
    <row r="340" spans="1:11" s="28" customFormat="1" ht="10.5" customHeight="1" x14ac:dyDescent="0.2">
      <c r="A340" s="54"/>
      <c r="B340" s="16" t="s">
        <v>128</v>
      </c>
      <c r="C340" s="301"/>
      <c r="D340" s="301"/>
      <c r="E340" s="301"/>
      <c r="F340" s="302"/>
      <c r="G340" s="302"/>
      <c r="H340" s="239"/>
      <c r="I340" s="27"/>
      <c r="J340" s="5"/>
    </row>
    <row r="341" spans="1:11" s="28" customFormat="1" ht="10.5" customHeight="1" x14ac:dyDescent="0.2">
      <c r="A341" s="54"/>
      <c r="B341" s="16" t="s">
        <v>416</v>
      </c>
      <c r="C341" s="301"/>
      <c r="D341" s="301">
        <v>350</v>
      </c>
      <c r="E341" s="301">
        <v>350</v>
      </c>
      <c r="F341" s="302"/>
      <c r="G341" s="302"/>
      <c r="H341" s="239">
        <v>0</v>
      </c>
      <c r="I341" s="27"/>
      <c r="J341" s="5"/>
    </row>
    <row r="342" spans="1:11" s="28" customFormat="1" ht="10.5" customHeight="1" x14ac:dyDescent="0.2">
      <c r="A342" s="54"/>
      <c r="B342" s="16" t="s">
        <v>436</v>
      </c>
      <c r="C342" s="301">
        <v>187265</v>
      </c>
      <c r="D342" s="301">
        <v>148680</v>
      </c>
      <c r="E342" s="301">
        <v>335945</v>
      </c>
      <c r="F342" s="302"/>
      <c r="G342" s="302">
        <v>570</v>
      </c>
      <c r="H342" s="239">
        <v>0.232463863819796</v>
      </c>
      <c r="I342" s="27"/>
      <c r="J342" s="5"/>
    </row>
    <row r="343" spans="1:11" s="28" customFormat="1" ht="10.5" customHeight="1" x14ac:dyDescent="0.2">
      <c r="A343" s="54"/>
      <c r="B343" s="574" t="s">
        <v>454</v>
      </c>
      <c r="C343" s="301"/>
      <c r="D343" s="301"/>
      <c r="E343" s="301"/>
      <c r="F343" s="302"/>
      <c r="G343" s="302"/>
      <c r="H343" s="239"/>
      <c r="I343" s="27"/>
      <c r="J343" s="5"/>
    </row>
    <row r="344" spans="1:11" s="28" customFormat="1" ht="10.5" hidden="1" customHeight="1" x14ac:dyDescent="0.2">
      <c r="A344" s="54"/>
      <c r="B344" s="574"/>
      <c r="C344" s="301"/>
      <c r="D344" s="301"/>
      <c r="E344" s="301"/>
      <c r="F344" s="302"/>
      <c r="G344" s="302"/>
      <c r="H344" s="239"/>
      <c r="I344" s="27"/>
      <c r="J344" s="5"/>
    </row>
    <row r="345" spans="1:11" ht="12.75" customHeight="1" x14ac:dyDescent="0.2">
      <c r="A345" s="2"/>
      <c r="B345" s="16" t="s">
        <v>280</v>
      </c>
      <c r="C345" s="301"/>
      <c r="D345" s="301">
        <v>-73910.080000000075</v>
      </c>
      <c r="E345" s="301">
        <v>-73910.080000000075</v>
      </c>
      <c r="F345" s="302"/>
      <c r="G345" s="302">
        <v>-263.41000000000003</v>
      </c>
      <c r="H345" s="239">
        <v>-9.4251869520449727E-2</v>
      </c>
      <c r="I345" s="20"/>
    </row>
    <row r="346" spans="1:11" s="28" customFormat="1" ht="16.5" customHeight="1" x14ac:dyDescent="0.2">
      <c r="A346" s="54"/>
      <c r="B346" s="16" t="s">
        <v>356</v>
      </c>
      <c r="C346" s="301"/>
      <c r="D346" s="301">
        <v>166264.63125000001</v>
      </c>
      <c r="E346" s="301">
        <v>166264.63125000001</v>
      </c>
      <c r="F346" s="302"/>
      <c r="G346" s="302"/>
      <c r="H346" s="239"/>
      <c r="I346" s="27"/>
      <c r="J346" s="5"/>
    </row>
    <row r="347" spans="1:11" ht="10.5" customHeight="1" x14ac:dyDescent="0.2">
      <c r="A347" s="2"/>
      <c r="B347" s="35" t="s">
        <v>137</v>
      </c>
      <c r="C347" s="303">
        <v>39324224.94999969</v>
      </c>
      <c r="D347" s="303">
        <v>29785671.911250174</v>
      </c>
      <c r="E347" s="303">
        <v>69109896.861249849</v>
      </c>
      <c r="F347" s="304">
        <v>244574.7</v>
      </c>
      <c r="G347" s="304">
        <v>302402.40000000002</v>
      </c>
      <c r="H347" s="237">
        <v>8.0733743457651164E-2</v>
      </c>
      <c r="I347" s="20"/>
      <c r="K347" s="209" t="b">
        <f>IF(ABS(E347-SUM(E338:E346))&lt;0.001,TRUE,FALSE)</f>
        <v>1</v>
      </c>
    </row>
    <row r="348" spans="1:11" ht="10.5" customHeight="1" x14ac:dyDescent="0.2">
      <c r="A348" s="2"/>
      <c r="B348" s="31" t="s">
        <v>141</v>
      </c>
      <c r="C348" s="303"/>
      <c r="D348" s="303"/>
      <c r="E348" s="303"/>
      <c r="F348" s="304"/>
      <c r="G348" s="304"/>
      <c r="H348" s="237"/>
      <c r="I348" s="20"/>
      <c r="K348" s="57"/>
    </row>
    <row r="349" spans="1:11" s="57" customFormat="1" ht="10.5" customHeight="1" x14ac:dyDescent="0.2">
      <c r="A349" s="6"/>
      <c r="B349" s="37" t="s">
        <v>151</v>
      </c>
      <c r="C349" s="301">
        <v>12610111.549999986</v>
      </c>
      <c r="D349" s="301">
        <v>4279004.650000019</v>
      </c>
      <c r="E349" s="301">
        <v>16889116.200000003</v>
      </c>
      <c r="F349" s="302">
        <v>2266.6099999999997</v>
      </c>
      <c r="G349" s="302">
        <v>61498.789999999986</v>
      </c>
      <c r="H349" s="239">
        <v>0.15256841710186131</v>
      </c>
      <c r="I349" s="56"/>
      <c r="J349" s="5"/>
    </row>
    <row r="350" spans="1:11" s="57" customFormat="1" ht="10.5" customHeight="1" x14ac:dyDescent="0.2">
      <c r="A350" s="6"/>
      <c r="B350" s="37" t="s">
        <v>222</v>
      </c>
      <c r="C350" s="301">
        <v>569.14</v>
      </c>
      <c r="D350" s="301">
        <v>5484.9800000000005</v>
      </c>
      <c r="E350" s="301">
        <v>6054.1200000000008</v>
      </c>
      <c r="F350" s="302"/>
      <c r="G350" s="302">
        <v>26.22</v>
      </c>
      <c r="H350" s="239">
        <v>0.18025308460262268</v>
      </c>
      <c r="I350" s="56"/>
      <c r="J350" s="5"/>
      <c r="K350" s="209"/>
    </row>
    <row r="351" spans="1:11" s="57" customFormat="1" ht="10.5" customHeight="1" x14ac:dyDescent="0.2">
      <c r="A351" s="6"/>
      <c r="B351" s="16" t="s">
        <v>128</v>
      </c>
      <c r="C351" s="306"/>
      <c r="D351" s="306"/>
      <c r="E351" s="306"/>
      <c r="F351" s="307"/>
      <c r="G351" s="307"/>
      <c r="H351" s="182"/>
      <c r="I351" s="56"/>
      <c r="J351" s="5"/>
      <c r="K351" s="209"/>
    </row>
    <row r="352" spans="1:11" s="57" customFormat="1" ht="10.5" customHeight="1" x14ac:dyDescent="0.2">
      <c r="A352" s="6"/>
      <c r="B352" s="16" t="s">
        <v>427</v>
      </c>
      <c r="C352" s="306">
        <v>930</v>
      </c>
      <c r="D352" s="306">
        <v>1050</v>
      </c>
      <c r="E352" s="306">
        <v>1980</v>
      </c>
      <c r="F352" s="307"/>
      <c r="G352" s="307">
        <v>50</v>
      </c>
      <c r="H352" s="182">
        <v>0.29581151832460728</v>
      </c>
      <c r="I352" s="56"/>
      <c r="J352" s="5"/>
      <c r="K352" s="60"/>
    </row>
    <row r="353" spans="1:11" s="57" customFormat="1" ht="10.5" hidden="1" customHeight="1" x14ac:dyDescent="0.2">
      <c r="A353" s="6"/>
      <c r="B353" s="16"/>
      <c r="C353" s="306"/>
      <c r="D353" s="306"/>
      <c r="E353" s="306"/>
      <c r="F353" s="307"/>
      <c r="G353" s="307"/>
      <c r="H353" s="182"/>
      <c r="I353" s="56"/>
      <c r="J353" s="5"/>
    </row>
    <row r="354" spans="1:11" s="57" customFormat="1" ht="10.5" customHeight="1" x14ac:dyDescent="0.2">
      <c r="A354" s="6"/>
      <c r="B354" s="574" t="s">
        <v>455</v>
      </c>
      <c r="C354" s="306"/>
      <c r="D354" s="306"/>
      <c r="E354" s="306"/>
      <c r="F354" s="307"/>
      <c r="G354" s="307"/>
      <c r="H354" s="182"/>
      <c r="I354" s="56"/>
      <c r="J354" s="5"/>
    </row>
    <row r="355" spans="1:11" s="57" customFormat="1" ht="10.5" hidden="1" customHeight="1" x14ac:dyDescent="0.2">
      <c r="A355" s="6"/>
      <c r="B355" s="574"/>
      <c r="C355" s="306"/>
      <c r="D355" s="306"/>
      <c r="E355" s="306"/>
      <c r="F355" s="307"/>
      <c r="G355" s="307"/>
      <c r="H355" s="182"/>
      <c r="I355" s="56"/>
      <c r="J355" s="5"/>
    </row>
    <row r="356" spans="1:11" s="60" customFormat="1" ht="14.25" customHeight="1" x14ac:dyDescent="0.2">
      <c r="A356" s="24"/>
      <c r="B356" s="16" t="s">
        <v>423</v>
      </c>
      <c r="C356" s="306"/>
      <c r="D356" s="306"/>
      <c r="E356" s="306"/>
      <c r="F356" s="307"/>
      <c r="G356" s="307"/>
      <c r="H356" s="182"/>
      <c r="I356" s="59"/>
      <c r="K356" s="57"/>
    </row>
    <row r="357" spans="1:11" s="60" customFormat="1" ht="14.25" customHeight="1" x14ac:dyDescent="0.2">
      <c r="A357" s="24"/>
      <c r="B357" s="16" t="s">
        <v>280</v>
      </c>
      <c r="C357" s="306"/>
      <c r="D357" s="306">
        <v>-366085.60000000015</v>
      </c>
      <c r="E357" s="306">
        <v>-366085.60000000015</v>
      </c>
      <c r="F357" s="307"/>
      <c r="G357" s="307">
        <v>-1514.66</v>
      </c>
      <c r="H357" s="182">
        <v>0.66077305698240774</v>
      </c>
      <c r="I357" s="59"/>
    </row>
    <row r="358" spans="1:11" s="57" customFormat="1" ht="10.5" customHeight="1" x14ac:dyDescent="0.2">
      <c r="A358" s="6"/>
      <c r="B358" s="35" t="s">
        <v>142</v>
      </c>
      <c r="C358" s="308">
        <v>12611610.689999986</v>
      </c>
      <c r="D358" s="308">
        <v>3919454.0300000194</v>
      </c>
      <c r="E358" s="308">
        <v>16531064.720000006</v>
      </c>
      <c r="F358" s="309">
        <v>2266.6099999999997</v>
      </c>
      <c r="G358" s="309">
        <v>60060.349999999984</v>
      </c>
      <c r="H358" s="183">
        <v>0.14483534870173265</v>
      </c>
      <c r="I358" s="56"/>
      <c r="J358" s="5"/>
      <c r="K358" s="209" t="b">
        <f>IF(ABS(E358-SUM(E349:E357))&lt;0.001,TRUE,FALSE)</f>
        <v>1</v>
      </c>
    </row>
    <row r="359" spans="1:11" s="57" customFormat="1" ht="10.5" customHeight="1" x14ac:dyDescent="0.2">
      <c r="A359" s="6"/>
      <c r="B359" s="31" t="s">
        <v>139</v>
      </c>
      <c r="C359" s="308"/>
      <c r="D359" s="308"/>
      <c r="E359" s="308"/>
      <c r="F359" s="309"/>
      <c r="G359" s="309"/>
      <c r="H359" s="183"/>
      <c r="I359" s="56"/>
      <c r="J359" s="5"/>
    </row>
    <row r="360" spans="1:11" s="57" customFormat="1" ht="10.5" customHeight="1" x14ac:dyDescent="0.2">
      <c r="A360" s="6"/>
      <c r="B360" s="37" t="s">
        <v>140</v>
      </c>
      <c r="C360" s="306">
        <v>429120.67000000156</v>
      </c>
      <c r="D360" s="306">
        <v>54188.470000000045</v>
      </c>
      <c r="E360" s="306">
        <v>483309.14000000153</v>
      </c>
      <c r="F360" s="307"/>
      <c r="G360" s="307">
        <v>2212.2199999999993</v>
      </c>
      <c r="H360" s="182"/>
      <c r="I360" s="56"/>
      <c r="J360" s="5"/>
      <c r="K360" s="209"/>
    </row>
    <row r="361" spans="1:11" s="57" customFormat="1" ht="10.5" customHeight="1" x14ac:dyDescent="0.2">
      <c r="A361" s="6"/>
      <c r="B361" s="37" t="s">
        <v>179</v>
      </c>
      <c r="C361" s="364">
        <v>50685.069999999956</v>
      </c>
      <c r="D361" s="306">
        <v>5311012.9299999978</v>
      </c>
      <c r="E361" s="306">
        <v>5361697.9999999981</v>
      </c>
      <c r="F361" s="307">
        <v>2092.8000000000002</v>
      </c>
      <c r="G361" s="307">
        <v>18924.900000000001</v>
      </c>
      <c r="H361" s="182">
        <v>0.1734117521757943</v>
      </c>
      <c r="I361" s="56"/>
      <c r="J361" s="5"/>
      <c r="K361" s="209"/>
    </row>
    <row r="362" spans="1:11" s="57" customFormat="1" ht="10.5" customHeight="1" x14ac:dyDescent="0.2">
      <c r="A362" s="6"/>
      <c r="B362" s="37" t="s">
        <v>223</v>
      </c>
      <c r="C362" s="306">
        <v>658.7</v>
      </c>
      <c r="D362" s="306">
        <v>129517.77999999996</v>
      </c>
      <c r="E362" s="306">
        <v>130176.47999999995</v>
      </c>
      <c r="F362" s="307"/>
      <c r="G362" s="307">
        <v>488.20000000000005</v>
      </c>
      <c r="H362" s="182">
        <v>3.5412741409293735E-2</v>
      </c>
      <c r="I362" s="56"/>
      <c r="J362" s="5"/>
    </row>
    <row r="363" spans="1:11" s="60" customFormat="1" ht="10.5" customHeight="1" x14ac:dyDescent="0.2">
      <c r="A363" s="24"/>
      <c r="B363" s="37" t="s">
        <v>498</v>
      </c>
      <c r="C363" s="306"/>
      <c r="D363" s="306">
        <v>250</v>
      </c>
      <c r="E363" s="306">
        <v>250</v>
      </c>
      <c r="F363" s="307"/>
      <c r="G363" s="307"/>
      <c r="H363" s="182"/>
      <c r="I363" s="59"/>
      <c r="J363" s="5"/>
    </row>
    <row r="364" spans="1:11" s="60" customFormat="1" ht="10.5" customHeight="1" x14ac:dyDescent="0.2">
      <c r="A364" s="24"/>
      <c r="B364" s="574" t="s">
        <v>456</v>
      </c>
      <c r="C364" s="306"/>
      <c r="D364" s="306"/>
      <c r="E364" s="306"/>
      <c r="F364" s="307"/>
      <c r="G364" s="307"/>
      <c r="H364" s="182"/>
      <c r="I364" s="59"/>
      <c r="J364" s="5"/>
    </row>
    <row r="365" spans="1:11" s="60" customFormat="1" ht="10.5" hidden="1" customHeight="1" x14ac:dyDescent="0.2">
      <c r="A365" s="24"/>
      <c r="B365" s="574"/>
      <c r="C365" s="306"/>
      <c r="D365" s="306"/>
      <c r="E365" s="306"/>
      <c r="F365" s="307"/>
      <c r="G365" s="307"/>
      <c r="H365" s="182"/>
      <c r="I365" s="59"/>
      <c r="J365" s="5"/>
    </row>
    <row r="366" spans="1:11" s="57" customFormat="1" x14ac:dyDescent="0.2">
      <c r="A366" s="6"/>
      <c r="B366" s="16" t="s">
        <v>423</v>
      </c>
      <c r="C366" s="306"/>
      <c r="D366" s="306"/>
      <c r="E366" s="306"/>
      <c r="F366" s="307"/>
      <c r="G366" s="307"/>
      <c r="H366" s="182"/>
      <c r="I366" s="56"/>
      <c r="K366" s="60"/>
    </row>
    <row r="367" spans="1:11" s="60" customFormat="1" ht="17.25" customHeight="1" x14ac:dyDescent="0.2">
      <c r="A367" s="24"/>
      <c r="B367" s="37" t="s">
        <v>280</v>
      </c>
      <c r="C367" s="306"/>
      <c r="D367" s="306">
        <v>-34763.600000000013</v>
      </c>
      <c r="E367" s="306">
        <v>-34763.600000000013</v>
      </c>
      <c r="F367" s="307"/>
      <c r="G367" s="307">
        <v>-191.13</v>
      </c>
      <c r="H367" s="182">
        <v>0.53751370505526963</v>
      </c>
      <c r="I367" s="59"/>
    </row>
    <row r="368" spans="1:11" s="60" customFormat="1" ht="17.25" customHeight="1" x14ac:dyDescent="0.2">
      <c r="A368" s="24"/>
      <c r="B368" s="35" t="s">
        <v>143</v>
      </c>
      <c r="C368" s="308">
        <v>480464.44000000152</v>
      </c>
      <c r="D368" s="308">
        <v>5460205.5799999991</v>
      </c>
      <c r="E368" s="308">
        <v>5940670.0200000005</v>
      </c>
      <c r="F368" s="309">
        <v>2092.8000000000002</v>
      </c>
      <c r="G368" s="309">
        <v>21434.19</v>
      </c>
      <c r="H368" s="183">
        <v>0.2689736858703371</v>
      </c>
      <c r="I368" s="59"/>
      <c r="K368" s="209" t="b">
        <f>IF(ABS(E368-SUM(E360:E367))&lt;0.001,TRUE,FALSE)</f>
        <v>1</v>
      </c>
    </row>
    <row r="369" spans="1:11" s="60" customFormat="1" ht="17.25" customHeight="1" x14ac:dyDescent="0.2">
      <c r="A369" s="24"/>
      <c r="B369" s="31" t="s">
        <v>466</v>
      </c>
      <c r="C369" s="308"/>
      <c r="D369" s="308"/>
      <c r="E369" s="308"/>
      <c r="F369" s="309"/>
      <c r="G369" s="309"/>
      <c r="H369" s="183"/>
      <c r="I369" s="59"/>
      <c r="K369" s="209"/>
    </row>
    <row r="370" spans="1:11" s="60" customFormat="1" ht="11.25" customHeight="1" x14ac:dyDescent="0.2">
      <c r="A370" s="24"/>
      <c r="B370" s="37" t="s">
        <v>468</v>
      </c>
      <c r="C370" s="306">
        <v>4217509.08</v>
      </c>
      <c r="D370" s="306">
        <v>601294.80000000005</v>
      </c>
      <c r="E370" s="306">
        <v>4818803.88</v>
      </c>
      <c r="F370" s="307"/>
      <c r="G370" s="307">
        <v>16830</v>
      </c>
      <c r="H370" s="182"/>
      <c r="I370" s="59"/>
      <c r="K370" s="209"/>
    </row>
    <row r="371" spans="1:11" s="60" customFormat="1" ht="17.25" customHeight="1" x14ac:dyDescent="0.2">
      <c r="A371" s="24"/>
      <c r="B371" s="35" t="s">
        <v>467</v>
      </c>
      <c r="C371" s="308">
        <v>4217509.08</v>
      </c>
      <c r="D371" s="308">
        <v>601294.80000000005</v>
      </c>
      <c r="E371" s="308">
        <v>4818803.88</v>
      </c>
      <c r="F371" s="309"/>
      <c r="G371" s="309">
        <v>16830</v>
      </c>
      <c r="H371" s="183"/>
      <c r="I371" s="59"/>
      <c r="K371" s="209"/>
    </row>
    <row r="372" spans="1:11" s="57" customFormat="1" ht="10.5" customHeight="1" x14ac:dyDescent="0.2">
      <c r="A372" s="6"/>
      <c r="B372" s="31" t="s">
        <v>122</v>
      </c>
      <c r="C372" s="308"/>
      <c r="D372" s="308"/>
      <c r="E372" s="308"/>
      <c r="F372" s="309"/>
      <c r="G372" s="309"/>
      <c r="H372" s="183"/>
      <c r="I372" s="56"/>
      <c r="J372" s="5"/>
    </row>
    <row r="373" spans="1:11" s="57" customFormat="1" ht="10.5" customHeight="1" x14ac:dyDescent="0.2">
      <c r="A373" s="6"/>
      <c r="B373" s="37" t="s">
        <v>144</v>
      </c>
      <c r="C373" s="306">
        <v>1310.1999999999996</v>
      </c>
      <c r="D373" s="306">
        <v>12602.26</v>
      </c>
      <c r="E373" s="306">
        <v>13912.46</v>
      </c>
      <c r="F373" s="307"/>
      <c r="G373" s="307">
        <v>1.0900000000000001</v>
      </c>
      <c r="H373" s="182">
        <v>-0.47589051778210167</v>
      </c>
      <c r="I373" s="56"/>
      <c r="J373" s="5"/>
      <c r="K373" s="209"/>
    </row>
    <row r="374" spans="1:11" s="57" customFormat="1" ht="10.5" customHeight="1" x14ac:dyDescent="0.2">
      <c r="A374" s="6"/>
      <c r="B374" s="37" t="s">
        <v>224</v>
      </c>
      <c r="C374" s="306">
        <v>136.12000000000003</v>
      </c>
      <c r="D374" s="306">
        <v>5286.3600000000015</v>
      </c>
      <c r="E374" s="306">
        <v>5422.4800000000014</v>
      </c>
      <c r="F374" s="307"/>
      <c r="G374" s="307"/>
      <c r="H374" s="182">
        <v>-0.61226096488562276</v>
      </c>
      <c r="I374" s="56"/>
      <c r="J374" s="5"/>
      <c r="K374" s="63"/>
    </row>
    <row r="375" spans="1:11" s="57" customFormat="1" ht="10.5" hidden="1" customHeight="1" x14ac:dyDescent="0.2">
      <c r="A375" s="6"/>
      <c r="B375" s="37"/>
      <c r="C375" s="306"/>
      <c r="D375" s="306"/>
      <c r="E375" s="306"/>
      <c r="F375" s="307"/>
      <c r="G375" s="307"/>
      <c r="H375" s="182"/>
      <c r="I375" s="56"/>
      <c r="J375" s="5"/>
      <c r="K375" s="63"/>
    </row>
    <row r="376" spans="1:11" s="57" customFormat="1" ht="10.5" hidden="1" customHeight="1" x14ac:dyDescent="0.2">
      <c r="A376" s="6"/>
      <c r="B376" s="37"/>
      <c r="C376" s="306"/>
      <c r="D376" s="306"/>
      <c r="E376" s="306"/>
      <c r="F376" s="307"/>
      <c r="G376" s="307"/>
      <c r="H376" s="182"/>
      <c r="I376" s="56"/>
      <c r="J376" s="5"/>
      <c r="K376" s="63"/>
    </row>
    <row r="377" spans="1:11" s="60" customFormat="1" ht="10.5" customHeight="1" x14ac:dyDescent="0.2">
      <c r="A377" s="24"/>
      <c r="B377" s="16" t="s">
        <v>423</v>
      </c>
      <c r="C377" s="306"/>
      <c r="D377" s="306"/>
      <c r="E377" s="306"/>
      <c r="F377" s="307"/>
      <c r="G377" s="307"/>
      <c r="H377" s="182"/>
      <c r="I377" s="59"/>
      <c r="J377" s="5"/>
    </row>
    <row r="378" spans="1:11" s="63" customFormat="1" ht="14.25" customHeight="1" x14ac:dyDescent="0.2">
      <c r="A378" s="61"/>
      <c r="B378" s="35" t="s">
        <v>120</v>
      </c>
      <c r="C378" s="308">
        <v>1446.3199999999997</v>
      </c>
      <c r="D378" s="308">
        <v>17888.620000000003</v>
      </c>
      <c r="E378" s="308">
        <v>19334.940000000002</v>
      </c>
      <c r="F378" s="309"/>
      <c r="G378" s="309">
        <v>1.0900000000000001</v>
      </c>
      <c r="H378" s="183">
        <v>-0.52294532766244695</v>
      </c>
      <c r="I378" s="62"/>
      <c r="K378" s="209" t="b">
        <f>IF(ABS(E378-SUM(E373:E377))&lt;0.001,TRUE,FALSE)</f>
        <v>1</v>
      </c>
    </row>
    <row r="379" spans="1:11" s="63" customFormat="1" ht="14.25" customHeight="1" x14ac:dyDescent="0.2">
      <c r="A379" s="61"/>
      <c r="B379" s="31" t="s">
        <v>244</v>
      </c>
      <c r="C379" s="308"/>
      <c r="D379" s="308"/>
      <c r="E379" s="308"/>
      <c r="F379" s="309"/>
      <c r="G379" s="309"/>
      <c r="H379" s="183"/>
      <c r="I379" s="62"/>
      <c r="K379" s="60"/>
    </row>
    <row r="380" spans="1:11" s="60" customFormat="1" ht="11.25" customHeight="1" x14ac:dyDescent="0.2">
      <c r="A380" s="24"/>
      <c r="B380" s="37" t="s">
        <v>144</v>
      </c>
      <c r="C380" s="306">
        <v>1.53</v>
      </c>
      <c r="D380" s="306">
        <v>19.62</v>
      </c>
      <c r="E380" s="306">
        <v>21.150000000000002</v>
      </c>
      <c r="F380" s="307"/>
      <c r="G380" s="307"/>
      <c r="H380" s="182">
        <v>0.56550703182827533</v>
      </c>
      <c r="I380" s="59"/>
      <c r="J380" s="5"/>
      <c r="K380" s="57"/>
    </row>
    <row r="381" spans="1:11" s="57" customFormat="1" ht="10.5" customHeight="1" x14ac:dyDescent="0.2">
      <c r="A381" s="6"/>
      <c r="B381" s="37" t="s">
        <v>125</v>
      </c>
      <c r="C381" s="306">
        <v>832640.4000000119</v>
      </c>
      <c r="D381" s="306">
        <v>4108825.8659999757</v>
      </c>
      <c r="E381" s="306">
        <v>4941466.2659999887</v>
      </c>
      <c r="F381" s="307"/>
      <c r="G381" s="307">
        <v>19551.459999999992</v>
      </c>
      <c r="H381" s="182">
        <v>-5.9073385862980166E-2</v>
      </c>
      <c r="I381" s="56"/>
      <c r="J381" s="5"/>
    </row>
    <row r="382" spans="1:11" s="57" customFormat="1" ht="10.5" customHeight="1" x14ac:dyDescent="0.2">
      <c r="A382" s="6"/>
      <c r="B382" s="37" t="s">
        <v>126</v>
      </c>
      <c r="C382" s="306">
        <v>511.9799999999999</v>
      </c>
      <c r="D382" s="306">
        <v>1424.9</v>
      </c>
      <c r="E382" s="306">
        <v>1936.8799999999999</v>
      </c>
      <c r="F382" s="307"/>
      <c r="G382" s="307"/>
      <c r="H382" s="182"/>
      <c r="I382" s="56"/>
      <c r="J382" s="5"/>
    </row>
    <row r="383" spans="1:11" s="57" customFormat="1" ht="10.5" customHeight="1" x14ac:dyDescent="0.2">
      <c r="A383" s="6"/>
      <c r="B383" s="37" t="s">
        <v>127</v>
      </c>
      <c r="C383" s="306">
        <v>269982.89999999991</v>
      </c>
      <c r="D383" s="306">
        <v>3032283.5999999992</v>
      </c>
      <c r="E383" s="306">
        <v>3302266.4999999991</v>
      </c>
      <c r="F383" s="307"/>
      <c r="G383" s="307">
        <v>7799.06</v>
      </c>
      <c r="H383" s="182">
        <v>0.3302648643309023</v>
      </c>
      <c r="I383" s="56"/>
      <c r="J383" s="5"/>
    </row>
    <row r="384" spans="1:11" s="57" customFormat="1" ht="10.5" customHeight="1" x14ac:dyDescent="0.2">
      <c r="A384" s="6"/>
      <c r="B384" s="37" t="s">
        <v>133</v>
      </c>
      <c r="C384" s="306">
        <v>64816.729999999974</v>
      </c>
      <c r="D384" s="306">
        <v>211898.59</v>
      </c>
      <c r="E384" s="306">
        <v>276715.31999999995</v>
      </c>
      <c r="F384" s="307"/>
      <c r="G384" s="307">
        <v>1233.3699999999999</v>
      </c>
      <c r="H384" s="182">
        <v>0.42722087152927801</v>
      </c>
      <c r="I384" s="56"/>
      <c r="J384" s="5"/>
    </row>
    <row r="385" spans="1:11" s="57" customFormat="1" ht="10.5" customHeight="1" x14ac:dyDescent="0.2">
      <c r="A385" s="6"/>
      <c r="B385" s="37" t="s">
        <v>134</v>
      </c>
      <c r="C385" s="306">
        <v>2817.4100000000003</v>
      </c>
      <c r="D385" s="306">
        <v>25084.799999999992</v>
      </c>
      <c r="E385" s="306">
        <v>27902.209999999992</v>
      </c>
      <c r="F385" s="307"/>
      <c r="G385" s="307">
        <v>273.39</v>
      </c>
      <c r="H385" s="182"/>
      <c r="I385" s="56"/>
      <c r="J385" s="5"/>
    </row>
    <row r="386" spans="1:11" s="57" customFormat="1" ht="10.5" customHeight="1" x14ac:dyDescent="0.2">
      <c r="A386" s="6"/>
      <c r="B386" s="37" t="s">
        <v>24</v>
      </c>
      <c r="C386" s="306">
        <v>287866.38000000012</v>
      </c>
      <c r="D386" s="306">
        <v>274038.42000000004</v>
      </c>
      <c r="E386" s="306">
        <v>561904.80000000016</v>
      </c>
      <c r="F386" s="307"/>
      <c r="G386" s="307">
        <v>733.56000000000006</v>
      </c>
      <c r="H386" s="182">
        <v>0.13762079424284202</v>
      </c>
      <c r="I386" s="56"/>
      <c r="J386" s="5"/>
      <c r="K386" s="5"/>
    </row>
    <row r="387" spans="1:11" s="57" customFormat="1" ht="10.5" customHeight="1" x14ac:dyDescent="0.2">
      <c r="A387" s="6"/>
      <c r="B387" s="37" t="s">
        <v>138</v>
      </c>
      <c r="C387" s="306">
        <v>75250.250000000015</v>
      </c>
      <c r="D387" s="306">
        <v>54238.479999999989</v>
      </c>
      <c r="E387" s="306">
        <v>129488.73000000001</v>
      </c>
      <c r="F387" s="307"/>
      <c r="G387" s="307">
        <v>149.48000000000002</v>
      </c>
      <c r="H387" s="182">
        <v>0.48150288494882942</v>
      </c>
      <c r="I387" s="56"/>
      <c r="J387" s="5"/>
    </row>
    <row r="388" spans="1:11" s="57" customFormat="1" ht="10.5" customHeight="1" x14ac:dyDescent="0.2">
      <c r="A388" s="6"/>
      <c r="B388" s="37" t="s">
        <v>34</v>
      </c>
      <c r="C388" s="306">
        <v>3659397.5299999746</v>
      </c>
      <c r="D388" s="306">
        <v>787691.12999999966</v>
      </c>
      <c r="E388" s="306">
        <v>4447088.659999975</v>
      </c>
      <c r="F388" s="307"/>
      <c r="G388" s="307">
        <v>7885.5700000000006</v>
      </c>
      <c r="H388" s="182">
        <v>5.4390552040974205E-2</v>
      </c>
      <c r="I388" s="56"/>
      <c r="J388" s="5"/>
    </row>
    <row r="389" spans="1:11" s="57" customFormat="1" ht="10.5" customHeight="1" x14ac:dyDescent="0.2">
      <c r="A389" s="6"/>
      <c r="B389" s="37" t="s">
        <v>140</v>
      </c>
      <c r="C389" s="306">
        <v>1622.44</v>
      </c>
      <c r="D389" s="306">
        <v>181.16</v>
      </c>
      <c r="E389" s="306">
        <v>1803.6000000000001</v>
      </c>
      <c r="F389" s="307"/>
      <c r="G389" s="307"/>
      <c r="H389" s="182"/>
      <c r="I389" s="56"/>
    </row>
    <row r="390" spans="1:11" s="57" customFormat="1" ht="10.5" customHeight="1" x14ac:dyDescent="0.2">
      <c r="A390" s="6"/>
      <c r="B390" s="37" t="s">
        <v>129</v>
      </c>
      <c r="C390" s="306">
        <v>251387.08999999825</v>
      </c>
      <c r="D390" s="306">
        <v>2271990.2799999998</v>
      </c>
      <c r="E390" s="306">
        <v>2523377.3699999982</v>
      </c>
      <c r="F390" s="307"/>
      <c r="G390" s="307">
        <v>9617.6200000000008</v>
      </c>
      <c r="H390" s="182">
        <v>4.1322184007372309E-2</v>
      </c>
      <c r="I390" s="56"/>
    </row>
    <row r="391" spans="1:11" s="57" customFormat="1" ht="10.5" customHeight="1" x14ac:dyDescent="0.2">
      <c r="A391" s="6"/>
      <c r="B391" s="37" t="s">
        <v>381</v>
      </c>
      <c r="C391" s="306">
        <v>1443.0000000000002</v>
      </c>
      <c r="D391" s="306">
        <v>3143.5</v>
      </c>
      <c r="E391" s="306">
        <v>4586.5</v>
      </c>
      <c r="F391" s="307"/>
      <c r="G391" s="307"/>
      <c r="H391" s="182">
        <v>0.33763999066728867</v>
      </c>
      <c r="I391" s="56"/>
      <c r="J391" s="5"/>
    </row>
    <row r="392" spans="1:11" s="57" customFormat="1" ht="10.5" customHeight="1" x14ac:dyDescent="0.2">
      <c r="A392" s="6"/>
      <c r="B392" s="16" t="s">
        <v>427</v>
      </c>
      <c r="C392" s="306">
        <v>30</v>
      </c>
      <c r="D392" s="306">
        <v>50</v>
      </c>
      <c r="E392" s="306">
        <v>80</v>
      </c>
      <c r="F392" s="307"/>
      <c r="G392" s="307"/>
      <c r="H392" s="182"/>
      <c r="I392" s="56"/>
      <c r="J392" s="5"/>
    </row>
    <row r="393" spans="1:11" s="57" customFormat="1" ht="10.5" customHeight="1" x14ac:dyDescent="0.2">
      <c r="A393" s="6"/>
      <c r="B393" s="37" t="s">
        <v>353</v>
      </c>
      <c r="C393" s="306"/>
      <c r="D393" s="306"/>
      <c r="E393" s="306"/>
      <c r="F393" s="307"/>
      <c r="G393" s="307"/>
      <c r="H393" s="182"/>
      <c r="I393" s="56"/>
      <c r="J393" s="5"/>
    </row>
    <row r="394" spans="1:11" s="57" customFormat="1" ht="10.5" customHeight="1" x14ac:dyDescent="0.2">
      <c r="A394" s="6"/>
      <c r="B394" s="37" t="s">
        <v>415</v>
      </c>
      <c r="C394" s="306"/>
      <c r="D394" s="306"/>
      <c r="E394" s="306"/>
      <c r="F394" s="307"/>
      <c r="G394" s="307"/>
      <c r="H394" s="182"/>
      <c r="I394" s="56"/>
      <c r="J394" s="5"/>
    </row>
    <row r="395" spans="1:11" s="57" customFormat="1" ht="10.5" customHeight="1" x14ac:dyDescent="0.2">
      <c r="A395" s="6"/>
      <c r="B395" s="37" t="s">
        <v>179</v>
      </c>
      <c r="C395" s="306">
        <v>140.38</v>
      </c>
      <c r="D395" s="306">
        <v>33808.470000000016</v>
      </c>
      <c r="E395" s="306">
        <v>33948.850000000013</v>
      </c>
      <c r="F395" s="307"/>
      <c r="G395" s="307">
        <v>30</v>
      </c>
      <c r="H395" s="182">
        <v>5.9311601992385388E-2</v>
      </c>
      <c r="I395" s="56"/>
      <c r="J395" s="5"/>
    </row>
    <row r="396" spans="1:11" s="57" customFormat="1" ht="10.5" customHeight="1" x14ac:dyDescent="0.2">
      <c r="A396" s="6"/>
      <c r="B396" s="37" t="s">
        <v>468</v>
      </c>
      <c r="C396" s="306">
        <v>12192</v>
      </c>
      <c r="D396" s="306">
        <v>3860</v>
      </c>
      <c r="E396" s="306">
        <v>16052</v>
      </c>
      <c r="F396" s="307"/>
      <c r="G396" s="307"/>
      <c r="H396" s="182"/>
      <c r="I396" s="56"/>
      <c r="J396" s="5"/>
    </row>
    <row r="397" spans="1:11" s="57" customFormat="1" ht="10.5" customHeight="1" x14ac:dyDescent="0.2">
      <c r="A397" s="6"/>
      <c r="B397" s="575" t="s">
        <v>460</v>
      </c>
      <c r="C397" s="306"/>
      <c r="D397" s="306"/>
      <c r="E397" s="306"/>
      <c r="F397" s="307"/>
      <c r="G397" s="307"/>
      <c r="H397" s="182"/>
      <c r="I397" s="56"/>
      <c r="J397" s="5"/>
    </row>
    <row r="398" spans="1:11" s="57" customFormat="1" ht="10.5" customHeight="1" x14ac:dyDescent="0.2">
      <c r="A398" s="6"/>
      <c r="B398" s="575" t="s">
        <v>488</v>
      </c>
      <c r="C398" s="306"/>
      <c r="D398" s="306"/>
      <c r="E398" s="306"/>
      <c r="F398" s="307"/>
      <c r="G398" s="307"/>
      <c r="H398" s="182"/>
      <c r="I398" s="56"/>
      <c r="J398" s="5"/>
    </row>
    <row r="399" spans="1:11" s="57" customFormat="1" ht="10.5" customHeight="1" x14ac:dyDescent="0.2">
      <c r="A399" s="6"/>
      <c r="B399" s="16" t="s">
        <v>423</v>
      </c>
      <c r="C399" s="306"/>
      <c r="D399" s="306">
        <v>15180</v>
      </c>
      <c r="E399" s="306">
        <v>15180</v>
      </c>
      <c r="F399" s="307"/>
      <c r="G399" s="307">
        <v>30</v>
      </c>
      <c r="H399" s="182"/>
      <c r="I399" s="56"/>
      <c r="J399" s="5"/>
    </row>
    <row r="400" spans="1:11" s="60" customFormat="1" ht="12.75" customHeight="1" x14ac:dyDescent="0.2">
      <c r="A400" s="24"/>
      <c r="B400" s="37" t="s">
        <v>280</v>
      </c>
      <c r="C400" s="306"/>
      <c r="D400" s="306">
        <v>-222751.0499999999</v>
      </c>
      <c r="E400" s="306">
        <v>-222751.0499999999</v>
      </c>
      <c r="F400" s="307"/>
      <c r="G400" s="307">
        <v>-718.71</v>
      </c>
      <c r="H400" s="182">
        <v>0.5329007465380684</v>
      </c>
      <c r="I400" s="59"/>
      <c r="J400" s="5"/>
    </row>
    <row r="401" spans="1:11" s="57" customFormat="1" x14ac:dyDescent="0.2">
      <c r="A401" s="6"/>
      <c r="B401" s="35" t="s">
        <v>246</v>
      </c>
      <c r="C401" s="308">
        <v>5460100.0199999856</v>
      </c>
      <c r="D401" s="308">
        <v>10600967.765999977</v>
      </c>
      <c r="E401" s="308">
        <v>16061067.785999961</v>
      </c>
      <c r="F401" s="309"/>
      <c r="G401" s="309">
        <v>46584.799999999988</v>
      </c>
      <c r="H401" s="183">
        <v>2.1939652183909697E-2</v>
      </c>
      <c r="I401" s="56"/>
      <c r="K401" s="209" t="b">
        <f>IF(ABS(E401-SUM(E380:E400))&lt;0.001,TRUE,FALSE)</f>
        <v>1</v>
      </c>
    </row>
    <row r="402" spans="1:11" s="60" customFormat="1" ht="13.5" customHeight="1" x14ac:dyDescent="0.2">
      <c r="A402" s="24"/>
      <c r="B402" s="35" t="s">
        <v>287</v>
      </c>
      <c r="C402" s="308">
        <v>296393146.48999804</v>
      </c>
      <c r="D402" s="308">
        <v>811400222.64280069</v>
      </c>
      <c r="E402" s="308">
        <v>1107793369.1327982</v>
      </c>
      <c r="F402" s="309">
        <v>13128319.290000027</v>
      </c>
      <c r="G402" s="309">
        <v>4592369.8399999989</v>
      </c>
      <c r="H402" s="183">
        <v>-1.4024048938638511E-2</v>
      </c>
      <c r="I402" s="59"/>
      <c r="K402" s="209" t="b">
        <f>IF(ABS(E402-SUM(E323,E336,E347,E358,E368,E371,E378,E401))&lt;0.001,TRUE,FALSE)</f>
        <v>1</v>
      </c>
    </row>
    <row r="403" spans="1:11" s="60" customFormat="1" ht="10.5" customHeight="1" x14ac:dyDescent="0.2">
      <c r="A403" s="24"/>
      <c r="B403" s="31" t="s">
        <v>145</v>
      </c>
      <c r="C403" s="308"/>
      <c r="D403" s="308"/>
      <c r="E403" s="308"/>
      <c r="F403" s="309"/>
      <c r="G403" s="309"/>
      <c r="H403" s="183"/>
      <c r="I403" s="59"/>
      <c r="J403" s="5"/>
    </row>
    <row r="404" spans="1:11" s="60" customFormat="1" ht="10.5" customHeight="1" x14ac:dyDescent="0.2">
      <c r="A404" s="24"/>
      <c r="B404" s="37" t="s">
        <v>146</v>
      </c>
      <c r="C404" s="306">
        <v>116425740.71000004</v>
      </c>
      <c r="D404" s="306">
        <v>140115582.11408022</v>
      </c>
      <c r="E404" s="306">
        <v>256541322.82408026</v>
      </c>
      <c r="F404" s="307">
        <v>23958076.559999991</v>
      </c>
      <c r="G404" s="307">
        <v>1773074.7414560004</v>
      </c>
      <c r="H404" s="182">
        <v>-0.13129333153249456</v>
      </c>
      <c r="I404" s="59"/>
      <c r="J404" s="5"/>
    </row>
    <row r="405" spans="1:11" s="60" customFormat="1" ht="10.5" customHeight="1" x14ac:dyDescent="0.2">
      <c r="A405" s="24"/>
      <c r="B405" s="37" t="s">
        <v>442</v>
      </c>
      <c r="C405" s="306">
        <v>253179.01000000277</v>
      </c>
      <c r="D405" s="306">
        <v>144777.1499999995</v>
      </c>
      <c r="E405" s="306">
        <v>397956.16000000224</v>
      </c>
      <c r="F405" s="307">
        <v>15356.439999999999</v>
      </c>
      <c r="G405" s="307">
        <v>1754.8400000000001</v>
      </c>
      <c r="H405" s="182">
        <v>-0.16047842980863702</v>
      </c>
      <c r="I405" s="59"/>
      <c r="J405" s="5"/>
    </row>
    <row r="406" spans="1:11" s="60" customFormat="1" ht="10.5" customHeight="1" x14ac:dyDescent="0.2">
      <c r="A406" s="24"/>
      <c r="B406" s="37" t="s">
        <v>147</v>
      </c>
      <c r="C406" s="306">
        <v>378190.12999999558</v>
      </c>
      <c r="D406" s="306">
        <v>452695.65000000619</v>
      </c>
      <c r="E406" s="306">
        <v>830885.78000000189</v>
      </c>
      <c r="F406" s="307">
        <v>70154.679999999964</v>
      </c>
      <c r="G406" s="307">
        <v>3322.6099999999933</v>
      </c>
      <c r="H406" s="182">
        <v>-7.5904885774156217E-2</v>
      </c>
      <c r="I406" s="59"/>
      <c r="J406" s="5"/>
    </row>
    <row r="407" spans="1:11" s="60" customFormat="1" ht="10.5" customHeight="1" x14ac:dyDescent="0.2">
      <c r="A407" s="24"/>
      <c r="B407" s="37" t="s">
        <v>148</v>
      </c>
      <c r="C407" s="306">
        <v>2219885.3300003544</v>
      </c>
      <c r="D407" s="306">
        <v>2836103.660000267</v>
      </c>
      <c r="E407" s="306">
        <v>5055988.9900006214</v>
      </c>
      <c r="F407" s="307">
        <v>395529.02999999339</v>
      </c>
      <c r="G407" s="307">
        <v>27080.900000000085</v>
      </c>
      <c r="H407" s="182">
        <v>-9.4957497099495858E-2</v>
      </c>
      <c r="I407" s="59"/>
      <c r="J407" s="5"/>
    </row>
    <row r="408" spans="1:11" s="60" customFormat="1" ht="10.5" customHeight="1" x14ac:dyDescent="0.2">
      <c r="A408" s="24"/>
      <c r="B408" s="37" t="s">
        <v>125</v>
      </c>
      <c r="C408" s="306">
        <v>972105.01999999699</v>
      </c>
      <c r="D408" s="306">
        <v>1113044.539999991</v>
      </c>
      <c r="E408" s="306">
        <v>2085149.5599999879</v>
      </c>
      <c r="F408" s="307">
        <v>171549.00000000023</v>
      </c>
      <c r="G408" s="307">
        <v>22945.769999999986</v>
      </c>
      <c r="H408" s="182">
        <v>8.7429098971537389E-2</v>
      </c>
      <c r="I408" s="59"/>
      <c r="J408" s="5"/>
      <c r="K408" s="57"/>
    </row>
    <row r="409" spans="1:11" s="60" customFormat="1" ht="10.5" customHeight="1" x14ac:dyDescent="0.2">
      <c r="A409" s="24"/>
      <c r="B409" s="37" t="s">
        <v>149</v>
      </c>
      <c r="C409" s="306">
        <v>21665.619999999737</v>
      </c>
      <c r="D409" s="306">
        <v>99970.289999998553</v>
      </c>
      <c r="E409" s="306">
        <v>121635.90999999829</v>
      </c>
      <c r="F409" s="307">
        <v>22.200000000000003</v>
      </c>
      <c r="G409" s="307">
        <v>451.96999999999991</v>
      </c>
      <c r="H409" s="182">
        <v>-0.24773741565983254</v>
      </c>
      <c r="I409" s="59"/>
      <c r="J409" s="5"/>
      <c r="K409" s="57"/>
    </row>
    <row r="410" spans="1:11" s="57" customFormat="1" ht="10.5" customHeight="1" x14ac:dyDescent="0.2">
      <c r="A410" s="6"/>
      <c r="B410" s="37" t="s">
        <v>435</v>
      </c>
      <c r="C410" s="306"/>
      <c r="D410" s="306"/>
      <c r="E410" s="306"/>
      <c r="F410" s="307"/>
      <c r="G410" s="307"/>
      <c r="H410" s="182"/>
      <c r="I410" s="56"/>
      <c r="J410" s="5"/>
    </row>
    <row r="411" spans="1:11" s="57" customFormat="1" ht="10.5" customHeight="1" x14ac:dyDescent="0.2">
      <c r="A411" s="6"/>
      <c r="B411" s="37" t="s">
        <v>281</v>
      </c>
      <c r="C411" s="306">
        <v>152</v>
      </c>
      <c r="D411" s="306">
        <v>-28677660</v>
      </c>
      <c r="E411" s="306">
        <v>-28677508</v>
      </c>
      <c r="F411" s="307">
        <v>-32883</v>
      </c>
      <c r="G411" s="307">
        <v>-208338</v>
      </c>
      <c r="H411" s="182">
        <v>0.47392238713118995</v>
      </c>
      <c r="I411" s="56"/>
      <c r="J411" s="5"/>
      <c r="K411" s="60"/>
    </row>
    <row r="412" spans="1:11" s="57" customFormat="1" ht="10.5" customHeight="1" x14ac:dyDescent="0.2">
      <c r="A412" s="6"/>
      <c r="B412" s="575" t="s">
        <v>461</v>
      </c>
      <c r="C412" s="306"/>
      <c r="D412" s="306"/>
      <c r="E412" s="306"/>
      <c r="F412" s="307"/>
      <c r="G412" s="307"/>
      <c r="H412" s="182"/>
      <c r="I412" s="56"/>
      <c r="J412" s="5"/>
      <c r="K412" s="60"/>
    </row>
    <row r="413" spans="1:11" s="57" customFormat="1" ht="10.5" customHeight="1" x14ac:dyDescent="0.2">
      <c r="A413" s="6"/>
      <c r="B413" s="575" t="s">
        <v>465</v>
      </c>
      <c r="C413" s="306"/>
      <c r="D413" s="306"/>
      <c r="E413" s="306"/>
      <c r="F413" s="307"/>
      <c r="G413" s="307"/>
      <c r="H413" s="182"/>
      <c r="I413" s="56"/>
      <c r="J413" s="5"/>
      <c r="K413" s="60"/>
    </row>
    <row r="414" spans="1:11" s="57" customFormat="1" ht="10.5" customHeight="1" x14ac:dyDescent="0.2">
      <c r="A414" s="6"/>
      <c r="B414" s="575" t="s">
        <v>491</v>
      </c>
      <c r="C414" s="306"/>
      <c r="D414" s="306">
        <v>809585.89999999513</v>
      </c>
      <c r="E414" s="306">
        <v>809585.89999999513</v>
      </c>
      <c r="F414" s="307"/>
      <c r="G414" s="307">
        <v>6153.0999999999967</v>
      </c>
      <c r="H414" s="182"/>
      <c r="I414" s="56"/>
      <c r="J414" s="5"/>
      <c r="K414" s="60"/>
    </row>
    <row r="415" spans="1:11" s="60" customFormat="1" ht="10.5" customHeight="1" x14ac:dyDescent="0.2">
      <c r="A415" s="24"/>
      <c r="B415" s="41" t="s">
        <v>150</v>
      </c>
      <c r="C415" s="311">
        <v>120270917.8200004</v>
      </c>
      <c r="D415" s="311">
        <v>116894099.3040805</v>
      </c>
      <c r="E415" s="311">
        <v>237165017.1240809</v>
      </c>
      <c r="F415" s="312">
        <v>24577804.909999985</v>
      </c>
      <c r="G415" s="312">
        <v>1626445.9314560005</v>
      </c>
      <c r="H415" s="184">
        <v>-0.16746245483898303</v>
      </c>
      <c r="I415" s="59"/>
      <c r="J415" s="5"/>
      <c r="K415" s="209" t="b">
        <f>IF(ABS(E415-SUM(E404:E414))&lt;0.001,TRUE,FALSE)</f>
        <v>1</v>
      </c>
    </row>
    <row r="416" spans="1:11" s="60" customFormat="1" ht="9" x14ac:dyDescent="0.15">
      <c r="A416" s="24"/>
      <c r="B416" s="265" t="s">
        <v>238</v>
      </c>
      <c r="C416" s="265"/>
      <c r="D416" s="265"/>
      <c r="E416" s="265"/>
      <c r="F416" s="265"/>
      <c r="G416" s="265"/>
      <c r="H416" s="265"/>
      <c r="I416" s="59"/>
    </row>
    <row r="417" spans="1:11" s="60" customFormat="1" ht="10.5" customHeight="1" x14ac:dyDescent="0.15">
      <c r="A417" s="24"/>
      <c r="B417" s="265" t="s">
        <v>249</v>
      </c>
      <c r="C417" s="265"/>
      <c r="D417" s="265"/>
      <c r="E417" s="265"/>
      <c r="F417" s="265"/>
      <c r="G417" s="265"/>
      <c r="H417" s="265"/>
      <c r="I417" s="59"/>
    </row>
    <row r="418" spans="1:11" s="60" customFormat="1" ht="10.5" customHeight="1" x14ac:dyDescent="0.15">
      <c r="A418" s="24"/>
      <c r="B418" s="265" t="s">
        <v>251</v>
      </c>
      <c r="C418" s="265"/>
      <c r="D418" s="265"/>
      <c r="E418" s="265"/>
      <c r="F418" s="265"/>
      <c r="G418" s="265"/>
      <c r="H418" s="265"/>
      <c r="I418" s="59"/>
    </row>
    <row r="419" spans="1:11" s="60" customFormat="1" ht="10.5" customHeight="1" x14ac:dyDescent="0.2">
      <c r="A419" s="24"/>
      <c r="B419" s="265" t="s">
        <v>376</v>
      </c>
      <c r="C419" s="210"/>
      <c r="D419" s="210"/>
      <c r="E419" s="210"/>
      <c r="F419" s="210"/>
      <c r="G419" s="210"/>
      <c r="H419" s="211"/>
      <c r="I419" s="59"/>
      <c r="K419" s="5"/>
    </row>
    <row r="420" spans="1:11" s="60" customFormat="1" ht="10.5" customHeight="1" x14ac:dyDescent="0.2">
      <c r="A420" s="24"/>
      <c r="B420" s="265" t="s">
        <v>431</v>
      </c>
      <c r="C420" s="210"/>
      <c r="D420" s="210"/>
      <c r="E420" s="210"/>
      <c r="F420" s="210"/>
      <c r="G420" s="210"/>
      <c r="H420" s="211"/>
      <c r="I420" s="59"/>
      <c r="K420" s="5"/>
    </row>
    <row r="421" spans="1:11" ht="15" customHeight="1" x14ac:dyDescent="0.25">
      <c r="B421" s="7" t="s">
        <v>288</v>
      </c>
      <c r="C421" s="8"/>
      <c r="D421" s="8"/>
      <c r="E421" s="8"/>
      <c r="F421" s="8"/>
      <c r="G421" s="8"/>
      <c r="H421" s="8"/>
      <c r="I421" s="8"/>
    </row>
    <row r="422" spans="1:11" x14ac:dyDescent="0.2">
      <c r="B422" s="9"/>
      <c r="C422" s="10" t="str">
        <f>$C$3</f>
        <v>MOIS DE NOVEMBRE 2024</v>
      </c>
      <c r="D422" s="11"/>
    </row>
    <row r="423" spans="1:11" ht="19.5" customHeight="1" x14ac:dyDescent="0.2">
      <c r="B423" s="12" t="str">
        <f>B305</f>
        <v xml:space="preserve">             I - ASSURANCE MALADIE : DÉPENSES en milliers d'euros</v>
      </c>
      <c r="C423" s="13"/>
      <c r="D423" s="13"/>
      <c r="E423" s="13"/>
      <c r="F423" s="13"/>
      <c r="G423" s="13"/>
      <c r="H423" s="14"/>
      <c r="I423" s="15"/>
    </row>
    <row r="424" spans="1:11" ht="13.5" customHeight="1" x14ac:dyDescent="0.2">
      <c r="B424" s="16" t="s">
        <v>7</v>
      </c>
      <c r="C424" s="17" t="s">
        <v>1</v>
      </c>
      <c r="D424" s="17" t="s">
        <v>2</v>
      </c>
      <c r="E424" s="17" t="s">
        <v>6</v>
      </c>
      <c r="F424" s="219" t="s">
        <v>242</v>
      </c>
      <c r="G424" s="219" t="s">
        <v>237</v>
      </c>
      <c r="H424" s="19" t="str">
        <f>$H$5</f>
        <v>PCAP</v>
      </c>
      <c r="I424" s="23"/>
      <c r="K424" s="57"/>
    </row>
    <row r="425" spans="1:11" ht="10.5" customHeight="1" x14ac:dyDescent="0.2">
      <c r="B425" s="21"/>
      <c r="C425" s="44" t="s">
        <v>5</v>
      </c>
      <c r="D425" s="44" t="s">
        <v>5</v>
      </c>
      <c r="E425" s="44"/>
      <c r="F425" s="220"/>
      <c r="G425" s="220" t="s">
        <v>239</v>
      </c>
      <c r="H425" s="22" t="str">
        <f>$H$6</f>
        <v>en %</v>
      </c>
      <c r="I425" s="23"/>
      <c r="K425" s="60"/>
    </row>
    <row r="426" spans="1:11" s="57" customFormat="1" ht="12" customHeight="1" x14ac:dyDescent="0.2">
      <c r="A426" s="6"/>
      <c r="B426" s="31" t="s">
        <v>152</v>
      </c>
      <c r="C426" s="55"/>
      <c r="D426" s="55"/>
      <c r="E426" s="55"/>
      <c r="F426" s="225"/>
      <c r="G426" s="225"/>
      <c r="H426" s="182"/>
      <c r="I426" s="56"/>
    </row>
    <row r="427" spans="1:11" s="60" customFormat="1" ht="14.25" customHeight="1" x14ac:dyDescent="0.2">
      <c r="A427" s="24"/>
      <c r="B427" s="16" t="s">
        <v>12</v>
      </c>
      <c r="C427" s="306"/>
      <c r="D427" s="306">
        <v>1634334459.6399937</v>
      </c>
      <c r="E427" s="306">
        <v>1634334459.6399937</v>
      </c>
      <c r="F427" s="306">
        <v>2558176.8399999994</v>
      </c>
      <c r="G427" s="306">
        <v>8377748.6900000004</v>
      </c>
      <c r="H427" s="182">
        <v>2.3613906317133004E-2</v>
      </c>
      <c r="I427" s="59"/>
      <c r="K427" s="57"/>
    </row>
    <row r="428" spans="1:11" s="57" customFormat="1" ht="10.5" customHeight="1" x14ac:dyDescent="0.2">
      <c r="A428" s="6"/>
      <c r="B428" s="16" t="s">
        <v>10</v>
      </c>
      <c r="C428" s="306">
        <v>376464621.00999057</v>
      </c>
      <c r="D428" s="306">
        <v>19204.239999999918</v>
      </c>
      <c r="E428" s="306">
        <v>376483825.24999058</v>
      </c>
      <c r="F428" s="307">
        <v>10752.630000000003</v>
      </c>
      <c r="G428" s="307">
        <v>2231319.0600000047</v>
      </c>
      <c r="H428" s="182">
        <v>-4.5249991980544468E-2</v>
      </c>
      <c r="I428" s="56"/>
      <c r="J428" s="5"/>
    </row>
    <row r="429" spans="1:11" s="57" customFormat="1" ht="10.5" customHeight="1" x14ac:dyDescent="0.2">
      <c r="A429" s="6"/>
      <c r="B429" s="16" t="s">
        <v>9</v>
      </c>
      <c r="C429" s="306">
        <v>2833.8500000000008</v>
      </c>
      <c r="D429" s="306"/>
      <c r="E429" s="306">
        <v>2833.8500000000008</v>
      </c>
      <c r="F429" s="307"/>
      <c r="G429" s="307">
        <v>13.190000000000001</v>
      </c>
      <c r="H429" s="182"/>
      <c r="I429" s="56"/>
      <c r="J429" s="5"/>
    </row>
    <row r="430" spans="1:11" s="57" customFormat="1" ht="10.5" customHeight="1" x14ac:dyDescent="0.2">
      <c r="A430" s="6"/>
      <c r="B430" s="16" t="s">
        <v>299</v>
      </c>
      <c r="C430" s="306">
        <v>40062139.790000312</v>
      </c>
      <c r="D430" s="306">
        <v>57765.550000000017</v>
      </c>
      <c r="E430" s="306">
        <v>40119905.340000309</v>
      </c>
      <c r="F430" s="307"/>
      <c r="G430" s="307">
        <v>197814.51000000123</v>
      </c>
      <c r="H430" s="182">
        <v>0.11073736580870519</v>
      </c>
      <c r="I430" s="56"/>
      <c r="J430" s="5"/>
    </row>
    <row r="431" spans="1:11" s="57" customFormat="1" ht="10.5" customHeight="1" x14ac:dyDescent="0.2">
      <c r="A431" s="6"/>
      <c r="B431" s="16" t="s">
        <v>11</v>
      </c>
      <c r="C431" s="306">
        <v>58921.499999999971</v>
      </c>
      <c r="D431" s="306">
        <v>103.91999999999999</v>
      </c>
      <c r="E431" s="306">
        <v>59025.419999999969</v>
      </c>
      <c r="F431" s="307"/>
      <c r="G431" s="307">
        <v>53058.749999999971</v>
      </c>
      <c r="H431" s="182"/>
      <c r="I431" s="56"/>
      <c r="J431" s="5"/>
      <c r="K431" s="60"/>
    </row>
    <row r="432" spans="1:11" s="57" customFormat="1" ht="10.5" customHeight="1" x14ac:dyDescent="0.2">
      <c r="A432" s="6"/>
      <c r="B432" s="16" t="s">
        <v>75</v>
      </c>
      <c r="C432" s="306">
        <v>5055990.7000001138</v>
      </c>
      <c r="D432" s="306">
        <v>865.51999999999771</v>
      </c>
      <c r="E432" s="306">
        <v>5056856.2200001134</v>
      </c>
      <c r="F432" s="307"/>
      <c r="G432" s="307">
        <v>26553.829999999914</v>
      </c>
      <c r="H432" s="182">
        <v>-5.4042933892725076E-2</v>
      </c>
      <c r="I432" s="56"/>
      <c r="J432" s="5"/>
      <c r="K432" s="60"/>
    </row>
    <row r="433" spans="1:11" s="60" customFormat="1" ht="10.5" customHeight="1" x14ac:dyDescent="0.2">
      <c r="A433" s="24"/>
      <c r="B433" s="16" t="s">
        <v>85</v>
      </c>
      <c r="C433" s="306">
        <v>924166.5200000006</v>
      </c>
      <c r="D433" s="306">
        <v>162508707.26999998</v>
      </c>
      <c r="E433" s="306">
        <v>163432873.78999999</v>
      </c>
      <c r="F433" s="313">
        <v>163432873.78999999</v>
      </c>
      <c r="G433" s="313">
        <v>914033.81000000017</v>
      </c>
      <c r="H433" s="185">
        <v>-7.3317229076200641E-2</v>
      </c>
      <c r="I433" s="59"/>
      <c r="J433" s="5"/>
      <c r="K433" s="57"/>
    </row>
    <row r="434" spans="1:11" s="60" customFormat="1" x14ac:dyDescent="0.2">
      <c r="A434" s="24"/>
      <c r="B434" s="37" t="s">
        <v>25</v>
      </c>
      <c r="C434" s="306">
        <v>31864855.230001874</v>
      </c>
      <c r="D434" s="306"/>
      <c r="E434" s="306">
        <v>31864855.230001874</v>
      </c>
      <c r="F434" s="313"/>
      <c r="G434" s="313">
        <v>173761.1900000005</v>
      </c>
      <c r="H434" s="185">
        <v>-0.28600558427554024</v>
      </c>
      <c r="I434" s="59"/>
      <c r="J434" s="5"/>
      <c r="K434" s="57"/>
    </row>
    <row r="435" spans="1:11" s="57" customFormat="1" x14ac:dyDescent="0.2">
      <c r="A435" s="6"/>
      <c r="B435" s="37" t="s">
        <v>48</v>
      </c>
      <c r="C435" s="306"/>
      <c r="D435" s="306">
        <v>430860.07013999933</v>
      </c>
      <c r="E435" s="306">
        <v>430860.07013999933</v>
      </c>
      <c r="F435" s="313">
        <v>1055.5235600000001</v>
      </c>
      <c r="G435" s="313">
        <v>1383.8185749999998</v>
      </c>
      <c r="H435" s="185">
        <v>-0.33019511384301781</v>
      </c>
      <c r="I435" s="56"/>
      <c r="J435" s="5"/>
    </row>
    <row r="436" spans="1:11" s="57" customFormat="1" ht="10.5" customHeight="1" x14ac:dyDescent="0.2">
      <c r="A436" s="6"/>
      <c r="B436" s="37" t="s">
        <v>355</v>
      </c>
      <c r="C436" s="306">
        <v>16.8</v>
      </c>
      <c r="D436" s="306">
        <v>594100.28596000106</v>
      </c>
      <c r="E436" s="306">
        <v>594117.0859600011</v>
      </c>
      <c r="F436" s="307"/>
      <c r="G436" s="307">
        <v>4416.010000000002</v>
      </c>
      <c r="H436" s="182"/>
      <c r="I436" s="66"/>
      <c r="J436" s="5"/>
    </row>
    <row r="437" spans="1:11" s="57" customFormat="1" ht="10.5" customHeight="1" x14ac:dyDescent="0.2">
      <c r="A437" s="6"/>
      <c r="B437" s="37" t="s">
        <v>79</v>
      </c>
      <c r="C437" s="306"/>
      <c r="D437" s="306">
        <v>9672139.2750000041</v>
      </c>
      <c r="E437" s="306">
        <v>9672139.2750000041</v>
      </c>
      <c r="F437" s="307"/>
      <c r="G437" s="307">
        <v>13214</v>
      </c>
      <c r="H437" s="182">
        <v>-0.15397806273088832</v>
      </c>
      <c r="I437" s="66"/>
      <c r="J437" s="5"/>
    </row>
    <row r="438" spans="1:11" s="57" customFormat="1" ht="10.5" customHeight="1" x14ac:dyDescent="0.2">
      <c r="A438" s="6"/>
      <c r="B438" s="563" t="s">
        <v>432</v>
      </c>
      <c r="C438" s="314">
        <v>43705427.980010927</v>
      </c>
      <c r="D438" s="306">
        <v>52680854.900007732</v>
      </c>
      <c r="E438" s="306">
        <v>96386282.880018651</v>
      </c>
      <c r="F438" s="313"/>
      <c r="G438" s="313">
        <v>549916.75000001304</v>
      </c>
      <c r="H438" s="185">
        <v>-3.0123349970137103E-2</v>
      </c>
      <c r="I438" s="56"/>
      <c r="J438" s="5"/>
      <c r="K438" s="60"/>
    </row>
    <row r="439" spans="1:11" s="57" customFormat="1" ht="10.5" customHeight="1" x14ac:dyDescent="0.2">
      <c r="A439" s="6"/>
      <c r="B439" s="563" t="s">
        <v>440</v>
      </c>
      <c r="C439" s="314">
        <v>11872514.980000034</v>
      </c>
      <c r="D439" s="306">
        <v>8914176.6299999859</v>
      </c>
      <c r="E439" s="306">
        <v>20786691.610000022</v>
      </c>
      <c r="F439" s="313"/>
      <c r="G439" s="313">
        <v>124511.07000000008</v>
      </c>
      <c r="H439" s="185">
        <v>0.1854795775540512</v>
      </c>
      <c r="I439" s="56"/>
      <c r="J439" s="5"/>
    </row>
    <row r="440" spans="1:11" s="57" customFormat="1" ht="10.5" customHeight="1" x14ac:dyDescent="0.2">
      <c r="A440" s="6"/>
      <c r="B440" s="574" t="s">
        <v>457</v>
      </c>
      <c r="C440" s="314"/>
      <c r="D440" s="306"/>
      <c r="E440" s="306"/>
      <c r="F440" s="313"/>
      <c r="G440" s="313"/>
      <c r="H440" s="185"/>
      <c r="I440" s="56"/>
      <c r="J440" s="5"/>
    </row>
    <row r="441" spans="1:11" s="57" customFormat="1" ht="10.5" customHeight="1" x14ac:dyDescent="0.2">
      <c r="A441" s="6"/>
      <c r="B441" s="574" t="s">
        <v>476</v>
      </c>
      <c r="C441" s="314">
        <v>4058319.9000000204</v>
      </c>
      <c r="D441" s="306">
        <v>7429968.659999975</v>
      </c>
      <c r="E441" s="306">
        <v>11488288.559999995</v>
      </c>
      <c r="F441" s="313">
        <v>68.58</v>
      </c>
      <c r="G441" s="313">
        <v>38538.53</v>
      </c>
      <c r="H441" s="185">
        <v>-0.38066404483061445</v>
      </c>
      <c r="I441" s="56"/>
      <c r="J441" s="5"/>
    </row>
    <row r="442" spans="1:11" s="57" customFormat="1" ht="10.5" customHeight="1" x14ac:dyDescent="0.2">
      <c r="A442" s="6"/>
      <c r="B442" s="574" t="s">
        <v>493</v>
      </c>
      <c r="C442" s="314"/>
      <c r="D442" s="306">
        <v>488719.22908000014</v>
      </c>
      <c r="E442" s="306">
        <v>488719.22908000014</v>
      </c>
      <c r="F442" s="313"/>
      <c r="G442" s="313">
        <v>3394.0841400000008</v>
      </c>
      <c r="H442" s="185">
        <v>2.944107970719978E-3</v>
      </c>
      <c r="I442" s="56"/>
      <c r="J442" s="5"/>
    </row>
    <row r="443" spans="1:11" s="60" customFormat="1" ht="10.5" customHeight="1" x14ac:dyDescent="0.2">
      <c r="A443" s="24"/>
      <c r="B443" s="563" t="s">
        <v>445</v>
      </c>
      <c r="C443" s="314"/>
      <c r="D443" s="306">
        <v>28920.999999998901</v>
      </c>
      <c r="E443" s="306">
        <v>28920.999999998901</v>
      </c>
      <c r="F443" s="313"/>
      <c r="G443" s="313">
        <v>92.059999999999874</v>
      </c>
      <c r="H443" s="185">
        <v>-2.6286329930049646E-2</v>
      </c>
      <c r="I443" s="56"/>
      <c r="J443" s="5"/>
      <c r="K443" s="57"/>
    </row>
    <row r="444" spans="1:11" s="57" customFormat="1" ht="12.75" customHeight="1" x14ac:dyDescent="0.2">
      <c r="A444" s="6"/>
      <c r="B444" s="16" t="s">
        <v>280</v>
      </c>
      <c r="C444" s="310"/>
      <c r="D444" s="306">
        <v>-47553338.539999865</v>
      </c>
      <c r="E444" s="306">
        <v>-47553338.539999865</v>
      </c>
      <c r="F444" s="313"/>
      <c r="G444" s="313">
        <v>-351994.34999999963</v>
      </c>
      <c r="H444" s="185">
        <v>0.26897688246765061</v>
      </c>
      <c r="I444" s="59"/>
      <c r="J444" s="5"/>
    </row>
    <row r="445" spans="1:11" s="57" customFormat="1" ht="10.5" customHeight="1" x14ac:dyDescent="0.2">
      <c r="A445" s="6"/>
      <c r="B445" s="29" t="s">
        <v>156</v>
      </c>
      <c r="C445" s="308">
        <v>514069808.26000386</v>
      </c>
      <c r="D445" s="308">
        <v>1829607507.6501811</v>
      </c>
      <c r="E445" s="308">
        <v>2343677315.9101858</v>
      </c>
      <c r="F445" s="315">
        <v>166002927.36355999</v>
      </c>
      <c r="G445" s="315">
        <v>12357775.00271502</v>
      </c>
      <c r="H445" s="186">
        <v>-8.7948920844413969E-3</v>
      </c>
      <c r="I445" s="56"/>
      <c r="K445" s="209" t="b">
        <f>IF(ABS(E445-SUM(E427:E444))&lt;0.001,TRUE,FALSE)</f>
        <v>1</v>
      </c>
    </row>
    <row r="446" spans="1:11" s="60" customFormat="1" ht="15" customHeight="1" x14ac:dyDescent="0.2">
      <c r="A446" s="24"/>
      <c r="B446" s="29" t="s">
        <v>153</v>
      </c>
      <c r="C446" s="308"/>
      <c r="D446" s="308">
        <v>29162.47</v>
      </c>
      <c r="E446" s="308">
        <v>29162.47</v>
      </c>
      <c r="F446" s="315"/>
      <c r="G446" s="315"/>
      <c r="H446" s="186">
        <v>-0.34458568220806485</v>
      </c>
      <c r="I446" s="56"/>
      <c r="J446" s="5"/>
      <c r="K446" s="5"/>
    </row>
    <row r="447" spans="1:11" ht="17.25" customHeight="1" x14ac:dyDescent="0.2">
      <c r="A447" s="2"/>
      <c r="B447" s="31" t="s">
        <v>154</v>
      </c>
      <c r="C447" s="308"/>
      <c r="D447" s="308"/>
      <c r="E447" s="308"/>
      <c r="F447" s="315"/>
      <c r="G447" s="315"/>
      <c r="H447" s="186"/>
      <c r="I447" s="59"/>
      <c r="J447" s="60"/>
    </row>
    <row r="448" spans="1:11" ht="10.5" customHeight="1" x14ac:dyDescent="0.2">
      <c r="A448" s="2"/>
      <c r="B448" s="272" t="s">
        <v>268</v>
      </c>
      <c r="C448" s="316"/>
      <c r="D448" s="306"/>
      <c r="E448" s="306"/>
      <c r="F448" s="313"/>
      <c r="G448" s="313"/>
      <c r="H448" s="185"/>
      <c r="I448" s="69"/>
    </row>
    <row r="449" spans="1:11" ht="21" customHeight="1" x14ac:dyDescent="0.2">
      <c r="A449" s="2"/>
      <c r="B449" s="67" t="s">
        <v>267</v>
      </c>
      <c r="C449" s="317">
        <v>121596464.98999882</v>
      </c>
      <c r="D449" s="317">
        <v>401096038.3200022</v>
      </c>
      <c r="E449" s="317">
        <v>522692503.31000102</v>
      </c>
      <c r="F449" s="318"/>
      <c r="G449" s="318">
        <v>2917004.5300000021</v>
      </c>
      <c r="H449" s="281">
        <v>2.6445904121050079E-2</v>
      </c>
      <c r="I449" s="69"/>
    </row>
    <row r="450" spans="1:11" ht="11.25" customHeight="1" x14ac:dyDescent="0.2">
      <c r="A450" s="2"/>
      <c r="B450" s="272" t="s">
        <v>266</v>
      </c>
      <c r="C450" s="317"/>
      <c r="D450" s="317"/>
      <c r="E450" s="317"/>
      <c r="F450" s="318"/>
      <c r="G450" s="318"/>
      <c r="H450" s="281"/>
      <c r="I450" s="69"/>
      <c r="K450" s="28"/>
    </row>
    <row r="451" spans="1:11" s="28" customFormat="1" ht="10.5" customHeight="1" x14ac:dyDescent="0.2">
      <c r="A451" s="54"/>
      <c r="B451" s="67" t="s">
        <v>257</v>
      </c>
      <c r="C451" s="317">
        <v>35595966.180001378</v>
      </c>
      <c r="D451" s="317">
        <v>13991527.229999956</v>
      </c>
      <c r="E451" s="317">
        <v>49587493.41000133</v>
      </c>
      <c r="F451" s="318"/>
      <c r="G451" s="318">
        <v>262566.8700000004</v>
      </c>
      <c r="H451" s="281">
        <v>-2.5183435412658994E-2</v>
      </c>
      <c r="I451" s="69"/>
      <c r="J451" s="5"/>
      <c r="K451" s="5"/>
    </row>
    <row r="452" spans="1:11" ht="10.5" customHeight="1" x14ac:dyDescent="0.2">
      <c r="A452" s="2"/>
      <c r="B452" s="16" t="s">
        <v>258</v>
      </c>
      <c r="C452" s="317">
        <v>6165784.9700000044</v>
      </c>
      <c r="D452" s="317">
        <v>1770981.8799999997</v>
      </c>
      <c r="E452" s="317">
        <v>7936766.8500000043</v>
      </c>
      <c r="F452" s="318"/>
      <c r="G452" s="318">
        <v>25656.449999999986</v>
      </c>
      <c r="H452" s="281">
        <v>5.2078282035072476E-2</v>
      </c>
      <c r="I452" s="70"/>
    </row>
    <row r="453" spans="1:11" ht="10.5" customHeight="1" x14ac:dyDescent="0.2">
      <c r="A453" s="2"/>
      <c r="B453" s="67" t="s">
        <v>259</v>
      </c>
      <c r="C453" s="317">
        <v>24120155.760000002</v>
      </c>
      <c r="D453" s="317">
        <v>6470289.4699999969</v>
      </c>
      <c r="E453" s="317">
        <v>30590445.23</v>
      </c>
      <c r="F453" s="318"/>
      <c r="G453" s="318">
        <v>146018.23999999999</v>
      </c>
      <c r="H453" s="281">
        <v>-5.5274600829782528E-2</v>
      </c>
      <c r="I453" s="69"/>
    </row>
    <row r="454" spans="1:11" ht="10.5" customHeight="1" x14ac:dyDescent="0.2">
      <c r="A454" s="2"/>
      <c r="B454" s="67" t="s">
        <v>260</v>
      </c>
      <c r="C454" s="317">
        <v>932554.91000000783</v>
      </c>
      <c r="D454" s="317">
        <v>1816835.979999993</v>
      </c>
      <c r="E454" s="317">
        <v>2749390.8900000011</v>
      </c>
      <c r="F454" s="318"/>
      <c r="G454" s="318">
        <v>13968.66</v>
      </c>
      <c r="H454" s="281">
        <v>0.22412733588025313</v>
      </c>
      <c r="I454" s="69"/>
    </row>
    <row r="455" spans="1:11" ht="10.5" customHeight="1" x14ac:dyDescent="0.2">
      <c r="A455" s="2"/>
      <c r="B455" s="67" t="s">
        <v>261</v>
      </c>
      <c r="C455" s="317"/>
      <c r="D455" s="317">
        <v>1180897.4800000009</v>
      </c>
      <c r="E455" s="317">
        <v>1180897.4800000009</v>
      </c>
      <c r="F455" s="318"/>
      <c r="G455" s="318">
        <v>5572.8</v>
      </c>
      <c r="H455" s="281">
        <v>-7.2965830581173119E-2</v>
      </c>
      <c r="I455" s="69"/>
    </row>
    <row r="456" spans="1:11" ht="10.5" customHeight="1" x14ac:dyDescent="0.2">
      <c r="A456" s="2"/>
      <c r="B456" s="67" t="s">
        <v>262</v>
      </c>
      <c r="C456" s="317">
        <v>818308.51999999711</v>
      </c>
      <c r="D456" s="317">
        <v>7128934.380000026</v>
      </c>
      <c r="E456" s="317">
        <v>7947242.9000000227</v>
      </c>
      <c r="F456" s="318"/>
      <c r="G456" s="318">
        <v>40723.590000000004</v>
      </c>
      <c r="H456" s="281">
        <v>-5.724878630481911E-2</v>
      </c>
      <c r="I456" s="69"/>
    </row>
    <row r="457" spans="1:11" ht="10.5" customHeight="1" x14ac:dyDescent="0.2">
      <c r="A457" s="2"/>
      <c r="B457" s="67" t="s">
        <v>264</v>
      </c>
      <c r="C457" s="317"/>
      <c r="D457" s="317">
        <v>28455179.129999824</v>
      </c>
      <c r="E457" s="317">
        <v>28455179.129999824</v>
      </c>
      <c r="F457" s="318"/>
      <c r="G457" s="318">
        <v>100103.68000000004</v>
      </c>
      <c r="H457" s="281">
        <v>-9.6118432834952916E-3</v>
      </c>
      <c r="I457" s="71"/>
    </row>
    <row r="458" spans="1:11" ht="18.75" customHeight="1" x14ac:dyDescent="0.2">
      <c r="A458" s="2"/>
      <c r="B458" s="67" t="s">
        <v>263</v>
      </c>
      <c r="C458" s="317"/>
      <c r="D458" s="317"/>
      <c r="E458" s="317"/>
      <c r="F458" s="318"/>
      <c r="G458" s="318"/>
      <c r="H458" s="281"/>
      <c r="I458" s="69"/>
    </row>
    <row r="459" spans="1:11" ht="10.5" customHeight="1" x14ac:dyDescent="0.2">
      <c r="A459" s="2"/>
      <c r="B459" s="29" t="s">
        <v>265</v>
      </c>
      <c r="C459" s="317"/>
      <c r="D459" s="317"/>
      <c r="E459" s="317"/>
      <c r="F459" s="318"/>
      <c r="G459" s="318"/>
      <c r="H459" s="281"/>
      <c r="I459" s="69"/>
    </row>
    <row r="460" spans="1:11" ht="10.5" customHeight="1" x14ac:dyDescent="0.2">
      <c r="A460" s="2"/>
      <c r="B460" s="16" t="s">
        <v>269</v>
      </c>
      <c r="C460" s="317">
        <v>58912.790000000103</v>
      </c>
      <c r="D460" s="317">
        <v>182584.5199999997</v>
      </c>
      <c r="E460" s="317">
        <v>241497.30999999979</v>
      </c>
      <c r="F460" s="318"/>
      <c r="G460" s="318">
        <v>846.86</v>
      </c>
      <c r="H460" s="281">
        <v>4.6970839912818807E-3</v>
      </c>
      <c r="I460" s="69"/>
    </row>
    <row r="461" spans="1:11" ht="10.5" customHeight="1" x14ac:dyDescent="0.2">
      <c r="A461" s="2"/>
      <c r="B461" s="16" t="s">
        <v>270</v>
      </c>
      <c r="C461" s="317"/>
      <c r="D461" s="317"/>
      <c r="E461" s="317"/>
      <c r="F461" s="318"/>
      <c r="G461" s="318"/>
      <c r="H461" s="281"/>
      <c r="I461" s="69"/>
    </row>
    <row r="462" spans="1:11" ht="10.5" customHeight="1" x14ac:dyDescent="0.2">
      <c r="A462" s="2"/>
      <c r="B462" s="29" t="s">
        <v>271</v>
      </c>
      <c r="C462" s="317"/>
      <c r="D462" s="317"/>
      <c r="E462" s="317"/>
      <c r="F462" s="318"/>
      <c r="G462" s="318"/>
      <c r="H462" s="281"/>
      <c r="I462" s="69"/>
    </row>
    <row r="463" spans="1:11" ht="10.5" customHeight="1" x14ac:dyDescent="0.2">
      <c r="A463" s="2"/>
      <c r="B463" s="16" t="s">
        <v>272</v>
      </c>
      <c r="C463" s="317"/>
      <c r="D463" s="317">
        <v>11443764.100000052</v>
      </c>
      <c r="E463" s="317">
        <v>11443764.100000052</v>
      </c>
      <c r="F463" s="318"/>
      <c r="G463" s="318">
        <v>48631.100000000013</v>
      </c>
      <c r="H463" s="281">
        <v>-5.2104707344973189E-2</v>
      </c>
      <c r="I463" s="69"/>
    </row>
    <row r="464" spans="1:11" ht="10.5" customHeight="1" x14ac:dyDescent="0.2">
      <c r="A464" s="2"/>
      <c r="B464" s="574" t="s">
        <v>458</v>
      </c>
      <c r="C464" s="317"/>
      <c r="D464" s="317"/>
      <c r="E464" s="317"/>
      <c r="F464" s="318"/>
      <c r="G464" s="318"/>
      <c r="H464" s="281"/>
      <c r="I464" s="69"/>
    </row>
    <row r="465" spans="1:12" ht="14.25" customHeight="1" x14ac:dyDescent="0.2">
      <c r="A465" s="2"/>
      <c r="B465" s="16" t="s">
        <v>86</v>
      </c>
      <c r="C465" s="317"/>
      <c r="D465" s="317">
        <v>204328.61999999997</v>
      </c>
      <c r="E465" s="317">
        <v>204328.61999999997</v>
      </c>
      <c r="F465" s="318"/>
      <c r="G465" s="318">
        <v>2769.05</v>
      </c>
      <c r="H465" s="281">
        <v>-6.0061997778043441E-2</v>
      </c>
      <c r="I465" s="71"/>
      <c r="L465" s="28"/>
    </row>
    <row r="466" spans="1:12" s="28" customFormat="1" ht="10.5" customHeight="1" x14ac:dyDescent="0.2">
      <c r="A466" s="54"/>
      <c r="B466" s="29" t="s">
        <v>155</v>
      </c>
      <c r="C466" s="308">
        <v>189288148.12000021</v>
      </c>
      <c r="D466" s="308">
        <v>473741361.11000192</v>
      </c>
      <c r="E466" s="308">
        <v>663029509.23000216</v>
      </c>
      <c r="F466" s="315"/>
      <c r="G466" s="315">
        <v>3563861.8300000024</v>
      </c>
      <c r="H466" s="186">
        <v>1.5001854895140943E-2</v>
      </c>
      <c r="I466" s="70"/>
      <c r="J466" s="5"/>
      <c r="K466" s="209" t="b">
        <f>IF(ABS(E466-SUM(E449,E451:E458,E460:E461,E463:E465))&lt;0.001,TRUE,FALSE)</f>
        <v>1</v>
      </c>
      <c r="L466" s="5"/>
    </row>
    <row r="467" spans="1:12" ht="13.5" customHeight="1" x14ac:dyDescent="0.2">
      <c r="A467" s="2"/>
      <c r="B467" s="29" t="s">
        <v>354</v>
      </c>
      <c r="C467" s="308"/>
      <c r="D467" s="308"/>
      <c r="E467" s="308"/>
      <c r="F467" s="315"/>
      <c r="G467" s="315"/>
      <c r="H467" s="186"/>
      <c r="I467" s="69"/>
      <c r="L467" s="28"/>
    </row>
    <row r="468" spans="1:12" s="28" customFormat="1" ht="13.5" hidden="1" customHeight="1" x14ac:dyDescent="0.2">
      <c r="A468" s="54"/>
      <c r="B468" s="52"/>
      <c r="C468" s="308"/>
      <c r="D468" s="308"/>
      <c r="E468" s="308"/>
      <c r="F468" s="315"/>
      <c r="G468" s="315"/>
      <c r="H468" s="186"/>
      <c r="I468" s="70"/>
      <c r="K468" s="5"/>
      <c r="L468" s="5"/>
    </row>
    <row r="469" spans="1:12" s="28" customFormat="1" ht="13.5" customHeight="1" x14ac:dyDescent="0.2">
      <c r="A469" s="54"/>
      <c r="B469" s="273" t="s">
        <v>43</v>
      </c>
      <c r="C469" s="308">
        <v>16314216.429999974</v>
      </c>
      <c r="D469" s="308">
        <v>9014212.4699999932</v>
      </c>
      <c r="E469" s="308">
        <v>25328428.899999969</v>
      </c>
      <c r="F469" s="315"/>
      <c r="G469" s="315">
        <v>188792.74999999994</v>
      </c>
      <c r="H469" s="186">
        <v>-5.3192411564374042E-2</v>
      </c>
      <c r="I469" s="70"/>
      <c r="K469" s="5"/>
      <c r="L469" s="5"/>
    </row>
    <row r="470" spans="1:12" ht="13.5" customHeight="1" x14ac:dyDescent="0.2">
      <c r="A470" s="2"/>
      <c r="B470" s="74" t="s">
        <v>162</v>
      </c>
      <c r="C470" s="308"/>
      <c r="D470" s="308"/>
      <c r="E470" s="308"/>
      <c r="F470" s="315"/>
      <c r="G470" s="315"/>
      <c r="H470" s="186"/>
      <c r="I470" s="69"/>
      <c r="K470" s="28"/>
    </row>
    <row r="471" spans="1:12" ht="19.5" customHeight="1" x14ac:dyDescent="0.2">
      <c r="A471" s="2"/>
      <c r="B471" s="37" t="s">
        <v>20</v>
      </c>
      <c r="C471" s="306">
        <v>5351.3899999999994</v>
      </c>
      <c r="D471" s="306">
        <v>68075.88</v>
      </c>
      <c r="E471" s="306">
        <v>73427.27</v>
      </c>
      <c r="F471" s="313"/>
      <c r="G471" s="313">
        <v>236.13</v>
      </c>
      <c r="H471" s="185">
        <v>-7.3064263285289366E-2</v>
      </c>
      <c r="I471" s="69"/>
      <c r="L471" s="28"/>
    </row>
    <row r="472" spans="1:12" s="28" customFormat="1" ht="10.5" customHeight="1" x14ac:dyDescent="0.2">
      <c r="A472" s="54"/>
      <c r="B472" s="75" t="s">
        <v>159</v>
      </c>
      <c r="C472" s="306">
        <v>12115744.970000006</v>
      </c>
      <c r="D472" s="306">
        <v>113246531.82999966</v>
      </c>
      <c r="E472" s="306">
        <v>125362276.79999965</v>
      </c>
      <c r="F472" s="313"/>
      <c r="G472" s="313">
        <v>441581.86999999988</v>
      </c>
      <c r="H472" s="185">
        <v>-2.670017195450114E-2</v>
      </c>
      <c r="I472" s="70"/>
      <c r="K472" s="5"/>
      <c r="L472" s="5"/>
    </row>
    <row r="473" spans="1:12" ht="10.5" customHeight="1" x14ac:dyDescent="0.2">
      <c r="A473" s="2"/>
      <c r="B473" s="75" t="s">
        <v>26</v>
      </c>
      <c r="C473" s="306">
        <v>3719355.9499999951</v>
      </c>
      <c r="D473" s="306">
        <v>62908496.939999506</v>
      </c>
      <c r="E473" s="306">
        <v>66627852.889999509</v>
      </c>
      <c r="F473" s="313"/>
      <c r="G473" s="313">
        <v>340683.68999999994</v>
      </c>
      <c r="H473" s="185">
        <v>-9.5426749874721883E-3</v>
      </c>
      <c r="I473" s="69"/>
    </row>
    <row r="474" spans="1:12" ht="10.5" customHeight="1" x14ac:dyDescent="0.2">
      <c r="A474" s="2"/>
      <c r="B474" s="75" t="s">
        <v>27</v>
      </c>
      <c r="C474" s="306">
        <v>11271000.760000018</v>
      </c>
      <c r="D474" s="306">
        <v>191939440.66000029</v>
      </c>
      <c r="E474" s="306">
        <v>203210441.42000031</v>
      </c>
      <c r="F474" s="313"/>
      <c r="G474" s="313">
        <v>963684.57</v>
      </c>
      <c r="H474" s="185">
        <v>-2.0347592675138193E-2</v>
      </c>
      <c r="I474" s="69"/>
    </row>
    <row r="475" spans="1:12" ht="10.5" customHeight="1" x14ac:dyDescent="0.2">
      <c r="A475" s="2"/>
      <c r="B475" s="75" t="s">
        <v>274</v>
      </c>
      <c r="C475" s="306">
        <v>314917.35000000003</v>
      </c>
      <c r="D475" s="306">
        <v>5024952.7300000088</v>
      </c>
      <c r="E475" s="306">
        <v>5339870.0800000094</v>
      </c>
      <c r="F475" s="313"/>
      <c r="G475" s="313">
        <v>38022.499999999993</v>
      </c>
      <c r="H475" s="185">
        <v>-2.7835494723648768E-2</v>
      </c>
      <c r="I475" s="69"/>
    </row>
    <row r="476" spans="1:12" ht="10.5" customHeight="1" x14ac:dyDescent="0.2">
      <c r="A476" s="2"/>
      <c r="B476" s="75" t="s">
        <v>273</v>
      </c>
      <c r="C476" s="306">
        <v>877.5</v>
      </c>
      <c r="D476" s="306">
        <v>2700</v>
      </c>
      <c r="E476" s="306">
        <v>3577.5</v>
      </c>
      <c r="F476" s="313"/>
      <c r="G476" s="313">
        <v>900</v>
      </c>
      <c r="H476" s="185"/>
      <c r="I476" s="69"/>
    </row>
    <row r="477" spans="1:12" ht="10.5" customHeight="1" x14ac:dyDescent="0.2">
      <c r="A477" s="2"/>
      <c r="B477" s="75" t="s">
        <v>49</v>
      </c>
      <c r="C477" s="306">
        <v>2156.23</v>
      </c>
      <c r="D477" s="306">
        <v>36921060.39205002</v>
      </c>
      <c r="E477" s="306">
        <v>36923216.622050017</v>
      </c>
      <c r="F477" s="313"/>
      <c r="G477" s="313">
        <v>126993.07000000007</v>
      </c>
      <c r="H477" s="185">
        <v>-0.13094508786019721</v>
      </c>
      <c r="I477" s="69"/>
    </row>
    <row r="478" spans="1:12" ht="10.5" customHeight="1" x14ac:dyDescent="0.2">
      <c r="A478" s="2"/>
      <c r="B478" s="37" t="s">
        <v>349</v>
      </c>
      <c r="C478" s="306"/>
      <c r="D478" s="306">
        <v>3209503.8667000001</v>
      </c>
      <c r="E478" s="306">
        <v>3209503.8667000001</v>
      </c>
      <c r="F478" s="313"/>
      <c r="G478" s="313"/>
      <c r="H478" s="185"/>
      <c r="I478" s="69"/>
    </row>
    <row r="479" spans="1:12" x14ac:dyDescent="0.2">
      <c r="A479" s="2"/>
      <c r="B479" s="574" t="s">
        <v>459</v>
      </c>
      <c r="C479" s="305"/>
      <c r="D479" s="306">
        <v>59395</v>
      </c>
      <c r="E479" s="306">
        <v>59395</v>
      </c>
      <c r="F479" s="313"/>
      <c r="G479" s="313"/>
      <c r="H479" s="185">
        <v>-0.50876685137705735</v>
      </c>
      <c r="I479" s="69"/>
    </row>
    <row r="480" spans="1:12" ht="10.5" customHeight="1" x14ac:dyDescent="0.2">
      <c r="A480" s="2"/>
      <c r="B480" s="75" t="s">
        <v>28</v>
      </c>
      <c r="C480" s="305">
        <v>180471.97999999981</v>
      </c>
      <c r="D480" s="306">
        <v>4559258.9894459983</v>
      </c>
      <c r="E480" s="306">
        <v>4739730.9694459988</v>
      </c>
      <c r="F480" s="313"/>
      <c r="G480" s="313">
        <v>3507.5299999999997</v>
      </c>
      <c r="H480" s="185"/>
      <c r="I480" s="69"/>
    </row>
    <row r="481" spans="1:12" ht="10.5" customHeight="1" x14ac:dyDescent="0.2">
      <c r="A481" s="2"/>
      <c r="B481" s="37" t="s">
        <v>280</v>
      </c>
      <c r="C481" s="306"/>
      <c r="D481" s="306">
        <v>-826015.74999999825</v>
      </c>
      <c r="E481" s="306">
        <v>-826015.74999999825</v>
      </c>
      <c r="F481" s="313"/>
      <c r="G481" s="313">
        <v>-5031.5300000000007</v>
      </c>
      <c r="H481" s="185">
        <v>-0.19644131267039022</v>
      </c>
      <c r="I481" s="69"/>
    </row>
    <row r="482" spans="1:12" ht="10.5" customHeight="1" x14ac:dyDescent="0.2">
      <c r="A482" s="2"/>
      <c r="B482" s="35" t="s">
        <v>160</v>
      </c>
      <c r="C482" s="308">
        <v>27609876.130000021</v>
      </c>
      <c r="D482" s="308">
        <v>417113400.53819561</v>
      </c>
      <c r="E482" s="308">
        <v>444723276.66819561</v>
      </c>
      <c r="F482" s="315"/>
      <c r="G482" s="315">
        <v>1910577.8299999998</v>
      </c>
      <c r="H482" s="186">
        <v>-1.7380425648167441E-2</v>
      </c>
      <c r="I482" s="69"/>
      <c r="K482" s="209" t="b">
        <f>IF(ABS(E482-SUM(E471:E481))&lt;0.001,TRUE,FALSE)</f>
        <v>1</v>
      </c>
    </row>
    <row r="483" spans="1:12" ht="16.5" customHeight="1" x14ac:dyDescent="0.2">
      <c r="A483" s="2"/>
      <c r="B483" s="76" t="s">
        <v>33</v>
      </c>
      <c r="C483" s="306"/>
      <c r="D483" s="306">
        <v>305839.31</v>
      </c>
      <c r="E483" s="306">
        <v>305839.31</v>
      </c>
      <c r="F483" s="313"/>
      <c r="G483" s="313">
        <v>1770.06</v>
      </c>
      <c r="H483" s="185">
        <v>-0.43857850709053237</v>
      </c>
      <c r="I483" s="69"/>
      <c r="L483" s="28"/>
    </row>
    <row r="484" spans="1:12" s="28" customFormat="1" ht="14.25" customHeight="1" x14ac:dyDescent="0.2">
      <c r="A484" s="54"/>
      <c r="B484" s="76" t="s">
        <v>383</v>
      </c>
      <c r="C484" s="306"/>
      <c r="D484" s="306">
        <v>630833.71815800015</v>
      </c>
      <c r="E484" s="306">
        <v>630833.71815800015</v>
      </c>
      <c r="F484" s="313"/>
      <c r="G484" s="313"/>
      <c r="H484" s="185">
        <v>0.51530471594348604</v>
      </c>
      <c r="I484" s="70"/>
      <c r="J484" s="5"/>
      <c r="L484" s="5"/>
    </row>
    <row r="485" spans="1:12" ht="10.5" customHeight="1" x14ac:dyDescent="0.2">
      <c r="A485" s="54"/>
      <c r="B485" s="76" t="s">
        <v>446</v>
      </c>
      <c r="C485" s="306"/>
      <c r="D485" s="306">
        <v>-12836.280600000002</v>
      </c>
      <c r="E485" s="306">
        <v>-12836.280600000002</v>
      </c>
      <c r="F485" s="313"/>
      <c r="G485" s="313"/>
      <c r="H485" s="185"/>
      <c r="I485" s="69"/>
    </row>
    <row r="486" spans="1:12" ht="10.5" customHeight="1" x14ac:dyDescent="0.2">
      <c r="A486" s="2"/>
      <c r="B486" s="76" t="s">
        <v>477</v>
      </c>
      <c r="C486" s="306"/>
      <c r="D486" s="306">
        <v>14054450.50846006</v>
      </c>
      <c r="E486" s="306">
        <v>14054450.50846006</v>
      </c>
      <c r="F486" s="313"/>
      <c r="G486" s="313">
        <v>121306.91711499995</v>
      </c>
      <c r="H486" s="185">
        <v>-0.43465445099534528</v>
      </c>
      <c r="I486" s="69"/>
    </row>
    <row r="487" spans="1:12" ht="10.5" customHeight="1" x14ac:dyDescent="0.2">
      <c r="A487" s="2"/>
      <c r="B487" s="76" t="s">
        <v>492</v>
      </c>
      <c r="C487" s="306"/>
      <c r="D487" s="306">
        <v>136297.40717999995</v>
      </c>
      <c r="E487" s="306">
        <v>136297.40717999995</v>
      </c>
      <c r="F487" s="313"/>
      <c r="G487" s="313"/>
      <c r="H487" s="185"/>
      <c r="I487" s="69"/>
    </row>
    <row r="488" spans="1:12" ht="13.5" customHeight="1" x14ac:dyDescent="0.2">
      <c r="A488" s="2"/>
      <c r="B488" s="76" t="s">
        <v>439</v>
      </c>
      <c r="C488" s="306"/>
      <c r="D488" s="306">
        <v>15376423.979020007</v>
      </c>
      <c r="E488" s="306">
        <v>15376423.979020007</v>
      </c>
      <c r="F488" s="313"/>
      <c r="G488" s="313"/>
      <c r="H488" s="185">
        <v>0.62075936413723998</v>
      </c>
      <c r="I488" s="69"/>
      <c r="L488" s="80"/>
    </row>
    <row r="489" spans="1:12" s="80" customFormat="1" ht="12.75" x14ac:dyDescent="0.2">
      <c r="A489" s="2"/>
      <c r="B489" s="76" t="s">
        <v>490</v>
      </c>
      <c r="C489" s="306"/>
      <c r="D489" s="306">
        <v>176220</v>
      </c>
      <c r="E489" s="306">
        <v>176220</v>
      </c>
      <c r="F489" s="313"/>
      <c r="G489" s="313"/>
      <c r="H489" s="185"/>
      <c r="I489" s="79"/>
      <c r="J489" s="5"/>
      <c r="L489" s="164"/>
    </row>
    <row r="490" spans="1:12" s="80" customFormat="1" ht="12.75" x14ac:dyDescent="0.2">
      <c r="A490" s="2"/>
      <c r="B490" s="76" t="s">
        <v>480</v>
      </c>
      <c r="C490" s="306">
        <v>64156.760000000017</v>
      </c>
      <c r="D490" s="306">
        <v>3885292.3299999987</v>
      </c>
      <c r="E490" s="306">
        <v>3949449.0899999989</v>
      </c>
      <c r="F490" s="313"/>
      <c r="G490" s="313">
        <v>12663.63</v>
      </c>
      <c r="H490" s="185"/>
      <c r="I490" s="79"/>
      <c r="J490" s="5"/>
      <c r="L490" s="164"/>
    </row>
    <row r="491" spans="1:12" s="80" customFormat="1" ht="12.75" x14ac:dyDescent="0.2">
      <c r="A491" s="2"/>
      <c r="B491" s="76" t="s">
        <v>494</v>
      </c>
      <c r="C491" s="306"/>
      <c r="D491" s="306">
        <v>515608.17015400011</v>
      </c>
      <c r="E491" s="306">
        <v>515608.17015400011</v>
      </c>
      <c r="F491" s="313"/>
      <c r="G491" s="313"/>
      <c r="H491" s="185"/>
      <c r="I491" s="79"/>
      <c r="J491" s="5"/>
      <c r="L491" s="164"/>
    </row>
    <row r="492" spans="1:12" s="80" customFormat="1" ht="12.75" x14ac:dyDescent="0.2">
      <c r="A492" s="2"/>
      <c r="B492" s="76" t="s">
        <v>499</v>
      </c>
      <c r="C492" s="306"/>
      <c r="D492" s="306">
        <v>2851852.4999999981</v>
      </c>
      <c r="E492" s="306">
        <v>2851852.4999999981</v>
      </c>
      <c r="F492" s="313"/>
      <c r="G492" s="313">
        <v>2499.0400000000004</v>
      </c>
      <c r="H492" s="185"/>
      <c r="I492" s="79"/>
      <c r="J492" s="5"/>
      <c r="L492" s="164"/>
    </row>
    <row r="493" spans="1:12" s="80" customFormat="1" ht="12.75" x14ac:dyDescent="0.2">
      <c r="A493" s="2"/>
      <c r="B493" s="73" t="s">
        <v>158</v>
      </c>
      <c r="C493" s="306"/>
      <c r="D493" s="306">
        <v>353770.43000000005</v>
      </c>
      <c r="E493" s="306">
        <v>353770.43000000005</v>
      </c>
      <c r="F493" s="313"/>
      <c r="G493" s="313"/>
      <c r="H493" s="185"/>
      <c r="I493" s="79"/>
      <c r="J493" s="5"/>
      <c r="L493" s="164"/>
    </row>
    <row r="494" spans="1:12" ht="18" customHeight="1" x14ac:dyDescent="0.2">
      <c r="A494" s="77"/>
      <c r="B494" s="78" t="s">
        <v>297</v>
      </c>
      <c r="C494" s="308">
        <v>43988249.32</v>
      </c>
      <c r="D494" s="308">
        <v>464401365.08056754</v>
      </c>
      <c r="E494" s="308">
        <v>508389614.40056753</v>
      </c>
      <c r="F494" s="315"/>
      <c r="G494" s="315">
        <v>2237610.2271150001</v>
      </c>
      <c r="H494" s="186">
        <v>-1.9125639795396498E-2</v>
      </c>
      <c r="I494" s="69"/>
      <c r="K494" s="209" t="b">
        <f>IF(ABS(E494-SUM(E469,E482,E483:E493))&lt;0.001,TRUE,FALSE)</f>
        <v>1</v>
      </c>
    </row>
    <row r="495" spans="1:12" ht="12" customHeight="1" x14ac:dyDescent="0.2">
      <c r="A495" s="2"/>
      <c r="B495" s="76" t="s">
        <v>80</v>
      </c>
      <c r="C495" s="306"/>
      <c r="D495" s="306">
        <v>506088999.03000093</v>
      </c>
      <c r="E495" s="306">
        <v>506088999.03000093</v>
      </c>
      <c r="F495" s="313"/>
      <c r="G495" s="313"/>
      <c r="H495" s="185">
        <v>-4.8147878885315798E-2</v>
      </c>
      <c r="I495" s="69"/>
    </row>
    <row r="496" spans="1:12" ht="12" customHeight="1" x14ac:dyDescent="0.2">
      <c r="A496" s="2"/>
      <c r="B496" s="76" t="s">
        <v>81</v>
      </c>
      <c r="C496" s="306"/>
      <c r="D496" s="306">
        <v>355634142.96999955</v>
      </c>
      <c r="E496" s="306">
        <v>355634142.96999955</v>
      </c>
      <c r="F496" s="313"/>
      <c r="G496" s="313"/>
      <c r="H496" s="185">
        <v>6.9130358520350654E-2</v>
      </c>
      <c r="I496" s="69"/>
    </row>
    <row r="497" spans="1:12" ht="12" customHeight="1" x14ac:dyDescent="0.2">
      <c r="A497" s="2"/>
      <c r="B497" s="76" t="s">
        <v>438</v>
      </c>
      <c r="C497" s="306"/>
      <c r="D497" s="306">
        <v>34345297.539999932</v>
      </c>
      <c r="E497" s="306">
        <v>34345297.539999932</v>
      </c>
      <c r="F497" s="313"/>
      <c r="G497" s="313"/>
      <c r="H497" s="185">
        <v>3.8117032130319028E-2</v>
      </c>
      <c r="I497" s="69"/>
    </row>
    <row r="498" spans="1:12" ht="12" customHeight="1" x14ac:dyDescent="0.2">
      <c r="A498" s="2"/>
      <c r="B498" s="76" t="s">
        <v>78</v>
      </c>
      <c r="C498" s="306"/>
      <c r="D498" s="306">
        <v>70950943.540000021</v>
      </c>
      <c r="E498" s="306">
        <v>70950943.540000021</v>
      </c>
      <c r="F498" s="313"/>
      <c r="G498" s="313"/>
      <c r="H498" s="185">
        <v>-1.6358049770090255E-2</v>
      </c>
      <c r="I498" s="69"/>
    </row>
    <row r="499" spans="1:12" ht="12" customHeight="1" x14ac:dyDescent="0.2">
      <c r="A499" s="2"/>
      <c r="B499" s="76" t="s">
        <v>76</v>
      </c>
      <c r="C499" s="306"/>
      <c r="D499" s="306">
        <v>321820863.33000034</v>
      </c>
      <c r="E499" s="306">
        <v>321820863.33000034</v>
      </c>
      <c r="F499" s="313"/>
      <c r="G499" s="313"/>
      <c r="H499" s="185">
        <v>3.2568987208047018E-2</v>
      </c>
      <c r="I499" s="69"/>
    </row>
    <row r="500" spans="1:12" ht="12" customHeight="1" x14ac:dyDescent="0.2">
      <c r="A500" s="2"/>
      <c r="B500" s="76" t="s">
        <v>77</v>
      </c>
      <c r="C500" s="306"/>
      <c r="D500" s="306"/>
      <c r="E500" s="306"/>
      <c r="F500" s="313"/>
      <c r="G500" s="313"/>
      <c r="H500" s="185"/>
      <c r="I500" s="69"/>
      <c r="L500" s="28"/>
    </row>
    <row r="501" spans="1:12" s="28" customFormat="1" ht="18.75" customHeight="1" x14ac:dyDescent="0.2">
      <c r="A501" s="2"/>
      <c r="B501" s="83" t="s">
        <v>277</v>
      </c>
      <c r="C501" s="308"/>
      <c r="D501" s="308">
        <v>1288840246.4100008</v>
      </c>
      <c r="E501" s="308">
        <v>1288840246.4100008</v>
      </c>
      <c r="F501" s="315"/>
      <c r="G501" s="315"/>
      <c r="H501" s="186">
        <v>5.9534621463139814E-3</v>
      </c>
      <c r="I501" s="70"/>
      <c r="J501" s="5"/>
      <c r="K501" s="209" t="b">
        <f>IF(ABS(E501-SUM(E495:E500))&lt;0.001,TRUE,FALSE)</f>
        <v>1</v>
      </c>
      <c r="L501" s="5"/>
    </row>
    <row r="502" spans="1:12" ht="10.5" customHeight="1" x14ac:dyDescent="0.2">
      <c r="A502" s="54"/>
      <c r="B502" s="52" t="s">
        <v>157</v>
      </c>
      <c r="C502" s="308">
        <v>1164010270.0100026</v>
      </c>
      <c r="D502" s="308">
        <v>4984913964.6676331</v>
      </c>
      <c r="E502" s="308">
        <v>6148924234.6776352</v>
      </c>
      <c r="F502" s="315">
        <v>166002927.36355999</v>
      </c>
      <c r="G502" s="315">
        <v>24378062.831286021</v>
      </c>
      <c r="H502" s="186">
        <v>-1.2329240125990237E-2</v>
      </c>
      <c r="I502" s="69"/>
      <c r="K502" s="209" t="b">
        <f>IF(ABS(E502-SUM(E402,E415,E445:E446,E466,E467,E469,E482,E483:E493,E501))&lt;0.001,TRUE,FALSE)</f>
        <v>1</v>
      </c>
    </row>
    <row r="503" spans="1:12" ht="10.5" customHeight="1" x14ac:dyDescent="0.2">
      <c r="A503" s="2"/>
      <c r="B503" s="167" t="s">
        <v>181</v>
      </c>
      <c r="C503" s="319"/>
      <c r="D503" s="319"/>
      <c r="E503" s="319"/>
      <c r="F503" s="320"/>
      <c r="G503" s="320"/>
      <c r="H503" s="240"/>
      <c r="I503" s="69"/>
      <c r="L503" s="28"/>
    </row>
    <row r="504" spans="1:12" s="28" customFormat="1" x14ac:dyDescent="0.2">
      <c r="A504" s="2"/>
      <c r="B504" s="168" t="s">
        <v>182</v>
      </c>
      <c r="C504" s="321"/>
      <c r="D504" s="321"/>
      <c r="E504" s="321"/>
      <c r="F504" s="322"/>
      <c r="G504" s="322"/>
      <c r="H504" s="194"/>
      <c r="I504" s="70"/>
      <c r="J504" s="5"/>
    </row>
    <row r="505" spans="1:12" s="28" customFormat="1" ht="12.75" x14ac:dyDescent="0.2">
      <c r="A505" s="54"/>
      <c r="B505" s="212" t="s">
        <v>31</v>
      </c>
      <c r="C505" s="431">
        <v>2097774330.2300017</v>
      </c>
      <c r="D505" s="431">
        <v>6230144542.9194813</v>
      </c>
      <c r="E505" s="431">
        <v>8327918873.1494837</v>
      </c>
      <c r="F505" s="432"/>
      <c r="G505" s="432">
        <v>35752173.264684029</v>
      </c>
      <c r="H505" s="433">
        <v>-1.8401192169081537E-2</v>
      </c>
      <c r="I505" s="70"/>
      <c r="J505" s="5"/>
      <c r="K505" s="209" t="b">
        <f>IF(ABS(E505-SUM(E297,E502:E504))&lt;0.001,TRUE,FALSE)</f>
        <v>1</v>
      </c>
    </row>
    <row r="506" spans="1:12" s="28" customFormat="1" x14ac:dyDescent="0.2">
      <c r="A506" s="54"/>
      <c r="B506" s="76" t="s">
        <v>13</v>
      </c>
      <c r="C506" s="440"/>
      <c r="D506" s="441">
        <v>81996369.73999998</v>
      </c>
      <c r="E506" s="441">
        <v>81996369.73999998</v>
      </c>
      <c r="F506" s="442"/>
      <c r="G506" s="442"/>
      <c r="H506" s="430">
        <v>-5.5961619259501827E-2</v>
      </c>
      <c r="I506" s="70"/>
      <c r="J506" s="5"/>
    </row>
    <row r="507" spans="1:12" s="28" customFormat="1" x14ac:dyDescent="0.2">
      <c r="A507" s="54"/>
      <c r="B507" s="76" t="s">
        <v>14</v>
      </c>
      <c r="C507" s="443"/>
      <c r="D507" s="311">
        <v>10799916.329999998</v>
      </c>
      <c r="E507" s="311">
        <v>10799916.329999998</v>
      </c>
      <c r="F507" s="444"/>
      <c r="G507" s="444"/>
      <c r="H507" s="428">
        <v>-1.97657116797193E-2</v>
      </c>
      <c r="I507" s="70"/>
      <c r="J507" s="5"/>
    </row>
    <row r="508" spans="1:12" s="28" customFormat="1" ht="21.75" customHeight="1" x14ac:dyDescent="0.2">
      <c r="A508" s="54"/>
      <c r="B508" s="229" t="s">
        <v>248</v>
      </c>
      <c r="C508" s="431"/>
      <c r="D508" s="431">
        <v>92796286.069999978</v>
      </c>
      <c r="E508" s="431">
        <v>92796286.069999978</v>
      </c>
      <c r="F508" s="431"/>
      <c r="G508" s="431"/>
      <c r="H508" s="445">
        <v>-5.1887071193841949E-2</v>
      </c>
      <c r="I508" s="70"/>
      <c r="J508" s="5"/>
      <c r="K508" s="209" t="b">
        <f>IF(ABS(E508-SUM(E506:E507))&lt;0.001,TRUE,FALSE)</f>
        <v>1</v>
      </c>
    </row>
    <row r="509" spans="1:12" s="28" customFormat="1" ht="12" x14ac:dyDescent="0.2">
      <c r="A509" s="54"/>
      <c r="B509" s="229" t="s">
        <v>298</v>
      </c>
      <c r="C509" s="431"/>
      <c r="D509" s="431">
        <v>28344.65</v>
      </c>
      <c r="E509" s="431">
        <v>28344.65</v>
      </c>
      <c r="F509" s="431"/>
      <c r="G509" s="431"/>
      <c r="H509" s="445">
        <v>-0.28174876885987088</v>
      </c>
      <c r="I509" s="70"/>
    </row>
    <row r="510" spans="1:12" s="28" customFormat="1" ht="18.75" customHeight="1" x14ac:dyDescent="0.2">
      <c r="A510" s="54"/>
      <c r="B510" s="229" t="s">
        <v>421</v>
      </c>
      <c r="C510" s="229"/>
      <c r="D510" s="323">
        <v>5790.879218</v>
      </c>
      <c r="E510" s="323">
        <v>5790.879218</v>
      </c>
      <c r="F510" s="323"/>
      <c r="G510" s="324"/>
      <c r="H510" s="445"/>
      <c r="I510" s="70"/>
    </row>
    <row r="511" spans="1:12" s="28" customFormat="1" ht="12" hidden="1" x14ac:dyDescent="0.2">
      <c r="A511" s="54"/>
      <c r="B511" s="229" t="s">
        <v>495</v>
      </c>
      <c r="C511" s="229"/>
      <c r="D511" s="323"/>
      <c r="E511" s="323"/>
      <c r="F511" s="323"/>
      <c r="G511" s="324"/>
      <c r="H511" s="445"/>
      <c r="I511" s="70"/>
    </row>
    <row r="512" spans="1:12" s="28" customFormat="1" ht="12" x14ac:dyDescent="0.2">
      <c r="A512" s="54"/>
      <c r="B512" s="229" t="s">
        <v>389</v>
      </c>
      <c r="C512" s="229"/>
      <c r="D512" s="323">
        <v>4401.4599999999991</v>
      </c>
      <c r="E512" s="323">
        <v>4401.4599999999991</v>
      </c>
      <c r="F512" s="323"/>
      <c r="G512" s="324"/>
      <c r="H512" s="445">
        <v>-0.26572944766137363</v>
      </c>
      <c r="I512" s="70"/>
    </row>
    <row r="513" spans="1:12" s="28" customFormat="1" ht="11.25" customHeight="1" x14ac:dyDescent="0.2">
      <c r="A513" s="54"/>
      <c r="B513" s="265" t="s">
        <v>238</v>
      </c>
      <c r="C513" s="213"/>
      <c r="D513" s="213"/>
      <c r="E513" s="213"/>
      <c r="F513" s="213"/>
      <c r="G513" s="213"/>
      <c r="H513" s="214"/>
      <c r="I513" s="70"/>
      <c r="L513" s="5"/>
    </row>
    <row r="514" spans="1:12" ht="10.5" customHeight="1" x14ac:dyDescent="0.2">
      <c r="A514" s="54"/>
      <c r="B514" s="265" t="s">
        <v>251</v>
      </c>
      <c r="C514" s="213"/>
      <c r="D514" s="213"/>
      <c r="E514" s="213"/>
      <c r="F514" s="213"/>
      <c r="G514" s="213"/>
      <c r="H514" s="214"/>
      <c r="I514" s="69"/>
    </row>
    <row r="515" spans="1:12" ht="7.5" customHeight="1" x14ac:dyDescent="0.2">
      <c r="A515" s="2"/>
      <c r="B515" s="265" t="s">
        <v>376</v>
      </c>
      <c r="C515" s="213"/>
      <c r="D515" s="213"/>
      <c r="E515" s="213"/>
      <c r="F515" s="165"/>
      <c r="G515" s="165"/>
      <c r="H515" s="215"/>
      <c r="I515" s="85"/>
    </row>
    <row r="516" spans="1:12" ht="9.75" customHeight="1" x14ac:dyDescent="0.2">
      <c r="B516" s="265" t="s">
        <v>282</v>
      </c>
      <c r="C516" s="213"/>
      <c r="D516" s="85"/>
      <c r="E516" s="86"/>
      <c r="F516" s="5"/>
      <c r="G516" s="5"/>
      <c r="H516" s="5"/>
      <c r="I516" s="8"/>
    </row>
    <row r="517" spans="1:12" ht="15.75" x14ac:dyDescent="0.25">
      <c r="B517" s="7" t="s">
        <v>288</v>
      </c>
      <c r="C517" s="8"/>
      <c r="D517" s="8"/>
      <c r="E517" s="8"/>
      <c r="F517" s="8"/>
      <c r="G517" s="8"/>
      <c r="H517" s="8"/>
    </row>
    <row r="518" spans="1:12" ht="19.5" customHeight="1" x14ac:dyDescent="0.2">
      <c r="B518" s="9"/>
      <c r="C518" s="10" t="str">
        <f>$C$3</f>
        <v>MOIS DE NOVEMBRE 2024</v>
      </c>
      <c r="D518" s="11"/>
      <c r="I518" s="15"/>
    </row>
    <row r="519" spans="1:12" ht="12.75" x14ac:dyDescent="0.2">
      <c r="B519" s="12" t="str">
        <f>B423</f>
        <v xml:space="preserve">             I - ASSURANCE MALADIE : DÉPENSES en milliers d'euros</v>
      </c>
      <c r="C519" s="13"/>
      <c r="D519" s="13"/>
      <c r="E519" s="13"/>
      <c r="F519" s="14"/>
      <c r="G519" s="15"/>
      <c r="H519" s="15"/>
      <c r="I519" s="20"/>
    </row>
    <row r="520" spans="1:12" ht="12.75" customHeight="1" x14ac:dyDescent="0.2">
      <c r="B520" s="597"/>
      <c r="C520" s="598"/>
      <c r="D520" s="87"/>
      <c r="E520" s="750" t="s">
        <v>6</v>
      </c>
      <c r="F520" s="339" t="str">
        <f>$H$5</f>
        <v>PCAP</v>
      </c>
      <c r="G520" s="749"/>
      <c r="H520" s="89"/>
      <c r="I520" s="20"/>
    </row>
    <row r="521" spans="1:12" ht="12.75" customHeight="1" x14ac:dyDescent="0.2">
      <c r="B521" s="616" t="s">
        <v>296</v>
      </c>
      <c r="C521" s="753"/>
      <c r="D521" s="90"/>
      <c r="E521" s="301"/>
      <c r="F521" s="239"/>
      <c r="G521" s="199"/>
      <c r="H521" s="90"/>
      <c r="I521" s="20"/>
      <c r="L521" s="95"/>
    </row>
    <row r="522" spans="1:12" ht="20.25" customHeight="1" x14ac:dyDescent="0.2">
      <c r="A522" s="91"/>
      <c r="B522" s="620" t="s">
        <v>295</v>
      </c>
      <c r="C522" s="621"/>
      <c r="D522" s="93"/>
      <c r="E522" s="303"/>
      <c r="F522" s="237"/>
      <c r="G522" s="200"/>
      <c r="H522" s="93"/>
      <c r="I522" s="20"/>
      <c r="L522" s="95"/>
    </row>
    <row r="523" spans="1:12" ht="21.75" customHeight="1" x14ac:dyDescent="0.2">
      <c r="A523" s="91"/>
      <c r="B523" s="92" t="s">
        <v>294</v>
      </c>
      <c r="C523" s="172"/>
      <c r="D523" s="93"/>
      <c r="E523" s="303">
        <v>6631199227.175292</v>
      </c>
      <c r="F523" s="237">
        <v>9.6365579838029403E-2</v>
      </c>
      <c r="G523" s="200"/>
      <c r="H523" s="93"/>
      <c r="I523" s="20"/>
      <c r="J523" s="104"/>
      <c r="K523" s="209" t="b">
        <f>IF(ABS(E523-SUM(E524,E529,E541:E542,E545:E550))&lt;0.001,TRUE,FALSE)</f>
        <v>1</v>
      </c>
    </row>
    <row r="524" spans="1:12" ht="18" customHeight="1" x14ac:dyDescent="0.2">
      <c r="B524" s="618" t="s">
        <v>410</v>
      </c>
      <c r="C524" s="619"/>
      <c r="D524" s="90"/>
      <c r="E524" s="303">
        <v>1622484122.9151187</v>
      </c>
      <c r="F524" s="237">
        <v>9.1938446691415487E-2</v>
      </c>
      <c r="G524" s="198"/>
      <c r="H524" s="90"/>
      <c r="I524" s="20"/>
      <c r="J524" s="104"/>
      <c r="K524" s="209" t="b">
        <f>IF(ABS(E524-SUM(E525:E528))&lt;0.001,TRUE,FALSE)</f>
        <v>1</v>
      </c>
    </row>
    <row r="525" spans="1:12" ht="15" customHeight="1" x14ac:dyDescent="0.2">
      <c r="B525" s="609" t="s">
        <v>72</v>
      </c>
      <c r="C525" s="610"/>
      <c r="D525" s="90"/>
      <c r="E525" s="301">
        <v>105117462.47845504</v>
      </c>
      <c r="F525" s="239">
        <v>0.13056582905075675</v>
      </c>
      <c r="G525" s="201"/>
      <c r="H525" s="90"/>
      <c r="I525" s="20"/>
      <c r="J525" s="104"/>
    </row>
    <row r="526" spans="1:12" ht="15" customHeight="1" x14ac:dyDescent="0.2">
      <c r="B526" s="421" t="s">
        <v>404</v>
      </c>
      <c r="C526" s="404"/>
      <c r="D526" s="90"/>
      <c r="E526" s="301">
        <v>1219181395.7307379</v>
      </c>
      <c r="F526" s="239">
        <v>-8.9370965205747166E-2</v>
      </c>
      <c r="G526" s="199"/>
      <c r="H526" s="90"/>
      <c r="I526" s="20"/>
      <c r="J526" s="104"/>
    </row>
    <row r="527" spans="1:12" ht="15" customHeight="1" x14ac:dyDescent="0.2">
      <c r="B527" s="421" t="s">
        <v>407</v>
      </c>
      <c r="C527" s="404"/>
      <c r="D527" s="90"/>
      <c r="E527" s="301">
        <v>4113139.4781749989</v>
      </c>
      <c r="F527" s="239">
        <v>-0.1708675903598148</v>
      </c>
      <c r="G527" s="199"/>
      <c r="H527" s="90"/>
      <c r="I527" s="20"/>
      <c r="J527" s="104"/>
    </row>
    <row r="528" spans="1:12" ht="15" customHeight="1" x14ac:dyDescent="0.2">
      <c r="B528" s="421" t="s">
        <v>405</v>
      </c>
      <c r="C528" s="404"/>
      <c r="D528" s="90"/>
      <c r="E528" s="301">
        <v>294072125.22775066</v>
      </c>
      <c r="F528" s="239"/>
      <c r="G528" s="199"/>
      <c r="H528" s="90"/>
      <c r="I528" s="20"/>
      <c r="J528" s="104"/>
    </row>
    <row r="529" spans="2:11" ht="15" customHeight="1" x14ac:dyDescent="0.2">
      <c r="B529" s="601" t="s">
        <v>71</v>
      </c>
      <c r="C529" s="602"/>
      <c r="D529" s="90"/>
      <c r="E529" s="303">
        <v>4072769289.2972946</v>
      </c>
      <c r="F529" s="237">
        <v>5.9509449731644182E-2</v>
      </c>
      <c r="G529" s="199"/>
      <c r="H529" s="90"/>
      <c r="I529" s="20"/>
      <c r="J529" s="104"/>
      <c r="K529" s="209" t="b">
        <f>IF(ABS(E529-SUM(E530:E535))&lt;0.001,TRUE,FALSE)</f>
        <v>1</v>
      </c>
    </row>
    <row r="530" spans="2:11" ht="15" customHeight="1" x14ac:dyDescent="0.2">
      <c r="B530" s="609" t="s">
        <v>70</v>
      </c>
      <c r="C530" s="610"/>
      <c r="D530" s="90"/>
      <c r="E530" s="301"/>
      <c r="F530" s="239"/>
      <c r="G530" s="201"/>
      <c r="H530" s="90"/>
      <c r="I530" s="20"/>
      <c r="J530" s="104"/>
    </row>
    <row r="531" spans="2:11" ht="15" customHeight="1" x14ac:dyDescent="0.2">
      <c r="B531" s="609" t="s">
        <v>361</v>
      </c>
      <c r="C531" s="610"/>
      <c r="D531" s="90"/>
      <c r="E531" s="301">
        <v>0</v>
      </c>
      <c r="F531" s="239"/>
      <c r="G531" s="199"/>
      <c r="H531" s="90"/>
      <c r="I531" s="20"/>
      <c r="J531" s="104"/>
    </row>
    <row r="532" spans="2:11" ht="15" customHeight="1" x14ac:dyDescent="0.2">
      <c r="B532" s="622" t="s">
        <v>413</v>
      </c>
      <c r="C532" s="623"/>
      <c r="D532" s="90"/>
      <c r="E532" s="301">
        <v>3053183951.6619205</v>
      </c>
      <c r="F532" s="239">
        <v>2.9759258725260418E-2</v>
      </c>
      <c r="G532" s="199"/>
      <c r="H532" s="90"/>
      <c r="I532" s="20"/>
      <c r="J532" s="104"/>
    </row>
    <row r="533" spans="2:11" ht="15" customHeight="1" x14ac:dyDescent="0.2">
      <c r="B533" s="609" t="s">
        <v>357</v>
      </c>
      <c r="C533" s="610"/>
      <c r="D533" s="90"/>
      <c r="E533" s="301">
        <v>579605744.97491372</v>
      </c>
      <c r="F533" s="239">
        <v>6.2469858769054198E-2</v>
      </c>
      <c r="G533" s="199"/>
      <c r="H533" s="90"/>
      <c r="I533" s="20"/>
      <c r="J533" s="104"/>
    </row>
    <row r="534" spans="2:11" ht="15" customHeight="1" x14ac:dyDescent="0.2">
      <c r="B534" s="609" t="s">
        <v>358</v>
      </c>
      <c r="C534" s="610"/>
      <c r="D534" s="90"/>
      <c r="E534" s="301">
        <v>74780583.969895661</v>
      </c>
      <c r="F534" s="239">
        <v>7.5194849408981357E-2</v>
      </c>
      <c r="G534" s="199"/>
      <c r="H534" s="90"/>
      <c r="I534" s="20"/>
      <c r="J534" s="104"/>
    </row>
    <row r="535" spans="2:11" ht="15" customHeight="1" x14ac:dyDescent="0.2">
      <c r="B535" s="609" t="s">
        <v>359</v>
      </c>
      <c r="C535" s="610"/>
      <c r="D535" s="90"/>
      <c r="E535" s="301">
        <v>365199008.69056493</v>
      </c>
      <c r="F535" s="239">
        <v>0.38339575092705291</v>
      </c>
      <c r="G535" s="199"/>
      <c r="H535" s="90"/>
      <c r="I535" s="20"/>
      <c r="J535" s="104"/>
      <c r="K535" s="209" t="b">
        <f>IF(ABS(E535-SUM(E536:E540))&lt;0.001,TRUE,FALSE)</f>
        <v>1</v>
      </c>
    </row>
    <row r="536" spans="2:11" ht="12.75" customHeight="1" x14ac:dyDescent="0.2">
      <c r="B536" s="614" t="s">
        <v>394</v>
      </c>
      <c r="C536" s="615"/>
      <c r="D536" s="90"/>
      <c r="E536" s="301">
        <v>315909715.13891995</v>
      </c>
      <c r="F536" s="239">
        <v>0.48412073644715159</v>
      </c>
      <c r="G536" s="199"/>
      <c r="H536" s="90"/>
      <c r="I536" s="20"/>
      <c r="J536" s="104"/>
    </row>
    <row r="537" spans="2:11" ht="15" customHeight="1" x14ac:dyDescent="0.2">
      <c r="B537" s="614" t="s">
        <v>395</v>
      </c>
      <c r="C537" s="615"/>
      <c r="D537" s="90"/>
      <c r="E537" s="301">
        <v>4586946.256620001</v>
      </c>
      <c r="F537" s="239">
        <v>4.022417080984364E-2</v>
      </c>
      <c r="G537" s="199"/>
      <c r="H537" s="90"/>
      <c r="I537" s="20"/>
      <c r="J537" s="104"/>
    </row>
    <row r="538" spans="2:11" ht="15" customHeight="1" x14ac:dyDescent="0.2">
      <c r="B538" s="614" t="s">
        <v>396</v>
      </c>
      <c r="C538" s="615"/>
      <c r="D538" s="90"/>
      <c r="E538" s="301">
        <v>7908716.9060550015</v>
      </c>
      <c r="F538" s="239">
        <v>-0.12122645314429881</v>
      </c>
      <c r="G538" s="199"/>
      <c r="H538" s="90"/>
      <c r="I538" s="20"/>
      <c r="J538" s="104"/>
    </row>
    <row r="539" spans="2:11" ht="15" customHeight="1" x14ac:dyDescent="0.2">
      <c r="B539" s="614" t="s">
        <v>397</v>
      </c>
      <c r="C539" s="615"/>
      <c r="D539" s="90"/>
      <c r="E539" s="301">
        <v>1849950.0948599994</v>
      </c>
      <c r="F539" s="239">
        <v>-4.1490393279157267E-2</v>
      </c>
      <c r="G539" s="199"/>
      <c r="H539" s="90"/>
      <c r="I539" s="20"/>
      <c r="J539" s="104"/>
    </row>
    <row r="540" spans="2:11" ht="15" customHeight="1" x14ac:dyDescent="0.2">
      <c r="B540" s="628" t="s">
        <v>406</v>
      </c>
      <c r="C540" s="629"/>
      <c r="D540" s="90"/>
      <c r="E540" s="301">
        <v>34943680.294110015</v>
      </c>
      <c r="F540" s="239">
        <v>-2.3597708617509316E-2</v>
      </c>
      <c r="G540" s="199"/>
      <c r="H540" s="90"/>
      <c r="I540" s="20"/>
      <c r="J540" s="104"/>
    </row>
    <row r="541" spans="2:11" ht="15" customHeight="1" x14ac:dyDescent="0.2">
      <c r="B541" s="601" t="s">
        <v>362</v>
      </c>
      <c r="C541" s="602"/>
      <c r="D541" s="90"/>
      <c r="E541" s="303">
        <v>1971418.1299999997</v>
      </c>
      <c r="F541" s="237">
        <v>7.7724604360379423E-2</v>
      </c>
      <c r="G541" s="199"/>
      <c r="H541" s="90"/>
      <c r="I541" s="20"/>
      <c r="J541" s="104"/>
    </row>
    <row r="542" spans="2:11" ht="26.25" customHeight="1" x14ac:dyDescent="0.2">
      <c r="B542" s="611" t="s">
        <v>363</v>
      </c>
      <c r="C542" s="613"/>
      <c r="D542" s="90"/>
      <c r="E542" s="303">
        <v>933974396.83287823</v>
      </c>
      <c r="F542" s="237">
        <v>0.30328978568052634</v>
      </c>
      <c r="G542" s="199"/>
      <c r="H542" s="90"/>
      <c r="I542" s="20"/>
      <c r="J542" s="104"/>
      <c r="K542" s="209" t="b">
        <f>IF(ABS(E542-SUM(E543:E544))&lt;0.001,TRUE,FALSE)</f>
        <v>1</v>
      </c>
    </row>
    <row r="543" spans="2:11" ht="12.75" x14ac:dyDescent="0.2">
      <c r="B543" s="423" t="s">
        <v>408</v>
      </c>
      <c r="C543" s="405"/>
      <c r="D543" s="90"/>
      <c r="E543" s="301">
        <v>882597502.80178797</v>
      </c>
      <c r="F543" s="239">
        <v>0.24995046959054412</v>
      </c>
      <c r="G543" s="201"/>
      <c r="H543" s="90"/>
      <c r="I543" s="20"/>
      <c r="J543" s="104"/>
    </row>
    <row r="544" spans="2:11" ht="17.25" customHeight="1" x14ac:dyDescent="0.2">
      <c r="B544" s="423" t="s">
        <v>409</v>
      </c>
      <c r="C544" s="405"/>
      <c r="D544" s="90"/>
      <c r="E544" s="301">
        <v>51376894.031090267</v>
      </c>
      <c r="F544" s="239"/>
      <c r="G544" s="201"/>
      <c r="H544" s="90"/>
      <c r="I544" s="20"/>
      <c r="J544" s="104"/>
    </row>
    <row r="545" spans="1:12" ht="20.100000000000001" customHeight="1" x14ac:dyDescent="0.2">
      <c r="B545" s="611" t="s">
        <v>364</v>
      </c>
      <c r="C545" s="613"/>
      <c r="D545" s="90"/>
      <c r="E545" s="301"/>
      <c r="F545" s="239"/>
      <c r="G545" s="201"/>
      <c r="H545" s="90"/>
      <c r="I545" s="20"/>
      <c r="J545" s="104"/>
      <c r="L545" s="363"/>
    </row>
    <row r="546" spans="1:12" s="363" customFormat="1" ht="21.75" customHeight="1" x14ac:dyDescent="0.2">
      <c r="A546" s="6"/>
      <c r="B546" s="611" t="s">
        <v>365</v>
      </c>
      <c r="C546" s="627"/>
      <c r="D546" s="360"/>
      <c r="E546" s="301"/>
      <c r="F546" s="239"/>
      <c r="G546" s="199"/>
      <c r="H546" s="90"/>
      <c r="I546" s="362"/>
      <c r="J546" s="359"/>
    </row>
    <row r="547" spans="1:12" s="363" customFormat="1" ht="29.25" customHeight="1" x14ac:dyDescent="0.2">
      <c r="A547" s="356"/>
      <c r="B547" s="611" t="s">
        <v>366</v>
      </c>
      <c r="C547" s="627"/>
      <c r="D547" s="360"/>
      <c r="E547" s="301"/>
      <c r="F547" s="239"/>
      <c r="G547" s="361"/>
      <c r="H547" s="360"/>
      <c r="I547" s="362"/>
      <c r="J547" s="359"/>
    </row>
    <row r="548" spans="1:12" s="363" customFormat="1" ht="19.5" customHeight="1" x14ac:dyDescent="0.2">
      <c r="A548" s="356"/>
      <c r="B548" s="611" t="s">
        <v>367</v>
      </c>
      <c r="C548" s="627"/>
      <c r="D548" s="360"/>
      <c r="E548" s="301"/>
      <c r="F548" s="239"/>
      <c r="G548" s="361"/>
      <c r="H548" s="360"/>
      <c r="I548" s="362"/>
      <c r="J548" s="359"/>
    </row>
    <row r="549" spans="1:12" s="363" customFormat="1" ht="18.75" customHeight="1" x14ac:dyDescent="0.2">
      <c r="A549" s="356"/>
      <c r="B549" s="611" t="s">
        <v>368</v>
      </c>
      <c r="C549" s="752"/>
      <c r="D549" s="360"/>
      <c r="E549" s="301"/>
      <c r="F549" s="239"/>
      <c r="G549" s="361"/>
      <c r="H549" s="360"/>
      <c r="I549" s="362"/>
      <c r="J549" s="359"/>
      <c r="L549" s="5"/>
    </row>
    <row r="550" spans="1:12" ht="12.75" customHeight="1" x14ac:dyDescent="0.2">
      <c r="A550" s="356"/>
      <c r="B550" s="611" t="s">
        <v>369</v>
      </c>
      <c r="C550" s="752"/>
      <c r="D550" s="90"/>
      <c r="E550" s="301"/>
      <c r="F550" s="239"/>
      <c r="G550" s="361"/>
      <c r="H550" s="360"/>
      <c r="I550" s="20"/>
      <c r="J550" s="104"/>
      <c r="L550" s="95"/>
    </row>
    <row r="551" spans="1:12" s="95" customFormat="1" ht="16.5" customHeight="1" x14ac:dyDescent="0.2">
      <c r="A551" s="6"/>
      <c r="B551" s="599" t="s">
        <v>66</v>
      </c>
      <c r="C551" s="600"/>
      <c r="D551" s="93"/>
      <c r="E551" s="303">
        <v>266206253.65840244</v>
      </c>
      <c r="F551" s="237">
        <v>3.0367151506396128E-2</v>
      </c>
      <c r="G551" s="201"/>
      <c r="H551" s="90"/>
      <c r="I551" s="94"/>
      <c r="J551" s="104"/>
    </row>
    <row r="552" spans="1:12" s="95" customFormat="1" ht="16.5" customHeight="1" x14ac:dyDescent="0.2">
      <c r="A552" s="91"/>
      <c r="B552" s="601" t="s">
        <v>375</v>
      </c>
      <c r="C552" s="602"/>
      <c r="D552" s="93"/>
      <c r="E552" s="301">
        <v>262467863.44840258</v>
      </c>
      <c r="F552" s="239">
        <v>3.0085248775637785E-2</v>
      </c>
      <c r="G552" s="200"/>
      <c r="H552" s="93"/>
      <c r="I552" s="94"/>
      <c r="J552" s="104"/>
      <c r="L552" s="5"/>
    </row>
    <row r="553" spans="1:12" ht="16.5" customHeight="1" x14ac:dyDescent="0.2">
      <c r="A553" s="91"/>
      <c r="B553" s="601" t="s">
        <v>236</v>
      </c>
      <c r="C553" s="602"/>
      <c r="D553" s="90"/>
      <c r="E553" s="301">
        <v>-80599</v>
      </c>
      <c r="F553" s="239">
        <v>0.9506994530228956</v>
      </c>
      <c r="G553" s="200"/>
      <c r="H553" s="93"/>
      <c r="I553" s="20"/>
      <c r="J553" s="104"/>
    </row>
    <row r="554" spans="1:12" ht="13.5" customHeight="1" x14ac:dyDescent="0.2">
      <c r="B554" s="601" t="s">
        <v>316</v>
      </c>
      <c r="C554" s="602"/>
      <c r="D554" s="90"/>
      <c r="E554" s="301">
        <v>-3600</v>
      </c>
      <c r="F554" s="239">
        <v>-0.32126696832579182</v>
      </c>
      <c r="G554" s="199"/>
      <c r="H554" s="90"/>
      <c r="I554" s="20"/>
      <c r="J554" s="104"/>
      <c r="L554" s="95"/>
    </row>
    <row r="555" spans="1:12" s="95" customFormat="1" ht="16.5" customHeight="1" x14ac:dyDescent="0.2">
      <c r="A555" s="6"/>
      <c r="B555" s="599" t="s">
        <v>67</v>
      </c>
      <c r="C555" s="600"/>
      <c r="D555" s="93"/>
      <c r="E555" s="303">
        <v>48273848.674896926</v>
      </c>
      <c r="F555" s="237">
        <v>9.8096662917320554E-2</v>
      </c>
      <c r="G555" s="199"/>
      <c r="H555" s="90"/>
      <c r="I555" s="94"/>
      <c r="J555" s="104"/>
      <c r="K555" s="209" t="b">
        <f>IF(ABS(E555-SUM(E556:E557))&lt;0.001,TRUE,FALSE)</f>
        <v>1</v>
      </c>
      <c r="L555" s="5"/>
    </row>
    <row r="556" spans="1:12" ht="18" customHeight="1" x14ac:dyDescent="0.2">
      <c r="A556" s="91"/>
      <c r="B556" s="601" t="s">
        <v>68</v>
      </c>
      <c r="C556" s="602"/>
      <c r="D556" s="90"/>
      <c r="E556" s="301">
        <v>44881697.909999929</v>
      </c>
      <c r="F556" s="239">
        <v>0.14536345476808266</v>
      </c>
      <c r="G556" s="200"/>
      <c r="H556" s="93"/>
      <c r="I556" s="20"/>
      <c r="J556" s="104"/>
    </row>
    <row r="557" spans="1:12" ht="15" customHeight="1" x14ac:dyDescent="0.2">
      <c r="B557" s="601" t="s">
        <v>69</v>
      </c>
      <c r="C557" s="602"/>
      <c r="D557" s="90"/>
      <c r="E557" s="301">
        <v>3392150.7648969977</v>
      </c>
      <c r="F557" s="239">
        <v>-0.28972580919698543</v>
      </c>
      <c r="G557" s="199"/>
      <c r="H557" s="90"/>
      <c r="I557" s="20"/>
      <c r="J557" s="104"/>
      <c r="L557" s="95"/>
    </row>
    <row r="558" spans="1:12" s="95" customFormat="1" ht="27" customHeight="1" x14ac:dyDescent="0.2">
      <c r="A558" s="6"/>
      <c r="B558" s="630" t="s">
        <v>293</v>
      </c>
      <c r="C558" s="631"/>
      <c r="D558" s="98"/>
      <c r="E558" s="326">
        <v>6945679329.5085917</v>
      </c>
      <c r="F558" s="243">
        <v>9.369258711562467E-2</v>
      </c>
      <c r="G558" s="199"/>
      <c r="H558" s="90"/>
      <c r="I558" s="94"/>
      <c r="J558" s="104"/>
      <c r="K558" s="209" t="b">
        <f>IF(ABS(E558-SUM(E523,E551,E555))&lt;0.001,TRUE,FALSE)</f>
        <v>1</v>
      </c>
      <c r="L558" s="5"/>
    </row>
    <row r="559" spans="1:12" ht="21" customHeight="1" x14ac:dyDescent="0.25">
      <c r="A559" s="91"/>
      <c r="B559" s="7" t="s">
        <v>288</v>
      </c>
      <c r="C559" s="8"/>
      <c r="D559" s="8"/>
      <c r="E559" s="8"/>
      <c r="F559" s="8"/>
      <c r="G559" s="202"/>
      <c r="H559" s="99"/>
      <c r="I559" s="8"/>
    </row>
    <row r="560" spans="1:12" ht="10.5" customHeight="1" x14ac:dyDescent="0.2">
      <c r="B560" s="9"/>
      <c r="C560" s="10" t="str">
        <f>$C$3</f>
        <v>MOIS DE NOVEMBRE 2024</v>
      </c>
      <c r="D560" s="11"/>
      <c r="G560" s="8"/>
      <c r="H560" s="8"/>
    </row>
    <row r="561" spans="1:12" ht="19.5" customHeight="1" x14ac:dyDescent="0.2">
      <c r="B561" s="12" t="str">
        <f>B519</f>
        <v xml:space="preserve">             I - ASSURANCE MALADIE : DÉPENSES en milliers d'euros</v>
      </c>
      <c r="C561" s="13"/>
      <c r="D561" s="13"/>
      <c r="E561" s="13"/>
      <c r="F561" s="14"/>
      <c r="I561" s="5"/>
    </row>
    <row r="562" spans="1:12" ht="12.75" x14ac:dyDescent="0.2">
      <c r="B562" s="597"/>
      <c r="C562" s="598"/>
      <c r="D562" s="87"/>
      <c r="E562" s="750" t="s">
        <v>6</v>
      </c>
      <c r="F562" s="339" t="str">
        <f>$H$5</f>
        <v>PCAP</v>
      </c>
      <c r="G562" s="15"/>
      <c r="H562" s="15"/>
      <c r="I562" s="5"/>
      <c r="L562" s="104"/>
    </row>
    <row r="563" spans="1:12" s="104" customFormat="1" ht="13.5" customHeight="1" x14ac:dyDescent="0.2">
      <c r="A563" s="6"/>
      <c r="B563" s="632" t="s">
        <v>292</v>
      </c>
      <c r="C563" s="633"/>
      <c r="D563" s="634"/>
      <c r="E563" s="101"/>
      <c r="F563" s="176"/>
      <c r="G563" s="89"/>
      <c r="H563" s="20"/>
    </row>
    <row r="564" spans="1:12" s="104" customFormat="1" ht="22.5" customHeight="1" x14ac:dyDescent="0.2">
      <c r="A564" s="6"/>
      <c r="B564" s="624" t="s">
        <v>291</v>
      </c>
      <c r="C564" s="625"/>
      <c r="D564" s="626"/>
      <c r="E564" s="327">
        <v>1028847721.8179455</v>
      </c>
      <c r="F564" s="177">
        <v>-3.6427884090664109E-2</v>
      </c>
      <c r="G564" s="102"/>
      <c r="H564" s="103"/>
      <c r="K564" s="209" t="b">
        <f>IF(ABS(E564-SUM(E565,E579,E587:E588,E592))&lt;0.001,TRUE,FALSE)</f>
        <v>1</v>
      </c>
    </row>
    <row r="565" spans="1:12" s="104" customFormat="1" ht="15" customHeight="1" x14ac:dyDescent="0.2">
      <c r="A565" s="24"/>
      <c r="B565" s="595" t="s">
        <v>183</v>
      </c>
      <c r="C565" s="596"/>
      <c r="D565" s="635"/>
      <c r="E565" s="327">
        <v>822054330.62979126</v>
      </c>
      <c r="F565" s="177">
        <v>-4.4537904536122608E-2</v>
      </c>
      <c r="G565" s="105"/>
      <c r="H565" s="107"/>
      <c r="K565" s="209" t="b">
        <f>IF(ABS(E565-SUM(E566:E578))&lt;0.001,TRUE,FALSE)</f>
        <v>1</v>
      </c>
    </row>
    <row r="566" spans="1:12" s="104" customFormat="1" ht="15.75" customHeight="1" x14ac:dyDescent="0.2">
      <c r="A566" s="6"/>
      <c r="B566" s="603" t="s">
        <v>53</v>
      </c>
      <c r="C566" s="604"/>
      <c r="D566" s="605"/>
      <c r="E566" s="328">
        <v>636710921.19000137</v>
      </c>
      <c r="F566" s="174">
        <v>-6.12331558054936E-2</v>
      </c>
      <c r="G566" s="109"/>
      <c r="H566" s="106"/>
    </row>
    <row r="567" spans="1:12" s="104" customFormat="1" ht="15.75" customHeight="1" x14ac:dyDescent="0.2">
      <c r="A567" s="6"/>
      <c r="B567" s="169" t="s">
        <v>360</v>
      </c>
      <c r="C567" s="383"/>
      <c r="D567" s="384"/>
      <c r="E567" s="328">
        <v>262491.91023399995</v>
      </c>
      <c r="F567" s="174"/>
      <c r="G567" s="109"/>
      <c r="H567" s="106"/>
    </row>
    <row r="568" spans="1:12" s="104" customFormat="1" ht="12.75" x14ac:dyDescent="0.2">
      <c r="A568" s="6"/>
      <c r="B568" s="603" t="s">
        <v>428</v>
      </c>
      <c r="C568" s="604"/>
      <c r="D568" s="605"/>
      <c r="E568" s="328">
        <v>32609920.920000006</v>
      </c>
      <c r="F568" s="174">
        <v>-7.1814679871864739E-2</v>
      </c>
      <c r="G568" s="109"/>
      <c r="H568" s="106"/>
    </row>
    <row r="569" spans="1:12" s="104" customFormat="1" ht="40.5" customHeight="1" x14ac:dyDescent="0.2">
      <c r="A569" s="6"/>
      <c r="B569" s="603" t="s">
        <v>54</v>
      </c>
      <c r="C569" s="604"/>
      <c r="D569" s="605"/>
      <c r="E569" s="328">
        <v>2321513.6799999974</v>
      </c>
      <c r="F569" s="174">
        <v>-1.5129118484411119E-2</v>
      </c>
      <c r="G569" s="109"/>
      <c r="H569" s="106"/>
    </row>
    <row r="570" spans="1:12" s="104" customFormat="1" ht="15" customHeight="1" x14ac:dyDescent="0.2">
      <c r="A570" s="6"/>
      <c r="B570" s="603" t="s">
        <v>497</v>
      </c>
      <c r="C570" s="604"/>
      <c r="D570" s="605"/>
      <c r="E570" s="328">
        <v>5389636.4300000137</v>
      </c>
      <c r="F570" s="174">
        <v>-7.9645999640480136E-2</v>
      </c>
      <c r="G570" s="109"/>
      <c r="H570" s="106"/>
    </row>
    <row r="571" spans="1:12" s="104" customFormat="1" ht="15" customHeight="1" x14ac:dyDescent="0.2">
      <c r="A571" s="6"/>
      <c r="B571" s="603" t="s">
        <v>302</v>
      </c>
      <c r="C571" s="604"/>
      <c r="D571" s="605"/>
      <c r="E571" s="328">
        <v>625.54</v>
      </c>
      <c r="F571" s="174"/>
      <c r="G571" s="109"/>
      <c r="H571" s="106"/>
    </row>
    <row r="572" spans="1:12" s="104" customFormat="1" ht="12.75" x14ac:dyDescent="0.2">
      <c r="A572" s="6"/>
      <c r="B572" s="169" t="s">
        <v>184</v>
      </c>
      <c r="C572" s="170"/>
      <c r="D572" s="171"/>
      <c r="E572" s="328">
        <v>63522608.79999999</v>
      </c>
      <c r="F572" s="174">
        <v>0.13767427588173931</v>
      </c>
      <c r="G572" s="109"/>
      <c r="H572" s="106"/>
    </row>
    <row r="573" spans="1:12" s="104" customFormat="1" ht="12.75" x14ac:dyDescent="0.2">
      <c r="A573" s="6"/>
      <c r="B573" s="395" t="s">
        <v>373</v>
      </c>
      <c r="C573" s="170"/>
      <c r="D573" s="171"/>
      <c r="E573" s="328">
        <v>71416158.310000002</v>
      </c>
      <c r="F573" s="174">
        <v>-1.8256427186234325E-2</v>
      </c>
      <c r="G573" s="109"/>
      <c r="H573" s="110"/>
    </row>
    <row r="574" spans="1:12" s="104" customFormat="1" ht="12.75" x14ac:dyDescent="0.2">
      <c r="A574" s="6"/>
      <c r="B574" s="169" t="s">
        <v>185</v>
      </c>
      <c r="C574" s="170"/>
      <c r="D574" s="171"/>
      <c r="E574" s="328">
        <v>70940.449555999992</v>
      </c>
      <c r="F574" s="174">
        <v>0.20467129567691034</v>
      </c>
      <c r="G574" s="109"/>
      <c r="H574" s="110"/>
    </row>
    <row r="575" spans="1:12" s="104" customFormat="1" ht="24" customHeight="1" x14ac:dyDescent="0.2">
      <c r="A575" s="6"/>
      <c r="B575" s="603" t="s">
        <v>186</v>
      </c>
      <c r="C575" s="604"/>
      <c r="D575" s="605"/>
      <c r="E575" s="328">
        <v>9487900.5999999959</v>
      </c>
      <c r="F575" s="174">
        <v>1.1381841449308983E-2</v>
      </c>
      <c r="G575" s="109"/>
      <c r="H575" s="110"/>
    </row>
    <row r="576" spans="1:12" s="104" customFormat="1" ht="12.75" x14ac:dyDescent="0.2">
      <c r="A576" s="6"/>
      <c r="B576" s="603" t="s">
        <v>187</v>
      </c>
      <c r="C576" s="604"/>
      <c r="D576" s="605"/>
      <c r="E576" s="328"/>
      <c r="F576" s="174"/>
      <c r="G576" s="109"/>
      <c r="H576" s="110"/>
    </row>
    <row r="577" spans="1:11" s="104" customFormat="1" ht="12.75" x14ac:dyDescent="0.2">
      <c r="A577" s="6"/>
      <c r="B577" s="603" t="s">
        <v>188</v>
      </c>
      <c r="C577" s="604"/>
      <c r="D577" s="605"/>
      <c r="E577" s="328">
        <v>69142.799999999886</v>
      </c>
      <c r="F577" s="174">
        <v>-0.46414376485528586</v>
      </c>
      <c r="G577" s="109"/>
      <c r="H577" s="106"/>
    </row>
    <row r="578" spans="1:11" s="104" customFormat="1" ht="12.75" x14ac:dyDescent="0.2">
      <c r="A578" s="6"/>
      <c r="B578" s="603" t="s">
        <v>378</v>
      </c>
      <c r="C578" s="604"/>
      <c r="D578" s="605"/>
      <c r="E578" s="328">
        <v>192470</v>
      </c>
      <c r="F578" s="174">
        <v>-0.16239457582272199</v>
      </c>
      <c r="G578" s="109"/>
      <c r="H578" s="106"/>
    </row>
    <row r="579" spans="1:11" s="104" customFormat="1" ht="21" customHeight="1" x14ac:dyDescent="0.2">
      <c r="A579" s="6"/>
      <c r="B579" s="595" t="s">
        <v>55</v>
      </c>
      <c r="C579" s="596"/>
      <c r="D579" s="635"/>
      <c r="E579" s="327">
        <v>22402285.068154</v>
      </c>
      <c r="F579" s="177">
        <v>-4.5101003594994693E-2</v>
      </c>
      <c r="G579" s="109"/>
      <c r="H579" s="106"/>
      <c r="K579" s="209" t="b">
        <f>IF(ABS(E579-SUM(E580,E583,E586))&lt;0.001,TRUE,FALSE)</f>
        <v>1</v>
      </c>
    </row>
    <row r="580" spans="1:11" s="104" customFormat="1" ht="18" customHeight="1" x14ac:dyDescent="0.2">
      <c r="A580" s="6"/>
      <c r="B580" s="606" t="s">
        <v>56</v>
      </c>
      <c r="C580" s="607"/>
      <c r="D580" s="608"/>
      <c r="E580" s="328">
        <v>13771843.741883995</v>
      </c>
      <c r="F580" s="174">
        <v>-8.9489038772122442E-2</v>
      </c>
      <c r="G580" s="108"/>
      <c r="H580" s="106"/>
      <c r="K580" s="209" t="b">
        <f>IF(ABS(E580-SUM(E581:E582))&lt;0.001,TRUE,FALSE)</f>
        <v>1</v>
      </c>
    </row>
    <row r="581" spans="1:11" s="104" customFormat="1" ht="15" customHeight="1" x14ac:dyDescent="0.2">
      <c r="A581" s="6"/>
      <c r="B581" s="603" t="s">
        <v>57</v>
      </c>
      <c r="C581" s="604"/>
      <c r="D581" s="605"/>
      <c r="E581" s="328">
        <v>537122.52999999805</v>
      </c>
      <c r="F581" s="174">
        <v>-6.5430013266123521E-2</v>
      </c>
      <c r="G581" s="109"/>
      <c r="H581" s="106"/>
    </row>
    <row r="582" spans="1:11" s="104" customFormat="1" ht="15" customHeight="1" x14ac:dyDescent="0.2">
      <c r="A582" s="6"/>
      <c r="B582" s="603" t="s">
        <v>58</v>
      </c>
      <c r="C582" s="604"/>
      <c r="D582" s="605"/>
      <c r="E582" s="328">
        <v>13234721.211883996</v>
      </c>
      <c r="F582" s="174">
        <v>-9.0439329404572777E-2</v>
      </c>
      <c r="G582" s="109"/>
      <c r="H582" s="111"/>
    </row>
    <row r="583" spans="1:11" s="104" customFormat="1" ht="18" customHeight="1" x14ac:dyDescent="0.2">
      <c r="A583" s="24"/>
      <c r="B583" s="606" t="s">
        <v>379</v>
      </c>
      <c r="C583" s="607"/>
      <c r="D583" s="608"/>
      <c r="E583" s="328">
        <v>8630441.3262700066</v>
      </c>
      <c r="F583" s="174">
        <v>3.5449598146050532E-2</v>
      </c>
      <c r="G583" s="109"/>
      <c r="H583" s="112"/>
      <c r="K583" s="209" t="b">
        <f>IF(ABS(E583-SUM(E584:E585))&lt;0.001,TRUE,FALSE)</f>
        <v>1</v>
      </c>
    </row>
    <row r="584" spans="1:11" s="104" customFormat="1" ht="15" customHeight="1" x14ac:dyDescent="0.2">
      <c r="A584" s="24"/>
      <c r="B584" s="603" t="s">
        <v>372</v>
      </c>
      <c r="C584" s="604"/>
      <c r="D584" s="605"/>
      <c r="E584" s="328"/>
      <c r="F584" s="174"/>
      <c r="G584" s="109"/>
      <c r="H584" s="107"/>
    </row>
    <row r="585" spans="1:11" s="104" customFormat="1" ht="15" customHeight="1" x14ac:dyDescent="0.2">
      <c r="A585" s="6"/>
      <c r="B585" s="603" t="s">
        <v>434</v>
      </c>
      <c r="C585" s="604"/>
      <c r="D585" s="605"/>
      <c r="E585" s="328">
        <v>8630441.3262700066</v>
      </c>
      <c r="F585" s="174">
        <v>3.5449598146050532E-2</v>
      </c>
      <c r="G585" s="109"/>
      <c r="H585" s="106"/>
    </row>
    <row r="586" spans="1:11" s="104" customFormat="1" ht="15" customHeight="1" x14ac:dyDescent="0.2">
      <c r="A586" s="6"/>
      <c r="B586" s="606" t="s">
        <v>180</v>
      </c>
      <c r="C586" s="607"/>
      <c r="D586" s="608"/>
      <c r="E586" s="328"/>
      <c r="F586" s="174"/>
      <c r="G586" s="109"/>
      <c r="H586" s="111"/>
    </row>
    <row r="587" spans="1:11" s="104" customFormat="1" ht="18" customHeight="1" x14ac:dyDescent="0.2">
      <c r="A587" s="6"/>
      <c r="B587" s="595" t="s">
        <v>189</v>
      </c>
      <c r="C587" s="596"/>
      <c r="D587" s="635"/>
      <c r="E587" s="327">
        <v>79350210.78000015</v>
      </c>
      <c r="F587" s="177">
        <v>-7.8028291735288469E-2</v>
      </c>
      <c r="G587" s="109"/>
      <c r="H587" s="111"/>
    </row>
    <row r="588" spans="1:11" s="104" customFormat="1" ht="26.25" customHeight="1" x14ac:dyDescent="0.2">
      <c r="A588" s="24"/>
      <c r="B588" s="595" t="s">
        <v>190</v>
      </c>
      <c r="C588" s="596"/>
      <c r="D588" s="635"/>
      <c r="E588" s="327">
        <v>113337483.34000003</v>
      </c>
      <c r="F588" s="177">
        <v>6.1488405936969137E-2</v>
      </c>
      <c r="G588" s="109"/>
      <c r="H588" s="107"/>
      <c r="K588" s="209" t="b">
        <f>IF(ABS(E588-SUM(E589:E591))&lt;0.001,TRUE,FALSE)</f>
        <v>1</v>
      </c>
    </row>
    <row r="589" spans="1:11" s="104" customFormat="1" ht="17.25" customHeight="1" x14ac:dyDescent="0.2">
      <c r="A589" s="6"/>
      <c r="B589" s="603" t="s">
        <v>191</v>
      </c>
      <c r="C589" s="604"/>
      <c r="D589" s="605"/>
      <c r="E589" s="328">
        <v>97594830.420000032</v>
      </c>
      <c r="F589" s="174">
        <v>7.874489116897454E-2</v>
      </c>
      <c r="G589" s="109"/>
      <c r="H589" s="106"/>
    </row>
    <row r="590" spans="1:11" s="104" customFormat="1" ht="17.25" customHeight="1" x14ac:dyDescent="0.2">
      <c r="A590" s="6"/>
      <c r="B590" s="603" t="s">
        <v>392</v>
      </c>
      <c r="C590" s="604"/>
      <c r="D590" s="605"/>
      <c r="E590" s="328">
        <v>34199.689999999988</v>
      </c>
      <c r="F590" s="174">
        <v>-0.16902662006046243</v>
      </c>
      <c r="G590" s="109"/>
      <c r="H590" s="106"/>
    </row>
    <row r="591" spans="1:11" s="104" customFormat="1" ht="17.25" customHeight="1" x14ac:dyDescent="0.2">
      <c r="A591" s="6"/>
      <c r="B591" s="422" t="s">
        <v>393</v>
      </c>
      <c r="C591" s="383"/>
      <c r="D591" s="384"/>
      <c r="E591" s="328">
        <v>15708453.229999989</v>
      </c>
      <c r="F591" s="174">
        <v>-3.3941249487830838E-2</v>
      </c>
      <c r="G591" s="109"/>
      <c r="H591" s="106"/>
    </row>
    <row r="592" spans="1:11" s="104" customFormat="1" ht="13.5" customHeight="1" x14ac:dyDescent="0.2">
      <c r="A592" s="6"/>
      <c r="B592" s="595" t="s">
        <v>82</v>
      </c>
      <c r="C592" s="647"/>
      <c r="D592" s="648"/>
      <c r="E592" s="327">
        <v>-8296588</v>
      </c>
      <c r="F592" s="177">
        <v>-7.0784106949989711E-2</v>
      </c>
      <c r="G592" s="109"/>
      <c r="H592" s="106"/>
    </row>
    <row r="593" spans="1:12" s="104" customFormat="1" ht="32.25" customHeight="1" x14ac:dyDescent="0.2">
      <c r="A593" s="6"/>
      <c r="B593" s="624" t="s">
        <v>60</v>
      </c>
      <c r="C593" s="625"/>
      <c r="D593" s="626"/>
      <c r="E593" s="327">
        <v>44221284.173252001</v>
      </c>
      <c r="F593" s="177">
        <v>-4.4566441045517324E-2</v>
      </c>
      <c r="G593" s="102"/>
      <c r="H593" s="106"/>
      <c r="K593" s="209" t="b">
        <f>IF(ABS(E593-SUM(E594:E596))&lt;0.001,TRUE,FALSE)</f>
        <v>1</v>
      </c>
    </row>
    <row r="594" spans="1:12" s="104" customFormat="1" ht="12.75" customHeight="1" x14ac:dyDescent="0.2">
      <c r="A594" s="24"/>
      <c r="B594" s="674" t="s">
        <v>390</v>
      </c>
      <c r="C594" s="604"/>
      <c r="D594" s="605"/>
      <c r="E594" s="328">
        <v>24609371.088978</v>
      </c>
      <c r="F594" s="174">
        <v>-0.13312037225811468</v>
      </c>
      <c r="G594" s="105"/>
      <c r="H594" s="107"/>
    </row>
    <row r="595" spans="1:12" s="104" customFormat="1" ht="12.75" customHeight="1" x14ac:dyDescent="0.2">
      <c r="A595" s="24"/>
      <c r="B595" s="674" t="s">
        <v>391</v>
      </c>
      <c r="C595" s="604"/>
      <c r="D595" s="605"/>
      <c r="E595" s="328">
        <v>19611913.084274005</v>
      </c>
      <c r="F595" s="174">
        <v>9.5910370303259995E-2</v>
      </c>
      <c r="G595" s="105"/>
      <c r="H595" s="107"/>
    </row>
    <row r="596" spans="1:12" s="104" customFormat="1" ht="12.75" customHeight="1" x14ac:dyDescent="0.2">
      <c r="A596" s="24"/>
      <c r="B596" s="674" t="s">
        <v>462</v>
      </c>
      <c r="C596" s="604"/>
      <c r="D596" s="605"/>
      <c r="E596" s="328"/>
      <c r="F596" s="174"/>
      <c r="G596" s="105"/>
      <c r="H596" s="107"/>
    </row>
    <row r="597" spans="1:12" s="104" customFormat="1" ht="17.25" hidden="1" customHeight="1" x14ac:dyDescent="0.2">
      <c r="A597" s="24"/>
      <c r="B597" s="624"/>
      <c r="C597" s="625"/>
      <c r="D597" s="626"/>
      <c r="E597" s="327"/>
      <c r="F597" s="177"/>
      <c r="G597" s="105"/>
      <c r="H597" s="107"/>
      <c r="L597" s="359"/>
    </row>
    <row r="598" spans="1:12" s="359" customFormat="1" ht="29.25" customHeight="1" x14ac:dyDescent="0.2">
      <c r="A598" s="6"/>
      <c r="B598" s="624" t="s">
        <v>481</v>
      </c>
      <c r="C598" s="625"/>
      <c r="D598" s="626"/>
      <c r="E598" s="328"/>
      <c r="F598" s="328"/>
      <c r="G598" s="109"/>
      <c r="H598" s="106"/>
    </row>
    <row r="599" spans="1:12" s="359" customFormat="1" ht="25.5" customHeight="1" x14ac:dyDescent="0.2">
      <c r="A599" s="356"/>
      <c r="B599" s="624" t="s">
        <v>482</v>
      </c>
      <c r="C599" s="636"/>
      <c r="D599" s="637"/>
      <c r="E599" s="328"/>
      <c r="F599" s="174"/>
      <c r="G599" s="357"/>
      <c r="H599" s="358"/>
    </row>
    <row r="600" spans="1:12" s="359" customFormat="1" ht="24.75" customHeight="1" x14ac:dyDescent="0.2">
      <c r="A600" s="356"/>
      <c r="B600" s="624" t="s">
        <v>342</v>
      </c>
      <c r="C600" s="636"/>
      <c r="D600" s="637"/>
      <c r="E600" s="327">
        <v>244938403.50366777</v>
      </c>
      <c r="F600" s="177">
        <v>-0.10009269529183729</v>
      </c>
      <c r="G600" s="357"/>
      <c r="H600" s="358"/>
      <c r="K600" s="209" t="b">
        <f>IF(ABS(E600-SUM(E601,E610))&lt;0.001,TRUE,FALSE)</f>
        <v>1</v>
      </c>
    </row>
    <row r="601" spans="1:12" s="359" customFormat="1" ht="21" customHeight="1" x14ac:dyDescent="0.2">
      <c r="A601" s="356"/>
      <c r="B601" s="595" t="s">
        <v>61</v>
      </c>
      <c r="C601" s="596"/>
      <c r="D601" s="635"/>
      <c r="E601" s="327">
        <v>68707269.121553004</v>
      </c>
      <c r="F601" s="177">
        <v>-0.13508768824664197</v>
      </c>
      <c r="G601" s="357"/>
      <c r="H601" s="358"/>
      <c r="K601" s="209" t="b">
        <f>IF(ABS(E601-SUM(E602:E609))&lt;0.001,TRUE,FALSE)</f>
        <v>1</v>
      </c>
      <c r="L601" s="104"/>
    </row>
    <row r="602" spans="1:12" s="104" customFormat="1" ht="18.75" customHeight="1" x14ac:dyDescent="0.2">
      <c r="A602" s="6"/>
      <c r="B602" s="603" t="s">
        <v>471</v>
      </c>
      <c r="C602" s="604"/>
      <c r="D602" s="605"/>
      <c r="E602" s="328">
        <v>8181.4400000000023</v>
      </c>
      <c r="F602" s="174">
        <v>0.85531540479802692</v>
      </c>
      <c r="G602" s="105"/>
      <c r="H602" s="106"/>
    </row>
    <row r="603" spans="1:12" s="104" customFormat="1" ht="18.75" customHeight="1" x14ac:dyDescent="0.2">
      <c r="A603" s="6"/>
      <c r="B603" s="603" t="s">
        <v>473</v>
      </c>
      <c r="C603" s="604"/>
      <c r="D603" s="605"/>
      <c r="E603" s="328">
        <v>68136628.703049004</v>
      </c>
      <c r="F603" s="174">
        <v>-0.13464939692310174</v>
      </c>
      <c r="G603" s="105"/>
      <c r="H603" s="106"/>
    </row>
    <row r="604" spans="1:12" s="104" customFormat="1" ht="18.75" customHeight="1" x14ac:dyDescent="0.2">
      <c r="A604" s="6"/>
      <c r="B604" s="603" t="s">
        <v>430</v>
      </c>
      <c r="C604" s="604"/>
      <c r="D604" s="605"/>
      <c r="E604" s="328"/>
      <c r="F604" s="174"/>
      <c r="G604" s="105"/>
      <c r="H604" s="106"/>
    </row>
    <row r="605" spans="1:12" s="104" customFormat="1" ht="15" customHeight="1" x14ac:dyDescent="0.2">
      <c r="A605" s="6"/>
      <c r="B605" s="603" t="s">
        <v>469</v>
      </c>
      <c r="C605" s="604"/>
      <c r="D605" s="605"/>
      <c r="E605" s="328"/>
      <c r="F605" s="174"/>
      <c r="G605" s="108"/>
      <c r="H605" s="106"/>
    </row>
    <row r="606" spans="1:12" s="104" customFormat="1" ht="12.75" customHeight="1" x14ac:dyDescent="0.2">
      <c r="A606" s="6"/>
      <c r="B606" s="603" t="s">
        <v>399</v>
      </c>
      <c r="C606" s="604"/>
      <c r="D606" s="605"/>
      <c r="E606" s="328">
        <v>0</v>
      </c>
      <c r="F606" s="174"/>
      <c r="G606" s="109"/>
      <c r="H606" s="106"/>
    </row>
    <row r="607" spans="1:12" s="104" customFormat="1" ht="12.75" customHeight="1" x14ac:dyDescent="0.2">
      <c r="A607" s="6"/>
      <c r="B607" s="603" t="s">
        <v>400</v>
      </c>
      <c r="C607" s="604"/>
      <c r="D607" s="605"/>
      <c r="E607" s="328">
        <v>0</v>
      </c>
      <c r="F607" s="174"/>
      <c r="G607" s="109"/>
      <c r="H607" s="106"/>
    </row>
    <row r="608" spans="1:12" s="104" customFormat="1" ht="12.75" customHeight="1" x14ac:dyDescent="0.2">
      <c r="A608" s="6"/>
      <c r="B608" s="674" t="s">
        <v>443</v>
      </c>
      <c r="C608" s="604"/>
      <c r="D608" s="605"/>
      <c r="E608" s="328">
        <v>537661.50850400014</v>
      </c>
      <c r="F608" s="174">
        <v>-0.18039208084276448</v>
      </c>
      <c r="G608" s="109"/>
      <c r="H608" s="106"/>
    </row>
    <row r="609" spans="1:12" s="104" customFormat="1" ht="12.75" customHeight="1" x14ac:dyDescent="0.2">
      <c r="A609" s="6"/>
      <c r="B609" s="674" t="s">
        <v>401</v>
      </c>
      <c r="C609" s="604"/>
      <c r="D609" s="605"/>
      <c r="E609" s="328">
        <v>24797.47</v>
      </c>
      <c r="F609" s="174">
        <v>-0.3806997358464842</v>
      </c>
      <c r="G609" s="102"/>
      <c r="H609" s="106"/>
    </row>
    <row r="610" spans="1:12" s="104" customFormat="1" ht="11.25" customHeight="1" x14ac:dyDescent="0.2">
      <c r="A610" s="6"/>
      <c r="B610" s="595" t="s">
        <v>62</v>
      </c>
      <c r="C610" s="596"/>
      <c r="D610" s="635"/>
      <c r="E610" s="327">
        <v>176231134.38211477</v>
      </c>
      <c r="F610" s="177">
        <v>-8.5669648306652912E-2</v>
      </c>
      <c r="G610" s="102"/>
      <c r="H610" s="106"/>
      <c r="K610" s="209" t="b">
        <f>IF(ABS(E610-SUM(E611:E619))&lt;0.001,TRUE,FALSE)</f>
        <v>1</v>
      </c>
    </row>
    <row r="611" spans="1:12" s="104" customFormat="1" ht="15" customHeight="1" x14ac:dyDescent="0.2">
      <c r="A611" s="6"/>
      <c r="B611" s="603" t="s">
        <v>470</v>
      </c>
      <c r="C611" s="604"/>
      <c r="D611" s="605"/>
      <c r="E611" s="328">
        <v>99358433.958399817</v>
      </c>
      <c r="F611" s="174">
        <v>-0.40867792766226885</v>
      </c>
      <c r="G611" s="108"/>
      <c r="H611" s="113"/>
    </row>
    <row r="612" spans="1:12" s="104" customFormat="1" ht="15" customHeight="1" x14ac:dyDescent="0.2">
      <c r="A612" s="6"/>
      <c r="B612" s="603" t="s">
        <v>474</v>
      </c>
      <c r="C612" s="604"/>
      <c r="D612" s="605"/>
      <c r="E612" s="328">
        <v>60871355.657548994</v>
      </c>
      <c r="F612" s="174"/>
      <c r="G612" s="108"/>
      <c r="H612" s="113"/>
    </row>
    <row r="613" spans="1:12" s="104" customFormat="1" ht="15" customHeight="1" x14ac:dyDescent="0.2">
      <c r="A613" s="6"/>
      <c r="B613" s="603" t="s">
        <v>402</v>
      </c>
      <c r="C613" s="604"/>
      <c r="D613" s="605"/>
      <c r="E613" s="328">
        <v>-686.19999999999845</v>
      </c>
      <c r="F613" s="174"/>
      <c r="G613" s="108"/>
      <c r="H613" s="113"/>
    </row>
    <row r="614" spans="1:12" s="104" customFormat="1" ht="12.75" customHeight="1" x14ac:dyDescent="0.2">
      <c r="A614" s="6"/>
      <c r="B614" s="603" t="s">
        <v>469</v>
      </c>
      <c r="C614" s="604"/>
      <c r="D614" s="605"/>
      <c r="E614" s="328">
        <v>858476.73000000033</v>
      </c>
      <c r="F614" s="174">
        <v>-0.44415075902478074</v>
      </c>
      <c r="G614" s="109"/>
      <c r="H614" s="113"/>
    </row>
    <row r="615" spans="1:12" s="104" customFormat="1" ht="12.75" customHeight="1" x14ac:dyDescent="0.2">
      <c r="A615" s="6"/>
      <c r="B615" s="603" t="s">
        <v>472</v>
      </c>
      <c r="C615" s="604"/>
      <c r="D615" s="605"/>
      <c r="E615" s="328">
        <v>12226531.740000006</v>
      </c>
      <c r="F615" s="174"/>
      <c r="G615" s="109"/>
      <c r="H615" s="113"/>
    </row>
    <row r="616" spans="1:12" s="104" customFormat="1" ht="12.75" customHeight="1" x14ac:dyDescent="0.2">
      <c r="A616" s="6"/>
      <c r="B616" s="603" t="s">
        <v>399</v>
      </c>
      <c r="C616" s="604"/>
      <c r="D616" s="605"/>
      <c r="E616" s="328">
        <v>428816.16800199996</v>
      </c>
      <c r="F616" s="174"/>
      <c r="G616" s="109"/>
      <c r="H616" s="113"/>
    </row>
    <row r="617" spans="1:12" s="104" customFormat="1" ht="12.75" customHeight="1" x14ac:dyDescent="0.2">
      <c r="A617" s="6"/>
      <c r="B617" s="603" t="s">
        <v>400</v>
      </c>
      <c r="C617" s="604"/>
      <c r="D617" s="605"/>
      <c r="E617" s="328">
        <v>-24</v>
      </c>
      <c r="F617" s="174">
        <v>-0.99905303030303028</v>
      </c>
      <c r="G617" s="109"/>
      <c r="H617" s="113"/>
      <c r="L617" s="457"/>
    </row>
    <row r="618" spans="1:12" s="457" customFormat="1" ht="12.75" customHeight="1" x14ac:dyDescent="0.2">
      <c r="A618" s="6"/>
      <c r="B618" s="588" t="s">
        <v>425</v>
      </c>
      <c r="C618" s="589"/>
      <c r="D618" s="590"/>
      <c r="E618" s="453">
        <v>1992578.411489001</v>
      </c>
      <c r="F618" s="454">
        <v>-5.2477832017822856E-2</v>
      </c>
      <c r="G618" s="109"/>
      <c r="H618" s="113"/>
      <c r="K618" s="104"/>
    </row>
    <row r="619" spans="1:12" s="457" customFormat="1" ht="12.75" customHeight="1" x14ac:dyDescent="0.2">
      <c r="A619" s="452"/>
      <c r="B619" s="674" t="s">
        <v>403</v>
      </c>
      <c r="C619" s="604"/>
      <c r="D619" s="605"/>
      <c r="E619" s="453">
        <v>495651.91667499999</v>
      </c>
      <c r="F619" s="454">
        <v>-0.80749434317527813</v>
      </c>
      <c r="G619" s="455"/>
      <c r="H619" s="456"/>
    </row>
    <row r="620" spans="1:12" s="457" customFormat="1" ht="21" customHeight="1" x14ac:dyDescent="0.2">
      <c r="A620" s="452"/>
      <c r="B620" s="624" t="s">
        <v>343</v>
      </c>
      <c r="C620" s="625"/>
      <c r="D620" s="625"/>
      <c r="E620" s="458"/>
      <c r="F620" s="459"/>
      <c r="G620" s="455"/>
      <c r="H620" s="456"/>
    </row>
    <row r="621" spans="1:12" s="457" customFormat="1" ht="18.75" customHeight="1" x14ac:dyDescent="0.2">
      <c r="A621" s="452"/>
      <c r="B621" s="624" t="s">
        <v>344</v>
      </c>
      <c r="C621" s="625"/>
      <c r="D621" s="625"/>
      <c r="E621" s="458">
        <v>19062713.764336009</v>
      </c>
      <c r="F621" s="459">
        <v>-0.15046213427937816</v>
      </c>
      <c r="G621" s="460"/>
      <c r="H621" s="461"/>
      <c r="K621" s="209" t="b">
        <f>IF(ABS(E621-SUM(E622:E624))&lt;0.001,TRUE,FALSE)</f>
        <v>1</v>
      </c>
    </row>
    <row r="622" spans="1:12" s="457" customFormat="1" ht="15" customHeight="1" x14ac:dyDescent="0.2">
      <c r="A622" s="452"/>
      <c r="B622" s="595" t="s">
        <v>63</v>
      </c>
      <c r="C622" s="596"/>
      <c r="D622" s="596"/>
      <c r="E622" s="453">
        <v>6229506.5543359956</v>
      </c>
      <c r="F622" s="454">
        <v>-7.2557074701527613E-2</v>
      </c>
      <c r="G622" s="460"/>
      <c r="H622" s="461"/>
    </row>
    <row r="623" spans="1:12" s="457" customFormat="1" ht="12.75" customHeight="1" x14ac:dyDescent="0.2">
      <c r="A623" s="452"/>
      <c r="B623" s="595" t="s">
        <v>64</v>
      </c>
      <c r="C623" s="596"/>
      <c r="D623" s="596"/>
      <c r="E623" s="453">
        <v>12833207.210000012</v>
      </c>
      <c r="F623" s="454">
        <v>-0.11986077520981742</v>
      </c>
      <c r="G623" s="462"/>
      <c r="H623" s="461"/>
      <c r="L623" s="751"/>
    </row>
    <row r="624" spans="1:12" s="457" customFormat="1" ht="12.75" customHeight="1" x14ac:dyDescent="0.2">
      <c r="A624" s="452"/>
      <c r="B624" s="595" t="s">
        <v>478</v>
      </c>
      <c r="C624" s="596"/>
      <c r="D624" s="596"/>
      <c r="E624" s="453"/>
      <c r="F624" s="581"/>
      <c r="G624" s="462"/>
      <c r="H624" s="461"/>
      <c r="L624" s="751"/>
    </row>
    <row r="625" spans="1:12" s="457" customFormat="1" ht="12.75" customHeight="1" x14ac:dyDescent="0.2">
      <c r="A625" s="452"/>
      <c r="B625" s="595" t="s">
        <v>479</v>
      </c>
      <c r="C625" s="596"/>
      <c r="D625" s="596"/>
      <c r="E625" s="453"/>
      <c r="F625" s="581"/>
      <c r="G625" s="462"/>
      <c r="H625" s="461"/>
      <c r="L625" s="751"/>
    </row>
    <row r="626" spans="1:12" s="751" customFormat="1" ht="12.75" customHeight="1" x14ac:dyDescent="0.2">
      <c r="A626" s="452"/>
      <c r="B626" s="641" t="s">
        <v>290</v>
      </c>
      <c r="C626" s="642"/>
      <c r="D626" s="643"/>
      <c r="E626" s="326">
        <v>1337070123.2592013</v>
      </c>
      <c r="F626" s="243">
        <v>-5.0813233153003901E-2</v>
      </c>
      <c r="G626" s="462"/>
      <c r="H626" s="461"/>
      <c r="J626" s="457"/>
      <c r="K626" s="209" t="b">
        <f>IF(ABS(E626-SUM(E564,E593,E597:E600,E620:E621))&lt;0.001,TRUE,FALSE)</f>
        <v>1</v>
      </c>
      <c r="L626" s="5"/>
    </row>
    <row r="627" spans="1:12" ht="15.75" x14ac:dyDescent="0.25">
      <c r="A627" s="463"/>
      <c r="B627" s="7" t="s">
        <v>288</v>
      </c>
      <c r="C627" s="8"/>
      <c r="D627" s="8"/>
      <c r="E627" s="8"/>
      <c r="F627" s="115"/>
      <c r="G627" s="580"/>
      <c r="H627" s="465"/>
      <c r="I627" s="8"/>
    </row>
    <row r="628" spans="1:12" ht="12" customHeight="1" x14ac:dyDescent="0.2">
      <c r="B628" s="9"/>
      <c r="C628" s="10" t="str">
        <f>$C$3</f>
        <v>MOIS DE NOVEMBRE 2024</v>
      </c>
      <c r="D628" s="11"/>
      <c r="F628" s="116"/>
      <c r="G628" s="115"/>
      <c r="H628" s="115"/>
    </row>
    <row r="629" spans="1:12" ht="19.5" customHeight="1" x14ac:dyDescent="0.2">
      <c r="B629" s="12" t="str">
        <f>B561</f>
        <v xml:space="preserve">             I - ASSURANCE MALADIE : DÉPENSES en milliers d'euros</v>
      </c>
      <c r="C629" s="13"/>
      <c r="D629" s="13"/>
      <c r="E629" s="13"/>
      <c r="F629" s="14"/>
      <c r="G629" s="116"/>
      <c r="H629" s="116"/>
      <c r="I629" s="15"/>
    </row>
    <row r="630" spans="1:12" ht="12.75" x14ac:dyDescent="0.2">
      <c r="B630" s="597"/>
      <c r="C630" s="598"/>
      <c r="D630" s="87"/>
      <c r="E630" s="750" t="s">
        <v>6</v>
      </c>
      <c r="F630" s="339" t="str">
        <f>$H$5</f>
        <v>PCAP</v>
      </c>
      <c r="G630" s="15"/>
      <c r="H630" s="15"/>
      <c r="I630" s="20"/>
    </row>
    <row r="631" spans="1:12" s="121" customFormat="1" ht="15.75" customHeight="1" x14ac:dyDescent="0.2">
      <c r="A631" s="6"/>
      <c r="B631" s="126" t="s">
        <v>475</v>
      </c>
      <c r="C631" s="126"/>
      <c r="D631" s="126"/>
      <c r="E631" s="326">
        <v>77277787.910859406</v>
      </c>
      <c r="F631" s="243">
        <v>0.17442377751068827</v>
      </c>
      <c r="G631" s="175"/>
      <c r="H631" s="122"/>
      <c r="I631" s="120"/>
      <c r="J631" s="104"/>
      <c r="K631" s="209"/>
      <c r="L631" s="5"/>
    </row>
    <row r="632" spans="1:12" ht="12" customHeight="1" x14ac:dyDescent="0.2">
      <c r="A632" s="114"/>
      <c r="B632" s="123"/>
      <c r="C632" s="124"/>
      <c r="D632" s="124"/>
      <c r="E632" s="748"/>
      <c r="F632" s="747"/>
      <c r="G632" s="204"/>
      <c r="H632" s="119"/>
      <c r="I632" s="111"/>
      <c r="L632" s="121"/>
    </row>
    <row r="633" spans="1:12" s="121" customFormat="1" ht="17.25" customHeight="1" x14ac:dyDescent="0.2">
      <c r="A633" s="6"/>
      <c r="B633" s="126" t="s">
        <v>30</v>
      </c>
      <c r="C633" s="127"/>
      <c r="D633" s="128"/>
      <c r="E633" s="407">
        <v>8360027240.6786537</v>
      </c>
      <c r="F633" s="408">
        <v>6.8358055289080344E-2</v>
      </c>
      <c r="G633" s="205"/>
      <c r="H633" s="125"/>
      <c r="I633" s="120"/>
      <c r="J633" s="104"/>
      <c r="K633" s="209" t="b">
        <f>IF(ABS(E633-SUM(E558,E626,E631))&lt;0.001,TRUE,FALSE)</f>
        <v>1</v>
      </c>
      <c r="L633" s="5"/>
    </row>
    <row r="634" spans="1:12" ht="12.75" x14ac:dyDescent="0.2">
      <c r="A634" s="114"/>
      <c r="B634" s="218"/>
      <c r="C634" s="127"/>
      <c r="D634" s="127"/>
      <c r="E634" s="409"/>
      <c r="F634" s="410"/>
      <c r="G634" s="206"/>
      <c r="H634" s="129"/>
      <c r="I634" s="111"/>
      <c r="L634" s="121"/>
    </row>
    <row r="635" spans="1:12" s="121" customFormat="1" ht="17.25" customHeight="1" x14ac:dyDescent="0.2">
      <c r="A635" s="6"/>
      <c r="B635" s="126" t="s">
        <v>240</v>
      </c>
      <c r="C635" s="127"/>
      <c r="D635" s="128"/>
      <c r="E635" s="407">
        <v>5049566.7899999972</v>
      </c>
      <c r="F635" s="408">
        <v>8.8019433392528823E-2</v>
      </c>
      <c r="G635" s="206"/>
      <c r="H635" s="130"/>
      <c r="I635" s="120"/>
      <c r="J635" s="104"/>
    </row>
    <row r="636" spans="1:12" s="121" customFormat="1" ht="17.25" customHeight="1" x14ac:dyDescent="0.2">
      <c r="A636" s="114"/>
      <c r="B636" s="216"/>
      <c r="C636" s="573"/>
      <c r="D636" s="573"/>
      <c r="E636" s="402"/>
      <c r="F636" s="209"/>
      <c r="G636" s="206"/>
      <c r="H636" s="129"/>
      <c r="I636" s="120"/>
      <c r="J636" s="104"/>
    </row>
    <row r="637" spans="1:12" s="121" customFormat="1" ht="17.25" customHeight="1" x14ac:dyDescent="0.2">
      <c r="A637" s="114"/>
      <c r="B637" s="126" t="s">
        <v>437</v>
      </c>
      <c r="C637" s="127"/>
      <c r="D637" s="128"/>
      <c r="E637" s="407">
        <v>8799965.5299999993</v>
      </c>
      <c r="F637" s="408">
        <v>-6.6965997799572685E-2</v>
      </c>
      <c r="G637" s="206"/>
      <c r="H637" s="129"/>
      <c r="I637" s="120"/>
      <c r="J637" s="104"/>
      <c r="L637" s="5"/>
    </row>
    <row r="638" spans="1:12" ht="12.75" x14ac:dyDescent="0.2">
      <c r="A638" s="114"/>
      <c r="B638" s="216"/>
      <c r="C638" s="217"/>
      <c r="D638" s="584"/>
      <c r="E638" s="402"/>
      <c r="F638" s="209"/>
      <c r="G638" s="206"/>
      <c r="H638" s="129"/>
      <c r="I638" s="111"/>
      <c r="J638" s="104"/>
    </row>
    <row r="639" spans="1:12" ht="12.75" customHeight="1" x14ac:dyDescent="0.2">
      <c r="B639" s="126" t="s">
        <v>19</v>
      </c>
      <c r="C639" s="131"/>
      <c r="D639" s="403"/>
      <c r="E639" s="407">
        <v>669695258.5200001</v>
      </c>
      <c r="F639" s="408">
        <v>7.5989838299624024E-2</v>
      </c>
      <c r="G639" s="173"/>
      <c r="H639" s="130"/>
      <c r="I639" s="111"/>
      <c r="J639" s="104"/>
    </row>
    <row r="640" spans="1:12" ht="12.75" customHeight="1" x14ac:dyDescent="0.2">
      <c r="B640" s="216"/>
      <c r="C640" s="217"/>
      <c r="D640" s="584"/>
      <c r="E640" s="402"/>
      <c r="F640" s="209"/>
      <c r="G640" s="173"/>
      <c r="H640" s="130"/>
      <c r="I640" s="111"/>
    </row>
    <row r="641" spans="2:12" ht="12.75" customHeight="1" x14ac:dyDescent="0.2">
      <c r="B641" s="126" t="s">
        <v>44</v>
      </c>
      <c r="C641" s="131"/>
      <c r="D641" s="403"/>
      <c r="E641" s="407">
        <v>8371938.2300000014</v>
      </c>
      <c r="F641" s="408">
        <v>-5.8939070744934541E-2</v>
      </c>
      <c r="G641" s="173"/>
      <c r="H641" s="130"/>
      <c r="I641" s="111"/>
      <c r="J641" s="104"/>
    </row>
    <row r="642" spans="2:12" ht="12.75" customHeight="1" x14ac:dyDescent="0.2">
      <c r="B642" s="216"/>
      <c r="C642" s="217"/>
      <c r="D642" s="584"/>
      <c r="E642" s="402"/>
      <c r="F642" s="209"/>
      <c r="G642" s="173"/>
      <c r="H642" s="130"/>
      <c r="I642" s="111"/>
    </row>
    <row r="643" spans="2:12" ht="12.75" customHeight="1" x14ac:dyDescent="0.2">
      <c r="B643" s="233" t="s">
        <v>42</v>
      </c>
      <c r="C643" s="131"/>
      <c r="D643" s="403"/>
      <c r="E643" s="411">
        <v>356512736.59999985</v>
      </c>
      <c r="F643" s="412">
        <v>4.3833399562298592E-2</v>
      </c>
      <c r="G643" s="173"/>
      <c r="H643" s="130"/>
      <c r="I643" s="111"/>
      <c r="J643" s="104"/>
    </row>
    <row r="644" spans="2:12" ht="12.75" customHeight="1" x14ac:dyDescent="0.2">
      <c r="B644" s="149" t="s">
        <v>83</v>
      </c>
      <c r="C644" s="217"/>
      <c r="D644" s="746"/>
      <c r="E644" s="289">
        <v>44384.23</v>
      </c>
      <c r="F644" s="179">
        <v>0.12481322479928658</v>
      </c>
      <c r="G644" s="173"/>
      <c r="H644" s="130"/>
      <c r="I644" s="111"/>
      <c r="J644" s="104"/>
    </row>
    <row r="645" spans="2:12" ht="12.75" customHeight="1" x14ac:dyDescent="0.2">
      <c r="B645" s="162" t="s">
        <v>84</v>
      </c>
      <c r="C645" s="231"/>
      <c r="D645" s="745"/>
      <c r="E645" s="413">
        <v>1032508.7899999999</v>
      </c>
      <c r="F645" s="187">
        <v>0.91889916526273807</v>
      </c>
      <c r="G645" s="173"/>
      <c r="H645" s="130"/>
      <c r="I645" s="111"/>
      <c r="J645" s="104"/>
    </row>
    <row r="646" spans="2:12" ht="16.5" hidden="1" customHeight="1" x14ac:dyDescent="0.2">
      <c r="B646" s="71"/>
      <c r="C646" s="217"/>
      <c r="D646" s="584"/>
      <c r="E646" s="414"/>
      <c r="F646" s="415"/>
      <c r="G646" s="173"/>
      <c r="H646" s="130"/>
      <c r="I646" s="111"/>
    </row>
    <row r="647" spans="2:12" ht="16.5" hidden="1" customHeight="1" x14ac:dyDescent="0.2">
      <c r="B647" s="71"/>
      <c r="C647" s="217"/>
      <c r="D647" s="584"/>
      <c r="E647" s="416"/>
      <c r="F647" s="205"/>
      <c r="G647" s="173"/>
      <c r="H647" s="130"/>
      <c r="I647" s="111"/>
    </row>
    <row r="648" spans="2:12" ht="16.5" hidden="1" customHeight="1" x14ac:dyDescent="0.2">
      <c r="B648" s="71"/>
      <c r="C648" s="217"/>
      <c r="D648" s="584"/>
      <c r="E648" s="416"/>
      <c r="F648" s="205"/>
      <c r="G648" s="173"/>
      <c r="H648" s="130"/>
      <c r="I648" s="111"/>
    </row>
    <row r="649" spans="2:12" ht="16.5" hidden="1" customHeight="1" x14ac:dyDescent="0.2">
      <c r="B649" s="71"/>
      <c r="C649" s="217"/>
      <c r="D649" s="584"/>
      <c r="E649" s="416"/>
      <c r="F649" s="205"/>
      <c r="G649" s="173"/>
      <c r="H649" s="130"/>
      <c r="I649" s="111"/>
    </row>
    <row r="650" spans="2:12" ht="16.5" hidden="1" customHeight="1" x14ac:dyDescent="0.2">
      <c r="B650" s="71"/>
      <c r="C650" s="217"/>
      <c r="D650" s="584"/>
      <c r="E650" s="416"/>
      <c r="F650" s="205"/>
      <c r="G650" s="173"/>
      <c r="H650" s="130"/>
      <c r="I650" s="111"/>
    </row>
    <row r="651" spans="2:12" ht="16.5" hidden="1" customHeight="1" x14ac:dyDescent="0.2">
      <c r="B651" s="71"/>
      <c r="C651" s="217"/>
      <c r="D651" s="584"/>
      <c r="E651" s="416"/>
      <c r="F651" s="205"/>
      <c r="G651" s="173"/>
      <c r="H651" s="130"/>
      <c r="I651" s="111"/>
    </row>
    <row r="652" spans="2:12" ht="16.5" hidden="1" customHeight="1" x14ac:dyDescent="0.2">
      <c r="B652" s="71"/>
      <c r="C652" s="217"/>
      <c r="D652" s="584"/>
      <c r="E652" s="416"/>
      <c r="F652" s="205"/>
      <c r="G652" s="173"/>
      <c r="H652" s="130"/>
      <c r="I652" s="111"/>
    </row>
    <row r="653" spans="2:12" ht="16.5" customHeight="1" x14ac:dyDescent="0.2">
      <c r="B653" s="71"/>
      <c r="C653" s="217"/>
      <c r="D653" s="584"/>
      <c r="E653" s="416"/>
      <c r="F653" s="205"/>
      <c r="G653" s="173"/>
      <c r="H653" s="130"/>
      <c r="I653" s="111"/>
    </row>
    <row r="654" spans="2:12" ht="16.5" customHeight="1" x14ac:dyDescent="0.2">
      <c r="B654" s="233" t="s">
        <v>384</v>
      </c>
      <c r="C654" s="131"/>
      <c r="D654" s="403"/>
      <c r="E654" s="407">
        <v>406150866.66666669</v>
      </c>
      <c r="F654" s="408">
        <v>7.6346333845843439E-2</v>
      </c>
      <c r="G654" s="173"/>
      <c r="H654" s="130"/>
      <c r="I654" s="111"/>
    </row>
    <row r="655" spans="2:12" ht="16.5" customHeight="1" thickBot="1" x14ac:dyDescent="0.25">
      <c r="B655" s="583"/>
      <c r="C655" s="217"/>
      <c r="D655" s="584"/>
      <c r="E655" s="402"/>
      <c r="F655" s="209"/>
      <c r="G655" s="173"/>
      <c r="H655" s="130"/>
      <c r="I655" s="111"/>
    </row>
    <row r="656" spans="2:12" ht="16.5" customHeight="1" thickBot="1" x14ac:dyDescent="0.25">
      <c r="B656" s="133" t="s">
        <v>289</v>
      </c>
      <c r="C656" s="134"/>
      <c r="D656" s="134"/>
      <c r="E656" s="417">
        <v>18236438162.244019</v>
      </c>
      <c r="F656" s="418">
        <v>2.6111882148772469E-2</v>
      </c>
      <c r="G656" s="173"/>
      <c r="H656" s="130"/>
      <c r="I656" s="111"/>
      <c r="K656" s="209" t="b">
        <f>IF(ABS(E656-SUM(E505,E508:E512,E633,E635,E637,E639,E641,E643:E645,E654))&lt;0.001,TRUE,FALSE)</f>
        <v>1</v>
      </c>
      <c r="L656" s="136"/>
    </row>
    <row r="657" spans="1:12" s="136" customFormat="1" ht="39" customHeight="1" x14ac:dyDescent="0.2">
      <c r="A657" s="6"/>
      <c r="B657" s="5"/>
      <c r="C657" s="3"/>
      <c r="D657" s="3"/>
      <c r="E657" s="3"/>
      <c r="F657" s="3"/>
      <c r="G657" s="173"/>
      <c r="H657" s="130"/>
      <c r="I657" s="85"/>
      <c r="J657" s="104"/>
      <c r="L657" s="5"/>
    </row>
    <row r="658" spans="1:12" ht="12" x14ac:dyDescent="0.2">
      <c r="G658" s="207"/>
      <c r="H658" s="135"/>
    </row>
  </sheetData>
  <dataConsolidate/>
  <mergeCells count="93">
    <mergeCell ref="B582:D582"/>
    <mergeCell ref="B583:D583"/>
    <mergeCell ref="B588:D588"/>
    <mergeCell ref="B589:D589"/>
    <mergeCell ref="B602:D602"/>
    <mergeCell ref="B593:D593"/>
    <mergeCell ref="B595:D595"/>
    <mergeCell ref="B597:D597"/>
    <mergeCell ref="B598:D598"/>
    <mergeCell ref="B599:D599"/>
    <mergeCell ref="B600:D600"/>
    <mergeCell ref="B601:D601"/>
    <mergeCell ref="B596:D596"/>
    <mergeCell ref="B590:D590"/>
    <mergeCell ref="B594:D594"/>
    <mergeCell ref="B575:D575"/>
    <mergeCell ref="B576:D576"/>
    <mergeCell ref="B587:D587"/>
    <mergeCell ref="B584:D584"/>
    <mergeCell ref="B585:D585"/>
    <mergeCell ref="B592:D592"/>
    <mergeCell ref="B578:D578"/>
    <mergeCell ref="B579:D579"/>
    <mergeCell ref="B565:D565"/>
    <mergeCell ref="B569:D569"/>
    <mergeCell ref="B570:D570"/>
    <mergeCell ref="B581:D581"/>
    <mergeCell ref="B566:D566"/>
    <mergeCell ref="B568:D568"/>
    <mergeCell ref="B571:D571"/>
    <mergeCell ref="B580:D580"/>
    <mergeCell ref="B535:C535"/>
    <mergeCell ref="B541:C541"/>
    <mergeCell ref="B546:C546"/>
    <mergeCell ref="B542:C542"/>
    <mergeCell ref="B536:C536"/>
    <mergeCell ref="B553:C553"/>
    <mergeCell ref="B539:C539"/>
    <mergeCell ref="B545:C545"/>
    <mergeCell ref="B540:C540"/>
    <mergeCell ref="B537:C537"/>
    <mergeCell ref="B525:C525"/>
    <mergeCell ref="B522:C522"/>
    <mergeCell ref="B529:C529"/>
    <mergeCell ref="B534:C534"/>
    <mergeCell ref="B533:C533"/>
    <mergeCell ref="B530:C530"/>
    <mergeCell ref="B532:C532"/>
    <mergeCell ref="B538:C538"/>
    <mergeCell ref="B557:C557"/>
    <mergeCell ref="B520:C520"/>
    <mergeCell ref="B521:C521"/>
    <mergeCell ref="B548:C548"/>
    <mergeCell ref="B549:C549"/>
    <mergeCell ref="B550:C550"/>
    <mergeCell ref="B552:C552"/>
    <mergeCell ref="B524:C524"/>
    <mergeCell ref="B531:C531"/>
    <mergeCell ref="B551:C551"/>
    <mergeCell ref="B547:C547"/>
    <mergeCell ref="B558:C558"/>
    <mergeCell ref="B562:C562"/>
    <mergeCell ref="B563:D563"/>
    <mergeCell ref="B554:C554"/>
    <mergeCell ref="B555:C555"/>
    <mergeCell ref="B556:C556"/>
    <mergeCell ref="B564:D564"/>
    <mergeCell ref="B620:D620"/>
    <mergeCell ref="B605:D605"/>
    <mergeCell ref="B606:D606"/>
    <mergeCell ref="B607:D607"/>
    <mergeCell ref="B609:D609"/>
    <mergeCell ref="B610:D610"/>
    <mergeCell ref="B611:D611"/>
    <mergeCell ref="B586:D586"/>
    <mergeCell ref="B577:D577"/>
    <mergeCell ref="B626:D626"/>
    <mergeCell ref="B630:C630"/>
    <mergeCell ref="B613:D613"/>
    <mergeCell ref="B614:D614"/>
    <mergeCell ref="B616:D616"/>
    <mergeCell ref="B617:D617"/>
    <mergeCell ref="B619:D619"/>
    <mergeCell ref="B615:D615"/>
    <mergeCell ref="B624:D624"/>
    <mergeCell ref="B625:D625"/>
    <mergeCell ref="B603:D603"/>
    <mergeCell ref="B612:D612"/>
    <mergeCell ref="B621:D621"/>
    <mergeCell ref="B622:D622"/>
    <mergeCell ref="B623:D623"/>
    <mergeCell ref="B604:D604"/>
    <mergeCell ref="B608:D608"/>
  </mergeCells>
  <printOptions headings="1"/>
  <pageMargins left="0.19685039370078741" right="0.19685039370078741" top="0.27559055118110237" bottom="0.19685039370078741" header="0.31496062992125984" footer="0.51181102362204722"/>
  <pageSetup paperSize="9" scale="45" orientation="portrait" r:id="rId1"/>
  <headerFooter alignWithMargins="0">
    <oddFooter xml:space="preserve">&amp;R&amp;8
</oddFooter>
  </headerFooter>
  <rowBreaks count="5" manualBreakCount="5">
    <brk id="156" max="8" man="1"/>
    <brk id="302" max="8" man="1"/>
    <brk id="420" max="8" man="1"/>
    <brk id="516" max="8" man="1"/>
    <brk id="626"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indexed="43"/>
  </sheetPr>
  <dimension ref="A1:H358"/>
  <sheetViews>
    <sheetView showRowColHeaders="0" showZeros="0" view="pageBreakPreview" topLeftCell="A168" zoomScale="115" zoomScaleNormal="100" zoomScaleSheetLayoutView="115" workbookViewId="0">
      <selection activeCell="C192" sqref="C192:G192"/>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Tousrisques_mnt!C3</f>
        <v>MOIS DE NOVEMBRE 2024</v>
      </c>
      <c r="D3" s="11"/>
    </row>
    <row r="4" spans="1:8" ht="14.25" customHeight="1" x14ac:dyDescent="0.2">
      <c r="B4" s="12" t="s">
        <v>172</v>
      </c>
      <c r="C4" s="13"/>
      <c r="D4" s="13"/>
      <c r="E4" s="13"/>
      <c r="F4" s="13"/>
      <c r="G4" s="351"/>
      <c r="H4" s="15"/>
    </row>
    <row r="5" spans="1:8" ht="12" customHeight="1" x14ac:dyDescent="0.2">
      <c r="B5" s="16" t="s">
        <v>4</v>
      </c>
      <c r="C5" s="17" t="s">
        <v>1</v>
      </c>
      <c r="D5" s="17" t="s">
        <v>2</v>
      </c>
      <c r="E5" s="18" t="s">
        <v>6</v>
      </c>
      <c r="F5" s="219" t="s">
        <v>3</v>
      </c>
      <c r="G5" s="19" t="str">
        <f>Maladie_mnt!$H$5</f>
        <v>GAM</v>
      </c>
      <c r="H5" s="20"/>
    </row>
    <row r="6" spans="1:8" ht="9.75" customHeight="1" x14ac:dyDescent="0.2">
      <c r="B6" s="21"/>
      <c r="C6" s="45" t="s">
        <v>5</v>
      </c>
      <c r="D6" s="44" t="s">
        <v>5</v>
      </c>
      <c r="E6" s="44"/>
      <c r="F6" s="220" t="s">
        <v>87</v>
      </c>
      <c r="G6" s="22" t="str">
        <f>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11595224</v>
      </c>
      <c r="D10" s="30">
        <v>4393689</v>
      </c>
      <c r="E10" s="30">
        <v>15988913</v>
      </c>
      <c r="F10" s="222">
        <v>197311</v>
      </c>
      <c r="G10" s="179">
        <v>-0.10726322288049517</v>
      </c>
      <c r="H10" s="20"/>
    </row>
    <row r="11" spans="1:8" ht="10.5" customHeight="1" x14ac:dyDescent="0.2">
      <c r="B11" s="16" t="s">
        <v>23</v>
      </c>
      <c r="C11" s="30">
        <v>204446</v>
      </c>
      <c r="D11" s="30">
        <v>674451</v>
      </c>
      <c r="E11" s="30">
        <v>878897</v>
      </c>
      <c r="F11" s="222">
        <v>523</v>
      </c>
      <c r="G11" s="179">
        <v>-0.16519965844211226</v>
      </c>
      <c r="H11" s="20"/>
    </row>
    <row r="12" spans="1:8" ht="10.5" customHeight="1" x14ac:dyDescent="0.2">
      <c r="B12" s="33" t="s">
        <v>193</v>
      </c>
      <c r="C12" s="30">
        <v>56637.550000000054</v>
      </c>
      <c r="D12" s="30">
        <v>187886.98</v>
      </c>
      <c r="E12" s="30">
        <v>244524.53000000006</v>
      </c>
      <c r="F12" s="222">
        <v>182536</v>
      </c>
      <c r="G12" s="179">
        <v>-0.11151375020729248</v>
      </c>
      <c r="H12" s="20"/>
    </row>
    <row r="13" spans="1:8" ht="10.5" customHeight="1" x14ac:dyDescent="0.2">
      <c r="B13" s="33" t="s">
        <v>194</v>
      </c>
      <c r="C13" s="30">
        <v>610746</v>
      </c>
      <c r="D13" s="30">
        <v>273230</v>
      </c>
      <c r="E13" s="30">
        <v>883976</v>
      </c>
      <c r="F13" s="222">
        <v>47043</v>
      </c>
      <c r="G13" s="179">
        <v>-5.0069366161993312E-2</v>
      </c>
      <c r="H13" s="20"/>
    </row>
    <row r="14" spans="1:8" x14ac:dyDescent="0.2">
      <c r="B14" s="33" t="s">
        <v>322</v>
      </c>
      <c r="C14" s="30">
        <v>29807</v>
      </c>
      <c r="D14" s="30">
        <v>7967</v>
      </c>
      <c r="E14" s="30">
        <v>37774</v>
      </c>
      <c r="F14" s="222">
        <v>2073</v>
      </c>
      <c r="G14" s="179">
        <v>-9.4144179581989729E-3</v>
      </c>
      <c r="H14" s="20"/>
    </row>
    <row r="15" spans="1:8" x14ac:dyDescent="0.2">
      <c r="B15" s="33" t="s">
        <v>324</v>
      </c>
      <c r="C15" s="30">
        <v>3</v>
      </c>
      <c r="D15" s="30"/>
      <c r="E15" s="30">
        <v>3</v>
      </c>
      <c r="F15" s="222"/>
      <c r="G15" s="179">
        <v>-0.25</v>
      </c>
      <c r="H15" s="20"/>
    </row>
    <row r="16" spans="1:8" x14ac:dyDescent="0.2">
      <c r="B16" s="33" t="s">
        <v>325</v>
      </c>
      <c r="C16" s="30">
        <v>2</v>
      </c>
      <c r="D16" s="30">
        <v>228</v>
      </c>
      <c r="E16" s="30">
        <v>230</v>
      </c>
      <c r="F16" s="222">
        <v>220</v>
      </c>
      <c r="G16" s="179">
        <v>-0.16666666666666663</v>
      </c>
      <c r="H16" s="20"/>
    </row>
    <row r="17" spans="1:8" x14ac:dyDescent="0.2">
      <c r="B17" s="33" t="s">
        <v>320</v>
      </c>
      <c r="C17" s="30">
        <v>148424</v>
      </c>
      <c r="D17" s="30">
        <v>65534</v>
      </c>
      <c r="E17" s="30">
        <v>213958</v>
      </c>
      <c r="F17" s="222">
        <v>4613</v>
      </c>
      <c r="G17" s="179">
        <v>-0.11814262515353102</v>
      </c>
      <c r="H17" s="20"/>
    </row>
    <row r="18" spans="1:8" x14ac:dyDescent="0.2">
      <c r="B18" s="33" t="s">
        <v>321</v>
      </c>
      <c r="C18" s="30">
        <v>9819</v>
      </c>
      <c r="D18" s="30">
        <v>791</v>
      </c>
      <c r="E18" s="30">
        <v>10610</v>
      </c>
      <c r="F18" s="222">
        <v>23</v>
      </c>
      <c r="G18" s="179">
        <v>0.36956241125597011</v>
      </c>
      <c r="H18" s="20"/>
    </row>
    <row r="19" spans="1:8" x14ac:dyDescent="0.2">
      <c r="B19" s="33" t="s">
        <v>323</v>
      </c>
      <c r="C19" s="30">
        <v>422691</v>
      </c>
      <c r="D19" s="30">
        <v>198710</v>
      </c>
      <c r="E19" s="30">
        <v>621401</v>
      </c>
      <c r="F19" s="222">
        <v>40114</v>
      </c>
      <c r="G19" s="179">
        <v>-3.1764432747936611E-2</v>
      </c>
      <c r="H19" s="20"/>
    </row>
    <row r="20" spans="1:8" x14ac:dyDescent="0.2">
      <c r="B20" s="16" t="s">
        <v>195</v>
      </c>
      <c r="C20" s="30">
        <v>667383.55000000005</v>
      </c>
      <c r="D20" s="30">
        <v>461116.98</v>
      </c>
      <c r="E20" s="30">
        <v>1128500.5300000003</v>
      </c>
      <c r="F20" s="222">
        <v>229579</v>
      </c>
      <c r="G20" s="179">
        <v>-6.4093772501961688E-2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4660989</v>
      </c>
      <c r="D23" s="30">
        <v>1796944</v>
      </c>
      <c r="E23" s="30">
        <v>6457933</v>
      </c>
      <c r="F23" s="222">
        <v>475836</v>
      </c>
      <c r="G23" s="179">
        <v>-5.9593937827418064E-2</v>
      </c>
      <c r="H23" s="20"/>
    </row>
    <row r="24" spans="1:8" ht="10.5" customHeight="1" x14ac:dyDescent="0.2">
      <c r="B24" s="16" t="s">
        <v>23</v>
      </c>
      <c r="C24" s="30">
        <v>1713</v>
      </c>
      <c r="D24" s="30">
        <v>3391</v>
      </c>
      <c r="E24" s="30">
        <v>5104</v>
      </c>
      <c r="F24" s="222">
        <v>11</v>
      </c>
      <c r="G24" s="179">
        <v>0.1188075405523894</v>
      </c>
      <c r="H24" s="34"/>
    </row>
    <row r="25" spans="1:8" ht="10.5" customHeight="1" x14ac:dyDescent="0.2">
      <c r="B25" s="33" t="s">
        <v>193</v>
      </c>
      <c r="C25" s="30">
        <v>209066.95</v>
      </c>
      <c r="D25" s="30">
        <v>1736267</v>
      </c>
      <c r="E25" s="30">
        <v>1945333.95</v>
      </c>
      <c r="F25" s="222">
        <v>1678709.3</v>
      </c>
      <c r="G25" s="179">
        <v>-4.5032244584038539E-2</v>
      </c>
      <c r="H25" s="34"/>
    </row>
    <row r="26" spans="1:8" ht="10.5" customHeight="1" x14ac:dyDescent="0.2">
      <c r="B26" s="33" t="s">
        <v>194</v>
      </c>
      <c r="C26" s="30">
        <v>9960570</v>
      </c>
      <c r="D26" s="30">
        <v>5255095</v>
      </c>
      <c r="E26" s="30">
        <v>15215665</v>
      </c>
      <c r="F26" s="222">
        <v>2440835</v>
      </c>
      <c r="G26" s="179">
        <v>-3.2599433814064493E-2</v>
      </c>
      <c r="H26" s="34"/>
    </row>
    <row r="27" spans="1:8" ht="10.5" customHeight="1" x14ac:dyDescent="0.2">
      <c r="B27" s="33" t="s">
        <v>322</v>
      </c>
      <c r="C27" s="30">
        <v>185834.5</v>
      </c>
      <c r="D27" s="30">
        <v>550401</v>
      </c>
      <c r="E27" s="30">
        <v>736235.5</v>
      </c>
      <c r="F27" s="222">
        <v>467676</v>
      </c>
      <c r="G27" s="179">
        <v>-4.4674433557014726E-2</v>
      </c>
      <c r="H27" s="34"/>
    </row>
    <row r="28" spans="1:8" ht="10.5" customHeight="1" x14ac:dyDescent="0.2">
      <c r="B28" s="33" t="s">
        <v>324</v>
      </c>
      <c r="C28" s="30">
        <v>520</v>
      </c>
      <c r="D28" s="30">
        <v>300</v>
      </c>
      <c r="E28" s="30">
        <v>820</v>
      </c>
      <c r="F28" s="222">
        <v>682</v>
      </c>
      <c r="G28" s="179">
        <v>-0.12486659551760937</v>
      </c>
      <c r="H28" s="34"/>
    </row>
    <row r="29" spans="1:8" ht="10.5" customHeight="1" x14ac:dyDescent="0.2">
      <c r="B29" s="33" t="s">
        <v>325</v>
      </c>
      <c r="C29" s="30">
        <v>6802</v>
      </c>
      <c r="D29" s="30">
        <v>683895</v>
      </c>
      <c r="E29" s="30">
        <v>690697</v>
      </c>
      <c r="F29" s="222">
        <v>682249</v>
      </c>
      <c r="G29" s="179">
        <v>-6.7031642987780971E-2</v>
      </c>
      <c r="H29" s="34"/>
    </row>
    <row r="30" spans="1:8" ht="10.5" customHeight="1" x14ac:dyDescent="0.2">
      <c r="B30" s="33" t="s">
        <v>320</v>
      </c>
      <c r="C30" s="30">
        <v>1617147</v>
      </c>
      <c r="D30" s="30">
        <v>606891</v>
      </c>
      <c r="E30" s="30">
        <v>2224038</v>
      </c>
      <c r="F30" s="222">
        <v>67917</v>
      </c>
      <c r="G30" s="179">
        <v>-3.1194650752510156E-2</v>
      </c>
      <c r="H30" s="34"/>
    </row>
    <row r="31" spans="1:8" ht="10.5" customHeight="1" x14ac:dyDescent="0.2">
      <c r="B31" s="33" t="s">
        <v>321</v>
      </c>
      <c r="C31" s="30">
        <v>3945714</v>
      </c>
      <c r="D31" s="30">
        <v>1196395</v>
      </c>
      <c r="E31" s="30">
        <v>5142109</v>
      </c>
      <c r="F31" s="222">
        <v>321137</v>
      </c>
      <c r="G31" s="179">
        <v>-3.1063717610241515E-2</v>
      </c>
      <c r="H31" s="34"/>
    </row>
    <row r="32" spans="1:8" ht="10.5" customHeight="1" x14ac:dyDescent="0.2">
      <c r="B32" s="33" t="s">
        <v>323</v>
      </c>
      <c r="C32" s="30">
        <v>4204552.5</v>
      </c>
      <c r="D32" s="30">
        <v>2217213</v>
      </c>
      <c r="E32" s="30">
        <v>6421765.5</v>
      </c>
      <c r="F32" s="222">
        <v>901174</v>
      </c>
      <c r="G32" s="179">
        <v>-2.9045041814049544E-2</v>
      </c>
      <c r="H32" s="34"/>
    </row>
    <row r="33" spans="1:8" ht="10.5" customHeight="1" x14ac:dyDescent="0.2">
      <c r="B33" s="269" t="s">
        <v>195</v>
      </c>
      <c r="C33" s="30">
        <v>10169636.950000001</v>
      </c>
      <c r="D33" s="30">
        <v>6991362</v>
      </c>
      <c r="E33" s="30">
        <v>17160998.949999999</v>
      </c>
      <c r="F33" s="222">
        <v>4119544.3</v>
      </c>
      <c r="G33" s="179">
        <v>-3.4025035132085546E-2</v>
      </c>
      <c r="H33" s="34"/>
    </row>
    <row r="34" spans="1:8" ht="10.5" customHeight="1" x14ac:dyDescent="0.2">
      <c r="B34" s="16" t="s">
        <v>196</v>
      </c>
      <c r="C34" s="30">
        <v>4065</v>
      </c>
      <c r="D34" s="30">
        <v>414</v>
      </c>
      <c r="E34" s="30">
        <v>4479</v>
      </c>
      <c r="F34" s="222">
        <v>40</v>
      </c>
      <c r="G34" s="179">
        <v>-0.22495241391244158</v>
      </c>
      <c r="H34" s="34"/>
    </row>
    <row r="35" spans="1:8" ht="10.5" customHeight="1" x14ac:dyDescent="0.2">
      <c r="B35" s="16" t="s">
        <v>197</v>
      </c>
      <c r="C35" s="30">
        <v>3046</v>
      </c>
      <c r="D35" s="30">
        <v>223</v>
      </c>
      <c r="E35" s="30">
        <v>3269</v>
      </c>
      <c r="F35" s="222">
        <v>5</v>
      </c>
      <c r="G35" s="179">
        <v>-0.16243914937227777</v>
      </c>
      <c r="H35" s="34"/>
    </row>
    <row r="36" spans="1:8" ht="10.5" customHeight="1" x14ac:dyDescent="0.2">
      <c r="B36" s="16" t="s">
        <v>198</v>
      </c>
      <c r="C36" s="30">
        <v>20640</v>
      </c>
      <c r="D36" s="30">
        <v>269473.5</v>
      </c>
      <c r="E36" s="30">
        <v>290113.5</v>
      </c>
      <c r="F36" s="222"/>
      <c r="G36" s="179">
        <v>-0.14135920212925912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16256213</v>
      </c>
      <c r="D39" s="30">
        <v>6190633</v>
      </c>
      <c r="E39" s="30">
        <v>22446846</v>
      </c>
      <c r="F39" s="222">
        <v>673147</v>
      </c>
      <c r="G39" s="179">
        <v>-9.4051330797558341E-2</v>
      </c>
      <c r="H39" s="34"/>
    </row>
    <row r="40" spans="1:8" ht="10.5" customHeight="1" x14ac:dyDescent="0.2">
      <c r="B40" s="16" t="s">
        <v>23</v>
      </c>
      <c r="C40" s="30">
        <v>206159</v>
      </c>
      <c r="D40" s="30">
        <v>677842</v>
      </c>
      <c r="E40" s="30">
        <v>884001</v>
      </c>
      <c r="F40" s="222">
        <v>534</v>
      </c>
      <c r="G40" s="179">
        <v>-0.16397433290617891</v>
      </c>
      <c r="H40" s="34"/>
    </row>
    <row r="41" spans="1:8" s="28" customFormat="1" ht="10.5" customHeight="1" x14ac:dyDescent="0.2">
      <c r="A41" s="24"/>
      <c r="B41" s="33" t="s">
        <v>193</v>
      </c>
      <c r="C41" s="30">
        <v>265704.50000000006</v>
      </c>
      <c r="D41" s="30">
        <v>1924153.98</v>
      </c>
      <c r="E41" s="30">
        <v>2189858.48</v>
      </c>
      <c r="F41" s="222">
        <v>1861245.3</v>
      </c>
      <c r="G41" s="179">
        <v>-5.2945071883173545E-2</v>
      </c>
      <c r="H41" s="27"/>
    </row>
    <row r="42" spans="1:8" ht="10.5" customHeight="1" x14ac:dyDescent="0.2">
      <c r="B42" s="33" t="s">
        <v>194</v>
      </c>
      <c r="C42" s="30">
        <v>10571316</v>
      </c>
      <c r="D42" s="30">
        <v>5528325</v>
      </c>
      <c r="E42" s="30">
        <v>16099641</v>
      </c>
      <c r="F42" s="222">
        <v>2487878</v>
      </c>
      <c r="G42" s="179">
        <v>-3.3575303060435102E-2</v>
      </c>
      <c r="H42" s="34"/>
    </row>
    <row r="43" spans="1:8" ht="10.5" customHeight="1" x14ac:dyDescent="0.2">
      <c r="B43" s="33" t="s">
        <v>322</v>
      </c>
      <c r="C43" s="30">
        <v>215641.5</v>
      </c>
      <c r="D43" s="30">
        <v>558368</v>
      </c>
      <c r="E43" s="30">
        <v>774009.5</v>
      </c>
      <c r="F43" s="222">
        <v>469749</v>
      </c>
      <c r="G43" s="179">
        <v>-4.3012002386258574E-2</v>
      </c>
      <c r="H43" s="34"/>
    </row>
    <row r="44" spans="1:8" ht="10.5" customHeight="1" x14ac:dyDescent="0.2">
      <c r="B44" s="33" t="s">
        <v>324</v>
      </c>
      <c r="C44" s="30">
        <v>523</v>
      </c>
      <c r="D44" s="30">
        <v>300</v>
      </c>
      <c r="E44" s="343">
        <v>823</v>
      </c>
      <c r="F44" s="222">
        <v>682</v>
      </c>
      <c r="G44" s="344">
        <v>-0.12539851222104148</v>
      </c>
      <c r="H44" s="34"/>
    </row>
    <row r="45" spans="1:8" ht="10.5" customHeight="1" x14ac:dyDescent="0.2">
      <c r="B45" s="33" t="s">
        <v>325</v>
      </c>
      <c r="C45" s="30">
        <v>6804</v>
      </c>
      <c r="D45" s="30">
        <v>684123</v>
      </c>
      <c r="E45" s="343">
        <v>690927</v>
      </c>
      <c r="F45" s="222">
        <v>682469</v>
      </c>
      <c r="G45" s="344">
        <v>-6.7068774152779231E-2</v>
      </c>
      <c r="H45" s="34"/>
    </row>
    <row r="46" spans="1:8" ht="10.5" customHeight="1" x14ac:dyDescent="0.2">
      <c r="B46" s="33" t="s">
        <v>320</v>
      </c>
      <c r="C46" s="30">
        <v>1765571</v>
      </c>
      <c r="D46" s="30">
        <v>672425</v>
      </c>
      <c r="E46" s="343">
        <v>2437996</v>
      </c>
      <c r="F46" s="222">
        <v>72530</v>
      </c>
      <c r="G46" s="344">
        <v>-3.9505616419359346E-2</v>
      </c>
      <c r="H46" s="34"/>
    </row>
    <row r="47" spans="1:8" ht="10.5" customHeight="1" x14ac:dyDescent="0.2">
      <c r="B47" s="33" t="s">
        <v>321</v>
      </c>
      <c r="C47" s="30">
        <v>3955533</v>
      </c>
      <c r="D47" s="30">
        <v>1197186</v>
      </c>
      <c r="E47" s="343">
        <v>5152719</v>
      </c>
      <c r="F47" s="222">
        <v>321160</v>
      </c>
      <c r="G47" s="344">
        <v>-3.047974395592612E-2</v>
      </c>
      <c r="H47" s="34"/>
    </row>
    <row r="48" spans="1:8" ht="10.5" customHeight="1" x14ac:dyDescent="0.2">
      <c r="B48" s="33" t="s">
        <v>323</v>
      </c>
      <c r="C48" s="30">
        <v>4627243.5</v>
      </c>
      <c r="D48" s="30">
        <v>2415923</v>
      </c>
      <c r="E48" s="343">
        <v>7043166.5</v>
      </c>
      <c r="F48" s="222">
        <v>941288</v>
      </c>
      <c r="G48" s="344">
        <v>-2.9285581138291827E-2</v>
      </c>
      <c r="H48" s="34"/>
    </row>
    <row r="49" spans="1:8" ht="10.5" customHeight="1" x14ac:dyDescent="0.2">
      <c r="B49" s="269" t="s">
        <v>195</v>
      </c>
      <c r="C49" s="30">
        <v>10837020.5</v>
      </c>
      <c r="D49" s="30">
        <v>7452478.9800000004</v>
      </c>
      <c r="E49" s="343">
        <v>18289499.48</v>
      </c>
      <c r="F49" s="222">
        <v>4349123.3</v>
      </c>
      <c r="G49" s="344">
        <v>-3.5936157943183611E-2</v>
      </c>
      <c r="H49" s="34"/>
    </row>
    <row r="50" spans="1:8" ht="10.5" customHeight="1" x14ac:dyDescent="0.2">
      <c r="B50" s="16" t="s">
        <v>196</v>
      </c>
      <c r="C50" s="30">
        <v>4065</v>
      </c>
      <c r="D50" s="30">
        <v>414</v>
      </c>
      <c r="E50" s="343">
        <v>4479</v>
      </c>
      <c r="F50" s="222">
        <v>40</v>
      </c>
      <c r="G50" s="344">
        <v>-0.22495241391244158</v>
      </c>
      <c r="H50" s="34"/>
    </row>
    <row r="51" spans="1:8" s="28" customFormat="1" ht="10.5" customHeight="1" x14ac:dyDescent="0.2">
      <c r="A51" s="24"/>
      <c r="B51" s="16" t="s">
        <v>197</v>
      </c>
      <c r="C51" s="30">
        <v>3046</v>
      </c>
      <c r="D51" s="30">
        <v>223</v>
      </c>
      <c r="E51" s="343">
        <v>3269</v>
      </c>
      <c r="F51" s="222">
        <v>5</v>
      </c>
      <c r="G51" s="344">
        <v>-0.16243914937227777</v>
      </c>
      <c r="H51" s="27"/>
    </row>
    <row r="52" spans="1:8" ht="10.5" customHeight="1" x14ac:dyDescent="0.2">
      <c r="B52" s="16" t="s">
        <v>198</v>
      </c>
      <c r="C52" s="30">
        <v>20640</v>
      </c>
      <c r="D52" s="30">
        <v>269473.5</v>
      </c>
      <c r="E52" s="343">
        <v>290113.5</v>
      </c>
      <c r="F52" s="222"/>
      <c r="G52" s="344">
        <v>-0.14135920212925912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319834</v>
      </c>
      <c r="D55" s="30">
        <v>32146</v>
      </c>
      <c r="E55" s="30">
        <v>351980</v>
      </c>
      <c r="F55" s="222">
        <v>19</v>
      </c>
      <c r="G55" s="179">
        <v>2.6980185742254248E-2</v>
      </c>
      <c r="H55" s="34"/>
    </row>
    <row r="56" spans="1:8" ht="10.5" customHeight="1" x14ac:dyDescent="0.2">
      <c r="B56" s="16" t="s">
        <v>23</v>
      </c>
      <c r="C56" s="30">
        <v>2614</v>
      </c>
      <c r="D56" s="30">
        <v>134</v>
      </c>
      <c r="E56" s="30">
        <v>2748</v>
      </c>
      <c r="F56" s="222"/>
      <c r="G56" s="179">
        <v>-7.0365358592692773E-2</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867048</v>
      </c>
      <c r="D59" s="30">
        <v>60513</v>
      </c>
      <c r="E59" s="30">
        <v>927561</v>
      </c>
      <c r="F59" s="222">
        <v>30</v>
      </c>
      <c r="G59" s="179">
        <v>-2.7201639409477618E-3</v>
      </c>
      <c r="H59" s="36"/>
    </row>
    <row r="60" spans="1:8" s="28" customFormat="1" ht="10.5" customHeight="1" x14ac:dyDescent="0.2">
      <c r="A60" s="24"/>
      <c r="B60" s="16" t="s">
        <v>169</v>
      </c>
      <c r="C60" s="30">
        <v>223</v>
      </c>
      <c r="D60" s="30">
        <v>66</v>
      </c>
      <c r="E60" s="30">
        <v>289</v>
      </c>
      <c r="F60" s="222"/>
      <c r="G60" s="179">
        <v>-2.6936026936026924E-2</v>
      </c>
      <c r="H60" s="36"/>
    </row>
    <row r="61" spans="1:8" s="28" customFormat="1" ht="10.5" customHeight="1" x14ac:dyDescent="0.2">
      <c r="A61" s="24"/>
      <c r="B61" s="16" t="s">
        <v>199</v>
      </c>
      <c r="C61" s="30">
        <v>4068400.84</v>
      </c>
      <c r="D61" s="30">
        <v>101224</v>
      </c>
      <c r="E61" s="30">
        <v>4169624.84</v>
      </c>
      <c r="F61" s="222">
        <v>123</v>
      </c>
      <c r="G61" s="179">
        <v>3.0151840477372183E-2</v>
      </c>
      <c r="H61" s="36"/>
    </row>
    <row r="62" spans="1:8" s="28" customFormat="1" ht="10.5" customHeight="1" x14ac:dyDescent="0.2">
      <c r="A62" s="24"/>
      <c r="B62" s="16" t="s">
        <v>200</v>
      </c>
      <c r="C62" s="30">
        <v>5771</v>
      </c>
      <c r="D62" s="30">
        <v>39984</v>
      </c>
      <c r="E62" s="30">
        <v>45755</v>
      </c>
      <c r="F62" s="222">
        <v>13</v>
      </c>
      <c r="G62" s="179">
        <v>7.6418252290344491E-3</v>
      </c>
      <c r="H62" s="36"/>
    </row>
    <row r="63" spans="1:8" s="28" customFormat="1" ht="10.5" customHeight="1" x14ac:dyDescent="0.2">
      <c r="A63" s="24"/>
      <c r="B63" s="16" t="s">
        <v>201</v>
      </c>
      <c r="C63" s="30">
        <v>381588</v>
      </c>
      <c r="D63" s="30">
        <v>109397</v>
      </c>
      <c r="E63" s="30">
        <v>490985</v>
      </c>
      <c r="F63" s="222">
        <v>8634</v>
      </c>
      <c r="G63" s="179">
        <v>-4.1707491304839972E-2</v>
      </c>
      <c r="H63" s="36"/>
    </row>
    <row r="64" spans="1:8" s="28" customFormat="1" ht="10.5" customHeight="1" x14ac:dyDescent="0.2">
      <c r="A64" s="24"/>
      <c r="B64" s="16" t="s">
        <v>202</v>
      </c>
      <c r="C64" s="30">
        <v>4380206</v>
      </c>
      <c r="D64" s="30">
        <v>272877</v>
      </c>
      <c r="E64" s="30">
        <v>4653083</v>
      </c>
      <c r="F64" s="222">
        <v>4503</v>
      </c>
      <c r="G64" s="179">
        <v>-3.3887659728554897E-2</v>
      </c>
      <c r="H64" s="36"/>
    </row>
    <row r="65" spans="1:8" s="28" customFormat="1" ht="10.5" customHeight="1" x14ac:dyDescent="0.2">
      <c r="A65" s="24"/>
      <c r="B65" s="16" t="s">
        <v>203</v>
      </c>
      <c r="C65" s="30">
        <v>1137391</v>
      </c>
      <c r="D65" s="30">
        <v>87730</v>
      </c>
      <c r="E65" s="30">
        <v>1225121</v>
      </c>
      <c r="F65" s="222">
        <v>3</v>
      </c>
      <c r="G65" s="179">
        <v>-6.9330675553617604E-2</v>
      </c>
      <c r="H65" s="36"/>
    </row>
    <row r="66" spans="1:8" s="28" customFormat="1" ht="10.5" customHeight="1" x14ac:dyDescent="0.2">
      <c r="A66" s="24"/>
      <c r="B66" s="16" t="s">
        <v>204</v>
      </c>
      <c r="C66" s="30">
        <v>1465633.28</v>
      </c>
      <c r="D66" s="30">
        <v>19080917.699999999</v>
      </c>
      <c r="E66" s="30">
        <v>20546550.98</v>
      </c>
      <c r="F66" s="222"/>
      <c r="G66" s="179">
        <v>5.258867567815062E-2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988172</v>
      </c>
      <c r="D69" s="30">
        <v>411012</v>
      </c>
      <c r="E69" s="30">
        <v>1399184</v>
      </c>
      <c r="F69" s="222"/>
      <c r="G69" s="179">
        <v>2.2198292079406823E-2</v>
      </c>
      <c r="H69" s="36"/>
    </row>
    <row r="70" spans="1:8" s="28" customFormat="1" ht="10.5" customHeight="1" x14ac:dyDescent="0.2">
      <c r="A70" s="24"/>
      <c r="B70" s="16" t="s">
        <v>23</v>
      </c>
      <c r="C70" s="30">
        <v>2030</v>
      </c>
      <c r="D70" s="30">
        <v>8532</v>
      </c>
      <c r="E70" s="30">
        <v>10562</v>
      </c>
      <c r="F70" s="222"/>
      <c r="G70" s="179">
        <v>-1.684818021036949E-2</v>
      </c>
      <c r="H70" s="36"/>
    </row>
    <row r="71" spans="1:8" s="28" customFormat="1" ht="10.5" customHeight="1" x14ac:dyDescent="0.2">
      <c r="A71" s="24"/>
      <c r="B71" s="33" t="s">
        <v>193</v>
      </c>
      <c r="C71" s="30">
        <v>418234.15</v>
      </c>
      <c r="D71" s="30">
        <v>235416.9</v>
      </c>
      <c r="E71" s="30">
        <v>653651.05000000005</v>
      </c>
      <c r="F71" s="222"/>
      <c r="G71" s="179">
        <v>1.3564593477353171E-3</v>
      </c>
      <c r="H71" s="36"/>
    </row>
    <row r="72" spans="1:8" ht="10.5" customHeight="1" x14ac:dyDescent="0.2">
      <c r="B72" s="33" t="s">
        <v>194</v>
      </c>
      <c r="C72" s="30">
        <v>785179.5</v>
      </c>
      <c r="D72" s="30">
        <v>204870</v>
      </c>
      <c r="E72" s="30">
        <v>990049.5</v>
      </c>
      <c r="F72" s="222"/>
      <c r="G72" s="179">
        <v>6.8950327066250594E-2</v>
      </c>
      <c r="H72" s="34"/>
    </row>
    <row r="73" spans="1:8" ht="10.5" customHeight="1" x14ac:dyDescent="0.2">
      <c r="B73" s="33" t="s">
        <v>322</v>
      </c>
      <c r="C73" s="30">
        <v>11601.5</v>
      </c>
      <c r="D73" s="30">
        <v>7279</v>
      </c>
      <c r="E73" s="30">
        <v>18880.5</v>
      </c>
      <c r="F73" s="222"/>
      <c r="G73" s="179">
        <v>0.27493416165845086</v>
      </c>
      <c r="H73" s="34"/>
    </row>
    <row r="74" spans="1:8" ht="10.5" customHeight="1" x14ac:dyDescent="0.2">
      <c r="B74" s="33" t="s">
        <v>324</v>
      </c>
      <c r="C74" s="30">
        <v>6</v>
      </c>
      <c r="D74" s="30">
        <v>4</v>
      </c>
      <c r="E74" s="30">
        <v>10</v>
      </c>
      <c r="F74" s="222"/>
      <c r="G74" s="179">
        <v>-0.61538461538461542</v>
      </c>
      <c r="H74" s="34"/>
    </row>
    <row r="75" spans="1:8" ht="10.5" customHeight="1" x14ac:dyDescent="0.2">
      <c r="B75" s="33" t="s">
        <v>325</v>
      </c>
      <c r="C75" s="30">
        <v>113</v>
      </c>
      <c r="D75" s="30">
        <v>3302</v>
      </c>
      <c r="E75" s="30">
        <v>3415</v>
      </c>
      <c r="F75" s="222"/>
      <c r="G75" s="179">
        <v>-0.32669558359621453</v>
      </c>
      <c r="H75" s="34"/>
    </row>
    <row r="76" spans="1:8" ht="10.5" customHeight="1" x14ac:dyDescent="0.2">
      <c r="B76" s="33" t="s">
        <v>320</v>
      </c>
      <c r="C76" s="30">
        <v>49800</v>
      </c>
      <c r="D76" s="30">
        <v>13729</v>
      </c>
      <c r="E76" s="30">
        <v>63529</v>
      </c>
      <c r="F76" s="222"/>
      <c r="G76" s="179">
        <v>1.0642698059179168E-2</v>
      </c>
      <c r="H76" s="34"/>
    </row>
    <row r="77" spans="1:8" ht="10.5" customHeight="1" x14ac:dyDescent="0.2">
      <c r="B77" s="33" t="s">
        <v>321</v>
      </c>
      <c r="C77" s="30">
        <v>214174</v>
      </c>
      <c r="D77" s="30">
        <v>22362</v>
      </c>
      <c r="E77" s="30">
        <v>236536</v>
      </c>
      <c r="F77" s="222"/>
      <c r="G77" s="179">
        <v>7.9237758903497157E-2</v>
      </c>
      <c r="H77" s="34"/>
    </row>
    <row r="78" spans="1:8" ht="10.5" customHeight="1" x14ac:dyDescent="0.2">
      <c r="B78" s="33" t="s">
        <v>323</v>
      </c>
      <c r="C78" s="30">
        <v>509485</v>
      </c>
      <c r="D78" s="30">
        <v>158194</v>
      </c>
      <c r="E78" s="30">
        <v>667679</v>
      </c>
      <c r="F78" s="222"/>
      <c r="G78" s="179">
        <v>6.9566457135900261E-2</v>
      </c>
      <c r="H78" s="34"/>
    </row>
    <row r="79" spans="1:8" ht="10.5" customHeight="1" x14ac:dyDescent="0.2">
      <c r="B79" s="16" t="s">
        <v>195</v>
      </c>
      <c r="C79" s="30">
        <v>1203413.6499999999</v>
      </c>
      <c r="D79" s="30">
        <v>440286.9</v>
      </c>
      <c r="E79" s="30">
        <v>1643700.5499999998</v>
      </c>
      <c r="F79" s="222"/>
      <c r="G79" s="179">
        <v>4.1005910178136151E-2</v>
      </c>
      <c r="H79" s="34"/>
    </row>
    <row r="80" spans="1:8" ht="10.5" customHeight="1" x14ac:dyDescent="0.2">
      <c r="B80" s="16" t="s">
        <v>196</v>
      </c>
      <c r="C80" s="30">
        <v>666</v>
      </c>
      <c r="D80" s="30">
        <v>71</v>
      </c>
      <c r="E80" s="30">
        <v>737</v>
      </c>
      <c r="F80" s="222"/>
      <c r="G80" s="179">
        <v>-0.29541108986615683</v>
      </c>
      <c r="H80" s="34"/>
    </row>
    <row r="81" spans="1:8" ht="10.5" customHeight="1" x14ac:dyDescent="0.2">
      <c r="B81" s="16" t="s">
        <v>197</v>
      </c>
      <c r="C81" s="30">
        <v>315</v>
      </c>
      <c r="D81" s="30">
        <v>31</v>
      </c>
      <c r="E81" s="30">
        <v>346</v>
      </c>
      <c r="F81" s="222"/>
      <c r="G81" s="179">
        <v>-0.2591006423982869</v>
      </c>
      <c r="H81" s="34"/>
    </row>
    <row r="82" spans="1:8" s="28" customFormat="1" ht="10.5" customHeight="1" x14ac:dyDescent="0.2">
      <c r="A82" s="24"/>
      <c r="B82" s="16" t="s">
        <v>198</v>
      </c>
      <c r="C82" s="30">
        <v>740</v>
      </c>
      <c r="D82" s="30">
        <v>12345</v>
      </c>
      <c r="E82" s="30">
        <v>13085</v>
      </c>
      <c r="F82" s="222"/>
      <c r="G82" s="179">
        <v>0.37881981032665957</v>
      </c>
      <c r="H82" s="36"/>
    </row>
    <row r="83" spans="1:8" s="28" customFormat="1" ht="10.5" customHeight="1" x14ac:dyDescent="0.2">
      <c r="A83" s="24"/>
      <c r="B83" s="16" t="s">
        <v>200</v>
      </c>
      <c r="C83" s="46">
        <v>766</v>
      </c>
      <c r="D83" s="46">
        <v>11043</v>
      </c>
      <c r="E83" s="46">
        <v>11809</v>
      </c>
      <c r="F83" s="222"/>
      <c r="G83" s="190">
        <v>-0.19775815217391302</v>
      </c>
      <c r="H83" s="47"/>
    </row>
    <row r="84" spans="1:8" s="28" customFormat="1" ht="10.5" customHeight="1" x14ac:dyDescent="0.2">
      <c r="A84" s="24"/>
      <c r="B84" s="16" t="s">
        <v>201</v>
      </c>
      <c r="C84" s="46">
        <v>68223</v>
      </c>
      <c r="D84" s="46">
        <v>28908</v>
      </c>
      <c r="E84" s="345">
        <v>97131</v>
      </c>
      <c r="F84" s="222"/>
      <c r="G84" s="346">
        <v>-0.10989433941515536</v>
      </c>
      <c r="H84" s="47"/>
    </row>
    <row r="85" spans="1:8" s="28" customFormat="1" ht="10.5" customHeight="1" x14ac:dyDescent="0.2">
      <c r="A85" s="24"/>
      <c r="B85" s="16" t="s">
        <v>202</v>
      </c>
      <c r="C85" s="46">
        <v>800194</v>
      </c>
      <c r="D85" s="46">
        <v>59894</v>
      </c>
      <c r="E85" s="345">
        <v>860088</v>
      </c>
      <c r="F85" s="222"/>
      <c r="G85" s="346">
        <v>-2.3072440853656451E-2</v>
      </c>
      <c r="H85" s="47"/>
    </row>
    <row r="86" spans="1:8" s="28" customFormat="1" ht="10.5" customHeight="1" x14ac:dyDescent="0.2">
      <c r="A86" s="24"/>
      <c r="B86" s="16" t="s">
        <v>203</v>
      </c>
      <c r="C86" s="46">
        <v>250229</v>
      </c>
      <c r="D86" s="46">
        <v>26179</v>
      </c>
      <c r="E86" s="345">
        <v>276408</v>
      </c>
      <c r="F86" s="222"/>
      <c r="G86" s="346">
        <v>3.7754550369435869E-2</v>
      </c>
      <c r="H86" s="47"/>
    </row>
    <row r="87" spans="1:8" s="28" customFormat="1" ht="10.5" customHeight="1" x14ac:dyDescent="0.2">
      <c r="A87" s="24"/>
      <c r="B87" s="16" t="s">
        <v>204</v>
      </c>
      <c r="C87" s="46">
        <v>173855.68</v>
      </c>
      <c r="D87" s="46">
        <v>2142651</v>
      </c>
      <c r="E87" s="345">
        <v>2316506.6800000002</v>
      </c>
      <c r="F87" s="222"/>
      <c r="G87" s="346">
        <v>5.0312465357131408E-2</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18431267</v>
      </c>
      <c r="D90" s="46">
        <v>6694304</v>
      </c>
      <c r="E90" s="345">
        <v>25125571</v>
      </c>
      <c r="F90" s="222">
        <v>673196</v>
      </c>
      <c r="G90" s="346">
        <v>-8.3636935904732534E-2</v>
      </c>
      <c r="H90" s="47"/>
    </row>
    <row r="91" spans="1:8" ht="10.5" customHeight="1" x14ac:dyDescent="0.2">
      <c r="B91" s="16" t="s">
        <v>23</v>
      </c>
      <c r="C91" s="348">
        <v>211026</v>
      </c>
      <c r="D91" s="46">
        <v>686574</v>
      </c>
      <c r="E91" s="345">
        <v>897600</v>
      </c>
      <c r="F91" s="222">
        <v>534</v>
      </c>
      <c r="G91" s="346">
        <v>-0.16220280180440017</v>
      </c>
      <c r="H91" s="47"/>
    </row>
    <row r="92" spans="1:8" ht="10.5" customHeight="1" x14ac:dyDescent="0.2">
      <c r="B92" s="33" t="s">
        <v>193</v>
      </c>
      <c r="C92" s="348">
        <v>4836667.49</v>
      </c>
      <c r="D92" s="46">
        <v>2263381.88</v>
      </c>
      <c r="E92" s="46">
        <v>7100049.3699999992</v>
      </c>
      <c r="F92" s="222">
        <v>1861397.3</v>
      </c>
      <c r="G92" s="190">
        <v>1.0187141530024757E-3</v>
      </c>
      <c r="H92" s="47"/>
    </row>
    <row r="93" spans="1:8" ht="10.5" customHeight="1" x14ac:dyDescent="0.2">
      <c r="B93" s="33" t="s">
        <v>194</v>
      </c>
      <c r="C93" s="348">
        <v>11356495.5</v>
      </c>
      <c r="D93" s="46">
        <v>5733195</v>
      </c>
      <c r="E93" s="46">
        <v>17089690.5</v>
      </c>
      <c r="F93" s="222">
        <v>2487878</v>
      </c>
      <c r="G93" s="190">
        <v>-2.8175405517362528E-2</v>
      </c>
      <c r="H93" s="47"/>
    </row>
    <row r="94" spans="1:8" ht="10.5" customHeight="1" x14ac:dyDescent="0.2">
      <c r="B94" s="33" t="s">
        <v>322</v>
      </c>
      <c r="C94" s="348">
        <v>227243</v>
      </c>
      <c r="D94" s="46">
        <v>565647</v>
      </c>
      <c r="E94" s="46">
        <v>792890</v>
      </c>
      <c r="F94" s="222">
        <v>469749</v>
      </c>
      <c r="G94" s="190">
        <v>-3.7295116053600808E-2</v>
      </c>
      <c r="H94" s="47"/>
    </row>
    <row r="95" spans="1:8" ht="10.5" customHeight="1" x14ac:dyDescent="0.2">
      <c r="B95" s="33" t="s">
        <v>324</v>
      </c>
      <c r="C95" s="348">
        <v>529</v>
      </c>
      <c r="D95" s="46">
        <v>304</v>
      </c>
      <c r="E95" s="46">
        <v>833</v>
      </c>
      <c r="F95" s="222">
        <v>682</v>
      </c>
      <c r="G95" s="190">
        <v>-0.13857290589451909</v>
      </c>
      <c r="H95" s="47"/>
    </row>
    <row r="96" spans="1:8" ht="10.5" customHeight="1" x14ac:dyDescent="0.2">
      <c r="B96" s="33" t="s">
        <v>325</v>
      </c>
      <c r="C96" s="348">
        <v>6917</v>
      </c>
      <c r="D96" s="46">
        <v>687425</v>
      </c>
      <c r="E96" s="46">
        <v>694342</v>
      </c>
      <c r="F96" s="222">
        <v>682469</v>
      </c>
      <c r="G96" s="190">
        <v>-6.8834739227808583E-2</v>
      </c>
      <c r="H96" s="47"/>
    </row>
    <row r="97" spans="2:8" ht="10.5" customHeight="1" x14ac:dyDescent="0.2">
      <c r="B97" s="33" t="s">
        <v>320</v>
      </c>
      <c r="C97" s="348">
        <v>1815371</v>
      </c>
      <c r="D97" s="46">
        <v>686154</v>
      </c>
      <c r="E97" s="46">
        <v>2501525</v>
      </c>
      <c r="F97" s="222">
        <v>72530</v>
      </c>
      <c r="G97" s="190">
        <v>-3.8293712122260626E-2</v>
      </c>
      <c r="H97" s="47"/>
    </row>
    <row r="98" spans="2:8" ht="10.5" customHeight="1" x14ac:dyDescent="0.2">
      <c r="B98" s="33" t="s">
        <v>321</v>
      </c>
      <c r="C98" s="348">
        <v>4169707</v>
      </c>
      <c r="D98" s="46">
        <v>1219548</v>
      </c>
      <c r="E98" s="46">
        <v>5389255</v>
      </c>
      <c r="F98" s="222">
        <v>321160</v>
      </c>
      <c r="G98" s="190">
        <v>-2.6134378242243961E-2</v>
      </c>
      <c r="H98" s="47"/>
    </row>
    <row r="99" spans="2:8" ht="10.5" customHeight="1" x14ac:dyDescent="0.2">
      <c r="B99" s="33" t="s">
        <v>323</v>
      </c>
      <c r="C99" s="348">
        <v>5136728.5</v>
      </c>
      <c r="D99" s="46">
        <v>2574117</v>
      </c>
      <c r="E99" s="46">
        <v>7710845.5</v>
      </c>
      <c r="F99" s="222">
        <v>941288</v>
      </c>
      <c r="G99" s="190">
        <v>-2.1454447829919787E-2</v>
      </c>
      <c r="H99" s="47"/>
    </row>
    <row r="100" spans="2:8" ht="10.5" customHeight="1" x14ac:dyDescent="0.2">
      <c r="B100" s="16" t="s">
        <v>195</v>
      </c>
      <c r="C100" s="348">
        <v>16193162.99</v>
      </c>
      <c r="D100" s="46">
        <v>7996576.8799999999</v>
      </c>
      <c r="E100" s="46">
        <v>24189739.870000001</v>
      </c>
      <c r="F100" s="222">
        <v>4349275.3</v>
      </c>
      <c r="G100" s="190">
        <v>-1.9784576148981992E-2</v>
      </c>
      <c r="H100" s="47"/>
    </row>
    <row r="101" spans="2:8" ht="10.5" customHeight="1" x14ac:dyDescent="0.2">
      <c r="B101" s="16" t="s">
        <v>196</v>
      </c>
      <c r="C101" s="348">
        <v>4731</v>
      </c>
      <c r="D101" s="46">
        <v>485</v>
      </c>
      <c r="E101" s="46">
        <v>5216</v>
      </c>
      <c r="F101" s="222">
        <v>40</v>
      </c>
      <c r="G101" s="190">
        <v>-0.23575091575091578</v>
      </c>
      <c r="H101" s="47"/>
    </row>
    <row r="102" spans="2:8" ht="10.5" customHeight="1" x14ac:dyDescent="0.2">
      <c r="B102" s="16" t="s">
        <v>197</v>
      </c>
      <c r="C102" s="348">
        <v>3361</v>
      </c>
      <c r="D102" s="46">
        <v>254</v>
      </c>
      <c r="E102" s="46">
        <v>3615</v>
      </c>
      <c r="F102" s="222">
        <v>5</v>
      </c>
      <c r="G102" s="190">
        <v>-0.17276887871853552</v>
      </c>
      <c r="H102" s="47"/>
    </row>
    <row r="103" spans="2:8" ht="10.5" customHeight="1" x14ac:dyDescent="0.2">
      <c r="B103" s="16" t="s">
        <v>198</v>
      </c>
      <c r="C103" s="348">
        <v>21380</v>
      </c>
      <c r="D103" s="46">
        <v>281818.5</v>
      </c>
      <c r="E103" s="46">
        <v>303198.5</v>
      </c>
      <c r="F103" s="222"/>
      <c r="G103" s="190">
        <v>-0.1271479406347118</v>
      </c>
      <c r="H103" s="47"/>
    </row>
    <row r="104" spans="2:8" ht="10.5" customHeight="1" x14ac:dyDescent="0.2">
      <c r="B104" s="16" t="s">
        <v>200</v>
      </c>
      <c r="C104" s="348">
        <v>6537</v>
      </c>
      <c r="D104" s="46">
        <v>51027</v>
      </c>
      <c r="E104" s="46">
        <v>57564</v>
      </c>
      <c r="F104" s="222">
        <v>13</v>
      </c>
      <c r="G104" s="190">
        <v>-4.2642362959020796E-2</v>
      </c>
      <c r="H104" s="47"/>
    </row>
    <row r="105" spans="2:8" ht="10.5" customHeight="1" x14ac:dyDescent="0.2">
      <c r="B105" s="16" t="s">
        <v>201</v>
      </c>
      <c r="C105" s="348">
        <v>449811</v>
      </c>
      <c r="D105" s="46">
        <v>138305</v>
      </c>
      <c r="E105" s="46">
        <v>588116</v>
      </c>
      <c r="F105" s="222">
        <v>8634</v>
      </c>
      <c r="G105" s="190">
        <v>-5.3680184463785419E-2</v>
      </c>
      <c r="H105" s="47"/>
    </row>
    <row r="106" spans="2:8" ht="10.5" customHeight="1" x14ac:dyDescent="0.2">
      <c r="B106" s="16" t="s">
        <v>202</v>
      </c>
      <c r="C106" s="348">
        <v>5180400</v>
      </c>
      <c r="D106" s="46">
        <v>332771</v>
      </c>
      <c r="E106" s="46">
        <v>5513171</v>
      </c>
      <c r="F106" s="222">
        <v>4503</v>
      </c>
      <c r="G106" s="190">
        <v>-3.2216212306885872E-2</v>
      </c>
      <c r="H106" s="47"/>
    </row>
    <row r="107" spans="2:8" ht="10.5" customHeight="1" x14ac:dyDescent="0.2">
      <c r="B107" s="16" t="s">
        <v>203</v>
      </c>
      <c r="C107" s="348">
        <v>1387620</v>
      </c>
      <c r="D107" s="46">
        <v>113909</v>
      </c>
      <c r="E107" s="46">
        <v>1501529</v>
      </c>
      <c r="F107" s="222">
        <v>3</v>
      </c>
      <c r="G107" s="190">
        <v>-5.1309786389290957E-2</v>
      </c>
      <c r="H107" s="47"/>
    </row>
    <row r="108" spans="2:8" ht="10.5" customHeight="1" x14ac:dyDescent="0.2">
      <c r="B108" s="16" t="s">
        <v>204</v>
      </c>
      <c r="C108" s="348">
        <v>1639488.96</v>
      </c>
      <c r="D108" s="46">
        <v>21223568.699999999</v>
      </c>
      <c r="E108" s="46">
        <v>22863057.66</v>
      </c>
      <c r="F108" s="222"/>
      <c r="G108" s="190">
        <v>5.2357598819458229E-2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MOIS DE NOVEMBRE 2024</v>
      </c>
      <c r="D112" s="262"/>
      <c r="F112" s="350"/>
      <c r="G112" s="350"/>
    </row>
    <row r="113" spans="1:8" ht="14.25" customHeight="1" x14ac:dyDescent="0.2">
      <c r="B113" s="12" t="s">
        <v>172</v>
      </c>
      <c r="C113" s="13"/>
      <c r="D113" s="13"/>
      <c r="E113" s="13"/>
      <c r="F113" s="353"/>
      <c r="G113" s="351"/>
      <c r="H113" s="15"/>
    </row>
    <row r="114" spans="1:8" ht="12" customHeight="1" x14ac:dyDescent="0.2">
      <c r="B114" s="16" t="s">
        <v>4</v>
      </c>
      <c r="C114" s="17" t="s">
        <v>1</v>
      </c>
      <c r="D114" s="17" t="s">
        <v>2</v>
      </c>
      <c r="E114" s="18" t="s">
        <v>6</v>
      </c>
      <c r="F114" s="219" t="s">
        <v>3</v>
      </c>
      <c r="G114" s="19" t="str">
        <f>Maladie_mnt!$H$5</f>
        <v>GAM</v>
      </c>
      <c r="H114" s="20"/>
    </row>
    <row r="115" spans="1:8" ht="9.75" customHeight="1" x14ac:dyDescent="0.2">
      <c r="B115" s="21"/>
      <c r="C115" s="45" t="s">
        <v>5</v>
      </c>
      <c r="D115" s="44" t="s">
        <v>5</v>
      </c>
      <c r="E115" s="44"/>
      <c r="F115" s="220" t="s">
        <v>87</v>
      </c>
      <c r="G115" s="22" t="str">
        <f>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18267778.850000236</v>
      </c>
      <c r="D119" s="238">
        <v>59095685.489999376</v>
      </c>
      <c r="E119" s="238">
        <v>77363464.339999601</v>
      </c>
      <c r="F119" s="222">
        <v>226496.42999999927</v>
      </c>
      <c r="G119" s="239">
        <v>-6.3515184783776713E-2</v>
      </c>
      <c r="H119" s="20"/>
    </row>
    <row r="120" spans="1:8" ht="10.5" customHeight="1" x14ac:dyDescent="0.2">
      <c r="A120" s="2"/>
      <c r="B120" s="37" t="s">
        <v>206</v>
      </c>
      <c r="C120" s="238">
        <v>73759.799999999988</v>
      </c>
      <c r="D120" s="238">
        <v>484666.02</v>
      </c>
      <c r="E120" s="238">
        <v>558425.82000000007</v>
      </c>
      <c r="F120" s="222"/>
      <c r="G120" s="239"/>
      <c r="H120" s="20"/>
    </row>
    <row r="121" spans="1:8" ht="10.5" customHeight="1" x14ac:dyDescent="0.2">
      <c r="A121" s="2"/>
      <c r="B121" s="37" t="s">
        <v>226</v>
      </c>
      <c r="C121" s="238">
        <v>1397043.83</v>
      </c>
      <c r="D121" s="238">
        <v>10084098.539999999</v>
      </c>
      <c r="E121" s="238">
        <v>11481142.369999999</v>
      </c>
      <c r="F121" s="222"/>
      <c r="G121" s="239">
        <v>0.24290478291324558</v>
      </c>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19740420.480000239</v>
      </c>
      <c r="D126" s="238">
        <v>69667601.049999386</v>
      </c>
      <c r="E126" s="238">
        <v>89408021.529999629</v>
      </c>
      <c r="F126" s="222">
        <v>226496.42999999927</v>
      </c>
      <c r="G126" s="239">
        <v>-0.17731212747115688</v>
      </c>
      <c r="H126" s="27"/>
    </row>
    <row r="127" spans="1:8" ht="7.5" customHeight="1" x14ac:dyDescent="0.2">
      <c r="A127" s="2"/>
      <c r="B127" s="35"/>
      <c r="C127" s="238"/>
      <c r="D127" s="238"/>
      <c r="E127" s="238"/>
      <c r="F127" s="222"/>
      <c r="G127" s="239"/>
      <c r="H127" s="20"/>
    </row>
    <row r="128" spans="1:8" s="28" customFormat="1" ht="15.75" customHeight="1" x14ac:dyDescent="0.2">
      <c r="A128" s="54"/>
      <c r="B128" s="31"/>
      <c r="C128" s="238"/>
      <c r="D128" s="238"/>
      <c r="E128" s="238"/>
      <c r="F128" s="222"/>
      <c r="G128" s="239"/>
      <c r="H128" s="27"/>
    </row>
    <row r="129" spans="1:8" ht="10.5" customHeight="1" x14ac:dyDescent="0.2">
      <c r="A129" s="2"/>
      <c r="B129" s="37" t="s">
        <v>132</v>
      </c>
      <c r="C129" s="238">
        <v>21475736.630000953</v>
      </c>
      <c r="D129" s="238">
        <v>45176587.820000097</v>
      </c>
      <c r="E129" s="238">
        <v>66652324.450001054</v>
      </c>
      <c r="F129" s="222">
        <v>2406050.0400000028</v>
      </c>
      <c r="G129" s="239">
        <v>0.25401468536845573</v>
      </c>
      <c r="H129" s="20"/>
    </row>
    <row r="130" spans="1:8" ht="10.5" customHeight="1" x14ac:dyDescent="0.2">
      <c r="A130" s="2"/>
      <c r="B130" s="37" t="s">
        <v>207</v>
      </c>
      <c r="C130" s="238">
        <v>258423.38000000271</v>
      </c>
      <c r="D130" s="238">
        <v>564740.81000000774</v>
      </c>
      <c r="E130" s="238">
        <v>823164.19000001042</v>
      </c>
      <c r="F130" s="222">
        <v>367098.83000000624</v>
      </c>
      <c r="G130" s="239"/>
      <c r="H130" s="20"/>
    </row>
    <row r="131" spans="1:8" ht="10.5" customHeight="1" x14ac:dyDescent="0.2">
      <c r="A131" s="2"/>
      <c r="B131" s="37" t="s">
        <v>208</v>
      </c>
      <c r="C131" s="238">
        <v>98308532.729999587</v>
      </c>
      <c r="D131" s="238">
        <v>33694885.089999966</v>
      </c>
      <c r="E131" s="238">
        <v>132003417.81999958</v>
      </c>
      <c r="F131" s="222">
        <v>2582279.7699999986</v>
      </c>
      <c r="G131" s="239">
        <v>-6.9666899933486737E-2</v>
      </c>
      <c r="H131" s="20"/>
    </row>
    <row r="132" spans="1:8" ht="10.5" hidden="1" customHeight="1" x14ac:dyDescent="0.2">
      <c r="A132" s="2"/>
      <c r="B132" s="37" t="s">
        <v>209</v>
      </c>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228</v>
      </c>
      <c r="C135" s="238">
        <v>120042746.74000053</v>
      </c>
      <c r="D135" s="238">
        <v>79436731.720000073</v>
      </c>
      <c r="E135" s="238">
        <v>199479478.4600006</v>
      </c>
      <c r="F135" s="222">
        <v>5355428.6400000071</v>
      </c>
      <c r="G135" s="239">
        <v>-1.0951810895209801E-2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25180123.400000092</v>
      </c>
      <c r="D138" s="238">
        <v>11112289.630000034</v>
      </c>
      <c r="E138" s="238">
        <v>36292413.03000012</v>
      </c>
      <c r="F138" s="222">
        <v>95274.199999999924</v>
      </c>
      <c r="G138" s="239">
        <v>4.7891892294654514E-2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25180123.400000092</v>
      </c>
      <c r="D141" s="238">
        <v>11112342.630000034</v>
      </c>
      <c r="E141" s="238">
        <v>36292466.03000012</v>
      </c>
      <c r="F141" s="222">
        <v>95274.199999999924</v>
      </c>
      <c r="G141" s="239">
        <v>4.789200054389986E-2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8033659.1900000218</v>
      </c>
      <c r="D144" s="238">
        <v>1347403.7499999963</v>
      </c>
      <c r="E144" s="238">
        <v>9381062.9400000181</v>
      </c>
      <c r="F144" s="222">
        <v>954.45</v>
      </c>
      <c r="G144" s="239">
        <v>0.14779810902870993</v>
      </c>
      <c r="H144" s="20"/>
    </row>
    <row r="145" spans="1:8" ht="10.5" hidden="1" customHeight="1" x14ac:dyDescent="0.2">
      <c r="A145" s="2"/>
      <c r="B145" s="37"/>
      <c r="C145" s="53"/>
      <c r="D145" s="53"/>
      <c r="E145" s="53"/>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8033659.1900000218</v>
      </c>
      <c r="D147" s="55">
        <v>1347403.7499999963</v>
      </c>
      <c r="E147" s="55">
        <v>9381062.9400000181</v>
      </c>
      <c r="F147" s="222">
        <v>954.45</v>
      </c>
      <c r="G147" s="182">
        <v>0.14779810902870993</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1136427.6299999973</v>
      </c>
      <c r="D150" s="55">
        <v>83839.369999999952</v>
      </c>
      <c r="E150" s="55">
        <v>1220266.9999999972</v>
      </c>
      <c r="F150" s="222"/>
      <c r="G150" s="182"/>
      <c r="H150" s="56"/>
    </row>
    <row r="151" spans="1:8" s="57" customFormat="1" ht="10.5" hidden="1" customHeight="1" x14ac:dyDescent="0.2">
      <c r="A151" s="6"/>
      <c r="B151" s="37"/>
      <c r="C151" s="55"/>
      <c r="D151" s="55"/>
      <c r="E151" s="55"/>
      <c r="F151" s="222"/>
      <c r="G151" s="182"/>
      <c r="H151" s="56"/>
    </row>
    <row r="152" spans="1:8" s="60" customFormat="1" ht="10.5" hidden="1" customHeight="1" x14ac:dyDescent="0.2">
      <c r="A152" s="24"/>
      <c r="B152" s="35" t="s">
        <v>231</v>
      </c>
      <c r="C152" s="55">
        <v>1136427.6299999973</v>
      </c>
      <c r="D152" s="55">
        <v>83863.369999999952</v>
      </c>
      <c r="E152" s="55">
        <v>1220290.9999999972</v>
      </c>
      <c r="F152" s="222">
        <v>0</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763.9</v>
      </c>
      <c r="D155" s="55">
        <v>4713.2</v>
      </c>
      <c r="E155" s="55">
        <v>5477.0999999999995</v>
      </c>
      <c r="F155" s="222"/>
      <c r="G155" s="182">
        <v>-0.4806639263821133</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763.9</v>
      </c>
      <c r="D157" s="55">
        <v>4713.2</v>
      </c>
      <c r="E157" s="55">
        <v>5477.0999999999995</v>
      </c>
      <c r="F157" s="222"/>
      <c r="G157" s="182">
        <v>-0.4806639263821133</v>
      </c>
      <c r="H157" s="56"/>
    </row>
    <row r="158" spans="1:8" s="57" customFormat="1" x14ac:dyDescent="0.2">
      <c r="A158" s="6"/>
      <c r="B158" s="35"/>
      <c r="C158" s="55"/>
      <c r="D158" s="55"/>
      <c r="E158" s="55"/>
      <c r="F158" s="222"/>
      <c r="G158" s="182"/>
      <c r="H158" s="56"/>
    </row>
    <row r="159" spans="1:8" s="63" customFormat="1" ht="12" x14ac:dyDescent="0.2">
      <c r="A159" s="61"/>
      <c r="B159" s="31" t="s">
        <v>244</v>
      </c>
      <c r="C159" s="191"/>
      <c r="D159" s="191"/>
      <c r="E159" s="191"/>
      <c r="F159" s="222"/>
      <c r="G159" s="182"/>
      <c r="H159" s="62"/>
    </row>
    <row r="160" spans="1:8" s="60" customFormat="1" ht="13.5" customHeight="1" x14ac:dyDescent="0.2">
      <c r="A160" s="24"/>
      <c r="B160" s="37" t="s">
        <v>213</v>
      </c>
      <c r="C160" s="55">
        <v>1</v>
      </c>
      <c r="D160" s="55"/>
      <c r="E160" s="55">
        <v>1</v>
      </c>
      <c r="F160" s="222"/>
      <c r="G160" s="182"/>
      <c r="H160" s="59"/>
    </row>
    <row r="161" spans="1:8" s="60" customFormat="1" ht="15" customHeight="1" x14ac:dyDescent="0.2">
      <c r="A161" s="24"/>
      <c r="B161" s="37" t="s">
        <v>205</v>
      </c>
      <c r="C161" s="55">
        <v>337319.59999999939</v>
      </c>
      <c r="D161" s="55">
        <v>981792.84000000276</v>
      </c>
      <c r="E161" s="55">
        <v>1319112.4400000023</v>
      </c>
      <c r="F161" s="222"/>
      <c r="G161" s="182">
        <v>-6.4315412519128978E-2</v>
      </c>
      <c r="H161" s="59"/>
    </row>
    <row r="162" spans="1:8" s="57" customFormat="1" ht="10.5" customHeight="1" x14ac:dyDescent="0.2">
      <c r="A162" s="6"/>
      <c r="B162" s="37" t="s">
        <v>206</v>
      </c>
      <c r="C162" s="55">
        <v>328</v>
      </c>
      <c r="D162" s="55">
        <v>505.5</v>
      </c>
      <c r="E162" s="55">
        <v>833.5</v>
      </c>
      <c r="F162" s="222"/>
      <c r="G162" s="182"/>
      <c r="H162" s="56"/>
    </row>
    <row r="163" spans="1:8" s="57" customFormat="1" ht="10.5" customHeight="1" x14ac:dyDescent="0.2">
      <c r="A163" s="6"/>
      <c r="B163" s="37" t="s">
        <v>127</v>
      </c>
      <c r="C163" s="55">
        <v>29540.600000000002</v>
      </c>
      <c r="D163" s="55">
        <v>181295.2</v>
      </c>
      <c r="E163" s="55">
        <v>210835.80000000002</v>
      </c>
      <c r="F163" s="222"/>
      <c r="G163" s="182">
        <v>0.3262369478581133</v>
      </c>
      <c r="H163" s="56"/>
    </row>
    <row r="164" spans="1:8" s="57" customFormat="1" ht="10.5" customHeight="1" x14ac:dyDescent="0.2">
      <c r="A164" s="6"/>
      <c r="B164" s="37" t="s">
        <v>207</v>
      </c>
      <c r="C164" s="55">
        <v>49062.610000000044</v>
      </c>
      <c r="D164" s="55">
        <v>92583.87999999999</v>
      </c>
      <c r="E164" s="55">
        <v>141646.49000000002</v>
      </c>
      <c r="F164" s="222"/>
      <c r="G164" s="182">
        <v>0.36015176078481081</v>
      </c>
      <c r="H164" s="56"/>
    </row>
    <row r="165" spans="1:8" s="57" customFormat="1" ht="10.5" customHeight="1" x14ac:dyDescent="0.2">
      <c r="A165" s="6"/>
      <c r="B165" s="37" t="s">
        <v>208</v>
      </c>
      <c r="C165" s="55">
        <v>1951.0000000000005</v>
      </c>
      <c r="D165" s="55">
        <v>11180.22</v>
      </c>
      <c r="E165" s="55">
        <v>13131.22</v>
      </c>
      <c r="F165" s="222"/>
      <c r="G165" s="182"/>
      <c r="H165" s="56"/>
    </row>
    <row r="166" spans="1:8" s="57" customFormat="1" ht="10.5" customHeight="1" x14ac:dyDescent="0.2">
      <c r="A166" s="6"/>
      <c r="B166" s="37" t="s">
        <v>209</v>
      </c>
      <c r="C166" s="55">
        <v>218211.85999999996</v>
      </c>
      <c r="D166" s="55">
        <v>111995.41999999995</v>
      </c>
      <c r="E166" s="55">
        <v>330207.27999999991</v>
      </c>
      <c r="F166" s="222"/>
      <c r="G166" s="182">
        <v>9.3267030677052221E-2</v>
      </c>
      <c r="H166" s="56"/>
    </row>
    <row r="167" spans="1:8" s="57" customFormat="1" ht="10.5" customHeight="1" x14ac:dyDescent="0.2">
      <c r="A167" s="6"/>
      <c r="B167" s="37" t="s">
        <v>210</v>
      </c>
      <c r="C167" s="55">
        <v>48679.6</v>
      </c>
      <c r="D167" s="55">
        <v>20646.599999999999</v>
      </c>
      <c r="E167" s="55">
        <v>69326.2</v>
      </c>
      <c r="F167" s="222"/>
      <c r="G167" s="182">
        <v>0.40412470315403493</v>
      </c>
      <c r="H167" s="56"/>
    </row>
    <row r="168" spans="1:8" s="57" customFormat="1" ht="10.5" customHeight="1" x14ac:dyDescent="0.2">
      <c r="A168" s="6"/>
      <c r="B168" s="37" t="s">
        <v>211</v>
      </c>
      <c r="C168" s="55">
        <v>2337523.2100000004</v>
      </c>
      <c r="D168" s="55">
        <v>267333.74999999988</v>
      </c>
      <c r="E168" s="55">
        <v>2604856.9600000004</v>
      </c>
      <c r="F168" s="222"/>
      <c r="G168" s="182">
        <v>9.6336169926098947E-2</v>
      </c>
      <c r="H168" s="56"/>
    </row>
    <row r="169" spans="1:8" s="57" customFormat="1" ht="10.5" customHeight="1" x14ac:dyDescent="0.2">
      <c r="A169" s="6"/>
      <c r="B169" s="37" t="s">
        <v>212</v>
      </c>
      <c r="C169" s="55">
        <v>4297.170000000001</v>
      </c>
      <c r="D169" s="55">
        <v>287.57</v>
      </c>
      <c r="E169" s="55">
        <v>4584.7400000000007</v>
      </c>
      <c r="F169" s="222"/>
      <c r="G169" s="182"/>
      <c r="H169" s="56"/>
    </row>
    <row r="170" spans="1:8" s="57" customFormat="1" ht="10.5" customHeight="1" x14ac:dyDescent="0.2">
      <c r="A170" s="6"/>
      <c r="B170" s="35" t="s">
        <v>234</v>
      </c>
      <c r="C170" s="55">
        <v>3027539.65</v>
      </c>
      <c r="D170" s="55">
        <v>1668490.9800000028</v>
      </c>
      <c r="E170" s="55">
        <v>4696030.6300000027</v>
      </c>
      <c r="F170" s="222"/>
      <c r="G170" s="182">
        <v>9.5608399648761111E-3</v>
      </c>
      <c r="H170" s="56"/>
    </row>
    <row r="171" spans="1:8" s="57" customFormat="1" ht="9" x14ac:dyDescent="0.15">
      <c r="A171" s="6"/>
      <c r="B171" s="264"/>
      <c r="C171" s="55"/>
      <c r="D171" s="55"/>
      <c r="E171" s="55"/>
      <c r="F171" s="222"/>
      <c r="G171" s="182"/>
      <c r="H171" s="56"/>
    </row>
    <row r="172" spans="1:8" s="57" customFormat="1" x14ac:dyDescent="0.2">
      <c r="A172" s="6"/>
      <c r="B172" s="35" t="s">
        <v>233</v>
      </c>
      <c r="C172" s="55">
        <v>177306196.99000093</v>
      </c>
      <c r="D172" s="55">
        <v>163332243.69999948</v>
      </c>
      <c r="E172" s="55">
        <v>340638440.69000047</v>
      </c>
      <c r="F172" s="222">
        <v>5678153.7200000072</v>
      </c>
      <c r="G172" s="182">
        <v>-4.8302133532659997E-2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356946.20000000007</v>
      </c>
      <c r="D176" s="55">
        <v>232960.6299999996</v>
      </c>
      <c r="E176" s="55">
        <v>589906.82999999973</v>
      </c>
      <c r="F176" s="222">
        <v>42991.430000000015</v>
      </c>
      <c r="G176" s="182">
        <v>3.286389900399489E-2</v>
      </c>
      <c r="H176" s="59"/>
    </row>
    <row r="177" spans="1:8" s="60" customFormat="1" ht="10.5" customHeight="1" x14ac:dyDescent="0.2">
      <c r="A177" s="24"/>
      <c r="B177" s="37" t="s">
        <v>214</v>
      </c>
      <c r="C177" s="55">
        <v>777276542</v>
      </c>
      <c r="D177" s="55">
        <v>516182885.5</v>
      </c>
      <c r="E177" s="55">
        <v>1293459427.5</v>
      </c>
      <c r="F177" s="222">
        <v>82627319.5</v>
      </c>
      <c r="G177" s="182">
        <v>-9.9351102939454372E-2</v>
      </c>
      <c r="H177" s="59"/>
    </row>
    <row r="178" spans="1:8" s="60" customFormat="1" ht="10.5" customHeight="1" x14ac:dyDescent="0.2">
      <c r="A178" s="24"/>
      <c r="B178" s="37" t="s">
        <v>215</v>
      </c>
      <c r="C178" s="55">
        <v>176414.81</v>
      </c>
      <c r="D178" s="55">
        <v>44349.95</v>
      </c>
      <c r="E178" s="55">
        <v>220764.76</v>
      </c>
      <c r="F178" s="222">
        <v>5010.5</v>
      </c>
      <c r="G178" s="182">
        <v>-0.1763252721209505</v>
      </c>
      <c r="H178" s="59"/>
    </row>
    <row r="179" spans="1:8" s="60" customFormat="1" ht="10.5" customHeight="1" x14ac:dyDescent="0.2">
      <c r="A179" s="24"/>
      <c r="B179" s="37" t="s">
        <v>216</v>
      </c>
      <c r="C179" s="55">
        <v>246496.13</v>
      </c>
      <c r="D179" s="55">
        <v>153582.39999999999</v>
      </c>
      <c r="E179" s="55">
        <v>400078.53</v>
      </c>
      <c r="F179" s="222">
        <v>15888.999999999998</v>
      </c>
      <c r="G179" s="182">
        <v>-6.6364161133704136E-2</v>
      </c>
      <c r="H179" s="59"/>
    </row>
    <row r="180" spans="1:8" s="60" customFormat="1" ht="10.5" customHeight="1" x14ac:dyDescent="0.2">
      <c r="A180" s="24"/>
      <c r="B180" s="37" t="s">
        <v>217</v>
      </c>
      <c r="C180" s="55">
        <v>1469274.9200000155</v>
      </c>
      <c r="D180" s="55">
        <v>1005841.4300000031</v>
      </c>
      <c r="E180" s="55">
        <v>2475116.3500000187</v>
      </c>
      <c r="F180" s="222">
        <v>123644.90000000014</v>
      </c>
      <c r="G180" s="182">
        <v>-9.9075354796390958E-2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779525674.05999982</v>
      </c>
      <c r="D186" s="166">
        <v>517619619.91000003</v>
      </c>
      <c r="E186" s="166">
        <v>1297145293.97</v>
      </c>
      <c r="F186" s="342">
        <v>82814855.330000013</v>
      </c>
      <c r="G186" s="194">
        <v>-9.9302653374507055E-2</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v>13394451.715764586</v>
      </c>
      <c r="E189" s="55">
        <v>13394451.715764586</v>
      </c>
      <c r="F189" s="222"/>
      <c r="G189" s="185">
        <v>-6.2471190401993115E-2</v>
      </c>
      <c r="H189" s="69"/>
    </row>
    <row r="190" spans="1:8" ht="10.5" hidden="1" customHeight="1" x14ac:dyDescent="0.2">
      <c r="A190" s="2"/>
      <c r="B190" s="82" t="s">
        <v>81</v>
      </c>
      <c r="C190" s="55"/>
      <c r="D190" s="55">
        <v>9614427.0611960199</v>
      </c>
      <c r="E190" s="55">
        <v>9614427.0611960199</v>
      </c>
      <c r="F190" s="222"/>
      <c r="G190" s="185">
        <v>2.9124300704600925E-2</v>
      </c>
      <c r="H190" s="69"/>
    </row>
    <row r="191" spans="1:8" ht="10.5" hidden="1" customHeight="1" x14ac:dyDescent="0.2">
      <c r="A191" s="2"/>
      <c r="B191" s="82"/>
      <c r="C191" s="55"/>
      <c r="D191" s="55"/>
      <c r="E191" s="55"/>
      <c r="F191" s="222"/>
      <c r="G191" s="185"/>
      <c r="H191" s="69"/>
    </row>
    <row r="192" spans="1:8" s="28" customFormat="1" ht="27.75" customHeight="1" x14ac:dyDescent="0.2">
      <c r="A192" s="54"/>
      <c r="B192" s="391" t="s">
        <v>165</v>
      </c>
      <c r="C192" s="392"/>
      <c r="D192" s="377">
        <v>24984563.776960604</v>
      </c>
      <c r="E192" s="377">
        <v>24984563.776960604</v>
      </c>
      <c r="F192" s="393"/>
      <c r="G192" s="394">
        <v>-2.1183753355825896E-2</v>
      </c>
      <c r="H192" s="70"/>
    </row>
    <row r="193" spans="1:8" ht="10.5" customHeight="1" x14ac:dyDescent="0.2">
      <c r="A193" s="2"/>
      <c r="B193" s="84"/>
      <c r="C193" s="72"/>
      <c r="D193" s="72"/>
      <c r="E193" s="72"/>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tabColor indexed="26"/>
  </sheetPr>
  <dimension ref="A1:J257"/>
  <sheetViews>
    <sheetView showRowColHeaders="0" showZeros="0" view="pageBreakPreview" topLeftCell="A172" zoomScale="115" zoomScaleNormal="100" workbookViewId="0">
      <selection activeCell="C186" sqref="C186:E186"/>
    </sheetView>
  </sheetViews>
  <sheetFormatPr baseColWidth="10" defaultRowHeight="11.25" x14ac:dyDescent="0.2"/>
  <cols>
    <col min="1" max="1" width="4" style="6" customWidth="1"/>
    <col min="2" max="2" width="62.28515625" style="5" customWidth="1"/>
    <col min="3" max="3" width="13" style="3" customWidth="1"/>
    <col min="4" max="4" width="14.7109375" style="3" customWidth="1"/>
    <col min="5" max="5" width="9.140625" style="3" customWidth="1"/>
    <col min="6" max="6" width="2.5703125" style="3" customWidth="1"/>
    <col min="7" max="16384" width="11.42578125" style="5"/>
  </cols>
  <sheetData>
    <row r="1" spans="1:6" ht="9" customHeight="1" x14ac:dyDescent="0.2">
      <c r="A1" s="1"/>
      <c r="D1" s="4"/>
      <c r="E1" s="4"/>
      <c r="F1" s="4"/>
    </row>
    <row r="2" spans="1:6" ht="17.25" customHeight="1" x14ac:dyDescent="0.25">
      <c r="B2" s="7" t="s">
        <v>288</v>
      </c>
      <c r="C2" s="8"/>
      <c r="D2" s="8"/>
      <c r="E2" s="8"/>
      <c r="F2" s="8"/>
    </row>
    <row r="3" spans="1:6" ht="12" customHeight="1" x14ac:dyDescent="0.2">
      <c r="B3" s="9" t="str">
        <f>Maladie_nbre!C3</f>
        <v>MOIS DE NOVEMBRE 2024</v>
      </c>
    </row>
    <row r="4" spans="1:6" ht="14.25" customHeight="1" x14ac:dyDescent="0.2">
      <c r="B4" s="12" t="s">
        <v>174</v>
      </c>
      <c r="C4" s="13"/>
      <c r="D4" s="13"/>
      <c r="E4" s="14"/>
      <c r="F4" s="15"/>
    </row>
    <row r="5" spans="1:6" ht="12" customHeight="1" x14ac:dyDescent="0.2">
      <c r="B5" s="16" t="s">
        <v>4</v>
      </c>
      <c r="C5" s="18" t="s">
        <v>6</v>
      </c>
      <c r="D5" s="219" t="s">
        <v>3</v>
      </c>
      <c r="E5" s="19" t="str">
        <f>Maladie_mnt!$H$5</f>
        <v>GAM</v>
      </c>
      <c r="F5" s="20"/>
    </row>
    <row r="6" spans="1:6" ht="9.75" customHeight="1" x14ac:dyDescent="0.2">
      <c r="B6" s="21"/>
      <c r="C6" s="17"/>
      <c r="D6" s="220" t="s">
        <v>87</v>
      </c>
      <c r="E6" s="22" t="str">
        <f>Maladie_mnt!$H$6</f>
        <v>en %</v>
      </c>
      <c r="F6" s="23"/>
    </row>
    <row r="7" spans="1:6" s="28" customFormat="1" ht="14.25" customHeight="1" x14ac:dyDescent="0.2">
      <c r="A7" s="24"/>
      <c r="B7" s="25" t="s">
        <v>170</v>
      </c>
      <c r="C7" s="192"/>
      <c r="D7" s="228"/>
      <c r="E7" s="193"/>
      <c r="F7" s="27"/>
    </row>
    <row r="8" spans="1:6" ht="6.75" customHeight="1" x14ac:dyDescent="0.2">
      <c r="B8" s="29"/>
      <c r="C8" s="30"/>
      <c r="D8" s="222"/>
      <c r="E8" s="179"/>
      <c r="F8" s="20"/>
    </row>
    <row r="9" spans="1:6" s="28" customFormat="1" ht="10.5" customHeight="1" x14ac:dyDescent="0.2">
      <c r="A9" s="24"/>
      <c r="B9" s="31" t="s">
        <v>88</v>
      </c>
      <c r="C9" s="30"/>
      <c r="D9" s="222"/>
      <c r="E9" s="179"/>
      <c r="F9" s="27"/>
    </row>
    <row r="10" spans="1:6" ht="10.5" customHeight="1" x14ac:dyDescent="0.2">
      <c r="B10" s="16" t="s">
        <v>22</v>
      </c>
      <c r="C10" s="30">
        <v>70851</v>
      </c>
      <c r="D10" s="222">
        <v>498</v>
      </c>
      <c r="E10" s="179">
        <v>-0.17108126447808691</v>
      </c>
      <c r="F10" s="20"/>
    </row>
    <row r="11" spans="1:6" ht="10.5" customHeight="1" x14ac:dyDescent="0.2">
      <c r="B11" s="16" t="s">
        <v>23</v>
      </c>
      <c r="C11" s="30">
        <v>694</v>
      </c>
      <c r="D11" s="222"/>
      <c r="E11" s="179">
        <v>-0.19396051103368173</v>
      </c>
      <c r="F11" s="20"/>
    </row>
    <row r="12" spans="1:6" ht="10.5" customHeight="1" x14ac:dyDescent="0.2">
      <c r="B12" s="16" t="s">
        <v>218</v>
      </c>
      <c r="C12" s="30">
        <v>66.100000000000009</v>
      </c>
      <c r="D12" s="222"/>
      <c r="E12" s="179">
        <v>-0.56740837696335078</v>
      </c>
      <c r="F12" s="20"/>
    </row>
    <row r="13" spans="1:6" ht="10.5" customHeight="1" x14ac:dyDescent="0.2">
      <c r="B13" s="33" t="s">
        <v>193</v>
      </c>
      <c r="C13" s="30">
        <v>4760</v>
      </c>
      <c r="D13" s="222">
        <v>77</v>
      </c>
      <c r="E13" s="179">
        <v>-0.17303683113273105</v>
      </c>
      <c r="F13" s="20"/>
    </row>
    <row r="14" spans="1:6" x14ac:dyDescent="0.2">
      <c r="B14" s="33" t="s">
        <v>194</v>
      </c>
      <c r="C14" s="30">
        <v>82</v>
      </c>
      <c r="D14" s="222">
        <v>0</v>
      </c>
      <c r="E14" s="179">
        <v>-2.3809523809523836E-2</v>
      </c>
      <c r="F14" s="20"/>
    </row>
    <row r="15" spans="1:6" x14ac:dyDescent="0.2">
      <c r="B15" s="33" t="s">
        <v>322</v>
      </c>
      <c r="C15" s="30">
        <v>1</v>
      </c>
      <c r="D15" s="222"/>
      <c r="E15" s="179"/>
      <c r="F15" s="20"/>
    </row>
    <row r="16" spans="1:6" x14ac:dyDescent="0.2">
      <c r="B16" s="33" t="s">
        <v>324</v>
      </c>
      <c r="C16" s="30"/>
      <c r="D16" s="222"/>
      <c r="E16" s="179"/>
      <c r="F16" s="20"/>
    </row>
    <row r="17" spans="1:6" x14ac:dyDescent="0.2">
      <c r="B17" s="33" t="s">
        <v>325</v>
      </c>
      <c r="C17" s="30">
        <v>2963</v>
      </c>
      <c r="D17" s="222">
        <v>35</v>
      </c>
      <c r="E17" s="179">
        <v>-0.22373591826041395</v>
      </c>
      <c r="F17" s="20"/>
    </row>
    <row r="18" spans="1:6" x14ac:dyDescent="0.2">
      <c r="B18" s="33" t="s">
        <v>320</v>
      </c>
      <c r="C18" s="30">
        <v>3</v>
      </c>
      <c r="D18" s="222"/>
      <c r="E18" s="179">
        <v>0.5</v>
      </c>
      <c r="F18" s="20"/>
    </row>
    <row r="19" spans="1:6" x14ac:dyDescent="0.2">
      <c r="B19" s="33" t="s">
        <v>321</v>
      </c>
      <c r="C19" s="30">
        <v>1711</v>
      </c>
      <c r="D19" s="222">
        <v>42</v>
      </c>
      <c r="E19" s="179">
        <v>-7.5135135135135145E-2</v>
      </c>
      <c r="F19" s="20"/>
    </row>
    <row r="20" spans="1:6" x14ac:dyDescent="0.2">
      <c r="B20" s="33" t="s">
        <v>323</v>
      </c>
      <c r="C20" s="30">
        <v>4826.1000000000004</v>
      </c>
      <c r="D20" s="222">
        <v>77</v>
      </c>
      <c r="E20" s="179">
        <v>-0.18323517465475214</v>
      </c>
      <c r="F20" s="20"/>
    </row>
    <row r="21" spans="1:6" x14ac:dyDescent="0.2">
      <c r="B21" s="35"/>
      <c r="C21" s="30"/>
      <c r="D21" s="222"/>
      <c r="E21" s="179"/>
      <c r="F21" s="34"/>
    </row>
    <row r="22" spans="1:6" s="28" customFormat="1" ht="10.5" customHeight="1" x14ac:dyDescent="0.2">
      <c r="A22" s="24"/>
      <c r="B22" s="31" t="s">
        <v>102</v>
      </c>
      <c r="C22" s="30"/>
      <c r="D22" s="222"/>
      <c r="E22" s="179"/>
      <c r="F22" s="36"/>
    </row>
    <row r="23" spans="1:6" ht="10.5" customHeight="1" x14ac:dyDescent="0.2">
      <c r="B23" s="16" t="s">
        <v>22</v>
      </c>
      <c r="C23" s="30">
        <v>155997</v>
      </c>
      <c r="D23" s="222">
        <v>27951</v>
      </c>
      <c r="E23" s="179">
        <v>-0.16076952458831184</v>
      </c>
      <c r="F23" s="20"/>
    </row>
    <row r="24" spans="1:6" ht="10.5" customHeight="1" x14ac:dyDescent="0.2">
      <c r="B24" s="16" t="s">
        <v>23</v>
      </c>
      <c r="C24" s="30">
        <v>2</v>
      </c>
      <c r="D24" s="222"/>
      <c r="E24" s="179"/>
      <c r="F24" s="34"/>
    </row>
    <row r="25" spans="1:6" ht="10.5" customHeight="1" x14ac:dyDescent="0.2">
      <c r="B25" s="33" t="s">
        <v>193</v>
      </c>
      <c r="C25" s="30">
        <v>2961.42</v>
      </c>
      <c r="D25" s="222">
        <v>645</v>
      </c>
      <c r="E25" s="179">
        <v>-5.3103117505995168E-2</v>
      </c>
      <c r="F25" s="34"/>
    </row>
    <row r="26" spans="1:6" ht="10.5" customHeight="1" x14ac:dyDescent="0.2">
      <c r="B26" s="33" t="s">
        <v>194</v>
      </c>
      <c r="C26" s="30">
        <v>95456</v>
      </c>
      <c r="D26" s="222">
        <v>25490</v>
      </c>
      <c r="E26" s="179">
        <v>-9.6548264667745576E-2</v>
      </c>
      <c r="F26" s="34"/>
    </row>
    <row r="27" spans="1:6" ht="10.5" customHeight="1" x14ac:dyDescent="0.2">
      <c r="B27" s="33" t="s">
        <v>322</v>
      </c>
      <c r="C27" s="30">
        <v>680</v>
      </c>
      <c r="D27" s="222">
        <v>444</v>
      </c>
      <c r="E27" s="179">
        <v>-4.628330995792429E-2</v>
      </c>
      <c r="F27" s="34"/>
    </row>
    <row r="28" spans="1:6" ht="10.5" customHeight="1" x14ac:dyDescent="0.2">
      <c r="B28" s="33" t="s">
        <v>324</v>
      </c>
      <c r="C28" s="30">
        <v>8866</v>
      </c>
      <c r="D28" s="222">
        <v>8641</v>
      </c>
      <c r="E28" s="179">
        <v>-0.13955745341614911</v>
      </c>
      <c r="F28" s="34"/>
    </row>
    <row r="29" spans="1:6" ht="10.5" customHeight="1" x14ac:dyDescent="0.2">
      <c r="B29" s="33" t="s">
        <v>325</v>
      </c>
      <c r="C29" s="30">
        <v>9769</v>
      </c>
      <c r="D29" s="222">
        <v>8934</v>
      </c>
      <c r="E29" s="179">
        <v>-9.6048857222170825E-2</v>
      </c>
      <c r="F29" s="34"/>
    </row>
    <row r="30" spans="1:6" ht="10.5" customHeight="1" x14ac:dyDescent="0.2">
      <c r="B30" s="33" t="s">
        <v>320</v>
      </c>
      <c r="C30" s="30">
        <v>55527</v>
      </c>
      <c r="D30" s="222">
        <v>1298</v>
      </c>
      <c r="E30" s="179">
        <v>-8.7042304467207066E-2</v>
      </c>
      <c r="F30" s="34"/>
    </row>
    <row r="31" spans="1:6" ht="10.5" customHeight="1" x14ac:dyDescent="0.2">
      <c r="B31" s="33" t="s">
        <v>321</v>
      </c>
      <c r="C31" s="30">
        <v>2514</v>
      </c>
      <c r="D31" s="222">
        <v>419</v>
      </c>
      <c r="E31" s="179">
        <v>-8.2146768893756827E-2</v>
      </c>
      <c r="F31" s="34"/>
    </row>
    <row r="32" spans="1:6" ht="10.5" customHeight="1" x14ac:dyDescent="0.2">
      <c r="B32" s="33" t="s">
        <v>323</v>
      </c>
      <c r="C32" s="30">
        <v>18100</v>
      </c>
      <c r="D32" s="222">
        <v>5754</v>
      </c>
      <c r="E32" s="179">
        <v>-0.10718689883095744</v>
      </c>
      <c r="F32" s="34"/>
    </row>
    <row r="33" spans="1:6" ht="10.5" customHeight="1" x14ac:dyDescent="0.2">
      <c r="B33" s="16" t="s">
        <v>195</v>
      </c>
      <c r="C33" s="30">
        <v>98417.42</v>
      </c>
      <c r="D33" s="222">
        <v>26135</v>
      </c>
      <c r="E33" s="179">
        <v>-9.529923840252974E-2</v>
      </c>
      <c r="F33" s="34"/>
    </row>
    <row r="34" spans="1:6" ht="10.5" customHeight="1" x14ac:dyDescent="0.2">
      <c r="B34" s="16" t="s">
        <v>196</v>
      </c>
      <c r="C34" s="30">
        <v>4</v>
      </c>
      <c r="D34" s="222"/>
      <c r="E34" s="179">
        <v>-0.4285714285714286</v>
      </c>
      <c r="F34" s="34"/>
    </row>
    <row r="35" spans="1:6" ht="10.5" customHeight="1" x14ac:dyDescent="0.2">
      <c r="B35" s="16" t="s">
        <v>197</v>
      </c>
      <c r="C35" s="30">
        <v>2</v>
      </c>
      <c r="D35" s="222"/>
      <c r="E35" s="179"/>
      <c r="F35" s="34"/>
    </row>
    <row r="36" spans="1:6" ht="10.5" customHeight="1" x14ac:dyDescent="0.2">
      <c r="B36" s="16" t="s">
        <v>198</v>
      </c>
      <c r="C36" s="30"/>
      <c r="D36" s="222"/>
      <c r="E36" s="179"/>
      <c r="F36" s="34"/>
    </row>
    <row r="37" spans="1:6" ht="17.25"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0">
        <v>226848</v>
      </c>
      <c r="D39" s="222">
        <v>28449</v>
      </c>
      <c r="E39" s="179">
        <v>-0.16401761530098946</v>
      </c>
      <c r="F39" s="34"/>
    </row>
    <row r="40" spans="1:6" ht="10.5" customHeight="1" x14ac:dyDescent="0.2">
      <c r="B40" s="16" t="s">
        <v>23</v>
      </c>
      <c r="C40" s="30">
        <v>696</v>
      </c>
      <c r="D40" s="222"/>
      <c r="E40" s="179">
        <v>-0.20183486238532111</v>
      </c>
      <c r="F40" s="34"/>
    </row>
    <row r="41" spans="1:6" s="28" customFormat="1" ht="10.5" customHeight="1" x14ac:dyDescent="0.2">
      <c r="A41" s="24"/>
      <c r="B41" s="33" t="s">
        <v>193</v>
      </c>
      <c r="C41" s="30">
        <v>3027.52</v>
      </c>
      <c r="D41" s="222">
        <v>645</v>
      </c>
      <c r="E41" s="179">
        <v>-7.7060024997713694E-2</v>
      </c>
      <c r="F41" s="27"/>
    </row>
    <row r="42" spans="1:6" ht="10.5" customHeight="1" x14ac:dyDescent="0.2">
      <c r="B42" s="33" t="s">
        <v>194</v>
      </c>
      <c r="C42" s="343">
        <v>100216</v>
      </c>
      <c r="D42" s="222">
        <v>25567</v>
      </c>
      <c r="E42" s="344">
        <v>-0.10049994165851384</v>
      </c>
      <c r="F42" s="34"/>
    </row>
    <row r="43" spans="1:6" ht="10.5" customHeight="1" x14ac:dyDescent="0.2">
      <c r="B43" s="33" t="s">
        <v>322</v>
      </c>
      <c r="C43" s="343">
        <v>762</v>
      </c>
      <c r="D43" s="222">
        <v>444</v>
      </c>
      <c r="E43" s="344">
        <v>-4.3914680050188171E-2</v>
      </c>
      <c r="F43" s="34"/>
    </row>
    <row r="44" spans="1:6" ht="10.5" customHeight="1" x14ac:dyDescent="0.2">
      <c r="B44" s="33" t="s">
        <v>324</v>
      </c>
      <c r="C44" s="343">
        <v>8867</v>
      </c>
      <c r="D44" s="222">
        <v>8641</v>
      </c>
      <c r="E44" s="344">
        <v>-0.13971087610361888</v>
      </c>
      <c r="F44" s="34"/>
    </row>
    <row r="45" spans="1:6" ht="10.5" customHeight="1" x14ac:dyDescent="0.2">
      <c r="B45" s="33" t="s">
        <v>325</v>
      </c>
      <c r="C45" s="343">
        <v>9769</v>
      </c>
      <c r="D45" s="222">
        <v>8934</v>
      </c>
      <c r="E45" s="344">
        <v>-9.6048857222170825E-2</v>
      </c>
      <c r="F45" s="34"/>
    </row>
    <row r="46" spans="1:6" ht="10.5" customHeight="1" x14ac:dyDescent="0.2">
      <c r="B46" s="33" t="s">
        <v>320</v>
      </c>
      <c r="C46" s="343">
        <v>58490</v>
      </c>
      <c r="D46" s="222">
        <v>1333</v>
      </c>
      <c r="E46" s="344">
        <v>-9.5114329032457645E-2</v>
      </c>
      <c r="F46" s="34"/>
    </row>
    <row r="47" spans="1:6" ht="10.5" customHeight="1" x14ac:dyDescent="0.2">
      <c r="B47" s="33" t="s">
        <v>321</v>
      </c>
      <c r="C47" s="343">
        <v>2517</v>
      </c>
      <c r="D47" s="222">
        <v>419</v>
      </c>
      <c r="E47" s="344">
        <v>-8.1721999270339296E-2</v>
      </c>
      <c r="F47" s="34"/>
    </row>
    <row r="48" spans="1:6" ht="10.5" customHeight="1" x14ac:dyDescent="0.2">
      <c r="B48" s="33" t="s">
        <v>323</v>
      </c>
      <c r="C48" s="343">
        <v>19811</v>
      </c>
      <c r="D48" s="222">
        <v>5796</v>
      </c>
      <c r="E48" s="344">
        <v>-0.10450662206753147</v>
      </c>
      <c r="F48" s="34"/>
    </row>
    <row r="49" spans="1:6" ht="10.5" customHeight="1" x14ac:dyDescent="0.2">
      <c r="B49" s="16" t="s">
        <v>196</v>
      </c>
      <c r="C49" s="343">
        <v>103243.52</v>
      </c>
      <c r="D49" s="222">
        <v>26212</v>
      </c>
      <c r="E49" s="344">
        <v>-9.9829545405006215E-2</v>
      </c>
      <c r="F49" s="34"/>
    </row>
    <row r="50" spans="1:6" s="28" customFormat="1" ht="10.5" customHeight="1" x14ac:dyDescent="0.2">
      <c r="A50" s="24"/>
      <c r="B50" s="16" t="s">
        <v>197</v>
      </c>
      <c r="C50" s="343">
        <v>4</v>
      </c>
      <c r="D50" s="222"/>
      <c r="E50" s="344">
        <v>-0.4285714285714286</v>
      </c>
      <c r="F50" s="27"/>
    </row>
    <row r="51" spans="1:6" ht="10.5" customHeight="1" x14ac:dyDescent="0.2">
      <c r="B51" s="16" t="s">
        <v>198</v>
      </c>
      <c r="C51" s="343">
        <v>2</v>
      </c>
      <c r="D51" s="222"/>
      <c r="E51" s="344"/>
      <c r="F51" s="34"/>
    </row>
    <row r="52" spans="1:6" ht="11.25" customHeight="1" x14ac:dyDescent="0.2">
      <c r="B52" s="16" t="s">
        <v>303</v>
      </c>
      <c r="C52" s="343"/>
      <c r="D52" s="222"/>
      <c r="E52" s="344"/>
      <c r="F52" s="34"/>
    </row>
    <row r="53" spans="1:6" ht="11.25" hidden="1" customHeight="1" x14ac:dyDescent="0.2">
      <c r="B53" s="16"/>
      <c r="C53" s="30"/>
      <c r="D53" s="222"/>
      <c r="E53" s="179"/>
      <c r="F53" s="34"/>
    </row>
    <row r="54" spans="1:6" ht="11.25" customHeight="1" x14ac:dyDescent="0.2">
      <c r="B54" s="31" t="s">
        <v>122</v>
      </c>
      <c r="C54" s="30"/>
      <c r="D54" s="222"/>
      <c r="E54" s="179"/>
      <c r="F54" s="34"/>
    </row>
    <row r="55" spans="1:6" ht="10.5" customHeight="1" x14ac:dyDescent="0.2">
      <c r="B55" s="16" t="s">
        <v>22</v>
      </c>
      <c r="C55" s="30">
        <v>107928</v>
      </c>
      <c r="D55" s="222">
        <v>199</v>
      </c>
      <c r="E55" s="179">
        <v>6.190334128878261E-3</v>
      </c>
      <c r="F55" s="34"/>
    </row>
    <row r="56" spans="1:6" ht="10.5" customHeight="1" x14ac:dyDescent="0.2">
      <c r="B56" s="16" t="s">
        <v>169</v>
      </c>
      <c r="C56" s="30">
        <v>3965</v>
      </c>
      <c r="D56" s="222"/>
      <c r="E56" s="179">
        <v>-0.26410541945063104</v>
      </c>
      <c r="F56" s="34"/>
    </row>
    <row r="57" spans="1:6" ht="6" customHeight="1" x14ac:dyDescent="0.2">
      <c r="B57" s="35"/>
      <c r="C57" s="30"/>
      <c r="D57" s="222"/>
      <c r="E57" s="179"/>
      <c r="F57" s="34"/>
    </row>
    <row r="58" spans="1:6" s="28" customFormat="1" ht="11.25" customHeight="1" x14ac:dyDescent="0.2">
      <c r="A58" s="24"/>
      <c r="B58" s="31" t="s">
        <v>121</v>
      </c>
      <c r="C58" s="30"/>
      <c r="D58" s="222"/>
      <c r="E58" s="179"/>
      <c r="F58" s="36"/>
    </row>
    <row r="59" spans="1:6" s="28" customFormat="1" ht="10.5" customHeight="1" x14ac:dyDescent="0.2">
      <c r="A59" s="24"/>
      <c r="B59" s="16" t="s">
        <v>22</v>
      </c>
      <c r="C59" s="30">
        <v>1805</v>
      </c>
      <c r="D59" s="222"/>
      <c r="E59" s="179">
        <v>-8.1892166836215696E-2</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1668</v>
      </c>
      <c r="D61" s="222"/>
      <c r="E61" s="179">
        <v>-7.4361820199777995E-2</v>
      </c>
      <c r="F61" s="36"/>
    </row>
    <row r="62" spans="1:6" s="28" customFormat="1" ht="10.5" customHeight="1" x14ac:dyDescent="0.2">
      <c r="A62" s="24"/>
      <c r="B62" s="16" t="s">
        <v>200</v>
      </c>
      <c r="C62" s="30">
        <v>121</v>
      </c>
      <c r="D62" s="222"/>
      <c r="E62" s="179">
        <v>-3.9682539682539653E-2</v>
      </c>
      <c r="F62" s="36"/>
    </row>
    <row r="63" spans="1:6" s="28" customFormat="1" ht="10.5" customHeight="1" x14ac:dyDescent="0.2">
      <c r="A63" s="24"/>
      <c r="B63" s="16" t="s">
        <v>201</v>
      </c>
      <c r="C63" s="30">
        <v>378</v>
      </c>
      <c r="D63" s="222">
        <v>1</v>
      </c>
      <c r="E63" s="179">
        <v>-8.0291970802919721E-2</v>
      </c>
      <c r="F63" s="36"/>
    </row>
    <row r="64" spans="1:6" s="28" customFormat="1" ht="10.5" customHeight="1" x14ac:dyDescent="0.2">
      <c r="A64" s="24"/>
      <c r="B64" s="16" t="s">
        <v>202</v>
      </c>
      <c r="C64" s="30">
        <v>15024</v>
      </c>
      <c r="D64" s="222"/>
      <c r="E64" s="179">
        <v>-1.2812931204415512E-2</v>
      </c>
      <c r="F64" s="36"/>
    </row>
    <row r="65" spans="1:6" s="28" customFormat="1" ht="10.5" customHeight="1" x14ac:dyDescent="0.2">
      <c r="A65" s="24"/>
      <c r="B65" s="16" t="s">
        <v>203</v>
      </c>
      <c r="C65" s="30">
        <v>838</v>
      </c>
      <c r="D65" s="222"/>
      <c r="E65" s="179">
        <v>-0.24707996406109611</v>
      </c>
      <c r="F65" s="36"/>
    </row>
    <row r="66" spans="1:6" s="28" customFormat="1" ht="10.5" customHeight="1" x14ac:dyDescent="0.2">
      <c r="A66" s="24"/>
      <c r="B66" s="16" t="s">
        <v>204</v>
      </c>
      <c r="C66" s="30">
        <v>1235</v>
      </c>
      <c r="D66" s="222"/>
      <c r="E66" s="179">
        <v>-4.633204633204635E-2</v>
      </c>
      <c r="F66" s="36"/>
    </row>
    <row r="67" spans="1:6" s="28" customFormat="1" ht="6.75" customHeight="1" x14ac:dyDescent="0.2">
      <c r="A67" s="24"/>
      <c r="B67" s="35"/>
      <c r="C67" s="30"/>
      <c r="D67" s="222"/>
      <c r="E67" s="179"/>
      <c r="F67" s="36"/>
    </row>
    <row r="68" spans="1:6" s="28" customFormat="1" ht="10.5" customHeight="1" x14ac:dyDescent="0.2">
      <c r="A68" s="24"/>
      <c r="B68" s="31" t="s">
        <v>243</v>
      </c>
      <c r="C68" s="30"/>
      <c r="D68" s="222"/>
      <c r="E68" s="179"/>
      <c r="F68" s="36"/>
    </row>
    <row r="69" spans="1:6" s="28" customFormat="1" ht="10.5" customHeight="1" x14ac:dyDescent="0.2">
      <c r="A69" s="24"/>
      <c r="B69" s="16" t="s">
        <v>22</v>
      </c>
      <c r="C69" s="30">
        <v>16960</v>
      </c>
      <c r="D69" s="222"/>
      <c r="E69" s="179">
        <v>-9.5563139931740593E-2</v>
      </c>
      <c r="F69" s="36"/>
    </row>
    <row r="70" spans="1:6" s="28" customFormat="1" ht="10.5" customHeight="1" x14ac:dyDescent="0.2">
      <c r="A70" s="24"/>
      <c r="B70" s="16" t="s">
        <v>23</v>
      </c>
      <c r="C70" s="30">
        <v>930</v>
      </c>
      <c r="D70" s="222"/>
      <c r="E70" s="179">
        <v>-0.16517055655296231</v>
      </c>
      <c r="F70" s="36"/>
    </row>
    <row r="71" spans="1:6" s="28" customFormat="1" ht="10.5" customHeight="1" x14ac:dyDescent="0.2">
      <c r="A71" s="24"/>
      <c r="B71" s="33" t="s">
        <v>193</v>
      </c>
      <c r="C71" s="30">
        <v>1908</v>
      </c>
      <c r="D71" s="222"/>
      <c r="E71" s="179">
        <v>-1.1603812681309611E-2</v>
      </c>
      <c r="F71" s="36"/>
    </row>
    <row r="72" spans="1:6" s="28" customFormat="1" ht="10.5" customHeight="1" x14ac:dyDescent="0.2">
      <c r="A72" s="24"/>
      <c r="B72" s="33" t="s">
        <v>194</v>
      </c>
      <c r="C72" s="30">
        <v>3429</v>
      </c>
      <c r="D72" s="222"/>
      <c r="E72" s="179">
        <v>-0.12681436210847974</v>
      </c>
      <c r="F72" s="36"/>
    </row>
    <row r="73" spans="1:6" s="28" customFormat="1" ht="10.5" customHeight="1" x14ac:dyDescent="0.2">
      <c r="A73" s="24"/>
      <c r="B73" s="33" t="s">
        <v>322</v>
      </c>
      <c r="C73" s="30">
        <v>22</v>
      </c>
      <c r="D73" s="222"/>
      <c r="E73" s="179">
        <v>0.5714285714285714</v>
      </c>
      <c r="F73" s="36"/>
    </row>
    <row r="74" spans="1:6" s="28" customFormat="1" ht="10.5" customHeight="1" x14ac:dyDescent="0.2">
      <c r="A74" s="24"/>
      <c r="B74" s="33" t="s">
        <v>324</v>
      </c>
      <c r="C74" s="30">
        <v>210</v>
      </c>
      <c r="D74" s="222"/>
      <c r="E74" s="179">
        <v>-4.1095890410958957E-2</v>
      </c>
      <c r="F74" s="36"/>
    </row>
    <row r="75" spans="1:6" s="28" customFormat="1" ht="10.5" customHeight="1" x14ac:dyDescent="0.2">
      <c r="A75" s="24"/>
      <c r="B75" s="33" t="s">
        <v>325</v>
      </c>
      <c r="C75" s="30">
        <v>70</v>
      </c>
      <c r="D75" s="222"/>
      <c r="E75" s="179">
        <v>-0.63917525773195871</v>
      </c>
      <c r="F75" s="36"/>
    </row>
    <row r="76" spans="1:6" s="28" customFormat="1" ht="10.5" customHeight="1" x14ac:dyDescent="0.2">
      <c r="A76" s="24"/>
      <c r="B76" s="33" t="s">
        <v>320</v>
      </c>
      <c r="C76" s="30">
        <v>590</v>
      </c>
      <c r="D76" s="222"/>
      <c r="E76" s="179">
        <v>-0.31870669745958424</v>
      </c>
      <c r="F76" s="36"/>
    </row>
    <row r="77" spans="1:6" s="28" customFormat="1" ht="10.5" customHeight="1" x14ac:dyDescent="0.2">
      <c r="A77" s="24"/>
      <c r="B77" s="33" t="s">
        <v>321</v>
      </c>
      <c r="C77" s="30">
        <v>413</v>
      </c>
      <c r="D77" s="222"/>
      <c r="E77" s="179">
        <v>6.9948186528497436E-2</v>
      </c>
      <c r="F77" s="36"/>
    </row>
    <row r="78" spans="1:6" s="28" customFormat="1" ht="10.5" customHeight="1" x14ac:dyDescent="0.2">
      <c r="A78" s="24"/>
      <c r="B78" s="33" t="s">
        <v>323</v>
      </c>
      <c r="C78" s="30">
        <v>2124</v>
      </c>
      <c r="D78" s="222"/>
      <c r="E78" s="179">
        <v>-5.5160142348754437E-2</v>
      </c>
      <c r="F78" s="36"/>
    </row>
    <row r="79" spans="1:6" s="28" customFormat="1" ht="10.5" customHeight="1" x14ac:dyDescent="0.2">
      <c r="A79" s="24"/>
      <c r="B79" s="16" t="s">
        <v>195</v>
      </c>
      <c r="C79" s="30">
        <v>5337</v>
      </c>
      <c r="D79" s="222"/>
      <c r="E79" s="179">
        <v>-8.8844879980878866E-2</v>
      </c>
      <c r="F79" s="36"/>
    </row>
    <row r="80" spans="1:6" s="28" customFormat="1" ht="10.5" customHeight="1" x14ac:dyDescent="0.2">
      <c r="A80" s="24"/>
      <c r="B80" s="16" t="s">
        <v>196</v>
      </c>
      <c r="C80" s="30">
        <v>1</v>
      </c>
      <c r="D80" s="222"/>
      <c r="E80" s="179"/>
      <c r="F80" s="36"/>
    </row>
    <row r="81" spans="1:6" s="28" customFormat="1" ht="10.5" customHeight="1" x14ac:dyDescent="0.2">
      <c r="A81" s="24"/>
      <c r="B81" s="16" t="s">
        <v>197</v>
      </c>
      <c r="C81" s="30"/>
      <c r="D81" s="222"/>
      <c r="E81" s="179"/>
      <c r="F81" s="36"/>
    </row>
    <row r="82" spans="1:6" s="28" customFormat="1" ht="10.5" customHeight="1" x14ac:dyDescent="0.2">
      <c r="A82" s="24"/>
      <c r="B82" s="16" t="s">
        <v>198</v>
      </c>
      <c r="C82" s="343"/>
      <c r="D82" s="222"/>
      <c r="E82" s="344"/>
      <c r="F82" s="36"/>
    </row>
    <row r="83" spans="1:6" ht="10.5" customHeight="1" x14ac:dyDescent="0.2">
      <c r="B83" s="16" t="s">
        <v>200</v>
      </c>
      <c r="C83" s="343">
        <v>52</v>
      </c>
      <c r="D83" s="222"/>
      <c r="E83" s="344">
        <v>0.18181818181818188</v>
      </c>
      <c r="F83" s="34"/>
    </row>
    <row r="84" spans="1:6" ht="10.5" customHeight="1" x14ac:dyDescent="0.2">
      <c r="B84" s="16" t="s">
        <v>201</v>
      </c>
      <c r="C84" s="343">
        <v>113</v>
      </c>
      <c r="D84" s="222"/>
      <c r="E84" s="344">
        <v>2.7272727272727337E-2</v>
      </c>
      <c r="F84" s="20"/>
    </row>
    <row r="85" spans="1:6" ht="10.5" customHeight="1" x14ac:dyDescent="0.2">
      <c r="B85" s="16" t="s">
        <v>202</v>
      </c>
      <c r="C85" s="343">
        <v>3294</v>
      </c>
      <c r="D85" s="222"/>
      <c r="E85" s="344">
        <v>7.611891538712845E-2</v>
      </c>
      <c r="F85" s="34"/>
    </row>
    <row r="86" spans="1:6" ht="10.5" customHeight="1" x14ac:dyDescent="0.2">
      <c r="B86" s="16" t="s">
        <v>203</v>
      </c>
      <c r="C86" s="343">
        <v>422</v>
      </c>
      <c r="D86" s="222"/>
      <c r="E86" s="344">
        <v>0.38360655737704907</v>
      </c>
      <c r="F86" s="34"/>
    </row>
    <row r="87" spans="1:6" ht="10.5" customHeight="1" x14ac:dyDescent="0.2">
      <c r="B87" s="16" t="s">
        <v>204</v>
      </c>
      <c r="C87" s="343">
        <v>180</v>
      </c>
      <c r="D87" s="222"/>
      <c r="E87" s="344"/>
      <c r="F87" s="34"/>
    </row>
    <row r="88" spans="1:6" s="28" customFormat="1" ht="14.25" customHeight="1" x14ac:dyDescent="0.2">
      <c r="A88" s="24"/>
      <c r="B88" s="16" t="s">
        <v>303</v>
      </c>
      <c r="C88" s="345"/>
      <c r="D88" s="222"/>
      <c r="E88" s="346"/>
      <c r="F88" s="47"/>
    </row>
    <row r="89" spans="1:6" s="28" customFormat="1" ht="12" customHeight="1" x14ac:dyDescent="0.2">
      <c r="A89" s="24"/>
      <c r="B89" s="31" t="s">
        <v>278</v>
      </c>
      <c r="C89" s="345"/>
      <c r="D89" s="222"/>
      <c r="E89" s="346"/>
      <c r="F89" s="47"/>
    </row>
    <row r="90" spans="1:6" ht="10.5" customHeight="1" x14ac:dyDescent="0.2">
      <c r="B90" s="16" t="s">
        <v>22</v>
      </c>
      <c r="C90" s="345">
        <v>353541</v>
      </c>
      <c r="D90" s="222">
        <v>28648</v>
      </c>
      <c r="E90" s="346">
        <v>-0.11468008223630666</v>
      </c>
      <c r="F90" s="47"/>
    </row>
    <row r="91" spans="1:6" s="28" customFormat="1" ht="10.5" customHeight="1" x14ac:dyDescent="0.2">
      <c r="A91" s="24"/>
      <c r="B91" s="16" t="s">
        <v>169</v>
      </c>
      <c r="C91" s="345">
        <v>5591</v>
      </c>
      <c r="D91" s="222"/>
      <c r="E91" s="346">
        <v>-0.24179549769460262</v>
      </c>
      <c r="F91" s="47"/>
    </row>
    <row r="92" spans="1:6" ht="10.5" customHeight="1" x14ac:dyDescent="0.2">
      <c r="B92" s="33" t="s">
        <v>193</v>
      </c>
      <c r="C92" s="345">
        <v>34271.520000000004</v>
      </c>
      <c r="D92" s="222">
        <v>677</v>
      </c>
      <c r="E92" s="346">
        <v>1.3959295496705826E-2</v>
      </c>
      <c r="F92" s="47"/>
    </row>
    <row r="93" spans="1:6" ht="10.5" customHeight="1" x14ac:dyDescent="0.2">
      <c r="B93" s="33" t="s">
        <v>194</v>
      </c>
      <c r="C93" s="46">
        <v>103645</v>
      </c>
      <c r="D93" s="222">
        <v>25567</v>
      </c>
      <c r="E93" s="190">
        <v>-0.10139587307092079</v>
      </c>
      <c r="F93" s="47"/>
    </row>
    <row r="94" spans="1:6" ht="10.5" customHeight="1" x14ac:dyDescent="0.2">
      <c r="B94" s="33" t="s">
        <v>322</v>
      </c>
      <c r="C94" s="46">
        <v>784</v>
      </c>
      <c r="D94" s="222">
        <v>444</v>
      </c>
      <c r="E94" s="190">
        <v>-3.3292231812577011E-2</v>
      </c>
      <c r="F94" s="47"/>
    </row>
    <row r="95" spans="1:6" ht="10.5" customHeight="1" x14ac:dyDescent="0.2">
      <c r="B95" s="33" t="s">
        <v>324</v>
      </c>
      <c r="C95" s="46">
        <v>9077</v>
      </c>
      <c r="D95" s="222">
        <v>8641</v>
      </c>
      <c r="E95" s="190">
        <v>-0.13765912977389316</v>
      </c>
      <c r="F95" s="47"/>
    </row>
    <row r="96" spans="1:6" ht="10.5" customHeight="1" x14ac:dyDescent="0.2">
      <c r="B96" s="33" t="s">
        <v>325</v>
      </c>
      <c r="C96" s="46">
        <v>9839</v>
      </c>
      <c r="D96" s="222">
        <v>8934</v>
      </c>
      <c r="E96" s="190">
        <v>-0.10562676120352699</v>
      </c>
      <c r="F96" s="47"/>
    </row>
    <row r="97" spans="2:6" ht="10.5" customHeight="1" x14ac:dyDescent="0.2">
      <c r="B97" s="33" t="s">
        <v>320</v>
      </c>
      <c r="C97" s="46">
        <v>59080</v>
      </c>
      <c r="D97" s="222">
        <v>1333</v>
      </c>
      <c r="E97" s="190">
        <v>-9.8070346849047363E-2</v>
      </c>
      <c r="F97" s="47"/>
    </row>
    <row r="98" spans="2:6" ht="10.5" customHeight="1" x14ac:dyDescent="0.2">
      <c r="B98" s="33" t="s">
        <v>321</v>
      </c>
      <c r="C98" s="46">
        <v>2930</v>
      </c>
      <c r="D98" s="222">
        <v>419</v>
      </c>
      <c r="E98" s="190">
        <v>-6.2999680204669062E-2</v>
      </c>
      <c r="F98" s="47"/>
    </row>
    <row r="99" spans="2:6" ht="10.5" customHeight="1" x14ac:dyDescent="0.2">
      <c r="B99" s="33" t="s">
        <v>323</v>
      </c>
      <c r="C99" s="46">
        <v>21935</v>
      </c>
      <c r="D99" s="222">
        <v>5796</v>
      </c>
      <c r="E99" s="190">
        <v>-9.9954864388002163E-2</v>
      </c>
      <c r="F99" s="47"/>
    </row>
    <row r="100" spans="2:6" ht="10.5" customHeight="1" x14ac:dyDescent="0.2">
      <c r="B100" s="16" t="s">
        <v>195</v>
      </c>
      <c r="C100" s="46">
        <v>137916.52000000002</v>
      </c>
      <c r="D100" s="222">
        <v>26244</v>
      </c>
      <c r="E100" s="190">
        <v>-7.5252799891645128E-2</v>
      </c>
      <c r="F100" s="47"/>
    </row>
    <row r="101" spans="2:6" ht="10.5" customHeight="1" x14ac:dyDescent="0.2">
      <c r="B101" s="16" t="s">
        <v>196</v>
      </c>
      <c r="C101" s="46">
        <v>5</v>
      </c>
      <c r="D101" s="222"/>
      <c r="E101" s="190">
        <v>-0.58333333333333326</v>
      </c>
      <c r="F101" s="47"/>
    </row>
    <row r="102" spans="2:6" ht="10.5" customHeight="1" x14ac:dyDescent="0.2">
      <c r="B102" s="16" t="s">
        <v>197</v>
      </c>
      <c r="C102" s="46">
        <v>2</v>
      </c>
      <c r="D102" s="222"/>
      <c r="E102" s="190"/>
      <c r="F102" s="47"/>
    </row>
    <row r="103" spans="2:6" ht="10.5" customHeight="1" x14ac:dyDescent="0.2">
      <c r="B103" s="16" t="s">
        <v>198</v>
      </c>
      <c r="C103" s="46"/>
      <c r="D103" s="222"/>
      <c r="E103" s="190"/>
      <c r="F103" s="47"/>
    </row>
    <row r="104" spans="2:6" ht="10.5" customHeight="1" x14ac:dyDescent="0.2">
      <c r="B104" s="16" t="s">
        <v>200</v>
      </c>
      <c r="C104" s="46">
        <v>173</v>
      </c>
      <c r="D104" s="222"/>
      <c r="E104" s="190">
        <v>1.7647058823529349E-2</v>
      </c>
      <c r="F104" s="47"/>
    </row>
    <row r="105" spans="2:6" ht="10.5" customHeight="1" x14ac:dyDescent="0.2">
      <c r="B105" s="16" t="s">
        <v>201</v>
      </c>
      <c r="C105" s="46">
        <v>491</v>
      </c>
      <c r="D105" s="222">
        <v>1</v>
      </c>
      <c r="E105" s="190">
        <v>-5.7581573896353211E-2</v>
      </c>
      <c r="F105" s="47"/>
    </row>
    <row r="106" spans="2:6" ht="10.5" customHeight="1" x14ac:dyDescent="0.2">
      <c r="B106" s="16" t="s">
        <v>202</v>
      </c>
      <c r="C106" s="46">
        <v>18318</v>
      </c>
      <c r="D106" s="222"/>
      <c r="E106" s="190">
        <v>2.0787746170678467E-3</v>
      </c>
      <c r="F106" s="47"/>
    </row>
    <row r="107" spans="2:6" ht="10.5" customHeight="1" x14ac:dyDescent="0.2">
      <c r="B107" s="16" t="s">
        <v>203</v>
      </c>
      <c r="C107" s="46">
        <v>1260</v>
      </c>
      <c r="D107" s="222"/>
      <c r="E107" s="190">
        <v>-0.1114245416078985</v>
      </c>
      <c r="F107" s="47"/>
    </row>
    <row r="108" spans="2:6" ht="10.5" customHeight="1" x14ac:dyDescent="0.2">
      <c r="B108" s="16" t="s">
        <v>204</v>
      </c>
      <c r="C108" s="46">
        <v>1415</v>
      </c>
      <c r="D108" s="222"/>
      <c r="E108" s="190">
        <v>7.6045627376425839E-2</v>
      </c>
      <c r="F108" s="47"/>
    </row>
    <row r="109" spans="2:6" ht="10.5" customHeight="1" x14ac:dyDescent="0.2">
      <c r="B109" s="21" t="s">
        <v>303</v>
      </c>
      <c r="C109" s="399"/>
      <c r="D109" s="342"/>
      <c r="E109" s="347"/>
      <c r="F109" s="47"/>
    </row>
    <row r="110" spans="2:6" ht="13.5" customHeight="1" x14ac:dyDescent="0.2">
      <c r="B110" s="43"/>
      <c r="D110" s="350"/>
      <c r="E110" s="350"/>
      <c r="F110" s="51"/>
    </row>
    <row r="111" spans="2:6" ht="15" customHeight="1" x14ac:dyDescent="0.25">
      <c r="B111" s="7" t="s">
        <v>288</v>
      </c>
      <c r="C111" s="8"/>
      <c r="D111" s="349"/>
      <c r="E111" s="349"/>
      <c r="F111" s="8"/>
    </row>
    <row r="112" spans="2:6" ht="9.75" customHeight="1" x14ac:dyDescent="0.2">
      <c r="B112" s="9" t="str">
        <f>B3</f>
        <v>MOIS DE NOVEMBRE 2024</v>
      </c>
      <c r="D112" s="350"/>
      <c r="E112" s="350"/>
    </row>
    <row r="113" spans="1:6" ht="14.25" customHeight="1" x14ac:dyDescent="0.2">
      <c r="B113" s="12" t="s">
        <v>174</v>
      </c>
      <c r="C113" s="13"/>
      <c r="D113" s="353"/>
      <c r="E113" s="351"/>
      <c r="F113" s="15"/>
    </row>
    <row r="114" spans="1:6" ht="12" customHeight="1" x14ac:dyDescent="0.2">
      <c r="B114" s="16" t="s">
        <v>4</v>
      </c>
      <c r="C114" s="18" t="s">
        <v>6</v>
      </c>
      <c r="D114" s="219" t="s">
        <v>3</v>
      </c>
      <c r="E114" s="19" t="str">
        <f>Maladie_mnt!$H$5</f>
        <v>GAM</v>
      </c>
      <c r="F114" s="20"/>
    </row>
    <row r="115" spans="1:6" ht="9.75" customHeight="1" x14ac:dyDescent="0.2">
      <c r="B115" s="21"/>
      <c r="C115" s="45"/>
      <c r="D115" s="220" t="s">
        <v>87</v>
      </c>
      <c r="E115" s="22" t="str">
        <f>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352940.28999999899</v>
      </c>
      <c r="D119" s="222">
        <v>10003.85</v>
      </c>
      <c r="E119" s="239">
        <v>-5.4655461786928039E-2</v>
      </c>
      <c r="F119" s="20"/>
    </row>
    <row r="120" spans="1:6" ht="10.5" customHeight="1" x14ac:dyDescent="0.2">
      <c r="A120" s="2"/>
      <c r="B120" s="37" t="s">
        <v>206</v>
      </c>
      <c r="C120" s="238">
        <v>57</v>
      </c>
      <c r="D120" s="222"/>
      <c r="E120" s="239"/>
      <c r="F120" s="20"/>
    </row>
    <row r="121" spans="1:6" ht="10.5" customHeight="1" x14ac:dyDescent="0.2">
      <c r="A121" s="2"/>
      <c r="B121" s="37" t="s">
        <v>226</v>
      </c>
      <c r="C121" s="238">
        <v>725</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353727.28999999899</v>
      </c>
      <c r="D126" s="222">
        <v>10003.85</v>
      </c>
      <c r="E126" s="239">
        <v>-6.1028392687714317E-2</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560551.74999999907</v>
      </c>
      <c r="D129" s="222">
        <v>8661.26</v>
      </c>
      <c r="E129" s="239">
        <v>0.1659044269183112</v>
      </c>
      <c r="F129" s="20"/>
    </row>
    <row r="130" spans="1:6" ht="10.5" customHeight="1" x14ac:dyDescent="0.2">
      <c r="A130" s="2"/>
      <c r="B130" s="37" t="s">
        <v>208</v>
      </c>
      <c r="C130" s="238">
        <v>5953.2999999999993</v>
      </c>
      <c r="D130" s="222">
        <v>3935.0999999999976</v>
      </c>
      <c r="E130" s="239"/>
      <c r="F130" s="20"/>
    </row>
    <row r="131" spans="1:6" ht="10.5" customHeight="1" x14ac:dyDescent="0.2">
      <c r="A131" s="2"/>
      <c r="B131" s="37" t="s">
        <v>209</v>
      </c>
      <c r="C131" s="238">
        <v>332063.44000000006</v>
      </c>
      <c r="D131" s="222">
        <v>13902.059999999998</v>
      </c>
      <c r="E131" s="239">
        <v>-0.15412090621788255</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898572.48999999918</v>
      </c>
      <c r="D135" s="222">
        <v>26498.419999999995</v>
      </c>
      <c r="E135" s="239">
        <v>6.9225390145377652E-4</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2629.4</v>
      </c>
      <c r="D138" s="222">
        <v>284</v>
      </c>
      <c r="E138" s="239">
        <v>-0.29402604376426367</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2629.4</v>
      </c>
      <c r="D141" s="222">
        <v>284</v>
      </c>
      <c r="E141" s="239">
        <v>-0.29402604376426367</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8334.7499999999982</v>
      </c>
      <c r="D144" s="222"/>
      <c r="E144" s="239">
        <v>5.9666007666439702E-2</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8334.7499999999982</v>
      </c>
      <c r="D147" s="222"/>
      <c r="E147" s="182">
        <v>5.9666007666439702E-2</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2085.3000000000006</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2086.3000000000006</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259.7</v>
      </c>
      <c r="D155" s="222"/>
      <c r="E155" s="182">
        <v>-0.19096573208722745</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259.7</v>
      </c>
      <c r="D157" s="222"/>
      <c r="E157" s="182">
        <v>-0.19096573208722745</v>
      </c>
      <c r="F157" s="56"/>
    </row>
    <row r="158" spans="1:6" s="57" customFormat="1" x14ac:dyDescent="0.2">
      <c r="A158" s="6"/>
      <c r="B158" s="35"/>
      <c r="C158" s="55"/>
      <c r="D158" s="222"/>
      <c r="E158" s="182"/>
      <c r="F158" s="56"/>
    </row>
    <row r="159" spans="1:6" s="60" customFormat="1" ht="12" x14ac:dyDescent="0.2">
      <c r="A159" s="24"/>
      <c r="B159" s="31" t="s">
        <v>244</v>
      </c>
      <c r="C159" s="55"/>
      <c r="D159" s="222"/>
      <c r="E159" s="182"/>
      <c r="F159" s="59"/>
    </row>
    <row r="160" spans="1:6" s="60" customFormat="1" ht="15" customHeight="1" x14ac:dyDescent="0.2">
      <c r="A160" s="24"/>
      <c r="B160" s="37" t="s">
        <v>213</v>
      </c>
      <c r="C160" s="55">
        <v>9</v>
      </c>
      <c r="D160" s="222"/>
      <c r="E160" s="182"/>
      <c r="F160" s="59"/>
    </row>
    <row r="161" spans="1:6" s="57" customFormat="1" ht="10.5" customHeight="1" x14ac:dyDescent="0.2">
      <c r="A161" s="6"/>
      <c r="B161" s="37" t="s">
        <v>205</v>
      </c>
      <c r="C161" s="55">
        <v>4328.6000000000004</v>
      </c>
      <c r="D161" s="222"/>
      <c r="E161" s="182">
        <v>-0.16738478110333166</v>
      </c>
      <c r="F161" s="56"/>
    </row>
    <row r="162" spans="1:6" s="57" customFormat="1" ht="10.5" customHeight="1" x14ac:dyDescent="0.2">
      <c r="A162" s="6"/>
      <c r="B162" s="37" t="s">
        <v>206</v>
      </c>
      <c r="C162" s="55">
        <v>7</v>
      </c>
      <c r="D162" s="222"/>
      <c r="E162" s="182"/>
      <c r="F162" s="56"/>
    </row>
    <row r="163" spans="1:6" s="57" customFormat="1" ht="10.5" customHeight="1" x14ac:dyDescent="0.2">
      <c r="A163" s="6"/>
      <c r="B163" s="37" t="s">
        <v>226</v>
      </c>
      <c r="C163" s="55">
        <v>7.5</v>
      </c>
      <c r="D163" s="222"/>
      <c r="E163" s="182">
        <v>0.66666666666666674</v>
      </c>
      <c r="F163" s="56"/>
    </row>
    <row r="164" spans="1:6" s="57" customFormat="1" ht="10.5" customHeight="1" x14ac:dyDescent="0.2">
      <c r="A164" s="6"/>
      <c r="B164" s="37" t="s">
        <v>207</v>
      </c>
      <c r="C164" s="55">
        <v>2129.3399999999997</v>
      </c>
      <c r="D164" s="222"/>
      <c r="E164" s="182">
        <v>-9.3589306998127286E-2</v>
      </c>
      <c r="F164" s="56"/>
    </row>
    <row r="165" spans="1:6" s="57" customFormat="1" ht="10.5" customHeight="1" x14ac:dyDescent="0.2">
      <c r="A165" s="6"/>
      <c r="B165" s="37" t="s">
        <v>208</v>
      </c>
      <c r="C165" s="55">
        <v>11.700000000000001</v>
      </c>
      <c r="D165" s="222"/>
      <c r="E165" s="182"/>
      <c r="F165" s="56"/>
    </row>
    <row r="166" spans="1:6" s="57" customFormat="1" ht="10.5" customHeight="1" x14ac:dyDescent="0.2">
      <c r="A166" s="6"/>
      <c r="B166" s="37" t="s">
        <v>209</v>
      </c>
      <c r="C166" s="55">
        <v>538.85000000000014</v>
      </c>
      <c r="D166" s="222"/>
      <c r="E166" s="182">
        <v>-0.33062111801242222</v>
      </c>
      <c r="F166" s="56"/>
    </row>
    <row r="167" spans="1:6" s="57" customFormat="1" ht="10.5" customHeight="1" x14ac:dyDescent="0.2">
      <c r="A167" s="6"/>
      <c r="B167" s="37" t="s">
        <v>210</v>
      </c>
      <c r="C167" s="55"/>
      <c r="D167" s="222"/>
      <c r="E167" s="182"/>
      <c r="F167" s="56"/>
    </row>
    <row r="168" spans="1:6" s="57" customFormat="1" ht="10.5" customHeight="1" x14ac:dyDescent="0.2">
      <c r="A168" s="6"/>
      <c r="B168" s="37" t="s">
        <v>211</v>
      </c>
      <c r="C168" s="55">
        <v>6195.9499999999989</v>
      </c>
      <c r="D168" s="222"/>
      <c r="E168" s="182">
        <v>6.6575432073262997E-2</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13228.94</v>
      </c>
      <c r="D170" s="222"/>
      <c r="E170" s="182">
        <v>-7.0877434489152402E-2</v>
      </c>
      <c r="F170" s="56"/>
    </row>
    <row r="171" spans="1:6" s="60" customFormat="1" ht="10.5" customHeight="1" x14ac:dyDescent="0.15">
      <c r="A171" s="24"/>
      <c r="B171" s="264"/>
      <c r="C171" s="55"/>
      <c r="D171" s="222"/>
      <c r="E171" s="182"/>
      <c r="F171" s="59"/>
    </row>
    <row r="172" spans="1:6" s="57" customFormat="1" ht="11.25" customHeight="1" x14ac:dyDescent="0.2">
      <c r="A172" s="6"/>
      <c r="B172" s="35" t="s">
        <v>233</v>
      </c>
      <c r="C172" s="55">
        <v>1279285.869999998</v>
      </c>
      <c r="D172" s="222">
        <v>36786.269999999997</v>
      </c>
      <c r="E172" s="182">
        <v>-1.6744148975095463E-2</v>
      </c>
      <c r="F172" s="56"/>
    </row>
    <row r="173" spans="1:6" s="57" customFormat="1" ht="11.25" hidden="1" customHeight="1" x14ac:dyDescent="0.2">
      <c r="A173" s="6"/>
      <c r="B173" s="35"/>
      <c r="C173" s="55"/>
      <c r="D173" s="222"/>
      <c r="E173" s="182"/>
      <c r="F173" s="56"/>
    </row>
    <row r="174" spans="1:6" s="57" customFormat="1" ht="11.2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22123.700000000004</v>
      </c>
      <c r="D176" s="222">
        <v>1145.9000000000001</v>
      </c>
      <c r="E176" s="182">
        <v>9.0742197744557718E-3</v>
      </c>
      <c r="F176" s="59"/>
    </row>
    <row r="177" spans="1:10" s="60" customFormat="1" ht="10.5" customHeight="1" x14ac:dyDescent="0.2">
      <c r="A177" s="24"/>
      <c r="B177" s="37" t="s">
        <v>214</v>
      </c>
      <c r="C177" s="55">
        <v>29354493</v>
      </c>
      <c r="D177" s="222">
        <v>3864600</v>
      </c>
      <c r="E177" s="182">
        <v>-0.10975137053800843</v>
      </c>
      <c r="F177" s="59"/>
    </row>
    <row r="178" spans="1:10" s="60" customFormat="1" ht="10.5" customHeight="1" x14ac:dyDescent="0.2">
      <c r="A178" s="24"/>
      <c r="B178" s="37" t="s">
        <v>215</v>
      </c>
      <c r="C178" s="55">
        <v>7202</v>
      </c>
      <c r="D178" s="222">
        <v>428</v>
      </c>
      <c r="E178" s="182">
        <v>-0.14837260176781863</v>
      </c>
      <c r="F178" s="59"/>
    </row>
    <row r="179" spans="1:10" s="60" customFormat="1" ht="10.5" customHeight="1" x14ac:dyDescent="0.2">
      <c r="A179" s="24"/>
      <c r="B179" s="37" t="s">
        <v>216</v>
      </c>
      <c r="C179" s="55">
        <v>13478.5</v>
      </c>
      <c r="D179" s="222">
        <v>1304.5</v>
      </c>
      <c r="E179" s="182">
        <v>-0.10316721006054963</v>
      </c>
      <c r="F179" s="59"/>
    </row>
    <row r="180" spans="1:10" s="60" customFormat="1" ht="10.5" customHeight="1" x14ac:dyDescent="0.2">
      <c r="A180" s="24"/>
      <c r="B180" s="37" t="s">
        <v>217</v>
      </c>
      <c r="C180" s="55">
        <v>85541.600000000035</v>
      </c>
      <c r="D180" s="222">
        <v>4829.9000000000005</v>
      </c>
      <c r="E180" s="182">
        <v>-6.4035862271197508E-2</v>
      </c>
      <c r="F180" s="59"/>
    </row>
    <row r="181" spans="1:10" s="60" customFormat="1" ht="10.5" hidden="1" customHeight="1" x14ac:dyDescent="0.2">
      <c r="A181" s="24"/>
      <c r="B181" s="37"/>
      <c r="C181" s="55"/>
      <c r="D181" s="222"/>
      <c r="E181" s="182"/>
    </row>
    <row r="182" spans="1:10" s="60" customFormat="1" ht="10.5" hidden="1" customHeight="1" x14ac:dyDescent="0.2">
      <c r="A182" s="24"/>
      <c r="B182" s="37"/>
      <c r="C182" s="55"/>
      <c r="D182" s="222"/>
      <c r="E182" s="182"/>
    </row>
    <row r="183" spans="1:10" s="60" customFormat="1" ht="10.5" hidden="1" customHeight="1" x14ac:dyDescent="0.2">
      <c r="A183" s="24"/>
      <c r="B183" s="37"/>
      <c r="C183" s="55"/>
      <c r="D183" s="222"/>
      <c r="E183" s="182"/>
    </row>
    <row r="184" spans="1:10" s="60" customFormat="1" ht="10.5" hidden="1" customHeight="1" x14ac:dyDescent="0.2">
      <c r="A184" s="24"/>
      <c r="B184" s="37"/>
      <c r="C184" s="55"/>
      <c r="D184" s="222"/>
      <c r="E184" s="182"/>
    </row>
    <row r="185" spans="1:10" s="60" customFormat="1" ht="10.5" hidden="1" customHeight="1" x14ac:dyDescent="0.2">
      <c r="A185" s="24"/>
      <c r="B185" s="37"/>
      <c r="C185" s="55"/>
      <c r="D185" s="222"/>
      <c r="E185" s="182"/>
    </row>
    <row r="186" spans="1:10" x14ac:dyDescent="0.2">
      <c r="B186" s="41" t="s">
        <v>235</v>
      </c>
      <c r="C186" s="166">
        <v>29482838.800000001</v>
      </c>
      <c r="D186" s="342">
        <v>3872308.3</v>
      </c>
      <c r="E186" s="194">
        <v>-0.10955337419956923</v>
      </c>
      <c r="F186" s="59"/>
      <c r="G186" s="160"/>
      <c r="H186" s="160"/>
      <c r="I186" s="160"/>
      <c r="J186" s="160"/>
    </row>
    <row r="187" spans="1:10" ht="12" hidden="1" x14ac:dyDescent="0.2">
      <c r="B187" s="367" t="s">
        <v>164</v>
      </c>
      <c r="C187" s="370"/>
      <c r="D187" s="372"/>
      <c r="E187" s="372"/>
      <c r="G187" s="160"/>
      <c r="H187" s="160"/>
      <c r="I187" s="160"/>
      <c r="J187" s="160"/>
    </row>
    <row r="188" spans="1:10" hidden="1" x14ac:dyDescent="0.2">
      <c r="B188" s="16"/>
      <c r="C188" s="371"/>
      <c r="D188" s="373"/>
      <c r="E188" s="373"/>
      <c r="G188" s="160"/>
      <c r="H188" s="160"/>
      <c r="I188" s="160"/>
      <c r="J188" s="160"/>
    </row>
    <row r="189" spans="1:10" hidden="1" x14ac:dyDescent="0.2">
      <c r="B189" s="37" t="s">
        <v>347</v>
      </c>
      <c r="C189" s="371">
        <v>0</v>
      </c>
      <c r="D189" s="373"/>
      <c r="E189" s="373"/>
      <c r="G189" s="160"/>
      <c r="H189" s="160"/>
      <c r="I189" s="160"/>
      <c r="J189" s="160"/>
    </row>
    <row r="190" spans="1:10" hidden="1" x14ac:dyDescent="0.2">
      <c r="B190" s="37" t="s">
        <v>348</v>
      </c>
      <c r="C190" s="371">
        <v>0</v>
      </c>
      <c r="D190" s="373"/>
      <c r="E190" s="373"/>
      <c r="G190" s="160"/>
      <c r="H190" s="160"/>
      <c r="I190" s="160"/>
      <c r="J190" s="160"/>
    </row>
    <row r="191" spans="1:10" hidden="1" x14ac:dyDescent="0.2">
      <c r="B191" s="16"/>
      <c r="C191" s="371"/>
      <c r="D191" s="373"/>
      <c r="E191" s="373"/>
      <c r="G191" s="160"/>
      <c r="H191" s="160"/>
      <c r="I191" s="160"/>
      <c r="J191" s="160"/>
    </row>
    <row r="192" spans="1:10" s="28" customFormat="1" ht="3" hidden="1" customHeight="1" x14ac:dyDescent="0.2">
      <c r="A192" s="54"/>
      <c r="B192" s="367" t="s">
        <v>165</v>
      </c>
      <c r="C192" s="354"/>
      <c r="D192" s="354"/>
      <c r="E192" s="377"/>
      <c r="F192" s="374"/>
      <c r="G192" s="368"/>
      <c r="H192" s="70"/>
      <c r="I192" s="375"/>
      <c r="J192" s="375"/>
    </row>
    <row r="193" spans="1:10" ht="10.5" hidden="1" customHeight="1" x14ac:dyDescent="0.2">
      <c r="A193" s="2"/>
      <c r="B193" s="84"/>
      <c r="C193" s="72"/>
      <c r="D193" s="72"/>
      <c r="E193" s="72"/>
      <c r="F193" s="376"/>
      <c r="G193" s="369"/>
      <c r="H193" s="69"/>
      <c r="I193" s="160"/>
      <c r="J193" s="160"/>
    </row>
    <row r="194" spans="1:10" x14ac:dyDescent="0.2">
      <c r="D194" s="350"/>
      <c r="E194" s="350"/>
      <c r="F194" s="20"/>
      <c r="G194" s="160"/>
      <c r="H194" s="160"/>
      <c r="I194" s="160"/>
      <c r="J194" s="160"/>
    </row>
    <row r="195" spans="1:10" x14ac:dyDescent="0.2">
      <c r="D195" s="350"/>
      <c r="E195" s="350"/>
      <c r="G195" s="160"/>
      <c r="H195" s="160"/>
      <c r="I195" s="160"/>
      <c r="J195" s="160"/>
    </row>
    <row r="196" spans="1:10" x14ac:dyDescent="0.2">
      <c r="D196" s="350"/>
      <c r="E196" s="350"/>
      <c r="G196" s="160"/>
      <c r="H196" s="160"/>
      <c r="I196" s="160"/>
      <c r="J196" s="160"/>
    </row>
    <row r="197" spans="1:10" x14ac:dyDescent="0.2">
      <c r="D197" s="350"/>
      <c r="E197" s="350"/>
      <c r="G197" s="160"/>
      <c r="H197" s="160"/>
      <c r="I197" s="160"/>
      <c r="J197" s="160"/>
    </row>
    <row r="198" spans="1:10" x14ac:dyDescent="0.2">
      <c r="D198" s="350"/>
      <c r="E198" s="350"/>
      <c r="G198" s="160"/>
      <c r="H198" s="160"/>
      <c r="I198" s="160"/>
      <c r="J198" s="160"/>
    </row>
    <row r="199" spans="1:10" x14ac:dyDescent="0.2">
      <c r="D199" s="350"/>
      <c r="E199" s="350"/>
    </row>
    <row r="200" spans="1:10" x14ac:dyDescent="0.2">
      <c r="D200" s="350"/>
      <c r="E200" s="350"/>
    </row>
    <row r="201" spans="1:10" x14ac:dyDescent="0.2">
      <c r="D201" s="350"/>
      <c r="E201" s="350"/>
    </row>
    <row r="202" spans="1:10" x14ac:dyDescent="0.2">
      <c r="D202" s="350"/>
      <c r="E202" s="350"/>
    </row>
    <row r="203" spans="1:10" x14ac:dyDescent="0.2">
      <c r="D203" s="350"/>
      <c r="E203" s="350"/>
    </row>
    <row r="204" spans="1:10" x14ac:dyDescent="0.2">
      <c r="D204" s="350"/>
      <c r="E204" s="350"/>
    </row>
    <row r="205" spans="1:10" x14ac:dyDescent="0.2">
      <c r="D205" s="350"/>
      <c r="E205" s="350"/>
    </row>
    <row r="206" spans="1:10" x14ac:dyDescent="0.2">
      <c r="D206" s="350"/>
      <c r="E206" s="350"/>
    </row>
    <row r="207" spans="1:10" x14ac:dyDescent="0.2">
      <c r="D207" s="350"/>
      <c r="E207" s="350"/>
    </row>
    <row r="208" spans="1:10" x14ac:dyDescent="0.2">
      <c r="D208" s="350"/>
      <c r="E208" s="350"/>
    </row>
    <row r="209" spans="4:5" x14ac:dyDescent="0.2">
      <c r="D209" s="350"/>
      <c r="E209" s="350"/>
    </row>
    <row r="210" spans="4:5" x14ac:dyDescent="0.2">
      <c r="D210" s="350"/>
      <c r="E210" s="350"/>
    </row>
    <row r="211" spans="4:5" x14ac:dyDescent="0.2">
      <c r="D211" s="350"/>
      <c r="E211" s="350"/>
    </row>
    <row r="212" spans="4:5" x14ac:dyDescent="0.2">
      <c r="D212" s="350"/>
      <c r="E212" s="350"/>
    </row>
    <row r="213" spans="4:5" x14ac:dyDescent="0.2">
      <c r="D213" s="350"/>
      <c r="E213" s="350"/>
    </row>
    <row r="214" spans="4:5" x14ac:dyDescent="0.2">
      <c r="D214" s="350"/>
      <c r="E214" s="350"/>
    </row>
    <row r="215" spans="4:5" x14ac:dyDescent="0.2">
      <c r="D215" s="350"/>
      <c r="E215" s="350"/>
    </row>
    <row r="216" spans="4:5" x14ac:dyDescent="0.2">
      <c r="D216" s="350"/>
      <c r="E216" s="350"/>
    </row>
    <row r="217" spans="4:5" x14ac:dyDescent="0.2">
      <c r="D217" s="350"/>
      <c r="E217" s="350"/>
    </row>
    <row r="218" spans="4:5" x14ac:dyDescent="0.2">
      <c r="D218" s="350"/>
      <c r="E218" s="350"/>
    </row>
    <row r="219" spans="4:5" x14ac:dyDescent="0.2">
      <c r="D219" s="350"/>
      <c r="E219" s="350"/>
    </row>
    <row r="220" spans="4:5" x14ac:dyDescent="0.2">
      <c r="D220" s="350"/>
      <c r="E220" s="350"/>
    </row>
    <row r="221" spans="4:5" x14ac:dyDescent="0.2">
      <c r="D221" s="350"/>
      <c r="E221" s="350"/>
    </row>
    <row r="222" spans="4:5" x14ac:dyDescent="0.2">
      <c r="D222" s="350"/>
      <c r="E222" s="350"/>
    </row>
    <row r="223" spans="4:5" x14ac:dyDescent="0.2">
      <c r="D223" s="350"/>
      <c r="E223" s="350"/>
    </row>
    <row r="224" spans="4:5" x14ac:dyDescent="0.2">
      <c r="D224" s="350"/>
      <c r="E224" s="350"/>
    </row>
    <row r="225" spans="4:5" x14ac:dyDescent="0.2">
      <c r="D225" s="350"/>
      <c r="E225" s="350"/>
    </row>
    <row r="226" spans="4:5" x14ac:dyDescent="0.2">
      <c r="D226" s="350"/>
      <c r="E226" s="350"/>
    </row>
    <row r="227" spans="4:5" x14ac:dyDescent="0.2">
      <c r="D227" s="350"/>
      <c r="E227" s="350"/>
    </row>
    <row r="228" spans="4:5" x14ac:dyDescent="0.2">
      <c r="D228" s="350"/>
      <c r="E228" s="350"/>
    </row>
    <row r="229" spans="4:5" x14ac:dyDescent="0.2">
      <c r="D229" s="350"/>
      <c r="E229" s="350"/>
    </row>
    <row r="230" spans="4:5" x14ac:dyDescent="0.2">
      <c r="D230" s="350"/>
      <c r="E230" s="350"/>
    </row>
    <row r="231" spans="4:5" x14ac:dyDescent="0.2">
      <c r="D231" s="350"/>
      <c r="E231" s="350"/>
    </row>
    <row r="232" spans="4:5" x14ac:dyDescent="0.2">
      <c r="D232" s="350"/>
      <c r="E232" s="350"/>
    </row>
    <row r="233" spans="4:5" x14ac:dyDescent="0.2">
      <c r="D233" s="350"/>
      <c r="E233" s="350"/>
    </row>
    <row r="234" spans="4:5" x14ac:dyDescent="0.2">
      <c r="D234" s="350"/>
      <c r="E234" s="350"/>
    </row>
    <row r="235" spans="4:5" x14ac:dyDescent="0.2">
      <c r="D235" s="350"/>
      <c r="E235" s="350"/>
    </row>
    <row r="236" spans="4:5" x14ac:dyDescent="0.2">
      <c r="D236" s="350"/>
      <c r="E236" s="350"/>
    </row>
    <row r="237" spans="4:5" x14ac:dyDescent="0.2">
      <c r="D237" s="350"/>
      <c r="E237" s="350"/>
    </row>
    <row r="238" spans="4:5" x14ac:dyDescent="0.2">
      <c r="D238" s="350"/>
      <c r="E238" s="350"/>
    </row>
    <row r="239" spans="4:5" x14ac:dyDescent="0.2">
      <c r="D239" s="350"/>
      <c r="E239" s="350"/>
    </row>
    <row r="240" spans="4:5" x14ac:dyDescent="0.2">
      <c r="D240" s="350"/>
      <c r="E240" s="350"/>
    </row>
    <row r="241" spans="4:5" x14ac:dyDescent="0.2">
      <c r="D241" s="350"/>
      <c r="E241" s="350"/>
    </row>
    <row r="242" spans="4:5" x14ac:dyDescent="0.2">
      <c r="D242" s="350"/>
      <c r="E242" s="350"/>
    </row>
    <row r="243" spans="4:5" x14ac:dyDescent="0.2">
      <c r="D243" s="350"/>
      <c r="E243" s="350"/>
    </row>
    <row r="244" spans="4:5" x14ac:dyDescent="0.2">
      <c r="D244" s="350"/>
      <c r="E244" s="350"/>
    </row>
    <row r="245" spans="4:5" x14ac:dyDescent="0.2">
      <c r="D245" s="350"/>
    </row>
    <row r="246" spans="4:5" x14ac:dyDescent="0.2">
      <c r="D246" s="350"/>
    </row>
    <row r="247" spans="4:5" x14ac:dyDescent="0.2">
      <c r="D247" s="350"/>
    </row>
    <row r="248" spans="4:5" x14ac:dyDescent="0.2">
      <c r="D248" s="350"/>
    </row>
    <row r="249" spans="4:5" x14ac:dyDescent="0.2">
      <c r="D249" s="350"/>
    </row>
    <row r="250" spans="4:5" x14ac:dyDescent="0.2">
      <c r="D250" s="350"/>
    </row>
    <row r="251" spans="4:5" x14ac:dyDescent="0.2">
      <c r="D251" s="350"/>
    </row>
    <row r="252" spans="4:5" x14ac:dyDescent="0.2">
      <c r="D252" s="350"/>
    </row>
    <row r="253" spans="4:5" x14ac:dyDescent="0.2">
      <c r="D253" s="350"/>
    </row>
    <row r="254" spans="4:5" x14ac:dyDescent="0.2">
      <c r="D254" s="350"/>
    </row>
    <row r="255" spans="4:5" x14ac:dyDescent="0.2">
      <c r="D255" s="350"/>
    </row>
    <row r="256" spans="4:5" x14ac:dyDescent="0.2">
      <c r="D256" s="350"/>
    </row>
    <row r="257" spans="4:4" x14ac:dyDescent="0.2">
      <c r="D257"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71</vt:i4>
      </vt:variant>
    </vt:vector>
  </HeadingPairs>
  <TitlesOfParts>
    <vt:vector size="92" baseType="lpstr">
      <vt:lpstr>SYNTHESE</vt:lpstr>
      <vt:lpstr>CUMUL_SYNTHESE</vt:lpstr>
      <vt:lpstr>Maladie_mnt</vt:lpstr>
      <vt:lpstr>Maternité_mnt</vt:lpstr>
      <vt:lpstr>Inva_mnt</vt:lpstr>
      <vt:lpstr>AT_mnt</vt:lpstr>
      <vt:lpstr>Tousrisques_mnt</vt:lpstr>
      <vt:lpstr>Maladie_nbre</vt:lpstr>
      <vt:lpstr>Maternité_nbre</vt:lpstr>
      <vt:lpstr>AT_nbre</vt:lpstr>
      <vt:lpstr>Tousrisques_nbre</vt:lpstr>
      <vt:lpstr>CUMUL_Maladie_mnt</vt:lpstr>
      <vt:lpstr>CUMUL_Maternité_mnt</vt:lpstr>
      <vt:lpstr>CUMUL_Inva_mnt</vt:lpstr>
      <vt:lpstr>CUMUL_AT_mnt</vt:lpstr>
      <vt:lpstr>CUMUL_Tousrisques_mnt</vt:lpstr>
      <vt:lpstr>CUMUL_Maladie_nbre</vt:lpstr>
      <vt:lpstr>CUMUL_Maternité_nbre</vt:lpstr>
      <vt:lpstr>CUMUL_AT_nbre</vt:lpstr>
      <vt:lpstr>CUMUL_Tousrisques_nbre</vt:lpstr>
      <vt:lpstr>TAUX</vt:lpstr>
      <vt:lpstr>asort</vt:lpstr>
      <vt:lpstr>AT_mnt!asortM</vt:lpstr>
      <vt:lpstr>AT_nbre!asortM</vt:lpstr>
      <vt:lpstr>CUMUL_AT_mnt!asortM</vt:lpstr>
      <vt:lpstr>CUMUL_AT_nbre!asortM</vt:lpstr>
      <vt:lpstr>CUMUL_Inva_mnt!asortM</vt:lpstr>
      <vt:lpstr>CUMUL_Maladie_mnt!asortM</vt:lpstr>
      <vt:lpstr>CUMUL_Maladie_nbre!asortM</vt:lpstr>
      <vt:lpstr>CUMUL_Maternité_mnt!asortM</vt:lpstr>
      <vt:lpstr>CUMUL_Maternité_nbre!asortM</vt:lpstr>
      <vt:lpstr>CUMUL_Tousrisques_mnt!asortM</vt:lpstr>
      <vt:lpstr>CUMUL_Tousrisques_nbre!asortM</vt:lpstr>
      <vt:lpstr>Inva_mnt!asortM</vt:lpstr>
      <vt:lpstr>Maladie_mnt!asortM</vt:lpstr>
      <vt:lpstr>Maladie_nbre!asortM</vt:lpstr>
      <vt:lpstr>Maternité_mnt!asortM</vt:lpstr>
      <vt:lpstr>Maternité_nbre!asortM</vt:lpstr>
      <vt:lpstr>Tousrisques_mnt!asortM</vt:lpstr>
      <vt:lpstr>Tousrisques_nbre!asortM</vt:lpstr>
      <vt:lpstr>CUMUL_Inva_mnt!deces</vt:lpstr>
      <vt:lpstr>Inva_mnt!deces</vt:lpstr>
      <vt:lpstr>AT_mnt!hon_priv</vt:lpstr>
      <vt:lpstr>CUMUL_AT_mnt!hon_priv</vt:lpstr>
      <vt:lpstr>CUMUL_Maladie_mnt!hon_priv</vt:lpstr>
      <vt:lpstr>CUMUL_Maternité_mnt!hon_priv</vt:lpstr>
      <vt:lpstr>CUMUL_Maternité_nbre!hon_priv</vt:lpstr>
      <vt:lpstr>CUMUL_Tousrisques_mnt!hon_priv</vt:lpstr>
      <vt:lpstr>CUMUL_Tousrisques_nbre!hon_priv</vt:lpstr>
      <vt:lpstr>Maladie_mnt!hon_priv</vt:lpstr>
      <vt:lpstr>Maternité_mnt!hon_priv</vt:lpstr>
      <vt:lpstr>Maternité_nbre!hon_priv</vt:lpstr>
      <vt:lpstr>Tousrisques_mnt!hon_priv</vt:lpstr>
      <vt:lpstr>Tousrisques_nbre!hon_priv</vt:lpstr>
      <vt:lpstr>CUMUL_Tousrisques_mnt!hosp_priv</vt:lpstr>
      <vt:lpstr>Tousrisques_mnt!hosp_priv</vt:lpstr>
      <vt:lpstr>TAUX!Impression_des_titres</vt:lpstr>
      <vt:lpstr>CUMUL_Inva_mnt!invalidite</vt:lpstr>
      <vt:lpstr>Inva_mnt!invalidite</vt:lpstr>
      <vt:lpstr>AT_mnt!m_maladie</vt:lpstr>
      <vt:lpstr>CUMUL_AT_mnt!m_maladie</vt:lpstr>
      <vt:lpstr>CUMUL_Maladie_mnt!m_maladie</vt:lpstr>
      <vt:lpstr>CUMUL_Maternité_mnt!m_maladie</vt:lpstr>
      <vt:lpstr>Maladie_mnt!m_maladie</vt:lpstr>
      <vt:lpstr>Maternité_mnt!m_maladie</vt:lpstr>
      <vt:lpstr>AT_mnt!maladie</vt:lpstr>
      <vt:lpstr>CUMUL_AT_mnt!maladie</vt:lpstr>
      <vt:lpstr>CUMUL_Maladie_mnt!maladie</vt:lpstr>
      <vt:lpstr>CUMUL_Maternité_mnt!maladie</vt:lpstr>
      <vt:lpstr>Maladie_mnt!maladie</vt:lpstr>
      <vt:lpstr>Maternité_mnt!maladie</vt:lpstr>
      <vt:lpstr>Résultats_à_fin_Juillet_1999</vt:lpstr>
      <vt:lpstr>sortx</vt:lpstr>
      <vt:lpstr>AT_mnt!Zone_d_impression</vt:lpstr>
      <vt:lpstr>AT_nbre!Zone_d_impression</vt:lpstr>
      <vt:lpstr>CUMUL_AT_mnt!Zone_d_impression</vt:lpstr>
      <vt:lpstr>CUMUL_AT_nbre!Zone_d_impression</vt:lpstr>
      <vt:lpstr>CUMUL_Inva_mnt!Zone_d_impression</vt:lpstr>
      <vt:lpstr>CUMUL_Maladie_mnt!Zone_d_impression</vt:lpstr>
      <vt:lpstr>CUMUL_Maladie_nbre!Zone_d_impression</vt:lpstr>
      <vt:lpstr>CUMUL_Maternité_mnt!Zone_d_impression</vt:lpstr>
      <vt:lpstr>CUMUL_Maternité_nbre!Zone_d_impression</vt:lpstr>
      <vt:lpstr>CUMUL_Tousrisques_mnt!Zone_d_impression</vt:lpstr>
      <vt:lpstr>CUMUL_Tousrisques_nbre!Zone_d_impression</vt:lpstr>
      <vt:lpstr>Inva_mnt!Zone_d_impression</vt:lpstr>
      <vt:lpstr>Maladie_mnt!Zone_d_impression</vt:lpstr>
      <vt:lpstr>Maladie_nbre!Zone_d_impression</vt:lpstr>
      <vt:lpstr>Maternité_mnt!Zone_d_impression</vt:lpstr>
      <vt:lpstr>Maternité_nbre!Zone_d_impression</vt:lpstr>
      <vt:lpstr>TAUX!Zone_d_impression</vt:lpstr>
      <vt:lpstr>Tousrisques_mnt!Zone_d_impression</vt:lpstr>
      <vt:lpstr>Tousrisques_nbre!Zone_d_impression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 mensuelle</dc:title>
  <dc:subject>traitement mois en cours</dc:subject>
  <dc:creator>am</dc:creator>
  <cp:lastModifiedBy>MUKAGAKUMBA LILIANE (CNAM / Paris)</cp:lastModifiedBy>
  <cp:lastPrinted>2018-08-07T14:17:33Z</cp:lastPrinted>
  <dcterms:created xsi:type="dcterms:W3CDTF">1999-09-28T09:15:15Z</dcterms:created>
  <dcterms:modified xsi:type="dcterms:W3CDTF">2025-01-16T08:56:46Z</dcterms:modified>
</cp:coreProperties>
</file>