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265" documentId="8_{240A445A-C52D-164B-A4F4-3D1178173BB5}" xr6:coauthVersionLast="46" xr6:coauthVersionMax="46" xr10:uidLastSave="{E7FF7914-6A27-7343-85FD-11938BD6A4A5}"/>
  <bookViews>
    <workbookView xWindow="0" yWindow="460" windowWidth="28800" windowHeight="17540" activeTab="1" xr2:uid="{A0383D6A-F849-4EA4-BF67-E7FD7DA6E1CE}"/>
  </bookViews>
  <sheets>
    <sheet name="Cover" sheetId="2" r:id="rId1"/>
    <sheet name="Data" sheetId="1" r:id="rId2"/>
    <sheet name="305 Prices" sheetId="3" r:id="rId3"/>
  </sheets>
  <externalReferences>
    <externalReference r:id="rId4"/>
  </externalReferences>
  <definedNames>
    <definedName name="int_ext_sel" localSheetId="2" hidden="1">2</definedName>
    <definedName name="pagend" localSheetId="2">'305 Prices'!#REF!</definedName>
    <definedName name="pagend">'[1]304 Summary Australian'!#REF!</definedName>
    <definedName name="Pagestart" localSheetId="2">'305 Prices'!#REF!</definedName>
    <definedName name="Pagestart">'[1]304 Summary Australian'!#REF!</definedName>
    <definedName name="_xlnm.Print_Area" localSheetId="2">'305 Prices'!$B$1:$H$62</definedName>
    <definedName name="tablend" localSheetId="2">'305 Prices'!#REF!</definedName>
    <definedName name="tablend">'[1]304 Summary Australian'!#REF!</definedName>
    <definedName name="tablestart" localSheetId="2">'305 Prices'!#REF!</definedName>
    <definedName name="tablestart">'[1]304 Summary Australian'!#REF!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B4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EN2" i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EM3" i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EM2" i="1"/>
  <c r="DO3" i="1"/>
  <c r="DN3" i="1"/>
  <c r="DM3" i="1"/>
  <c r="DL3" i="1"/>
  <c r="DK3" i="1"/>
  <c r="DJ3" i="1"/>
  <c r="DI3" i="1"/>
  <c r="DH3" i="1"/>
  <c r="DG3" i="1"/>
  <c r="DP3" i="1"/>
  <c r="DP2" i="1"/>
  <c r="DO2" i="1"/>
  <c r="DN2" i="1"/>
  <c r="DM2" i="1"/>
  <c r="DL2" i="1"/>
  <c r="DK2" i="1"/>
  <c r="DJ2" i="1"/>
  <c r="DI2" i="1"/>
  <c r="DH2" i="1"/>
  <c r="DG2" i="1"/>
</calcChain>
</file>

<file path=xl/sharedStrings.xml><?xml version="1.0" encoding="utf-8"?>
<sst xmlns="http://schemas.openxmlformats.org/spreadsheetml/2006/main" count="136" uniqueCount="84">
  <si>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</si>
  <si>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</si>
  <si>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</si>
  <si>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</si>
  <si>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</si>
  <si>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</si>
  <si>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</si>
  <si>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</si>
  <si>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</si>
  <si>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</si>
  <si>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</si>
  <si>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</si>
  <si>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</si>
  <si>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</si>
  <si>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</si>
  <si>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</si>
  <si>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</si>
  <si>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</si>
  <si>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</si>
  <si>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</si>
  <si>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</si>
  <si>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</si>
  <si>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</si>
  <si>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</si>
  <si>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</si>
  <si>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</si>
  <si>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</si>
  <si>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</si>
  <si>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</si>
  <si>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</si>
  <si>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</si>
  <si>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</si>
  <si>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</si>
  <si>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</si>
  <si>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</si>
  <si>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</si>
  <si>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</si>
  <si>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</si>
  <si>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</si>
  <si>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</si>
  <si>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</si>
  <si>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</si>
  <si>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</si>
  <si>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</si>
  <si>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</si>
  <si>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</si>
  <si>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</si>
  <si>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</si>
  <si>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</si>
  <si>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</si>
  <si>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</si>
  <si>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</si>
  <si>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</si>
  <si>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</si>
  <si>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</si>
  <si>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</si>
  <si>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</si>
  <si>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</si>
  <si>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</si>
  <si>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</si>
  <si>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V.01</t>
  </si>
  <si>
    <t>Total Nickel consumption</t>
  </si>
  <si>
    <t>Eric Young</t>
  </si>
  <si>
    <t>NoB_Scenario</t>
  </si>
  <si>
    <t>Roskill</t>
  </si>
  <si>
    <t>2020-2040 taken from Roskill JRC report and Wood Mackenzie Giga Metals Market forecast</t>
  </si>
  <si>
    <t>WoodMac</t>
  </si>
  <si>
    <t>na</t>
  </si>
  <si>
    <t>US$/t</t>
  </si>
  <si>
    <t>kt</t>
  </si>
  <si>
    <t>b</t>
  </si>
  <si>
    <t>Price</t>
  </si>
  <si>
    <t>Consumption</t>
  </si>
  <si>
    <t>Stocks</t>
  </si>
  <si>
    <t>Smelter/refinery</t>
  </si>
  <si>
    <t>Mine</t>
  </si>
  <si>
    <t>Nickel</t>
  </si>
  <si>
    <t>305  World production, consumption and prices of nickel</t>
  </si>
  <si>
    <t xml:space="preserve">Historic data from 1960 to 2008 taken from Australians Government records acs. 2008 to 2020 from End Use Report and RMG global production statistics. Though BGS stats would be better. </t>
  </si>
  <si>
    <t>post 2040 2% growth</t>
  </si>
  <si>
    <t>NoB_Ni_Demand</t>
  </si>
  <si>
    <t>N0B_Ni_Demand</t>
  </si>
  <si>
    <t>High Class 1</t>
  </si>
  <si>
    <t>High Class 1 = Wood 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</si>
</sst>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###\ ##0;\–###\ ##0"/>
    <numFmt numFmtId="167" formatCode="###\ \ ##0.0;\–###\ \ ##0"/>
    <numFmt numFmtId="168" formatCode="###\ \ ##0;\–###\ \ ##0"/>
    <numFmt numFmtId="169" formatCode="d/m/yy\ \ \ h:mm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0"/>
      <name val="Helv"/>
    </font>
    <font>
      <sz val="12"/>
      <name val="Calibri"/>
      <family val="2"/>
      <scheme val="minor"/>
    </font>
    <font>
      <sz val="12"/>
      <color indexed="0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0" borderId="0"/>
  </cellStyleXfs>
  <cellXfs count="47">
    <xf numFmtId="0" fontId="0" fillId="0" borderId="0" xfId="0"/>
    <xf numFmtId="164" fontId="0" fillId="0" borderId="0" xfId="0" applyNumberFormat="1"/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quotePrefix="1" applyFont="1"/>
    <xf numFmtId="0" fontId="3" fillId="2" borderId="0" xfId="0" applyFont="1" applyFill="1"/>
    <xf numFmtId="0" fontId="5" fillId="0" borderId="0" xfId="0" applyFont="1"/>
    <xf numFmtId="0" fontId="5" fillId="3" borderId="0" xfId="0" applyFont="1" applyFill="1"/>
    <xf numFmtId="0" fontId="4" fillId="3" borderId="0" xfId="0" applyFont="1" applyFill="1"/>
    <xf numFmtId="14" fontId="4" fillId="0" borderId="0" xfId="0" quotePrefix="1" applyNumberFormat="1" applyFont="1"/>
    <xf numFmtId="0" fontId="5" fillId="2" borderId="0" xfId="0" applyFont="1" applyFill="1"/>
    <xf numFmtId="0" fontId="4" fillId="3" borderId="0" xfId="0" applyFont="1" applyFill="1" applyAlignment="1">
      <alignment horizontal="center"/>
    </xf>
    <xf numFmtId="164" fontId="0" fillId="0" borderId="0" xfId="0" applyNumberFormat="1" applyFont="1"/>
    <xf numFmtId="165" fontId="2" fillId="4" borderId="0" xfId="1" applyNumberFormat="1" applyBorder="1" applyProtection="1">
      <protection locked="0"/>
    </xf>
    <xf numFmtId="165" fontId="2" fillId="4" borderId="0" xfId="1" applyNumberFormat="1"/>
    <xf numFmtId="0" fontId="4" fillId="0" borderId="0" xfId="0" quotePrefix="1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/>
    <xf numFmtId="0" fontId="8" fillId="0" borderId="0" xfId="3" applyFont="1"/>
    <xf numFmtId="0" fontId="8" fillId="0" borderId="0" xfId="3" applyFont="1" applyAlignment="1">
      <alignment horizontal="right"/>
    </xf>
    <xf numFmtId="0" fontId="8" fillId="0" borderId="0" xfId="3" applyFont="1" applyAlignment="1">
      <alignment horizontal="left"/>
    </xf>
    <xf numFmtId="0" fontId="7" fillId="0" borderId="0" xfId="3" applyFont="1" applyAlignment="1">
      <alignment horizontal="right"/>
    </xf>
    <xf numFmtId="0" fontId="7" fillId="0" borderId="2" xfId="3" applyFont="1" applyBorder="1"/>
    <xf numFmtId="0" fontId="8" fillId="0" borderId="2" xfId="3" applyFont="1" applyBorder="1" applyAlignment="1">
      <alignment horizontal="right"/>
    </xf>
    <xf numFmtId="0" fontId="8" fillId="0" borderId="2" xfId="3" applyFont="1" applyBorder="1" applyAlignment="1">
      <alignment horizontal="left"/>
    </xf>
    <xf numFmtId="0" fontId="9" fillId="0" borderId="0" xfId="3" applyFont="1" applyAlignment="1">
      <alignment horizontal="left" vertical="center"/>
    </xf>
    <xf numFmtId="0" fontId="9" fillId="0" borderId="1" xfId="3" applyFont="1" applyBorder="1" applyAlignment="1">
      <alignment horizontal="centerContinuous" vertical="top"/>
    </xf>
    <xf numFmtId="0" fontId="8" fillId="0" borderId="1" xfId="3" applyFont="1" applyBorder="1"/>
    <xf numFmtId="0" fontId="9" fillId="0" borderId="0" xfId="3" applyFont="1" applyAlignment="1">
      <alignment horizontal="centerContinuous" vertical="top"/>
    </xf>
    <xf numFmtId="0" fontId="8" fillId="0" borderId="1" xfId="3" applyFont="1" applyBorder="1" applyAlignment="1">
      <alignment horizontal="centerContinuous"/>
    </xf>
    <xf numFmtId="0" fontId="9" fillId="0" borderId="0" xfId="3" applyFont="1" applyAlignment="1">
      <alignment horizontal="right" vertical="center"/>
    </xf>
    <xf numFmtId="0" fontId="9" fillId="0" borderId="0" xfId="3" applyNumberFormat="1" applyFont="1" applyAlignment="1">
      <alignment horizontal="right"/>
    </xf>
    <xf numFmtId="168" fontId="8" fillId="0" borderId="0" xfId="3" applyNumberFormat="1" applyFont="1" applyAlignment="1">
      <alignment horizontal="right"/>
    </xf>
    <xf numFmtId="167" fontId="8" fillId="0" borderId="0" xfId="3" applyNumberFormat="1" applyFont="1" applyAlignment="1">
      <alignment horizontal="right"/>
    </xf>
    <xf numFmtId="166" fontId="7" fillId="0" borderId="1" xfId="3" applyNumberFormat="1" applyFont="1" applyBorder="1"/>
    <xf numFmtId="166" fontId="8" fillId="0" borderId="1" xfId="3" applyNumberFormat="1" applyFont="1" applyBorder="1"/>
    <xf numFmtId="166" fontId="7" fillId="0" borderId="0" xfId="3" applyNumberFormat="1" applyFont="1"/>
    <xf numFmtId="166" fontId="8" fillId="0" borderId="0" xfId="3" applyNumberFormat="1" applyFont="1"/>
    <xf numFmtId="166" fontId="8" fillId="0" borderId="0" xfId="3" applyNumberFormat="1" applyFont="1" applyAlignment="1">
      <alignment horizontal="right"/>
    </xf>
    <xf numFmtId="169" fontId="7" fillId="0" borderId="0" xfId="3" applyNumberFormat="1" applyFont="1" applyAlignment="1">
      <alignment horizontal="right"/>
    </xf>
    <xf numFmtId="0" fontId="7" fillId="0" borderId="2" xfId="3" applyFont="1" applyBorder="1" applyAlignment="1">
      <alignment horizontal="right"/>
    </xf>
    <xf numFmtId="0" fontId="9" fillId="0" borderId="1" xfId="3" quotePrefix="1" applyFont="1" applyBorder="1" applyAlignment="1">
      <alignment horizontal="right" vertical="top"/>
    </xf>
    <xf numFmtId="0" fontId="9" fillId="0" borderId="0" xfId="3" quotePrefix="1" applyFont="1" applyAlignment="1">
      <alignment horizontal="right" vertical="top"/>
    </xf>
    <xf numFmtId="2" fontId="9" fillId="0" borderId="0" xfId="3" applyNumberFormat="1" applyFont="1" applyAlignment="1">
      <alignment horizontal="right"/>
    </xf>
    <xf numFmtId="0" fontId="8" fillId="0" borderId="1" xfId="3" applyFont="1" applyBorder="1" applyAlignment="1">
      <alignment horizontal="right"/>
    </xf>
    <xf numFmtId="164" fontId="1" fillId="5" borderId="0" xfId="2" applyNumberFormat="1"/>
  </cellXfs>
  <cellStyles count="4">
    <cellStyle name="20% - Accent1" xfId="1" builtinId="30"/>
    <cellStyle name="20% - Accent2" xfId="2" builtinId="34"/>
    <cellStyle name="Normal" xfId="0" builtinId="0"/>
    <cellStyle name="Normal_Wldprdpri" xfId="3" xr:uid="{8F98F2CB-4853-2F43-8822-75B23E0EEE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Roskill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Data!$B$2:$GT$2</c:f>
              <c:numCache>
                <c:formatCode>0.000</c:formatCode>
                <c:ptCount val="201"/>
                <c:pt idx="0">
                  <c:v>20.000000000000007</c:v>
                </c:pt>
                <c:pt idx="1">
                  <c:v>25.416666666666675</c:v>
                </c:pt>
                <c:pt idx="2">
                  <c:v>30.833333333333343</c:v>
                </c:pt>
                <c:pt idx="3">
                  <c:v>36.250000000000007</c:v>
                </c:pt>
                <c:pt idx="4">
                  <c:v>41.666666666666671</c:v>
                </c:pt>
                <c:pt idx="5">
                  <c:v>47.083333333333343</c:v>
                </c:pt>
                <c:pt idx="6">
                  <c:v>52.500000000000007</c:v>
                </c:pt>
                <c:pt idx="7">
                  <c:v>57.916666666666671</c:v>
                </c:pt>
                <c:pt idx="8">
                  <c:v>63.333333333333336</c:v>
                </c:pt>
                <c:pt idx="9">
                  <c:v>68.75</c:v>
                </c:pt>
                <c:pt idx="10">
                  <c:v>74.166666666666671</c:v>
                </c:pt>
                <c:pt idx="11">
                  <c:v>79.583333333333343</c:v>
                </c:pt>
                <c:pt idx="12">
                  <c:v>85</c:v>
                </c:pt>
                <c:pt idx="13">
                  <c:v>90.416666666666671</c:v>
                </c:pt>
                <c:pt idx="14">
                  <c:v>95.833333333333329</c:v>
                </c:pt>
                <c:pt idx="15">
                  <c:v>101.25</c:v>
                </c:pt>
                <c:pt idx="16">
                  <c:v>106.66666666666667</c:v>
                </c:pt>
                <c:pt idx="17">
                  <c:v>112.08333333333333</c:v>
                </c:pt>
                <c:pt idx="18">
                  <c:v>117.5</c:v>
                </c:pt>
                <c:pt idx="19">
                  <c:v>122.91666666666666</c:v>
                </c:pt>
                <c:pt idx="20">
                  <c:v>128.33333333333331</c:v>
                </c:pt>
                <c:pt idx="21">
                  <c:v>133.75</c:v>
                </c:pt>
                <c:pt idx="22">
                  <c:v>139.16666666666666</c:v>
                </c:pt>
                <c:pt idx="23">
                  <c:v>144.58333333333334</c:v>
                </c:pt>
                <c:pt idx="24">
                  <c:v>150</c:v>
                </c:pt>
                <c:pt idx="25">
                  <c:v>155.41666666666666</c:v>
                </c:pt>
                <c:pt idx="26">
                  <c:v>160.83333333333331</c:v>
                </c:pt>
                <c:pt idx="27">
                  <c:v>166.25</c:v>
                </c:pt>
                <c:pt idx="28">
                  <c:v>171.66666666666666</c:v>
                </c:pt>
                <c:pt idx="29">
                  <c:v>177.08333333333331</c:v>
                </c:pt>
                <c:pt idx="30">
                  <c:v>182.5</c:v>
                </c:pt>
                <c:pt idx="31">
                  <c:v>187.91666666666666</c:v>
                </c:pt>
                <c:pt idx="32">
                  <c:v>193.33333333333331</c:v>
                </c:pt>
                <c:pt idx="33">
                  <c:v>198.75</c:v>
                </c:pt>
                <c:pt idx="34">
                  <c:v>204.16666666666666</c:v>
                </c:pt>
                <c:pt idx="35">
                  <c:v>209.58333333333331</c:v>
                </c:pt>
                <c:pt idx="36">
                  <c:v>215</c:v>
                </c:pt>
                <c:pt idx="37">
                  <c:v>220.41666666666666</c:v>
                </c:pt>
                <c:pt idx="38">
                  <c:v>225.83333333333331</c:v>
                </c:pt>
                <c:pt idx="39">
                  <c:v>231.24999999999997</c:v>
                </c:pt>
                <c:pt idx="40">
                  <c:v>236.66666666666666</c:v>
                </c:pt>
                <c:pt idx="41">
                  <c:v>242.08333333333331</c:v>
                </c:pt>
                <c:pt idx="42">
                  <c:v>247.49999999999997</c:v>
                </c:pt>
                <c:pt idx="43">
                  <c:v>252.91666666666666</c:v>
                </c:pt>
                <c:pt idx="44">
                  <c:v>258.33333333333331</c:v>
                </c:pt>
                <c:pt idx="45">
                  <c:v>263.75</c:v>
                </c:pt>
                <c:pt idx="46">
                  <c:v>269.16666666666663</c:v>
                </c:pt>
                <c:pt idx="47">
                  <c:v>274.58333333333337</c:v>
                </c:pt>
                <c:pt idx="48">
                  <c:v>280</c:v>
                </c:pt>
                <c:pt idx="49">
                  <c:v>285.41666666666663</c:v>
                </c:pt>
                <c:pt idx="50">
                  <c:v>290.83333333333326</c:v>
                </c:pt>
                <c:pt idx="51">
                  <c:v>296.25</c:v>
                </c:pt>
                <c:pt idx="52">
                  <c:v>301.66666666666663</c:v>
                </c:pt>
                <c:pt idx="53">
                  <c:v>307.08333333333326</c:v>
                </c:pt>
                <c:pt idx="54">
                  <c:v>312.5</c:v>
                </c:pt>
                <c:pt idx="55">
                  <c:v>317.91666666666663</c:v>
                </c:pt>
                <c:pt idx="56">
                  <c:v>323.33333333333326</c:v>
                </c:pt>
                <c:pt idx="57">
                  <c:v>328.75</c:v>
                </c:pt>
                <c:pt idx="58">
                  <c:v>334.16666666666663</c:v>
                </c:pt>
                <c:pt idx="59">
                  <c:v>339.58333333333326</c:v>
                </c:pt>
                <c:pt idx="60">
                  <c:v>345</c:v>
                </c:pt>
                <c:pt idx="61">
                  <c:v>384</c:v>
                </c:pt>
                <c:pt idx="62">
                  <c:v>395</c:v>
                </c:pt>
                <c:pt idx="63">
                  <c:v>374</c:v>
                </c:pt>
                <c:pt idx="64">
                  <c:v>411</c:v>
                </c:pt>
                <c:pt idx="65">
                  <c:v>440</c:v>
                </c:pt>
                <c:pt idx="66">
                  <c:v>429</c:v>
                </c:pt>
                <c:pt idx="67">
                  <c:v>493</c:v>
                </c:pt>
                <c:pt idx="68">
                  <c:v>524</c:v>
                </c:pt>
                <c:pt idx="69">
                  <c:v>517</c:v>
                </c:pt>
                <c:pt idx="70">
                  <c:v>645</c:v>
                </c:pt>
                <c:pt idx="71">
                  <c:v>655</c:v>
                </c:pt>
                <c:pt idx="72">
                  <c:v>624</c:v>
                </c:pt>
                <c:pt idx="73">
                  <c:v>703</c:v>
                </c:pt>
                <c:pt idx="74">
                  <c:v>765</c:v>
                </c:pt>
                <c:pt idx="75">
                  <c:v>741</c:v>
                </c:pt>
                <c:pt idx="76">
                  <c:v>790</c:v>
                </c:pt>
                <c:pt idx="77">
                  <c:v>767</c:v>
                </c:pt>
                <c:pt idx="78">
                  <c:v>651</c:v>
                </c:pt>
                <c:pt idx="79">
                  <c:v>720</c:v>
                </c:pt>
                <c:pt idx="80">
                  <c:v>788</c:v>
                </c:pt>
                <c:pt idx="81">
                  <c:v>762</c:v>
                </c:pt>
                <c:pt idx="82">
                  <c:v>695</c:v>
                </c:pt>
                <c:pt idx="83">
                  <c:v>745</c:v>
                </c:pt>
                <c:pt idx="84">
                  <c:v>822</c:v>
                </c:pt>
                <c:pt idx="85">
                  <c:v>850</c:v>
                </c:pt>
                <c:pt idx="86">
                  <c:v>829</c:v>
                </c:pt>
                <c:pt idx="87">
                  <c:v>874.5</c:v>
                </c:pt>
                <c:pt idx="88">
                  <c:v>916.8</c:v>
                </c:pt>
                <c:pt idx="89">
                  <c:v>934.5</c:v>
                </c:pt>
                <c:pt idx="90">
                  <c:v>930.99599999999998</c:v>
                </c:pt>
                <c:pt idx="91">
                  <c:v>920.93399999999997</c:v>
                </c:pt>
                <c:pt idx="92">
                  <c:v>885.71799999999996</c:v>
                </c:pt>
                <c:pt idx="93">
                  <c:v>808.78300000000002</c:v>
                </c:pt>
                <c:pt idx="94">
                  <c:v>824.55799999999999</c:v>
                </c:pt>
                <c:pt idx="95">
                  <c:v>918.79499999999996</c:v>
                </c:pt>
                <c:pt idx="96">
                  <c:v>953.22569999999996</c:v>
                </c:pt>
                <c:pt idx="97">
                  <c:v>1012.321</c:v>
                </c:pt>
                <c:pt idx="98">
                  <c:v>1034.4379899999999</c:v>
                </c:pt>
                <c:pt idx="99">
                  <c:v>1027.7005999999999</c:v>
                </c:pt>
                <c:pt idx="100">
                  <c:v>1082.3955000000001</c:v>
                </c:pt>
                <c:pt idx="101">
                  <c:v>1160.0018600000001</c:v>
                </c:pt>
                <c:pt idx="102">
                  <c:v>1180.0889999999999</c:v>
                </c:pt>
                <c:pt idx="103">
                  <c:v>1192.2065</c:v>
                </c:pt>
                <c:pt idx="104">
                  <c:v>1252.12886</c:v>
                </c:pt>
                <c:pt idx="105">
                  <c:v>1293.1659299999999</c:v>
                </c:pt>
                <c:pt idx="106">
                  <c:v>1293.1659299999999</c:v>
                </c:pt>
                <c:pt idx="107">
                  <c:v>1293.1659299999999</c:v>
                </c:pt>
                <c:pt idx="108" formatCode="0.0">
                  <c:v>1446.6666666666667</c:v>
                </c:pt>
                <c:pt idx="109" formatCode="0.0">
                  <c:v>1189.5</c:v>
                </c:pt>
                <c:pt idx="110" formatCode="0.0">
                  <c:v>1351.6</c:v>
                </c:pt>
                <c:pt idx="111" formatCode="0.0">
                  <c:v>1575.3999999999999</c:v>
                </c:pt>
                <c:pt idx="112" formatCode="0.0">
                  <c:v>1615.4</c:v>
                </c:pt>
                <c:pt idx="113" formatCode="0.0">
                  <c:v>1719.5</c:v>
                </c:pt>
                <c:pt idx="114" formatCode="0.0">
                  <c:v>1825</c:v>
                </c:pt>
                <c:pt idx="115" formatCode="0.0">
                  <c:v>1829.8</c:v>
                </c:pt>
                <c:pt idx="116" formatCode="0.0">
                  <c:v>1966.1</c:v>
                </c:pt>
                <c:pt idx="117" formatCode="0.0">
                  <c:v>2088.3000000000002</c:v>
                </c:pt>
                <c:pt idx="118" formatCode="0.0">
                  <c:v>2189.6</c:v>
                </c:pt>
                <c:pt idx="119">
                  <c:v>2140</c:v>
                </c:pt>
                <c:pt idx="120">
                  <c:v>2192.8571428571431</c:v>
                </c:pt>
                <c:pt idx="121">
                  <c:v>2245.7142857142858</c:v>
                </c:pt>
                <c:pt idx="122">
                  <c:v>2298.5714285714289</c:v>
                </c:pt>
                <c:pt idx="123">
                  <c:v>2351.4285714285716</c:v>
                </c:pt>
                <c:pt idx="124">
                  <c:v>2404.2857142857147</c:v>
                </c:pt>
                <c:pt idx="125">
                  <c:v>2457.1428571428573</c:v>
                </c:pt>
                <c:pt idx="126">
                  <c:v>2510.0000000000005</c:v>
                </c:pt>
                <c:pt idx="127">
                  <c:v>2562.8571428571431</c:v>
                </c:pt>
                <c:pt idx="128">
                  <c:v>2615.7142857142862</c:v>
                </c:pt>
                <c:pt idx="129">
                  <c:v>2668.5714285714289</c:v>
                </c:pt>
                <c:pt idx="130">
                  <c:v>2721.428571428572</c:v>
                </c:pt>
                <c:pt idx="131">
                  <c:v>2774.2857142857147</c:v>
                </c:pt>
                <c:pt idx="132">
                  <c:v>2827.1428571428578</c:v>
                </c:pt>
                <c:pt idx="133">
                  <c:v>2880.0000000000005</c:v>
                </c:pt>
                <c:pt idx="134">
                  <c:v>2932.8571428571436</c:v>
                </c:pt>
                <c:pt idx="135">
                  <c:v>2985.7142857142862</c:v>
                </c:pt>
                <c:pt idx="136">
                  <c:v>3038.5714285714294</c:v>
                </c:pt>
                <c:pt idx="137">
                  <c:v>3091.428571428572</c:v>
                </c:pt>
                <c:pt idx="138">
                  <c:v>3144.2857142857151</c:v>
                </c:pt>
                <c:pt idx="139">
                  <c:v>3197.1428571428578</c:v>
                </c:pt>
                <c:pt idx="140">
                  <c:v>3250.0000000000009</c:v>
                </c:pt>
                <c:pt idx="141" formatCode="General">
                  <c:v>3315.0000000000009</c:v>
                </c:pt>
                <c:pt idx="142" formatCode="General">
                  <c:v>3381.3000000000011</c:v>
                </c:pt>
                <c:pt idx="143" formatCode="General">
                  <c:v>3448.9260000000013</c:v>
                </c:pt>
                <c:pt idx="144" formatCode="General">
                  <c:v>3517.9045200000014</c:v>
                </c:pt>
                <c:pt idx="145" formatCode="General">
                  <c:v>3588.2626104000014</c:v>
                </c:pt>
                <c:pt idx="146" formatCode="General">
                  <c:v>3660.0278626080017</c:v>
                </c:pt>
                <c:pt idx="147" formatCode="General">
                  <c:v>3733.2284198601619</c:v>
                </c:pt>
                <c:pt idx="148" formatCode="General">
                  <c:v>3807.8929882573652</c:v>
                </c:pt>
                <c:pt idx="149" formatCode="General">
                  <c:v>3884.0508480225126</c:v>
                </c:pt>
                <c:pt idx="150" formatCode="General">
                  <c:v>3961.7318649829631</c:v>
                </c:pt>
                <c:pt idx="151" formatCode="General">
                  <c:v>4040.9665022826225</c:v>
                </c:pt>
                <c:pt idx="152" formatCode="General">
                  <c:v>4121.7858323282753</c:v>
                </c:pt>
                <c:pt idx="153" formatCode="General">
                  <c:v>4204.2215489748405</c:v>
                </c:pt>
                <c:pt idx="154" formatCode="General">
                  <c:v>4288.3059799543371</c:v>
                </c:pt>
                <c:pt idx="155" formatCode="General">
                  <c:v>4374.0720995534239</c:v>
                </c:pt>
                <c:pt idx="156" formatCode="General">
                  <c:v>4461.5535415444929</c:v>
                </c:pt>
                <c:pt idx="157" formatCode="General">
                  <c:v>4550.7846123753825</c:v>
                </c:pt>
                <c:pt idx="158" formatCode="General">
                  <c:v>4641.8003046228905</c:v>
                </c:pt>
                <c:pt idx="159" formatCode="General">
                  <c:v>4734.6363107153484</c:v>
                </c:pt>
                <c:pt idx="160" formatCode="General">
                  <c:v>4829.3290369296556</c:v>
                </c:pt>
                <c:pt idx="161" formatCode="General">
                  <c:v>4925.9156176682491</c:v>
                </c:pt>
                <c:pt idx="162" formatCode="General">
                  <c:v>5024.4339300216143</c:v>
                </c:pt>
                <c:pt idx="163" formatCode="General">
                  <c:v>5124.9226086220469</c:v>
                </c:pt>
                <c:pt idx="164" formatCode="General">
                  <c:v>5227.4210607944879</c:v>
                </c:pt>
                <c:pt idx="165" formatCode="General">
                  <c:v>5331.9694820103778</c:v>
                </c:pt>
                <c:pt idx="166" formatCode="General">
                  <c:v>5438.6088716505856</c:v>
                </c:pt>
                <c:pt idx="167" formatCode="General">
                  <c:v>5547.3810490835976</c:v>
                </c:pt>
                <c:pt idx="168" formatCode="General">
                  <c:v>5658.3286700652698</c:v>
                </c:pt>
                <c:pt idx="169" formatCode="General">
                  <c:v>5771.4952434665756</c:v>
                </c:pt>
                <c:pt idx="170" formatCode="General">
                  <c:v>5886.9251483359076</c:v>
                </c:pt>
                <c:pt idx="171" formatCode="General">
                  <c:v>6004.663651302626</c:v>
                </c:pt>
                <c:pt idx="172" formatCode="General">
                  <c:v>6124.7569243286789</c:v>
                </c:pt>
                <c:pt idx="173" formatCode="General">
                  <c:v>6247.2520628152524</c:v>
                </c:pt>
                <c:pt idx="174" formatCode="General">
                  <c:v>6372.197104071558</c:v>
                </c:pt>
                <c:pt idx="175" formatCode="General">
                  <c:v>6499.6410461529895</c:v>
                </c:pt>
                <c:pt idx="176" formatCode="General">
                  <c:v>6629.6338670760497</c:v>
                </c:pt>
                <c:pt idx="177" formatCode="General">
                  <c:v>6762.2265444175709</c:v>
                </c:pt>
                <c:pt idx="178" formatCode="General">
                  <c:v>6897.4710753059226</c:v>
                </c:pt>
                <c:pt idx="179" formatCode="General">
                  <c:v>7035.4204968120412</c:v>
                </c:pt>
                <c:pt idx="180" formatCode="General">
                  <c:v>7176.1289067482821</c:v>
                </c:pt>
                <c:pt idx="181" formatCode="General">
                  <c:v>7319.6514848832476</c:v>
                </c:pt>
                <c:pt idx="182" formatCode="General">
                  <c:v>7466.0445145809126</c:v>
                </c:pt>
                <c:pt idx="183" formatCode="General">
                  <c:v>7615.3654048725311</c:v>
                </c:pt>
                <c:pt idx="184" formatCode="General">
                  <c:v>7767.6727129699821</c:v>
                </c:pt>
                <c:pt idx="185" formatCode="General">
                  <c:v>7923.0261672293818</c:v>
                </c:pt>
                <c:pt idx="186" formatCode="General">
                  <c:v>8081.48669057397</c:v>
                </c:pt>
                <c:pt idx="187" formatCode="General">
                  <c:v>8243.1164243854491</c:v>
                </c:pt>
                <c:pt idx="188" formatCode="General">
                  <c:v>8407.9787528731576</c:v>
                </c:pt>
                <c:pt idx="189" formatCode="General">
                  <c:v>8576.138327930621</c:v>
                </c:pt>
                <c:pt idx="190" formatCode="General">
                  <c:v>8747.6610944892327</c:v>
                </c:pt>
                <c:pt idx="191" formatCode="General">
                  <c:v>8922.6143163790184</c:v>
                </c:pt>
                <c:pt idx="192" formatCode="General">
                  <c:v>9101.0666027065981</c:v>
                </c:pt>
                <c:pt idx="193" formatCode="General">
                  <c:v>9283.0879347607297</c:v>
                </c:pt>
                <c:pt idx="194" formatCode="General">
                  <c:v>9468.749693455944</c:v>
                </c:pt>
                <c:pt idx="195" formatCode="General">
                  <c:v>9658.1246873250639</c:v>
                </c:pt>
                <c:pt idx="196" formatCode="General">
                  <c:v>9851.287181071566</c:v>
                </c:pt>
                <c:pt idx="197" formatCode="General">
                  <c:v>10048.312924692997</c:v>
                </c:pt>
                <c:pt idx="198" formatCode="General">
                  <c:v>10249.279183186856</c:v>
                </c:pt>
                <c:pt idx="199" formatCode="General">
                  <c:v>10454.264766850594</c:v>
                </c:pt>
                <c:pt idx="200" formatCode="General">
                  <c:v>10663.350062187606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6-7246-8163-54BD6CE512C8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WoodMac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Data!$B$3:$GT$3</c:f>
              <c:numCache>
                <c:formatCode>0.000</c:formatCode>
                <c:ptCount val="201"/>
                <c:pt idx="0">
                  <c:v>20.000000000000007</c:v>
                </c:pt>
                <c:pt idx="1">
                  <c:v>25.416666666666675</c:v>
                </c:pt>
                <c:pt idx="2">
                  <c:v>30.833333333333343</c:v>
                </c:pt>
                <c:pt idx="3">
                  <c:v>36.250000000000007</c:v>
                </c:pt>
                <c:pt idx="4">
                  <c:v>41.666666666666671</c:v>
                </c:pt>
                <c:pt idx="5">
                  <c:v>47.083333333333343</c:v>
                </c:pt>
                <c:pt idx="6">
                  <c:v>52.500000000000007</c:v>
                </c:pt>
                <c:pt idx="7">
                  <c:v>57.916666666666671</c:v>
                </c:pt>
                <c:pt idx="8">
                  <c:v>63.333333333333336</c:v>
                </c:pt>
                <c:pt idx="9">
                  <c:v>68.75</c:v>
                </c:pt>
                <c:pt idx="10">
                  <c:v>74.166666666666671</c:v>
                </c:pt>
                <c:pt idx="11">
                  <c:v>79.583333333333343</c:v>
                </c:pt>
                <c:pt idx="12">
                  <c:v>85</c:v>
                </c:pt>
                <c:pt idx="13">
                  <c:v>90.416666666666671</c:v>
                </c:pt>
                <c:pt idx="14">
                  <c:v>95.833333333333329</c:v>
                </c:pt>
                <c:pt idx="15">
                  <c:v>101.25</c:v>
                </c:pt>
                <c:pt idx="16">
                  <c:v>106.66666666666667</c:v>
                </c:pt>
                <c:pt idx="17">
                  <c:v>112.08333333333333</c:v>
                </c:pt>
                <c:pt idx="18">
                  <c:v>117.5</c:v>
                </c:pt>
                <c:pt idx="19">
                  <c:v>122.91666666666666</c:v>
                </c:pt>
                <c:pt idx="20">
                  <c:v>128.33333333333331</c:v>
                </c:pt>
                <c:pt idx="21">
                  <c:v>133.75</c:v>
                </c:pt>
                <c:pt idx="22">
                  <c:v>139.16666666666666</c:v>
                </c:pt>
                <c:pt idx="23">
                  <c:v>144.58333333333334</c:v>
                </c:pt>
                <c:pt idx="24">
                  <c:v>150</c:v>
                </c:pt>
                <c:pt idx="25">
                  <c:v>155.41666666666666</c:v>
                </c:pt>
                <c:pt idx="26">
                  <c:v>160.83333333333331</c:v>
                </c:pt>
                <c:pt idx="27">
                  <c:v>166.25</c:v>
                </c:pt>
                <c:pt idx="28">
                  <c:v>171.66666666666666</c:v>
                </c:pt>
                <c:pt idx="29">
                  <c:v>177.08333333333331</c:v>
                </c:pt>
                <c:pt idx="30">
                  <c:v>182.5</c:v>
                </c:pt>
                <c:pt idx="31">
                  <c:v>187.91666666666666</c:v>
                </c:pt>
                <c:pt idx="32">
                  <c:v>193.33333333333331</c:v>
                </c:pt>
                <c:pt idx="33">
                  <c:v>198.75</c:v>
                </c:pt>
                <c:pt idx="34">
                  <c:v>204.16666666666666</c:v>
                </c:pt>
                <c:pt idx="35">
                  <c:v>209.58333333333331</c:v>
                </c:pt>
                <c:pt idx="36">
                  <c:v>215</c:v>
                </c:pt>
                <c:pt idx="37">
                  <c:v>220.41666666666666</c:v>
                </c:pt>
                <c:pt idx="38">
                  <c:v>225.83333333333331</c:v>
                </c:pt>
                <c:pt idx="39">
                  <c:v>231.24999999999997</c:v>
                </c:pt>
                <c:pt idx="40">
                  <c:v>236.66666666666666</c:v>
                </c:pt>
                <c:pt idx="41">
                  <c:v>242.08333333333331</c:v>
                </c:pt>
                <c:pt idx="42">
                  <c:v>247.49999999999997</c:v>
                </c:pt>
                <c:pt idx="43">
                  <c:v>252.91666666666666</c:v>
                </c:pt>
                <c:pt idx="44">
                  <c:v>258.33333333333331</c:v>
                </c:pt>
                <c:pt idx="45">
                  <c:v>263.75</c:v>
                </c:pt>
                <c:pt idx="46">
                  <c:v>269.16666666666663</c:v>
                </c:pt>
                <c:pt idx="47">
                  <c:v>274.58333333333337</c:v>
                </c:pt>
                <c:pt idx="48">
                  <c:v>280</c:v>
                </c:pt>
                <c:pt idx="49">
                  <c:v>285.41666666666663</c:v>
                </c:pt>
                <c:pt idx="50">
                  <c:v>290.83333333333326</c:v>
                </c:pt>
                <c:pt idx="51">
                  <c:v>296.25</c:v>
                </c:pt>
                <c:pt idx="52">
                  <c:v>301.66666666666663</c:v>
                </c:pt>
                <c:pt idx="53">
                  <c:v>307.08333333333326</c:v>
                </c:pt>
                <c:pt idx="54">
                  <c:v>312.5</c:v>
                </c:pt>
                <c:pt idx="55">
                  <c:v>317.91666666666663</c:v>
                </c:pt>
                <c:pt idx="56">
                  <c:v>323.33333333333326</c:v>
                </c:pt>
                <c:pt idx="57">
                  <c:v>328.75</c:v>
                </c:pt>
                <c:pt idx="58">
                  <c:v>334.16666666666663</c:v>
                </c:pt>
                <c:pt idx="59">
                  <c:v>339.58333333333326</c:v>
                </c:pt>
                <c:pt idx="60">
                  <c:v>345</c:v>
                </c:pt>
                <c:pt idx="61">
                  <c:v>384</c:v>
                </c:pt>
                <c:pt idx="62">
                  <c:v>395</c:v>
                </c:pt>
                <c:pt idx="63">
                  <c:v>374</c:v>
                </c:pt>
                <c:pt idx="64">
                  <c:v>411</c:v>
                </c:pt>
                <c:pt idx="65">
                  <c:v>440</c:v>
                </c:pt>
                <c:pt idx="66">
                  <c:v>429</c:v>
                </c:pt>
                <c:pt idx="67">
                  <c:v>493</c:v>
                </c:pt>
                <c:pt idx="68">
                  <c:v>524</c:v>
                </c:pt>
                <c:pt idx="69">
                  <c:v>517</c:v>
                </c:pt>
                <c:pt idx="70">
                  <c:v>645</c:v>
                </c:pt>
                <c:pt idx="71">
                  <c:v>655</c:v>
                </c:pt>
                <c:pt idx="72">
                  <c:v>624</c:v>
                </c:pt>
                <c:pt idx="73">
                  <c:v>703</c:v>
                </c:pt>
                <c:pt idx="74">
                  <c:v>765</c:v>
                </c:pt>
                <c:pt idx="75">
                  <c:v>741</c:v>
                </c:pt>
                <c:pt idx="76">
                  <c:v>790</c:v>
                </c:pt>
                <c:pt idx="77">
                  <c:v>767</c:v>
                </c:pt>
                <c:pt idx="78">
                  <c:v>651</c:v>
                </c:pt>
                <c:pt idx="79">
                  <c:v>720</c:v>
                </c:pt>
                <c:pt idx="80">
                  <c:v>788</c:v>
                </c:pt>
                <c:pt idx="81">
                  <c:v>762</c:v>
                </c:pt>
                <c:pt idx="82">
                  <c:v>695</c:v>
                </c:pt>
                <c:pt idx="83">
                  <c:v>745</c:v>
                </c:pt>
                <c:pt idx="84">
                  <c:v>822</c:v>
                </c:pt>
                <c:pt idx="85">
                  <c:v>850</c:v>
                </c:pt>
                <c:pt idx="86">
                  <c:v>829</c:v>
                </c:pt>
                <c:pt idx="87">
                  <c:v>874.5</c:v>
                </c:pt>
                <c:pt idx="88">
                  <c:v>916.8</c:v>
                </c:pt>
                <c:pt idx="89">
                  <c:v>934.5</c:v>
                </c:pt>
                <c:pt idx="90">
                  <c:v>930.99599999999998</c:v>
                </c:pt>
                <c:pt idx="91">
                  <c:v>920.93399999999997</c:v>
                </c:pt>
                <c:pt idx="92">
                  <c:v>885.71799999999996</c:v>
                </c:pt>
                <c:pt idx="93">
                  <c:v>808.78300000000002</c:v>
                </c:pt>
                <c:pt idx="94">
                  <c:v>824.55799999999999</c:v>
                </c:pt>
                <c:pt idx="95">
                  <c:v>918.79499999999996</c:v>
                </c:pt>
                <c:pt idx="96">
                  <c:v>953.22569999999996</c:v>
                </c:pt>
                <c:pt idx="97">
                  <c:v>1012.321</c:v>
                </c:pt>
                <c:pt idx="98">
                  <c:v>1034.4379899999999</c:v>
                </c:pt>
                <c:pt idx="99">
                  <c:v>1027.7005999999999</c:v>
                </c:pt>
                <c:pt idx="100">
                  <c:v>1082.3955000000001</c:v>
                </c:pt>
                <c:pt idx="101">
                  <c:v>1160.0018600000001</c:v>
                </c:pt>
                <c:pt idx="102">
                  <c:v>1180.0889999999999</c:v>
                </c:pt>
                <c:pt idx="103">
                  <c:v>1192.2065</c:v>
                </c:pt>
                <c:pt idx="104">
                  <c:v>1252.12886</c:v>
                </c:pt>
                <c:pt idx="105">
                  <c:v>1293.1659299999999</c:v>
                </c:pt>
                <c:pt idx="106">
                  <c:v>1293.1659299999999</c:v>
                </c:pt>
                <c:pt idx="107">
                  <c:v>1293.1659299999999</c:v>
                </c:pt>
                <c:pt idx="108" formatCode="0.0">
                  <c:v>1446.6666666666667</c:v>
                </c:pt>
                <c:pt idx="109" formatCode="0.0">
                  <c:v>1189.5</c:v>
                </c:pt>
                <c:pt idx="110" formatCode="0.0">
                  <c:v>1351.6</c:v>
                </c:pt>
                <c:pt idx="111" formatCode="0.0">
                  <c:v>1575.3999999999999</c:v>
                </c:pt>
                <c:pt idx="112" formatCode="0.0">
                  <c:v>1615.4</c:v>
                </c:pt>
                <c:pt idx="113" formatCode="0.0">
                  <c:v>1719.5</c:v>
                </c:pt>
                <c:pt idx="114" formatCode="0.0">
                  <c:v>1825</c:v>
                </c:pt>
                <c:pt idx="115" formatCode="0.0">
                  <c:v>1829.8</c:v>
                </c:pt>
                <c:pt idx="116" formatCode="0.0">
                  <c:v>1966.1</c:v>
                </c:pt>
                <c:pt idx="117" formatCode="0.0">
                  <c:v>2088.3000000000002</c:v>
                </c:pt>
                <c:pt idx="118">
                  <c:v>2230</c:v>
                </c:pt>
                <c:pt idx="119">
                  <c:v>2231</c:v>
                </c:pt>
                <c:pt idx="120">
                  <c:v>2232</c:v>
                </c:pt>
                <c:pt idx="121">
                  <c:v>2233</c:v>
                </c:pt>
                <c:pt idx="122">
                  <c:v>2234</c:v>
                </c:pt>
                <c:pt idx="123">
                  <c:v>2235</c:v>
                </c:pt>
                <c:pt idx="124">
                  <c:v>2236</c:v>
                </c:pt>
                <c:pt idx="125">
                  <c:v>2237</c:v>
                </c:pt>
                <c:pt idx="126">
                  <c:v>2238</c:v>
                </c:pt>
                <c:pt idx="127">
                  <c:v>2239</c:v>
                </c:pt>
                <c:pt idx="128">
                  <c:v>2240</c:v>
                </c:pt>
                <c:pt idx="129">
                  <c:v>2241</c:v>
                </c:pt>
                <c:pt idx="130">
                  <c:v>2242</c:v>
                </c:pt>
                <c:pt idx="131">
                  <c:v>2243</c:v>
                </c:pt>
                <c:pt idx="132">
                  <c:v>2244</c:v>
                </c:pt>
                <c:pt idx="133">
                  <c:v>2245</c:v>
                </c:pt>
                <c:pt idx="134">
                  <c:v>2246</c:v>
                </c:pt>
                <c:pt idx="135">
                  <c:v>2247</c:v>
                </c:pt>
                <c:pt idx="136">
                  <c:v>2248</c:v>
                </c:pt>
                <c:pt idx="137">
                  <c:v>2249</c:v>
                </c:pt>
                <c:pt idx="138">
                  <c:v>2250</c:v>
                </c:pt>
                <c:pt idx="139">
                  <c:v>2251</c:v>
                </c:pt>
                <c:pt idx="140">
                  <c:v>2252</c:v>
                </c:pt>
                <c:pt idx="141" formatCode="General">
                  <c:v>2297.04</c:v>
                </c:pt>
                <c:pt idx="142" formatCode="General">
                  <c:v>2342.9807999999998</c:v>
                </c:pt>
                <c:pt idx="143" formatCode="General">
                  <c:v>2389.840416</c:v>
                </c:pt>
                <c:pt idx="144" formatCode="General">
                  <c:v>2437.6372243199999</c:v>
                </c:pt>
                <c:pt idx="145" formatCode="General">
                  <c:v>2486.3899688063998</c:v>
                </c:pt>
                <c:pt idx="146" formatCode="General">
                  <c:v>2536.1177681825279</c:v>
                </c:pt>
                <c:pt idx="147" formatCode="General">
                  <c:v>2586.8401235461783</c:v>
                </c:pt>
                <c:pt idx="148" formatCode="General">
                  <c:v>2638.5769260171019</c:v>
                </c:pt>
                <c:pt idx="149" formatCode="General">
                  <c:v>2691.3484645374438</c:v>
                </c:pt>
                <c:pt idx="150" formatCode="General">
                  <c:v>2745.1754338281926</c:v>
                </c:pt>
                <c:pt idx="151" formatCode="General">
                  <c:v>2800.0789425047565</c:v>
                </c:pt>
                <c:pt idx="152" formatCode="General">
                  <c:v>2856.0805213548515</c:v>
                </c:pt>
                <c:pt idx="153" formatCode="General">
                  <c:v>2913.2021317819485</c:v>
                </c:pt>
                <c:pt idx="154" formatCode="General">
                  <c:v>2971.4661744175874</c:v>
                </c:pt>
                <c:pt idx="155" formatCode="General">
                  <c:v>3030.895497905939</c:v>
                </c:pt>
                <c:pt idx="156" formatCode="General">
                  <c:v>3091.5134078640576</c:v>
                </c:pt>
                <c:pt idx="157" formatCode="General">
                  <c:v>3153.343676021339</c:v>
                </c:pt>
                <c:pt idx="158" formatCode="General">
                  <c:v>3216.4105495417657</c:v>
                </c:pt>
                <c:pt idx="159" formatCode="General">
                  <c:v>3280.7387605326012</c:v>
                </c:pt>
                <c:pt idx="160" formatCode="General">
                  <c:v>3346.3535357432534</c:v>
                </c:pt>
                <c:pt idx="161" formatCode="General">
                  <c:v>3413.2806064581187</c:v>
                </c:pt>
                <c:pt idx="162" formatCode="General">
                  <c:v>3481.5462185872811</c:v>
                </c:pt>
                <c:pt idx="163" formatCode="General">
                  <c:v>3551.1771429590267</c:v>
                </c:pt>
                <c:pt idx="164" formatCode="General">
                  <c:v>3622.2006858182071</c:v>
                </c:pt>
                <c:pt idx="165" formatCode="General">
                  <c:v>3694.6446995345714</c:v>
                </c:pt>
                <c:pt idx="166" formatCode="General">
                  <c:v>3768.5375935252628</c:v>
                </c:pt>
                <c:pt idx="167" formatCode="General">
                  <c:v>3843.9083453957683</c:v>
                </c:pt>
                <c:pt idx="168" formatCode="General">
                  <c:v>3920.7865123036836</c:v>
                </c:pt>
                <c:pt idx="169" formatCode="General">
                  <c:v>3999.2022425497576</c:v>
                </c:pt>
                <c:pt idx="170" formatCode="General">
                  <c:v>4079.1862874007529</c:v>
                </c:pt>
                <c:pt idx="171" formatCode="General">
                  <c:v>4160.7700131487682</c:v>
                </c:pt>
                <c:pt idx="172" formatCode="General">
                  <c:v>4243.985413411744</c:v>
                </c:pt>
                <c:pt idx="173" formatCode="General">
                  <c:v>4328.865121679979</c:v>
                </c:pt>
                <c:pt idx="174" formatCode="General">
                  <c:v>4415.4424241135785</c:v>
                </c:pt>
                <c:pt idx="175" formatCode="General">
                  <c:v>4503.7512725958504</c:v>
                </c:pt>
                <c:pt idx="176" formatCode="General">
                  <c:v>4593.8262980477675</c:v>
                </c:pt>
                <c:pt idx="177" formatCode="General">
                  <c:v>4685.7028240087229</c:v>
                </c:pt>
                <c:pt idx="178" formatCode="General">
                  <c:v>4779.4168804888977</c:v>
                </c:pt>
                <c:pt idx="179" formatCode="General">
                  <c:v>4875.0052180986759</c:v>
                </c:pt>
                <c:pt idx="180" formatCode="General">
                  <c:v>4972.505322460649</c:v>
                </c:pt>
                <c:pt idx="181" formatCode="General">
                  <c:v>5071.9554289098623</c:v>
                </c:pt>
                <c:pt idx="182" formatCode="General">
                  <c:v>5173.3945374880595</c:v>
                </c:pt>
                <c:pt idx="183" formatCode="General">
                  <c:v>5276.8624282378205</c:v>
                </c:pt>
                <c:pt idx="184" formatCode="General">
                  <c:v>5382.3996768025772</c:v>
                </c:pt>
                <c:pt idx="185" formatCode="General">
                  <c:v>5490.0476703386284</c:v>
                </c:pt>
                <c:pt idx="186" formatCode="General">
                  <c:v>5599.8486237454008</c:v>
                </c:pt>
                <c:pt idx="187" formatCode="General">
                  <c:v>5711.8455962203088</c:v>
                </c:pt>
                <c:pt idx="188" formatCode="General">
                  <c:v>5826.0825081447147</c:v>
                </c:pt>
                <c:pt idx="189" formatCode="General">
                  <c:v>5942.6041583076094</c:v>
                </c:pt>
                <c:pt idx="190" formatCode="General">
                  <c:v>6061.456241473762</c:v>
                </c:pt>
                <c:pt idx="191" formatCode="General">
                  <c:v>6182.6853663032371</c:v>
                </c:pt>
                <c:pt idx="192" formatCode="General">
                  <c:v>6306.3390736293022</c:v>
                </c:pt>
                <c:pt idx="193" formatCode="General">
                  <c:v>6432.4658551018883</c:v>
                </c:pt>
                <c:pt idx="194" formatCode="General">
                  <c:v>6561.1151722039258</c:v>
                </c:pt>
                <c:pt idx="195" formatCode="General">
                  <c:v>6692.3374756480043</c:v>
                </c:pt>
                <c:pt idx="196" formatCode="General">
                  <c:v>6826.1842251609642</c:v>
                </c:pt>
                <c:pt idx="197" formatCode="General">
                  <c:v>6962.7079096641837</c:v>
                </c:pt>
                <c:pt idx="198" formatCode="General">
                  <c:v>7101.9620678574674</c:v>
                </c:pt>
                <c:pt idx="199" formatCode="General">
                  <c:v>7244.0013092146173</c:v>
                </c:pt>
                <c:pt idx="200" formatCode="General">
                  <c:v>7388.8813353989099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6-7246-8163-54BD6CE512C8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High Class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Data!$B$1:$GT$1</c:f>
              <c:numCache>
                <c:formatCode>General</c:formatCode>
                <c:ptCount val="2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</c:numCache>
            </c:numRef>
          </c:cat>
          <c:val>
            <c:numRef>
              <c:f>Data!$B$4:$GT$4</c:f>
              <c:numCache>
                <c:formatCode>0.000</c:formatCode>
                <c:ptCount val="201"/>
                <c:pt idx="0">
                  <c:v>20.000000000000007</c:v>
                </c:pt>
                <c:pt idx="1">
                  <c:v>25.416666666666675</c:v>
                </c:pt>
                <c:pt idx="2">
                  <c:v>30.833333333333343</c:v>
                </c:pt>
                <c:pt idx="3">
                  <c:v>36.250000000000007</c:v>
                </c:pt>
                <c:pt idx="4">
                  <c:v>41.666666666666671</c:v>
                </c:pt>
                <c:pt idx="5">
                  <c:v>47.083333333333343</c:v>
                </c:pt>
                <c:pt idx="6">
                  <c:v>52.500000000000007</c:v>
                </c:pt>
                <c:pt idx="7">
                  <c:v>57.916666666666671</c:v>
                </c:pt>
                <c:pt idx="8">
                  <c:v>63.333333333333336</c:v>
                </c:pt>
                <c:pt idx="9">
                  <c:v>68.75</c:v>
                </c:pt>
                <c:pt idx="10">
                  <c:v>74.166666666666671</c:v>
                </c:pt>
                <c:pt idx="11">
                  <c:v>79.583333333333343</c:v>
                </c:pt>
                <c:pt idx="12">
                  <c:v>85</c:v>
                </c:pt>
                <c:pt idx="13">
                  <c:v>90.416666666666671</c:v>
                </c:pt>
                <c:pt idx="14">
                  <c:v>95.833333333333329</c:v>
                </c:pt>
                <c:pt idx="15">
                  <c:v>101.25</c:v>
                </c:pt>
                <c:pt idx="16">
                  <c:v>106.66666666666667</c:v>
                </c:pt>
                <c:pt idx="17">
                  <c:v>112.08333333333333</c:v>
                </c:pt>
                <c:pt idx="18">
                  <c:v>117.5</c:v>
                </c:pt>
                <c:pt idx="19">
                  <c:v>122.91666666666666</c:v>
                </c:pt>
                <c:pt idx="20">
                  <c:v>128.33333333333331</c:v>
                </c:pt>
                <c:pt idx="21">
                  <c:v>133.75</c:v>
                </c:pt>
                <c:pt idx="22">
                  <c:v>139.16666666666666</c:v>
                </c:pt>
                <c:pt idx="23">
                  <c:v>144.58333333333334</c:v>
                </c:pt>
                <c:pt idx="24">
                  <c:v>150</c:v>
                </c:pt>
                <c:pt idx="25">
                  <c:v>155.41666666666666</c:v>
                </c:pt>
                <c:pt idx="26">
                  <c:v>160.83333333333331</c:v>
                </c:pt>
                <c:pt idx="27">
                  <c:v>166.25</c:v>
                </c:pt>
                <c:pt idx="28">
                  <c:v>171.66666666666666</c:v>
                </c:pt>
                <c:pt idx="29">
                  <c:v>177.08333333333331</c:v>
                </c:pt>
                <c:pt idx="30">
                  <c:v>182.5</c:v>
                </c:pt>
                <c:pt idx="31">
                  <c:v>187.91666666666666</c:v>
                </c:pt>
                <c:pt idx="32">
                  <c:v>193.33333333333331</c:v>
                </c:pt>
                <c:pt idx="33">
                  <c:v>198.75</c:v>
                </c:pt>
                <c:pt idx="34">
                  <c:v>204.16666666666666</c:v>
                </c:pt>
                <c:pt idx="35">
                  <c:v>209.58333333333331</c:v>
                </c:pt>
                <c:pt idx="36">
                  <c:v>215</c:v>
                </c:pt>
                <c:pt idx="37">
                  <c:v>220.41666666666666</c:v>
                </c:pt>
                <c:pt idx="38">
                  <c:v>225.83333333333331</c:v>
                </c:pt>
                <c:pt idx="39">
                  <c:v>231.24999999999997</c:v>
                </c:pt>
                <c:pt idx="40">
                  <c:v>236.66666666666666</c:v>
                </c:pt>
                <c:pt idx="41">
                  <c:v>242.08333333333331</c:v>
                </c:pt>
                <c:pt idx="42">
                  <c:v>247.49999999999997</c:v>
                </c:pt>
                <c:pt idx="43">
                  <c:v>252.91666666666666</c:v>
                </c:pt>
                <c:pt idx="44">
                  <c:v>258.33333333333331</c:v>
                </c:pt>
                <c:pt idx="45">
                  <c:v>263.75</c:v>
                </c:pt>
                <c:pt idx="46">
                  <c:v>269.16666666666663</c:v>
                </c:pt>
                <c:pt idx="47">
                  <c:v>274.58333333333337</c:v>
                </c:pt>
                <c:pt idx="48">
                  <c:v>280</c:v>
                </c:pt>
                <c:pt idx="49">
                  <c:v>285.41666666666663</c:v>
                </c:pt>
                <c:pt idx="50">
                  <c:v>290.83333333333326</c:v>
                </c:pt>
                <c:pt idx="51">
                  <c:v>296.25</c:v>
                </c:pt>
                <c:pt idx="52">
                  <c:v>301.66666666666663</c:v>
                </c:pt>
                <c:pt idx="53">
                  <c:v>307.08333333333326</c:v>
                </c:pt>
                <c:pt idx="54">
                  <c:v>312.5</c:v>
                </c:pt>
                <c:pt idx="55">
                  <c:v>317.91666666666663</c:v>
                </c:pt>
                <c:pt idx="56">
                  <c:v>323.33333333333326</c:v>
                </c:pt>
                <c:pt idx="57">
                  <c:v>328.75</c:v>
                </c:pt>
                <c:pt idx="58">
                  <c:v>334.16666666666663</c:v>
                </c:pt>
                <c:pt idx="59">
                  <c:v>339.58333333333326</c:v>
                </c:pt>
                <c:pt idx="60">
                  <c:v>345</c:v>
                </c:pt>
                <c:pt idx="61">
                  <c:v>384</c:v>
                </c:pt>
                <c:pt idx="62">
                  <c:v>395</c:v>
                </c:pt>
                <c:pt idx="63">
                  <c:v>374</c:v>
                </c:pt>
                <c:pt idx="64">
                  <c:v>411</c:v>
                </c:pt>
                <c:pt idx="65">
                  <c:v>440</c:v>
                </c:pt>
                <c:pt idx="66">
                  <c:v>429</c:v>
                </c:pt>
                <c:pt idx="67">
                  <c:v>493</c:v>
                </c:pt>
                <c:pt idx="68">
                  <c:v>524</c:v>
                </c:pt>
                <c:pt idx="69">
                  <c:v>517</c:v>
                </c:pt>
                <c:pt idx="70">
                  <c:v>645</c:v>
                </c:pt>
                <c:pt idx="71">
                  <c:v>655</c:v>
                </c:pt>
                <c:pt idx="72">
                  <c:v>624</c:v>
                </c:pt>
                <c:pt idx="73">
                  <c:v>703</c:v>
                </c:pt>
                <c:pt idx="74">
                  <c:v>765</c:v>
                </c:pt>
                <c:pt idx="75">
                  <c:v>741</c:v>
                </c:pt>
                <c:pt idx="76">
                  <c:v>790</c:v>
                </c:pt>
                <c:pt idx="77">
                  <c:v>767</c:v>
                </c:pt>
                <c:pt idx="78">
                  <c:v>651</c:v>
                </c:pt>
                <c:pt idx="79">
                  <c:v>720</c:v>
                </c:pt>
                <c:pt idx="80">
                  <c:v>788</c:v>
                </c:pt>
                <c:pt idx="81">
                  <c:v>762</c:v>
                </c:pt>
                <c:pt idx="82">
                  <c:v>695</c:v>
                </c:pt>
                <c:pt idx="83">
                  <c:v>745</c:v>
                </c:pt>
                <c:pt idx="84">
                  <c:v>822</c:v>
                </c:pt>
                <c:pt idx="85">
                  <c:v>850</c:v>
                </c:pt>
                <c:pt idx="86">
                  <c:v>829</c:v>
                </c:pt>
                <c:pt idx="87">
                  <c:v>874.5</c:v>
                </c:pt>
                <c:pt idx="88">
                  <c:v>916.8</c:v>
                </c:pt>
                <c:pt idx="89">
                  <c:v>934.5</c:v>
                </c:pt>
                <c:pt idx="90">
                  <c:v>930.99599999999998</c:v>
                </c:pt>
                <c:pt idx="91">
                  <c:v>920.93399999999997</c:v>
                </c:pt>
                <c:pt idx="92">
                  <c:v>885.71799999999996</c:v>
                </c:pt>
                <c:pt idx="93">
                  <c:v>808.78300000000002</c:v>
                </c:pt>
                <c:pt idx="94">
                  <c:v>824.55799999999999</c:v>
                </c:pt>
                <c:pt idx="95">
                  <c:v>918.79499999999996</c:v>
                </c:pt>
                <c:pt idx="96">
                  <c:v>953.22569999999996</c:v>
                </c:pt>
                <c:pt idx="97">
                  <c:v>1012.321</c:v>
                </c:pt>
                <c:pt idx="98">
                  <c:v>1034.4379899999999</c:v>
                </c:pt>
                <c:pt idx="99">
                  <c:v>1027.7005999999999</c:v>
                </c:pt>
                <c:pt idx="100">
                  <c:v>1082.3955000000001</c:v>
                </c:pt>
                <c:pt idx="101">
                  <c:v>1160.0018600000001</c:v>
                </c:pt>
                <c:pt idx="102">
                  <c:v>1180.0889999999999</c:v>
                </c:pt>
                <c:pt idx="103">
                  <c:v>1192.2065</c:v>
                </c:pt>
                <c:pt idx="104">
                  <c:v>1252.12886</c:v>
                </c:pt>
                <c:pt idx="105">
                  <c:v>1293.1659299999999</c:v>
                </c:pt>
                <c:pt idx="106">
                  <c:v>1293.1659299999999</c:v>
                </c:pt>
                <c:pt idx="107">
                  <c:v>1293.1659299999999</c:v>
                </c:pt>
                <c:pt idx="108">
                  <c:v>1446.6666666666667</c:v>
                </c:pt>
                <c:pt idx="109">
                  <c:v>1189.5</c:v>
                </c:pt>
                <c:pt idx="110">
                  <c:v>1351.6</c:v>
                </c:pt>
                <c:pt idx="111">
                  <c:v>1575.3999999999999</c:v>
                </c:pt>
                <c:pt idx="112">
                  <c:v>1615.4</c:v>
                </c:pt>
                <c:pt idx="113">
                  <c:v>1719.5</c:v>
                </c:pt>
                <c:pt idx="114">
                  <c:v>1825</c:v>
                </c:pt>
                <c:pt idx="115">
                  <c:v>1829.8</c:v>
                </c:pt>
                <c:pt idx="116">
                  <c:v>1966.1</c:v>
                </c:pt>
                <c:pt idx="117">
                  <c:v>2088.3000000000002</c:v>
                </c:pt>
                <c:pt idx="118">
                  <c:v>2230</c:v>
                </c:pt>
                <c:pt idx="119">
                  <c:v>2231</c:v>
                </c:pt>
                <c:pt idx="120">
                  <c:v>2232</c:v>
                </c:pt>
                <c:pt idx="121">
                  <c:v>2233</c:v>
                </c:pt>
                <c:pt idx="122">
                  <c:v>2234</c:v>
                </c:pt>
                <c:pt idx="123">
                  <c:v>2235</c:v>
                </c:pt>
                <c:pt idx="124">
                  <c:v>2236</c:v>
                </c:pt>
                <c:pt idx="125">
                  <c:v>2237</c:v>
                </c:pt>
                <c:pt idx="126">
                  <c:v>2238</c:v>
                </c:pt>
                <c:pt idx="127">
                  <c:v>2239</c:v>
                </c:pt>
                <c:pt idx="128">
                  <c:v>2240</c:v>
                </c:pt>
                <c:pt idx="129">
                  <c:v>2241</c:v>
                </c:pt>
                <c:pt idx="130">
                  <c:v>2242</c:v>
                </c:pt>
                <c:pt idx="131">
                  <c:v>2243</c:v>
                </c:pt>
                <c:pt idx="132">
                  <c:v>2244</c:v>
                </c:pt>
                <c:pt idx="133">
                  <c:v>2245</c:v>
                </c:pt>
                <c:pt idx="134">
                  <c:v>2246</c:v>
                </c:pt>
                <c:pt idx="135">
                  <c:v>2247</c:v>
                </c:pt>
                <c:pt idx="136">
                  <c:v>2248</c:v>
                </c:pt>
                <c:pt idx="137">
                  <c:v>2249</c:v>
                </c:pt>
                <c:pt idx="138">
                  <c:v>2250</c:v>
                </c:pt>
                <c:pt idx="139">
                  <c:v>2251</c:v>
                </c:pt>
                <c:pt idx="140">
                  <c:v>2252</c:v>
                </c:pt>
                <c:pt idx="141">
                  <c:v>2297.04</c:v>
                </c:pt>
                <c:pt idx="142">
                  <c:v>2342.9807999999998</c:v>
                </c:pt>
                <c:pt idx="143">
                  <c:v>2389.840416</c:v>
                </c:pt>
                <c:pt idx="144">
                  <c:v>2437.6372243199999</c:v>
                </c:pt>
                <c:pt idx="145">
                  <c:v>2486.3899688063998</c:v>
                </c:pt>
                <c:pt idx="146">
                  <c:v>2536.1177681825279</c:v>
                </c:pt>
                <c:pt idx="147">
                  <c:v>2586.8401235461783</c:v>
                </c:pt>
                <c:pt idx="148">
                  <c:v>2638.5769260171019</c:v>
                </c:pt>
                <c:pt idx="149">
                  <c:v>2691.3484645374438</c:v>
                </c:pt>
                <c:pt idx="150">
                  <c:v>2745.1754338281926</c:v>
                </c:pt>
                <c:pt idx="151">
                  <c:v>2800.0789425047565</c:v>
                </c:pt>
                <c:pt idx="152">
                  <c:v>2856.0805213548515</c:v>
                </c:pt>
                <c:pt idx="153">
                  <c:v>2913.2021317819485</c:v>
                </c:pt>
                <c:pt idx="154">
                  <c:v>2971.4661744175874</c:v>
                </c:pt>
                <c:pt idx="155">
                  <c:v>3030.895497905939</c:v>
                </c:pt>
                <c:pt idx="156">
                  <c:v>3091.5134078640576</c:v>
                </c:pt>
                <c:pt idx="157">
                  <c:v>3153.343676021339</c:v>
                </c:pt>
                <c:pt idx="158">
                  <c:v>3216.4105495417657</c:v>
                </c:pt>
                <c:pt idx="159">
                  <c:v>3280.7387605326012</c:v>
                </c:pt>
                <c:pt idx="160">
                  <c:v>3346.3535357432534</c:v>
                </c:pt>
                <c:pt idx="161">
                  <c:v>3413.2806064581187</c:v>
                </c:pt>
                <c:pt idx="162">
                  <c:v>3481.5462185872811</c:v>
                </c:pt>
                <c:pt idx="163">
                  <c:v>3551.1771429590267</c:v>
                </c:pt>
                <c:pt idx="164">
                  <c:v>3622.2006858182071</c:v>
                </c:pt>
                <c:pt idx="165">
                  <c:v>3694.6446995345714</c:v>
                </c:pt>
                <c:pt idx="166">
                  <c:v>3768.5375935252628</c:v>
                </c:pt>
                <c:pt idx="167">
                  <c:v>3843.9083453957683</c:v>
                </c:pt>
                <c:pt idx="168">
                  <c:v>3920.7865123036836</c:v>
                </c:pt>
                <c:pt idx="169">
                  <c:v>3999.2022425497576</c:v>
                </c:pt>
                <c:pt idx="170">
                  <c:v>4079.1862874007529</c:v>
                </c:pt>
                <c:pt idx="171">
                  <c:v>4160.7700131487682</c:v>
                </c:pt>
                <c:pt idx="172">
                  <c:v>4243.985413411744</c:v>
                </c:pt>
                <c:pt idx="173">
                  <c:v>4328.865121679979</c:v>
                </c:pt>
                <c:pt idx="174">
                  <c:v>4415.4424241135785</c:v>
                </c:pt>
                <c:pt idx="175">
                  <c:v>4503.7512725958504</c:v>
                </c:pt>
                <c:pt idx="176">
                  <c:v>4593.8262980477675</c:v>
                </c:pt>
                <c:pt idx="177">
                  <c:v>4685.7028240087229</c:v>
                </c:pt>
                <c:pt idx="178">
                  <c:v>4779.4168804888977</c:v>
                </c:pt>
                <c:pt idx="179">
                  <c:v>4875.0052180986759</c:v>
                </c:pt>
                <c:pt idx="180">
                  <c:v>4972.505322460649</c:v>
                </c:pt>
                <c:pt idx="181">
                  <c:v>5071.9554289098623</c:v>
                </c:pt>
                <c:pt idx="182">
                  <c:v>5173.3945374880595</c:v>
                </c:pt>
                <c:pt idx="183">
                  <c:v>5276.8624282378205</c:v>
                </c:pt>
                <c:pt idx="184">
                  <c:v>5382.3996768025772</c:v>
                </c:pt>
                <c:pt idx="185">
                  <c:v>5490.0476703386284</c:v>
                </c:pt>
                <c:pt idx="186">
                  <c:v>5599.8486237454008</c:v>
                </c:pt>
                <c:pt idx="187">
                  <c:v>5711.8455962203088</c:v>
                </c:pt>
                <c:pt idx="188">
                  <c:v>5826.0825081447147</c:v>
                </c:pt>
                <c:pt idx="189">
                  <c:v>5942.6041583076094</c:v>
                </c:pt>
                <c:pt idx="190">
                  <c:v>6061.456241473762</c:v>
                </c:pt>
                <c:pt idx="191">
                  <c:v>6182.6853663032371</c:v>
                </c:pt>
                <c:pt idx="192">
                  <c:v>6306.3390736293022</c:v>
                </c:pt>
                <c:pt idx="193">
                  <c:v>6432.4658551018883</c:v>
                </c:pt>
                <c:pt idx="194">
                  <c:v>6561.1151722039258</c:v>
                </c:pt>
                <c:pt idx="195">
                  <c:v>6692.3374756480043</c:v>
                </c:pt>
                <c:pt idx="196">
                  <c:v>6826.1842251609642</c:v>
                </c:pt>
                <c:pt idx="197">
                  <c:v>6962.7079096641837</c:v>
                </c:pt>
                <c:pt idx="198">
                  <c:v>7101.9620678574674</c:v>
                </c:pt>
                <c:pt idx="199">
                  <c:v>7244.0013092146173</c:v>
                </c:pt>
                <c:pt idx="200">
                  <c:v>7388.8813353989099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8-8E4D-92B6-652DEC5A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61744"/>
        <c:axId val="447463392"/>
      </c:lineChart>
      <c:catAx>
        <c:axId val="4474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47463392"/>
        <c:crosses val="autoZero"/>
        <c:auto val="1"/>
        <c:lblAlgn val="ctr"/>
        <c:lblOffset val="100"/>
        <c:noMultiLvlLbl val="0"/>
      </c:catAx>
      <c:valAx>
        <c:axId val="4474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474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453858</xdr:colOff>
      <xdr:row>8</xdr:row>
      <xdr:rowOff>669</xdr:rowOff>
    </xdr:from>
    <xdr:to>
      <xdr:col>11</xdr:col>
      <xdr:colOff>786112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9DE56-D089-9E4F-96BC-822544B7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59</xdr:row>
      <xdr:rowOff>25400</xdr:rowOff>
    </xdr:from>
    <xdr:to>
      <xdr:col>7</xdr:col>
      <xdr:colOff>63500</xdr:colOff>
      <xdr:row>64</xdr:row>
      <xdr:rowOff>25400</xdr:rowOff>
    </xdr:to>
    <xdr:sp macro="" textlink="">
      <xdr:nvSpPr>
        <xdr:cNvPr id="2" name="Text 16">
          <a:extLst>
            <a:ext uri="{FF2B5EF4-FFF2-40B4-BE49-F238E27FC236}">
              <a16:creationId xmlns:a16="http://schemas.microsoft.com/office/drawing/2014/main" id="{620E0C02-FFC7-F64E-92B2-C884D7781F30}"/>
            </a:ext>
          </a:extLst>
        </xdr:cNvPr>
        <xdr:cNvSpPr txBox="1">
          <a:spLocks noChangeArrowheads="1"/>
        </xdr:cNvSpPr>
      </xdr:nvSpPr>
      <xdr:spPr bwMode="auto">
        <a:xfrm>
          <a:off x="1663700" y="11226800"/>
          <a:ext cx="83058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000000"/>
              </a:solidFill>
              <a:latin typeface="Futura Medium" charset="0"/>
              <a:cs typeface="Futura Medium" charset="0"/>
            </a:rPr>
            <a:t>a</a:t>
          </a:r>
          <a:r>
            <a:rPr lang="en-GB" sz="700" b="0" i="0" u="none" strike="noStrike" baseline="0">
              <a:solidFill>
                <a:srgbClr val="000000"/>
              </a:solidFill>
              <a:latin typeface="Futura Light" charset="0"/>
              <a:cs typeface="Futura Medium" charset="0"/>
            </a:rPr>
            <a:t> Commercial stocks excluding those held by the former Soviet Union. </a:t>
          </a:r>
          <a:r>
            <a:rPr lang="en-GB" sz="700" b="0" i="0" u="none" strike="noStrike" baseline="0">
              <a:solidFill>
                <a:srgbClr val="000000"/>
              </a:solidFill>
              <a:latin typeface="Futura Medium" charset="0"/>
              <a:cs typeface="Futura Medium" charset="0"/>
            </a:rPr>
            <a:t>b</a:t>
          </a:r>
          <a:r>
            <a:rPr lang="en-GB" sz="700" b="0" i="0" u="none" strike="noStrike" baseline="0">
              <a:solidFill>
                <a:srgbClr val="000000"/>
              </a:solidFill>
              <a:latin typeface="Futura Light" charset="0"/>
              <a:cs typeface="Futura Medium" charset="0"/>
            </a:rPr>
            <a:t> London Metal Exchange cash settlement price for refined nickel, melting grade. Prior to 1980, US producer price for electrolytic cathodes. </a:t>
          </a:r>
          <a:r>
            <a:rPr lang="en-GB" sz="700" b="0" i="0" u="none" strike="noStrike" baseline="0">
              <a:solidFill>
                <a:srgbClr val="000000"/>
              </a:solidFill>
              <a:latin typeface="Futura Medium" charset="0"/>
              <a:cs typeface="Futura Medium" charset="0"/>
            </a:rPr>
            <a:t>s </a:t>
          </a:r>
          <a:r>
            <a:rPr lang="en-GB" sz="700" b="0" i="0" u="none" strike="noStrike" baseline="0">
              <a:solidFill>
                <a:srgbClr val="000000"/>
              </a:solidFill>
              <a:latin typeface="Futura Light" charset="0"/>
              <a:cs typeface="Futura Medium" charset="0"/>
            </a:rPr>
            <a:t>ABARE estimates prior to 1989. </a:t>
          </a:r>
          <a:r>
            <a:rPr lang="en-GB" sz="700" b="0" i="0" u="none" strike="noStrike" baseline="0">
              <a:solidFill>
                <a:srgbClr val="000000"/>
              </a:solidFill>
              <a:latin typeface="Futura Medium" charset="0"/>
              <a:cs typeface="Futura Medium" charset="0"/>
            </a:rPr>
            <a:t>na</a:t>
          </a:r>
          <a:r>
            <a:rPr lang="en-GB" sz="700" b="0" i="0" u="none" strike="noStrike" baseline="0">
              <a:solidFill>
                <a:srgbClr val="000000"/>
              </a:solidFill>
              <a:latin typeface="Futura Light" charset="0"/>
              <a:cs typeface="Futura Medium" charset="0"/>
            </a:rPr>
            <a:t> Not available.</a:t>
          </a:r>
        </a:p>
        <a:p>
          <a:pPr algn="l" rtl="0">
            <a:defRPr sz="1000"/>
          </a:pPr>
          <a:r>
            <a:rPr lang="en-GB" sz="700" b="0" i="1" u="none" strike="noStrike" baseline="0">
              <a:solidFill>
                <a:srgbClr val="000000"/>
              </a:solidFill>
              <a:latin typeface="Futura Light" charset="0"/>
            </a:rPr>
            <a:t>Sources:</a:t>
          </a:r>
          <a:r>
            <a:rPr lang="en-GB" sz="700" b="0" i="0" u="none" strike="noStrike" baseline="0">
              <a:solidFill>
                <a:srgbClr val="000000"/>
              </a:solidFill>
              <a:latin typeface="Futura Light" charset="0"/>
            </a:rPr>
            <a:t>International Nickel Study Group,</a:t>
          </a:r>
          <a:r>
            <a:rPr lang="en-GB" sz="700" b="0" i="1" u="none" strike="noStrike" baseline="0">
              <a:solidFill>
                <a:srgbClr val="000000"/>
              </a:solidFill>
              <a:latin typeface="Futura Light" charset="0"/>
            </a:rPr>
            <a:t> World Nickel Statistics,</a:t>
          </a:r>
          <a:r>
            <a:rPr lang="en-GB" sz="700" b="0" i="0" u="none" strike="noStrike" baseline="0">
              <a:solidFill>
                <a:srgbClr val="000000"/>
              </a:solidFill>
              <a:latin typeface="Futura Light" charset="0"/>
            </a:rPr>
            <a:t>Lisbon, Portugal; World Bureau of Metal Statistics, </a:t>
          </a:r>
          <a:r>
            <a:rPr lang="en-GB" sz="700" b="0" i="1" u="none" strike="noStrike" baseline="0">
              <a:solidFill>
                <a:srgbClr val="000000"/>
              </a:solidFill>
              <a:latin typeface="Futura Light" charset="0"/>
            </a:rPr>
            <a:t>World Metal Statistics,</a:t>
          </a:r>
          <a:r>
            <a:rPr lang="en-GB" sz="700" b="0" i="0" u="none" strike="noStrike" baseline="0">
              <a:solidFill>
                <a:srgbClr val="000000"/>
              </a:solidFill>
              <a:latin typeface="Futura Light" charset="0"/>
            </a:rPr>
            <a:t>London; ABARE; London Metal Exchange.</a:t>
          </a:r>
        </a:p>
        <a:p>
          <a:pPr algn="l" rtl="0">
            <a:defRPr sz="1000"/>
          </a:pPr>
          <a:endParaRPr lang="en-GB" sz="700" b="1" i="0" u="none" strike="noStrike" baseline="0">
            <a:solidFill>
              <a:srgbClr val="000000"/>
            </a:solidFill>
            <a:latin typeface="Times" charset="0"/>
          </a:endParaRPr>
        </a:p>
        <a:p>
          <a:pPr algn="l" rtl="0">
            <a:defRPr sz="1000"/>
          </a:pPr>
          <a:endParaRPr lang="en-GB" sz="700" b="1" i="0" u="none" strike="noStrike" baseline="0">
            <a:solidFill>
              <a:srgbClr val="000000"/>
            </a:solidFill>
            <a:latin typeface="Times" charset="0"/>
          </a:endParaRPr>
        </a:p>
      </xdr:txBody>
    </xdr:sp>
    <xdr:clientData/>
  </xdr:twoCellAnchor>
  <xdr:oneCellAnchor>
    <xdr:from>
      <xdr:col>1</xdr:col>
      <xdr:colOff>0</xdr:colOff>
      <xdr:row>1</xdr:row>
      <xdr:rowOff>0</xdr:rowOff>
    </xdr:from>
    <xdr:ext cx="1168400" cy="444500"/>
    <xdr:pic>
      <xdr:nvPicPr>
        <xdr:cNvPr id="3" name="Picture 2">
          <a:extLst>
            <a:ext uri="{FF2B5EF4-FFF2-40B4-BE49-F238E27FC236}">
              <a16:creationId xmlns:a16="http://schemas.microsoft.com/office/drawing/2014/main" id="{26931CCA-2DC3-4D45-9896-16616AAED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800"/>
          <a:ext cx="11684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young/Downloads/acs-2006-nick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4 Summary Australian"/>
      <sheetName val="306 Smelter prod"/>
      <sheetName val="307 Mine prod"/>
      <sheetName val="308 Refined consumption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H28"/>
  <sheetViews>
    <sheetView topLeftCell="A13" zoomScale="89" workbookViewId="0">
      <selection activeCell="F28" sqref="F28"/>
    </sheetView>
  </sheetViews>
  <sheetFormatPr baseColWidth="10" defaultColWidth="11.5" defaultRowHeight="15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8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8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8">
      <c r="A3" s="6" t="s">
        <v>6</v>
      </c>
      <c r="B3" t="s">
        <v>80</v>
      </c>
      <c r="C3" s="4"/>
      <c r="D3" s="4"/>
      <c r="E3" s="4"/>
      <c r="F3" s="4"/>
      <c r="G3" s="5" t="s">
        <v>1</v>
      </c>
      <c r="H3" s="4" t="s">
        <v>7</v>
      </c>
    </row>
    <row r="4" spans="1:8">
      <c r="A4" s="6" t="s">
        <v>8</v>
      </c>
      <c r="B4" s="4" t="s">
        <v>9</v>
      </c>
      <c r="C4" s="7" t="s">
        <v>10</v>
      </c>
      <c r="D4" s="7" t="s">
        <v>11</v>
      </c>
      <c r="E4" s="4"/>
      <c r="F4" s="4"/>
      <c r="G4" s="5" t="s">
        <v>1</v>
      </c>
      <c r="H4" s="4" t="s">
        <v>12</v>
      </c>
    </row>
    <row r="5" spans="1:8">
      <c r="A5" s="6" t="s">
        <v>13</v>
      </c>
      <c r="B5" s="4" t="s">
        <v>14</v>
      </c>
      <c r="C5" s="8">
        <v>1</v>
      </c>
      <c r="D5" s="8">
        <v>1</v>
      </c>
      <c r="E5" s="4"/>
      <c r="F5" s="4"/>
      <c r="G5" s="5" t="s">
        <v>1</v>
      </c>
      <c r="H5" s="4" t="s">
        <v>15</v>
      </c>
    </row>
    <row r="6" spans="1:8">
      <c r="A6" s="6" t="s">
        <v>16</v>
      </c>
      <c r="B6" s="4" t="s">
        <v>14</v>
      </c>
      <c r="C6" s="4" t="s">
        <v>17</v>
      </c>
      <c r="D6" s="4"/>
      <c r="E6" s="5" t="s">
        <v>1</v>
      </c>
      <c r="F6" s="4"/>
      <c r="G6" s="5" t="s">
        <v>1</v>
      </c>
      <c r="H6" s="4" t="s">
        <v>18</v>
      </c>
    </row>
    <row r="7" spans="1:8">
      <c r="A7" s="6" t="s">
        <v>19</v>
      </c>
      <c r="B7" s="4" t="s">
        <v>20</v>
      </c>
      <c r="C7" s="4" t="s">
        <v>21</v>
      </c>
      <c r="D7" s="4"/>
      <c r="E7" s="5"/>
      <c r="F7" s="4"/>
      <c r="G7" s="5" t="s">
        <v>1</v>
      </c>
      <c r="H7" s="4" t="s">
        <v>22</v>
      </c>
    </row>
    <row r="8" spans="1:8">
      <c r="A8" s="2" t="s">
        <v>23</v>
      </c>
      <c r="B8" s="4" t="s">
        <v>24</v>
      </c>
      <c r="C8" s="4"/>
      <c r="D8" s="4"/>
      <c r="E8" s="4"/>
      <c r="F8" s="4"/>
      <c r="G8" s="5" t="s">
        <v>1</v>
      </c>
      <c r="H8" s="4" t="s">
        <v>25</v>
      </c>
    </row>
    <row r="9" spans="1:8">
      <c r="A9" s="2" t="s">
        <v>26</v>
      </c>
      <c r="B9" t="s">
        <v>81</v>
      </c>
      <c r="C9" s="4"/>
      <c r="D9" s="4"/>
      <c r="E9" s="4"/>
      <c r="F9" s="4"/>
      <c r="G9" s="5" t="s">
        <v>1</v>
      </c>
      <c r="H9" s="4" t="s">
        <v>27</v>
      </c>
    </row>
    <row r="10" spans="1:8">
      <c r="A10" s="6" t="s">
        <v>28</v>
      </c>
      <c r="C10" s="4"/>
      <c r="D10" s="4"/>
      <c r="E10" s="4"/>
      <c r="F10" s="4"/>
      <c r="G10" s="5" t="s">
        <v>1</v>
      </c>
      <c r="H10" s="4" t="s">
        <v>29</v>
      </c>
    </row>
    <row r="11" spans="1:8">
      <c r="A11" s="2" t="s">
        <v>30</v>
      </c>
      <c r="B11" s="10">
        <v>43930</v>
      </c>
      <c r="C11" s="4"/>
      <c r="D11" s="4"/>
      <c r="E11" s="4"/>
      <c r="F11" s="4"/>
      <c r="G11" s="5" t="s">
        <v>1</v>
      </c>
      <c r="H11" s="4" t="s">
        <v>31</v>
      </c>
    </row>
    <row r="12" spans="1:8">
      <c r="A12" s="6" t="s">
        <v>32</v>
      </c>
      <c r="B12" s="10">
        <v>44308</v>
      </c>
      <c r="C12" s="4"/>
      <c r="D12" s="4"/>
      <c r="E12" s="4"/>
      <c r="F12" s="4"/>
      <c r="G12" s="5" t="s">
        <v>1</v>
      </c>
      <c r="H12" s="4" t="s">
        <v>33</v>
      </c>
    </row>
    <row r="13" spans="1:8">
      <c r="A13" s="6" t="s">
        <v>34</v>
      </c>
      <c r="B13" s="4" t="s">
        <v>62</v>
      </c>
      <c r="C13" s="4"/>
      <c r="D13" s="4"/>
      <c r="E13" s="4"/>
      <c r="F13" s="4"/>
      <c r="G13" s="5" t="s">
        <v>1</v>
      </c>
      <c r="H13" s="4" t="s">
        <v>35</v>
      </c>
    </row>
    <row r="14" spans="1:8">
      <c r="A14" s="6" t="s">
        <v>36</v>
      </c>
      <c r="B14" t="s">
        <v>60</v>
      </c>
      <c r="C14" s="4"/>
      <c r="D14" s="4"/>
      <c r="E14" s="4"/>
      <c r="F14" s="4"/>
      <c r="G14" s="5" t="s">
        <v>1</v>
      </c>
      <c r="H14" s="4" t="s">
        <v>37</v>
      </c>
    </row>
    <row r="15" spans="1:8">
      <c r="A15" s="6" t="s">
        <v>38</v>
      </c>
      <c r="B15" s="9" t="s">
        <v>56</v>
      </c>
      <c r="C15" s="4"/>
      <c r="D15" s="4"/>
      <c r="E15" s="4"/>
      <c r="F15" s="4"/>
      <c r="G15" s="5" t="s">
        <v>1</v>
      </c>
      <c r="H15" s="4" t="s">
        <v>39</v>
      </c>
    </row>
    <row r="16" spans="1:8">
      <c r="A16" s="2" t="s">
        <v>40</v>
      </c>
      <c r="B16" s="4"/>
      <c r="C16" s="4"/>
      <c r="D16" s="4"/>
      <c r="E16" s="4"/>
      <c r="F16" s="4"/>
      <c r="G16" s="5"/>
      <c r="H16" s="4"/>
    </row>
    <row r="17" spans="1:8">
      <c r="A17" s="2" t="s">
        <v>40</v>
      </c>
      <c r="B17" s="4"/>
      <c r="C17" s="4"/>
      <c r="D17" s="4"/>
      <c r="E17" s="4"/>
      <c r="F17" s="4"/>
      <c r="G17" s="5"/>
      <c r="H17" s="4"/>
    </row>
    <row r="18" spans="1:8">
      <c r="A18" s="2" t="s">
        <v>40</v>
      </c>
      <c r="B18" s="4"/>
      <c r="C18" s="4"/>
      <c r="D18" s="4"/>
      <c r="E18" s="4"/>
      <c r="F18" s="4"/>
      <c r="G18" s="5"/>
      <c r="H18" s="4"/>
    </row>
    <row r="19" spans="1:8">
      <c r="A19" s="2" t="s">
        <v>40</v>
      </c>
      <c r="B19" s="4"/>
      <c r="C19" s="4"/>
      <c r="D19" s="4"/>
      <c r="E19" s="4"/>
      <c r="F19" s="4"/>
      <c r="G19" s="5"/>
      <c r="H19" s="4"/>
    </row>
    <row r="20" spans="1:8">
      <c r="A20" s="2" t="s">
        <v>40</v>
      </c>
      <c r="B20" s="4"/>
      <c r="C20" s="4"/>
      <c r="D20" s="4"/>
      <c r="E20" s="4"/>
      <c r="F20" s="4"/>
      <c r="G20" s="5"/>
      <c r="H20" s="4"/>
    </row>
    <row r="21" spans="1:8">
      <c r="A21" s="6" t="s">
        <v>41</v>
      </c>
      <c r="B21" s="3" t="s">
        <v>20</v>
      </c>
      <c r="C21" s="11" t="s">
        <v>42</v>
      </c>
      <c r="D21" s="12">
        <v>3</v>
      </c>
      <c r="E21" s="11" t="s">
        <v>43</v>
      </c>
      <c r="F21" s="12">
        <v>201</v>
      </c>
      <c r="G21" s="5" t="s">
        <v>1</v>
      </c>
      <c r="H21" s="4" t="s">
        <v>44</v>
      </c>
    </row>
    <row r="22" spans="1:8">
      <c r="A22" s="6" t="s">
        <v>45</v>
      </c>
      <c r="B22" s="6" t="s">
        <v>46</v>
      </c>
      <c r="C22" s="6" t="s">
        <v>47</v>
      </c>
      <c r="D22" s="6" t="s">
        <v>48</v>
      </c>
      <c r="E22" s="6" t="s">
        <v>49</v>
      </c>
      <c r="F22" s="6" t="s">
        <v>50</v>
      </c>
      <c r="G22" s="5" t="s">
        <v>1</v>
      </c>
      <c r="H22" s="4"/>
    </row>
    <row r="23" spans="1:8">
      <c r="A23" s="9" t="s">
        <v>63</v>
      </c>
      <c r="B23" s="4" t="s">
        <v>57</v>
      </c>
      <c r="C23" s="9" t="s">
        <v>58</v>
      </c>
      <c r="D23" s="4" t="s">
        <v>58</v>
      </c>
      <c r="E23" s="9" t="s">
        <v>51</v>
      </c>
      <c r="F23" s="4" t="s">
        <v>61</v>
      </c>
      <c r="G23" s="5" t="s">
        <v>1</v>
      </c>
      <c r="H23" s="4" t="s">
        <v>52</v>
      </c>
    </row>
    <row r="24" spans="1:8">
      <c r="A24" s="9"/>
      <c r="B24" s="4"/>
      <c r="C24" s="4"/>
      <c r="D24" s="4"/>
      <c r="E24" s="5" t="s">
        <v>1</v>
      </c>
      <c r="G24" s="5" t="s">
        <v>1</v>
      </c>
      <c r="H24" s="4" t="s">
        <v>53</v>
      </c>
    </row>
    <row r="25" spans="1:8" ht="96">
      <c r="C25" s="4"/>
      <c r="D25" s="4"/>
      <c r="E25" s="4"/>
      <c r="F25" s="16" t="s">
        <v>78</v>
      </c>
      <c r="G25" s="5" t="s">
        <v>1</v>
      </c>
      <c r="H25" s="4" t="s">
        <v>54</v>
      </c>
    </row>
    <row r="26" spans="1:8" ht="48">
      <c r="C26" s="4"/>
      <c r="D26" s="4"/>
      <c r="E26" s="4"/>
      <c r="F26" s="17" t="s">
        <v>65</v>
      </c>
      <c r="G26" s="5" t="s">
        <v>1</v>
      </c>
      <c r="H26" s="4" t="s">
        <v>55</v>
      </c>
    </row>
    <row r="27" spans="1:8">
      <c r="C27" s="4"/>
      <c r="D27" s="4"/>
      <c r="E27" s="4"/>
      <c r="F27" s="4" t="s">
        <v>79</v>
      </c>
      <c r="G27" s="5" t="s">
        <v>1</v>
      </c>
      <c r="H27" s="4"/>
    </row>
    <row r="28" spans="1:8">
      <c r="A28" t="s">
        <v>1</v>
      </c>
      <c r="E28" s="4"/>
      <c r="F28" s="4" t="s">
        <v>83</v>
      </c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4"/>
  <sheetViews>
    <sheetView tabSelected="1" zoomScaleNormal="55" workbookViewId="0">
      <selection activeCell="B4" sqref="B4:GT4"/>
    </sheetView>
  </sheetViews>
  <sheetFormatPr baseColWidth="10" defaultColWidth="8.83203125" defaultRowHeight="15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  <col min="120" max="120" width="10.33203125" customWidth="1"/>
  </cols>
  <sheetData>
    <row r="1" spans="1:202" s="2" customFormat="1">
      <c r="A1" s="2" t="s">
        <v>59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ht="16">
      <c r="A2" s="2" t="s">
        <v>64</v>
      </c>
      <c r="B2" s="13">
        <v>20.000000000000007</v>
      </c>
      <c r="C2" s="13">
        <v>25.416666666666675</v>
      </c>
      <c r="D2" s="13">
        <v>30.833333333333343</v>
      </c>
      <c r="E2" s="13">
        <v>36.250000000000007</v>
      </c>
      <c r="F2" s="13">
        <v>41.666666666666671</v>
      </c>
      <c r="G2" s="13">
        <v>47.083333333333343</v>
      </c>
      <c r="H2" s="13">
        <v>52.500000000000007</v>
      </c>
      <c r="I2" s="13">
        <v>57.916666666666671</v>
      </c>
      <c r="J2" s="13">
        <v>63.333333333333336</v>
      </c>
      <c r="K2" s="13">
        <v>68.75</v>
      </c>
      <c r="L2" s="13">
        <v>74.166666666666671</v>
      </c>
      <c r="M2" s="13">
        <v>79.583333333333343</v>
      </c>
      <c r="N2" s="13">
        <v>85</v>
      </c>
      <c r="O2" s="13">
        <v>90.416666666666671</v>
      </c>
      <c r="P2" s="13">
        <v>95.833333333333329</v>
      </c>
      <c r="Q2" s="13">
        <v>101.25</v>
      </c>
      <c r="R2" s="13">
        <v>106.66666666666667</v>
      </c>
      <c r="S2" s="13">
        <v>112.08333333333333</v>
      </c>
      <c r="T2" s="13">
        <v>117.5</v>
      </c>
      <c r="U2" s="13">
        <v>122.91666666666666</v>
      </c>
      <c r="V2" s="13">
        <v>128.33333333333331</v>
      </c>
      <c r="W2" s="13">
        <v>133.75</v>
      </c>
      <c r="X2" s="13">
        <v>139.16666666666666</v>
      </c>
      <c r="Y2" s="13">
        <v>144.58333333333334</v>
      </c>
      <c r="Z2" s="13">
        <v>150</v>
      </c>
      <c r="AA2" s="13">
        <v>155.41666666666666</v>
      </c>
      <c r="AB2" s="13">
        <v>160.83333333333331</v>
      </c>
      <c r="AC2" s="13">
        <v>166.25</v>
      </c>
      <c r="AD2" s="13">
        <v>171.66666666666666</v>
      </c>
      <c r="AE2" s="13">
        <v>177.08333333333331</v>
      </c>
      <c r="AF2" s="13">
        <v>182.5</v>
      </c>
      <c r="AG2" s="13">
        <v>187.91666666666666</v>
      </c>
      <c r="AH2" s="13">
        <v>193.33333333333331</v>
      </c>
      <c r="AI2" s="13">
        <v>198.75</v>
      </c>
      <c r="AJ2" s="13">
        <v>204.16666666666666</v>
      </c>
      <c r="AK2" s="13">
        <v>209.58333333333331</v>
      </c>
      <c r="AL2" s="13">
        <v>215</v>
      </c>
      <c r="AM2" s="13">
        <v>220.41666666666666</v>
      </c>
      <c r="AN2" s="13">
        <v>225.83333333333331</v>
      </c>
      <c r="AO2" s="13">
        <v>231.24999999999997</v>
      </c>
      <c r="AP2" s="13">
        <v>236.66666666666666</v>
      </c>
      <c r="AQ2" s="13">
        <v>242.08333333333331</v>
      </c>
      <c r="AR2" s="13">
        <v>247.49999999999997</v>
      </c>
      <c r="AS2" s="13">
        <v>252.91666666666666</v>
      </c>
      <c r="AT2" s="13">
        <v>258.33333333333331</v>
      </c>
      <c r="AU2" s="13">
        <v>263.75</v>
      </c>
      <c r="AV2" s="13">
        <v>269.16666666666663</v>
      </c>
      <c r="AW2" s="13">
        <v>274.58333333333337</v>
      </c>
      <c r="AX2" s="13">
        <v>280</v>
      </c>
      <c r="AY2" s="13">
        <v>285.41666666666663</v>
      </c>
      <c r="AZ2" s="13">
        <v>290.83333333333326</v>
      </c>
      <c r="BA2" s="13">
        <v>296.25</v>
      </c>
      <c r="BB2" s="13">
        <v>301.66666666666663</v>
      </c>
      <c r="BC2" s="13">
        <v>307.08333333333326</v>
      </c>
      <c r="BD2" s="13">
        <v>312.5</v>
      </c>
      <c r="BE2" s="13">
        <v>317.91666666666663</v>
      </c>
      <c r="BF2" s="13">
        <v>323.33333333333326</v>
      </c>
      <c r="BG2" s="13">
        <v>328.75</v>
      </c>
      <c r="BH2" s="13">
        <v>334.16666666666663</v>
      </c>
      <c r="BI2" s="13">
        <v>339.58333333333326</v>
      </c>
      <c r="BJ2" s="13">
        <v>345</v>
      </c>
      <c r="BK2" s="46">
        <f>VLOOKUP(BK1,'305 Prices'!$B$13:$G$58,3,TRUE)</f>
        <v>384</v>
      </c>
      <c r="BL2" s="46">
        <f>VLOOKUP(BL1,'305 Prices'!$B$13:$G$58,3,TRUE)</f>
        <v>395</v>
      </c>
      <c r="BM2" s="46">
        <f>VLOOKUP(BM1,'305 Prices'!$B$13:$G$58,3,TRUE)</f>
        <v>374</v>
      </c>
      <c r="BN2" s="46">
        <f>VLOOKUP(BN1,'305 Prices'!$B$13:$G$58,3,TRUE)</f>
        <v>411</v>
      </c>
      <c r="BO2" s="46">
        <f>VLOOKUP(BO1,'305 Prices'!$B$13:$G$58,3,TRUE)</f>
        <v>440</v>
      </c>
      <c r="BP2" s="46">
        <f>VLOOKUP(BP1,'305 Prices'!$B$13:$G$58,3,TRUE)</f>
        <v>429</v>
      </c>
      <c r="BQ2" s="46">
        <f>VLOOKUP(BQ1,'305 Prices'!$B$13:$G$58,3,TRUE)</f>
        <v>493</v>
      </c>
      <c r="BR2" s="46">
        <f>VLOOKUP(BR1,'305 Prices'!$B$13:$G$58,3,TRUE)</f>
        <v>524</v>
      </c>
      <c r="BS2" s="46">
        <f>VLOOKUP(BS1,'305 Prices'!$B$13:$G$58,3,TRUE)</f>
        <v>517</v>
      </c>
      <c r="BT2" s="46">
        <f>VLOOKUP(BT1,'305 Prices'!$B$13:$G$58,3,TRUE)</f>
        <v>645</v>
      </c>
      <c r="BU2" s="46">
        <f>VLOOKUP(BU1,'305 Prices'!$B$13:$G$58,3,TRUE)</f>
        <v>655</v>
      </c>
      <c r="BV2" s="46">
        <f>VLOOKUP(BV1,'305 Prices'!$B$13:$G$58,3,TRUE)</f>
        <v>624</v>
      </c>
      <c r="BW2" s="46">
        <f>VLOOKUP(BW1,'305 Prices'!$B$13:$G$58,3,TRUE)</f>
        <v>703</v>
      </c>
      <c r="BX2" s="46">
        <f>VLOOKUP(BX1,'305 Prices'!$B$13:$G$58,3,TRUE)</f>
        <v>765</v>
      </c>
      <c r="BY2" s="46">
        <f>VLOOKUP(BY1,'305 Prices'!$B$13:$G$58,3,TRUE)</f>
        <v>741</v>
      </c>
      <c r="BZ2" s="46">
        <f>VLOOKUP(BZ1,'305 Prices'!$B$13:$G$58,3,TRUE)</f>
        <v>790</v>
      </c>
      <c r="CA2" s="46">
        <f>VLOOKUP(CA1,'305 Prices'!$B$13:$G$58,3,TRUE)</f>
        <v>767</v>
      </c>
      <c r="CB2" s="46">
        <f>VLOOKUP(CB1,'305 Prices'!$B$13:$G$58,3,TRUE)</f>
        <v>651</v>
      </c>
      <c r="CC2" s="46">
        <f>VLOOKUP(CC1,'305 Prices'!$B$13:$G$58,3,TRUE)</f>
        <v>720</v>
      </c>
      <c r="CD2" s="46">
        <f>VLOOKUP(CD1,'305 Prices'!$B$13:$G$58,3,TRUE)</f>
        <v>788</v>
      </c>
      <c r="CE2" s="46">
        <f>VLOOKUP(CE1,'305 Prices'!$B$13:$G$58,3,TRUE)</f>
        <v>762</v>
      </c>
      <c r="CF2" s="46">
        <f>VLOOKUP(CF1,'305 Prices'!$B$13:$G$58,3,TRUE)</f>
        <v>695</v>
      </c>
      <c r="CG2" s="46">
        <f>VLOOKUP(CG1,'305 Prices'!$B$13:$G$58,3,TRUE)</f>
        <v>745</v>
      </c>
      <c r="CH2" s="46">
        <f>VLOOKUP(CH1,'305 Prices'!$B$13:$G$58,3,TRUE)</f>
        <v>822</v>
      </c>
      <c r="CI2" s="46">
        <f>VLOOKUP(CI1,'305 Prices'!$B$13:$G$58,3,TRUE)</f>
        <v>850</v>
      </c>
      <c r="CJ2" s="46">
        <f>VLOOKUP(CJ1,'305 Prices'!$B$13:$G$58,3,TRUE)</f>
        <v>829</v>
      </c>
      <c r="CK2" s="46">
        <f>VLOOKUP(CK1,'305 Prices'!$B$13:$G$58,3,TRUE)</f>
        <v>874.5</v>
      </c>
      <c r="CL2" s="46">
        <f>VLOOKUP(CL1,'305 Prices'!$B$13:$G$58,3,TRUE)</f>
        <v>916.8</v>
      </c>
      <c r="CM2" s="46">
        <f>VLOOKUP(CM1,'305 Prices'!$B$13:$G$58,3,TRUE)</f>
        <v>934.5</v>
      </c>
      <c r="CN2" s="46">
        <f>VLOOKUP(CN1,'305 Prices'!$B$13:$G$58,3,TRUE)</f>
        <v>930.99599999999998</v>
      </c>
      <c r="CO2" s="46">
        <f>VLOOKUP(CO1,'305 Prices'!$B$13:$G$58,3,TRUE)</f>
        <v>920.93399999999997</v>
      </c>
      <c r="CP2" s="46">
        <f>VLOOKUP(CP1,'305 Prices'!$B$13:$G$58,3,TRUE)</f>
        <v>885.71799999999996</v>
      </c>
      <c r="CQ2" s="46">
        <f>VLOOKUP(CQ1,'305 Prices'!$B$13:$G$58,3,TRUE)</f>
        <v>808.78300000000002</v>
      </c>
      <c r="CR2" s="46">
        <f>VLOOKUP(CR1,'305 Prices'!$B$13:$G$58,3,TRUE)</f>
        <v>824.55799999999999</v>
      </c>
      <c r="CS2" s="46">
        <f>VLOOKUP(CS1,'305 Prices'!$B$13:$G$58,3,TRUE)</f>
        <v>918.79499999999996</v>
      </c>
      <c r="CT2" s="46">
        <f>VLOOKUP(CT1,'305 Prices'!$B$13:$G$58,3,TRUE)</f>
        <v>953.22569999999996</v>
      </c>
      <c r="CU2" s="46">
        <f>VLOOKUP(CU1,'305 Prices'!$B$13:$G$58,3,TRUE)</f>
        <v>1012.321</v>
      </c>
      <c r="CV2" s="46">
        <f>VLOOKUP(CV1,'305 Prices'!$B$13:$G$58,3,TRUE)</f>
        <v>1034.4379899999999</v>
      </c>
      <c r="CW2" s="46">
        <f>VLOOKUP(CW1,'305 Prices'!$B$13:$G$58,3,TRUE)</f>
        <v>1027.7005999999999</v>
      </c>
      <c r="CX2" s="46">
        <f>VLOOKUP(CX1,'305 Prices'!$B$13:$G$58,3,TRUE)</f>
        <v>1082.3955000000001</v>
      </c>
      <c r="CY2" s="46">
        <f>VLOOKUP(CY1,'305 Prices'!$B$13:$G$58,3,TRUE)</f>
        <v>1160.0018600000001</v>
      </c>
      <c r="CZ2" s="46">
        <f>VLOOKUP(CZ1,'305 Prices'!$B$13:$G$58,3,TRUE)</f>
        <v>1180.0889999999999</v>
      </c>
      <c r="DA2" s="46">
        <f>VLOOKUP(DA1,'305 Prices'!$B$13:$G$58,3,TRUE)</f>
        <v>1192.2065</v>
      </c>
      <c r="DB2" s="46">
        <f>VLOOKUP(DB1,'305 Prices'!$B$13:$G$58,3,TRUE)</f>
        <v>1252.12886</v>
      </c>
      <c r="DC2" s="46">
        <f>VLOOKUP(DC1,'305 Prices'!$B$13:$G$58,3,TRUE)</f>
        <v>1293.1659299999999</v>
      </c>
      <c r="DD2" s="46">
        <f>VLOOKUP(DD1,'305 Prices'!$B$13:$G$58,3,TRUE)</f>
        <v>1293.1659299999999</v>
      </c>
      <c r="DE2" s="46">
        <f>VLOOKUP(DE1,'305 Prices'!$B$13:$G$58,3,TRUE)</f>
        <v>1293.1659299999999</v>
      </c>
      <c r="DF2" s="14">
        <v>1446.6666666666667</v>
      </c>
      <c r="DG2" s="14">
        <f>1218.8-29.3</f>
        <v>1189.5</v>
      </c>
      <c r="DH2" s="14">
        <f>1395.3-43.7</f>
        <v>1351.6</v>
      </c>
      <c r="DI2" s="14">
        <f>1619.3-43.9</f>
        <v>1575.3999999999999</v>
      </c>
      <c r="DJ2" s="14">
        <f>1667-51.6</f>
        <v>1615.4</v>
      </c>
      <c r="DK2" s="14">
        <f>1772-52.5</f>
        <v>1719.5</v>
      </c>
      <c r="DL2" s="14">
        <f>1877.5-52.5</f>
        <v>1825</v>
      </c>
      <c r="DM2" s="14">
        <f>1883.3-53.5</f>
        <v>1829.8</v>
      </c>
      <c r="DN2" s="15">
        <f>2029.3-63.2</f>
        <v>1966.1</v>
      </c>
      <c r="DO2" s="15">
        <f>2171.5-83.2</f>
        <v>2088.3000000000002</v>
      </c>
      <c r="DP2" s="15">
        <f>2302-112.4</f>
        <v>2189.6</v>
      </c>
      <c r="DQ2" s="13">
        <v>2140</v>
      </c>
      <c r="DR2" s="13">
        <v>2192.8571428571431</v>
      </c>
      <c r="DS2" s="13">
        <v>2245.7142857142858</v>
      </c>
      <c r="DT2" s="13">
        <v>2298.5714285714289</v>
      </c>
      <c r="DU2" s="13">
        <v>2351.4285714285716</v>
      </c>
      <c r="DV2" s="13">
        <v>2404.2857142857147</v>
      </c>
      <c r="DW2" s="13">
        <v>2457.1428571428573</v>
      </c>
      <c r="DX2" s="13">
        <v>2510.0000000000005</v>
      </c>
      <c r="DY2" s="13">
        <v>2562.8571428571431</v>
      </c>
      <c r="DZ2" s="13">
        <v>2615.7142857142862</v>
      </c>
      <c r="EA2" s="13">
        <v>2668.5714285714289</v>
      </c>
      <c r="EB2" s="13">
        <v>2721.428571428572</v>
      </c>
      <c r="EC2" s="13">
        <v>2774.2857142857147</v>
      </c>
      <c r="ED2" s="13">
        <v>2827.1428571428578</v>
      </c>
      <c r="EE2" s="13">
        <v>2880.0000000000005</v>
      </c>
      <c r="EF2" s="13">
        <v>2932.8571428571436</v>
      </c>
      <c r="EG2" s="13">
        <v>2985.7142857142862</v>
      </c>
      <c r="EH2" s="13">
        <v>3038.5714285714294</v>
      </c>
      <c r="EI2" s="13">
        <v>3091.428571428572</v>
      </c>
      <c r="EJ2" s="13">
        <v>3144.2857142857151</v>
      </c>
      <c r="EK2" s="13">
        <v>3197.1428571428578</v>
      </c>
      <c r="EL2" s="13">
        <v>3250.0000000000009</v>
      </c>
      <c r="EM2">
        <f>EL2*1.02</f>
        <v>3315.0000000000009</v>
      </c>
      <c r="EN2">
        <f t="shared" ref="EN2:GT2" si="0">EM2*1.02</f>
        <v>3381.3000000000011</v>
      </c>
      <c r="EO2">
        <f t="shared" si="0"/>
        <v>3448.9260000000013</v>
      </c>
      <c r="EP2">
        <f t="shared" si="0"/>
        <v>3517.9045200000014</v>
      </c>
      <c r="EQ2">
        <f t="shared" si="0"/>
        <v>3588.2626104000014</v>
      </c>
      <c r="ER2">
        <f t="shared" si="0"/>
        <v>3660.0278626080017</v>
      </c>
      <c r="ES2">
        <f t="shared" si="0"/>
        <v>3733.2284198601619</v>
      </c>
      <c r="ET2">
        <f t="shared" si="0"/>
        <v>3807.8929882573652</v>
      </c>
      <c r="EU2">
        <f t="shared" si="0"/>
        <v>3884.0508480225126</v>
      </c>
      <c r="EV2">
        <f t="shared" si="0"/>
        <v>3961.7318649829631</v>
      </c>
      <c r="EW2">
        <f t="shared" si="0"/>
        <v>4040.9665022826225</v>
      </c>
      <c r="EX2">
        <f t="shared" si="0"/>
        <v>4121.7858323282753</v>
      </c>
      <c r="EY2">
        <f t="shared" si="0"/>
        <v>4204.2215489748405</v>
      </c>
      <c r="EZ2">
        <f t="shared" si="0"/>
        <v>4288.3059799543371</v>
      </c>
      <c r="FA2">
        <f t="shared" si="0"/>
        <v>4374.0720995534239</v>
      </c>
      <c r="FB2">
        <f t="shared" si="0"/>
        <v>4461.5535415444929</v>
      </c>
      <c r="FC2">
        <f t="shared" si="0"/>
        <v>4550.7846123753825</v>
      </c>
      <c r="FD2">
        <f t="shared" si="0"/>
        <v>4641.8003046228905</v>
      </c>
      <c r="FE2">
        <f t="shared" si="0"/>
        <v>4734.6363107153484</v>
      </c>
      <c r="FF2">
        <f t="shared" si="0"/>
        <v>4829.3290369296556</v>
      </c>
      <c r="FG2">
        <f t="shared" si="0"/>
        <v>4925.9156176682491</v>
      </c>
      <c r="FH2">
        <f t="shared" si="0"/>
        <v>5024.4339300216143</v>
      </c>
      <c r="FI2">
        <f t="shared" si="0"/>
        <v>5124.9226086220469</v>
      </c>
      <c r="FJ2">
        <f t="shared" si="0"/>
        <v>5227.4210607944879</v>
      </c>
      <c r="FK2">
        <f t="shared" si="0"/>
        <v>5331.9694820103778</v>
      </c>
      <c r="FL2">
        <f t="shared" si="0"/>
        <v>5438.6088716505856</v>
      </c>
      <c r="FM2">
        <f t="shared" si="0"/>
        <v>5547.3810490835976</v>
      </c>
      <c r="FN2">
        <f t="shared" si="0"/>
        <v>5658.3286700652698</v>
      </c>
      <c r="FO2">
        <f t="shared" si="0"/>
        <v>5771.4952434665756</v>
      </c>
      <c r="FP2">
        <f t="shared" si="0"/>
        <v>5886.9251483359076</v>
      </c>
      <c r="FQ2">
        <f t="shared" si="0"/>
        <v>6004.663651302626</v>
      </c>
      <c r="FR2">
        <f t="shared" si="0"/>
        <v>6124.7569243286789</v>
      </c>
      <c r="FS2">
        <f t="shared" si="0"/>
        <v>6247.2520628152524</v>
      </c>
      <c r="FT2">
        <f t="shared" si="0"/>
        <v>6372.197104071558</v>
      </c>
      <c r="FU2">
        <f t="shared" si="0"/>
        <v>6499.6410461529895</v>
      </c>
      <c r="FV2">
        <f t="shared" si="0"/>
        <v>6629.6338670760497</v>
      </c>
      <c r="FW2">
        <f t="shared" si="0"/>
        <v>6762.2265444175709</v>
      </c>
      <c r="FX2">
        <f t="shared" si="0"/>
        <v>6897.4710753059226</v>
      </c>
      <c r="FY2">
        <f t="shared" si="0"/>
        <v>7035.4204968120412</v>
      </c>
      <c r="FZ2">
        <f t="shared" si="0"/>
        <v>7176.1289067482821</v>
      </c>
      <c r="GA2">
        <f t="shared" si="0"/>
        <v>7319.6514848832476</v>
      </c>
      <c r="GB2">
        <f t="shared" si="0"/>
        <v>7466.0445145809126</v>
      </c>
      <c r="GC2">
        <f t="shared" si="0"/>
        <v>7615.3654048725311</v>
      </c>
      <c r="GD2">
        <f t="shared" si="0"/>
        <v>7767.6727129699821</v>
      </c>
      <c r="GE2">
        <f t="shared" si="0"/>
        <v>7923.0261672293818</v>
      </c>
      <c r="GF2">
        <f t="shared" si="0"/>
        <v>8081.48669057397</v>
      </c>
      <c r="GG2">
        <f t="shared" si="0"/>
        <v>8243.1164243854491</v>
      </c>
      <c r="GH2">
        <f t="shared" si="0"/>
        <v>8407.9787528731576</v>
      </c>
      <c r="GI2">
        <f t="shared" si="0"/>
        <v>8576.138327930621</v>
      </c>
      <c r="GJ2">
        <f t="shared" si="0"/>
        <v>8747.6610944892327</v>
      </c>
      <c r="GK2">
        <f t="shared" si="0"/>
        <v>8922.6143163790184</v>
      </c>
      <c r="GL2">
        <f t="shared" si="0"/>
        <v>9101.0666027065981</v>
      </c>
      <c r="GM2">
        <f t="shared" si="0"/>
        <v>9283.0879347607297</v>
      </c>
      <c r="GN2">
        <f t="shared" si="0"/>
        <v>9468.749693455944</v>
      </c>
      <c r="GO2">
        <f t="shared" si="0"/>
        <v>9658.1246873250639</v>
      </c>
      <c r="GP2">
        <f t="shared" si="0"/>
        <v>9851.287181071566</v>
      </c>
      <c r="GQ2">
        <f t="shared" si="0"/>
        <v>10048.312924692997</v>
      </c>
      <c r="GR2">
        <f t="shared" si="0"/>
        <v>10249.279183186856</v>
      </c>
      <c r="GS2">
        <f t="shared" si="0"/>
        <v>10454.264766850594</v>
      </c>
      <c r="GT2">
        <f t="shared" si="0"/>
        <v>10663.350062187606</v>
      </c>
    </row>
    <row r="3" spans="1:202" ht="16">
      <c r="A3" s="2" t="s">
        <v>66</v>
      </c>
      <c r="B3" s="13">
        <v>20.000000000000007</v>
      </c>
      <c r="C3" s="13">
        <v>25.416666666666675</v>
      </c>
      <c r="D3" s="13">
        <v>30.833333333333343</v>
      </c>
      <c r="E3" s="13">
        <v>36.250000000000007</v>
      </c>
      <c r="F3" s="13">
        <v>41.666666666666671</v>
      </c>
      <c r="G3" s="13">
        <v>47.083333333333343</v>
      </c>
      <c r="H3" s="13">
        <v>52.500000000000007</v>
      </c>
      <c r="I3" s="13">
        <v>57.916666666666671</v>
      </c>
      <c r="J3" s="13">
        <v>63.333333333333336</v>
      </c>
      <c r="K3" s="13">
        <v>68.75</v>
      </c>
      <c r="L3" s="13">
        <v>74.166666666666671</v>
      </c>
      <c r="M3" s="13">
        <v>79.583333333333343</v>
      </c>
      <c r="N3" s="13">
        <v>85</v>
      </c>
      <c r="O3" s="13">
        <v>90.416666666666671</v>
      </c>
      <c r="P3" s="13">
        <v>95.833333333333329</v>
      </c>
      <c r="Q3" s="13">
        <v>101.25</v>
      </c>
      <c r="R3" s="13">
        <v>106.66666666666667</v>
      </c>
      <c r="S3" s="13">
        <v>112.08333333333333</v>
      </c>
      <c r="T3" s="13">
        <v>117.5</v>
      </c>
      <c r="U3" s="13">
        <v>122.91666666666666</v>
      </c>
      <c r="V3" s="13">
        <v>128.33333333333331</v>
      </c>
      <c r="W3" s="13">
        <v>133.75</v>
      </c>
      <c r="X3" s="13">
        <v>139.16666666666666</v>
      </c>
      <c r="Y3" s="13">
        <v>144.58333333333334</v>
      </c>
      <c r="Z3" s="13">
        <v>150</v>
      </c>
      <c r="AA3" s="13">
        <v>155.41666666666666</v>
      </c>
      <c r="AB3" s="13">
        <v>160.83333333333331</v>
      </c>
      <c r="AC3" s="13">
        <v>166.25</v>
      </c>
      <c r="AD3" s="13">
        <v>171.66666666666666</v>
      </c>
      <c r="AE3" s="13">
        <v>177.08333333333331</v>
      </c>
      <c r="AF3" s="13">
        <v>182.5</v>
      </c>
      <c r="AG3" s="13">
        <v>187.91666666666666</v>
      </c>
      <c r="AH3" s="13">
        <v>193.33333333333331</v>
      </c>
      <c r="AI3" s="13">
        <v>198.75</v>
      </c>
      <c r="AJ3" s="13">
        <v>204.16666666666666</v>
      </c>
      <c r="AK3" s="13">
        <v>209.58333333333331</v>
      </c>
      <c r="AL3" s="13">
        <v>215</v>
      </c>
      <c r="AM3" s="13">
        <v>220.41666666666666</v>
      </c>
      <c r="AN3" s="13">
        <v>225.83333333333331</v>
      </c>
      <c r="AO3" s="13">
        <v>231.24999999999997</v>
      </c>
      <c r="AP3" s="13">
        <v>236.66666666666666</v>
      </c>
      <c r="AQ3" s="13">
        <v>242.08333333333331</v>
      </c>
      <c r="AR3" s="13">
        <v>247.49999999999997</v>
      </c>
      <c r="AS3" s="13">
        <v>252.91666666666666</v>
      </c>
      <c r="AT3" s="13">
        <v>258.33333333333331</v>
      </c>
      <c r="AU3" s="13">
        <v>263.75</v>
      </c>
      <c r="AV3" s="13">
        <v>269.16666666666663</v>
      </c>
      <c r="AW3" s="13">
        <v>274.58333333333337</v>
      </c>
      <c r="AX3" s="13">
        <v>280</v>
      </c>
      <c r="AY3" s="13">
        <v>285.41666666666663</v>
      </c>
      <c r="AZ3" s="13">
        <v>290.83333333333326</v>
      </c>
      <c r="BA3" s="13">
        <v>296.25</v>
      </c>
      <c r="BB3" s="13">
        <v>301.66666666666663</v>
      </c>
      <c r="BC3" s="13">
        <v>307.08333333333326</v>
      </c>
      <c r="BD3" s="13">
        <v>312.5</v>
      </c>
      <c r="BE3" s="13">
        <v>317.91666666666663</v>
      </c>
      <c r="BF3" s="13">
        <v>323.33333333333326</v>
      </c>
      <c r="BG3" s="13">
        <v>328.75</v>
      </c>
      <c r="BH3" s="13">
        <v>334.16666666666663</v>
      </c>
      <c r="BI3" s="13">
        <v>339.58333333333326</v>
      </c>
      <c r="BJ3" s="13">
        <v>345</v>
      </c>
      <c r="BK3" s="46">
        <f>VLOOKUP(BK1,'305 Prices'!$B$13:$G$58,3,TRUE)</f>
        <v>384</v>
      </c>
      <c r="BL3" s="46">
        <f>VLOOKUP(BL1,'305 Prices'!$B$13:$G$58,3,TRUE)</f>
        <v>395</v>
      </c>
      <c r="BM3" s="46">
        <f>VLOOKUP(BM1,'305 Prices'!$B$13:$G$58,3,TRUE)</f>
        <v>374</v>
      </c>
      <c r="BN3" s="46">
        <f>VLOOKUP(BN1,'305 Prices'!$B$13:$G$58,3,TRUE)</f>
        <v>411</v>
      </c>
      <c r="BO3" s="46">
        <f>VLOOKUP(BO1,'305 Prices'!$B$13:$G$58,3,TRUE)</f>
        <v>440</v>
      </c>
      <c r="BP3" s="46">
        <f>VLOOKUP(BP1,'305 Prices'!$B$13:$G$58,3,TRUE)</f>
        <v>429</v>
      </c>
      <c r="BQ3" s="46">
        <f>VLOOKUP(BQ1,'305 Prices'!$B$13:$G$58,3,TRUE)</f>
        <v>493</v>
      </c>
      <c r="BR3" s="46">
        <f>VLOOKUP(BR1,'305 Prices'!$B$13:$G$58,3,TRUE)</f>
        <v>524</v>
      </c>
      <c r="BS3" s="46">
        <f>VLOOKUP(BS1,'305 Prices'!$B$13:$G$58,3,TRUE)</f>
        <v>517</v>
      </c>
      <c r="BT3" s="46">
        <f>VLOOKUP(BT1,'305 Prices'!$B$13:$G$58,3,TRUE)</f>
        <v>645</v>
      </c>
      <c r="BU3" s="46">
        <f>VLOOKUP(BU1,'305 Prices'!$B$13:$G$58,3,TRUE)</f>
        <v>655</v>
      </c>
      <c r="BV3" s="46">
        <f>VLOOKUP(BV1,'305 Prices'!$B$13:$G$58,3,TRUE)</f>
        <v>624</v>
      </c>
      <c r="BW3" s="46">
        <f>VLOOKUP(BW1,'305 Prices'!$B$13:$G$58,3,TRUE)</f>
        <v>703</v>
      </c>
      <c r="BX3" s="46">
        <f>VLOOKUP(BX1,'305 Prices'!$B$13:$G$58,3,TRUE)</f>
        <v>765</v>
      </c>
      <c r="BY3" s="46">
        <f>VLOOKUP(BY1,'305 Prices'!$B$13:$G$58,3,TRUE)</f>
        <v>741</v>
      </c>
      <c r="BZ3" s="46">
        <f>VLOOKUP(BZ1,'305 Prices'!$B$13:$G$58,3,TRUE)</f>
        <v>790</v>
      </c>
      <c r="CA3" s="46">
        <f>VLOOKUP(CA1,'305 Prices'!$B$13:$G$58,3,TRUE)</f>
        <v>767</v>
      </c>
      <c r="CB3" s="46">
        <f>VLOOKUP(CB1,'305 Prices'!$B$13:$G$58,3,TRUE)</f>
        <v>651</v>
      </c>
      <c r="CC3" s="46">
        <f>VLOOKUP(CC1,'305 Prices'!$B$13:$G$58,3,TRUE)</f>
        <v>720</v>
      </c>
      <c r="CD3" s="46">
        <f>VLOOKUP(CD1,'305 Prices'!$B$13:$G$58,3,TRUE)</f>
        <v>788</v>
      </c>
      <c r="CE3" s="46">
        <f>VLOOKUP(CE1,'305 Prices'!$B$13:$G$58,3,TRUE)</f>
        <v>762</v>
      </c>
      <c r="CF3" s="46">
        <f>VLOOKUP(CF1,'305 Prices'!$B$13:$G$58,3,TRUE)</f>
        <v>695</v>
      </c>
      <c r="CG3" s="46">
        <f>VLOOKUP(CG1,'305 Prices'!$B$13:$G$58,3,TRUE)</f>
        <v>745</v>
      </c>
      <c r="CH3" s="46">
        <f>VLOOKUP(CH1,'305 Prices'!$B$13:$G$58,3,TRUE)</f>
        <v>822</v>
      </c>
      <c r="CI3" s="46">
        <f>VLOOKUP(CI1,'305 Prices'!$B$13:$G$58,3,TRUE)</f>
        <v>850</v>
      </c>
      <c r="CJ3" s="46">
        <f>VLOOKUP(CJ1,'305 Prices'!$B$13:$G$58,3,TRUE)</f>
        <v>829</v>
      </c>
      <c r="CK3" s="46">
        <f>VLOOKUP(CK1,'305 Prices'!$B$13:$G$58,3,TRUE)</f>
        <v>874.5</v>
      </c>
      <c r="CL3" s="46">
        <f>VLOOKUP(CL1,'305 Prices'!$B$13:$G$58,3,TRUE)</f>
        <v>916.8</v>
      </c>
      <c r="CM3" s="46">
        <f>VLOOKUP(CM1,'305 Prices'!$B$13:$G$58,3,TRUE)</f>
        <v>934.5</v>
      </c>
      <c r="CN3" s="46">
        <f>VLOOKUP(CN1,'305 Prices'!$B$13:$G$58,3,TRUE)</f>
        <v>930.99599999999998</v>
      </c>
      <c r="CO3" s="46">
        <f>VLOOKUP(CO1,'305 Prices'!$B$13:$G$58,3,TRUE)</f>
        <v>920.93399999999997</v>
      </c>
      <c r="CP3" s="46">
        <f>VLOOKUP(CP1,'305 Prices'!$B$13:$G$58,3,TRUE)</f>
        <v>885.71799999999996</v>
      </c>
      <c r="CQ3" s="46">
        <f>VLOOKUP(CQ1,'305 Prices'!$B$13:$G$58,3,TRUE)</f>
        <v>808.78300000000002</v>
      </c>
      <c r="CR3" s="46">
        <f>VLOOKUP(CR1,'305 Prices'!$B$13:$G$58,3,TRUE)</f>
        <v>824.55799999999999</v>
      </c>
      <c r="CS3" s="46">
        <f>VLOOKUP(CS1,'305 Prices'!$B$13:$G$58,3,TRUE)</f>
        <v>918.79499999999996</v>
      </c>
      <c r="CT3" s="46">
        <f>VLOOKUP(CT1,'305 Prices'!$B$13:$G$58,3,TRUE)</f>
        <v>953.22569999999996</v>
      </c>
      <c r="CU3" s="46">
        <f>VLOOKUP(CU1,'305 Prices'!$B$13:$G$58,3,TRUE)</f>
        <v>1012.321</v>
      </c>
      <c r="CV3" s="46">
        <f>VLOOKUP(CV1,'305 Prices'!$B$13:$G$58,3,TRUE)</f>
        <v>1034.4379899999999</v>
      </c>
      <c r="CW3" s="46">
        <f>VLOOKUP(CW1,'305 Prices'!$B$13:$G$58,3,TRUE)</f>
        <v>1027.7005999999999</v>
      </c>
      <c r="CX3" s="46">
        <f>VLOOKUP(CX1,'305 Prices'!$B$13:$G$58,3,TRUE)</f>
        <v>1082.3955000000001</v>
      </c>
      <c r="CY3" s="46">
        <f>VLOOKUP(CY1,'305 Prices'!$B$13:$G$58,3,TRUE)</f>
        <v>1160.0018600000001</v>
      </c>
      <c r="CZ3" s="46">
        <f>VLOOKUP(CZ1,'305 Prices'!$B$13:$G$58,3,TRUE)</f>
        <v>1180.0889999999999</v>
      </c>
      <c r="DA3" s="46">
        <f>VLOOKUP(DA1,'305 Prices'!$B$13:$G$58,3,TRUE)</f>
        <v>1192.2065</v>
      </c>
      <c r="DB3" s="46">
        <f>VLOOKUP(DB1,'305 Prices'!$B$13:$G$58,3,TRUE)</f>
        <v>1252.12886</v>
      </c>
      <c r="DC3" s="46">
        <f>VLOOKUP(DC1,'305 Prices'!$B$13:$G$58,3,TRUE)</f>
        <v>1293.1659299999999</v>
      </c>
      <c r="DD3" s="46">
        <f>VLOOKUP(DD1,'305 Prices'!$B$13:$G$58,3,TRUE)</f>
        <v>1293.1659299999999</v>
      </c>
      <c r="DE3" s="46">
        <f>VLOOKUP(DE1,'305 Prices'!$B$13:$G$58,3,TRUE)</f>
        <v>1293.1659299999999</v>
      </c>
      <c r="DF3" s="14">
        <v>1446.6666666666667</v>
      </c>
      <c r="DG3" s="14">
        <f>1218.8-29.3</f>
        <v>1189.5</v>
      </c>
      <c r="DH3" s="14">
        <f>1395.3-43.7</f>
        <v>1351.6</v>
      </c>
      <c r="DI3" s="14">
        <f>1619.3-43.9</f>
        <v>1575.3999999999999</v>
      </c>
      <c r="DJ3" s="14">
        <f>1667-51.6</f>
        <v>1615.4</v>
      </c>
      <c r="DK3" s="14">
        <f>1772-52.5</f>
        <v>1719.5</v>
      </c>
      <c r="DL3" s="14">
        <f>1877.5-52.5</f>
        <v>1825</v>
      </c>
      <c r="DM3" s="14">
        <f>1883.3-53.5</f>
        <v>1829.8</v>
      </c>
      <c r="DN3" s="15">
        <f>2029.3-63.2</f>
        <v>1966.1</v>
      </c>
      <c r="DO3" s="15">
        <f>2171.5-83.2</f>
        <v>2088.3000000000002</v>
      </c>
      <c r="DP3" s="1">
        <f>1600+630</f>
        <v>2230</v>
      </c>
      <c r="DQ3" s="1">
        <v>2231</v>
      </c>
      <c r="DR3" s="1">
        <v>2232</v>
      </c>
      <c r="DS3" s="1">
        <v>2233</v>
      </c>
      <c r="DT3" s="1">
        <v>2234</v>
      </c>
      <c r="DU3" s="1">
        <v>2235</v>
      </c>
      <c r="DV3" s="1">
        <v>2236</v>
      </c>
      <c r="DW3" s="1">
        <v>2237</v>
      </c>
      <c r="DX3" s="1">
        <v>2238</v>
      </c>
      <c r="DY3" s="1">
        <v>2239</v>
      </c>
      <c r="DZ3" s="1">
        <v>2240</v>
      </c>
      <c r="EA3" s="1">
        <v>2241</v>
      </c>
      <c r="EB3" s="1">
        <v>2242</v>
      </c>
      <c r="EC3" s="1">
        <v>2243</v>
      </c>
      <c r="ED3" s="1">
        <v>2244</v>
      </c>
      <c r="EE3" s="1">
        <v>2245</v>
      </c>
      <c r="EF3" s="1">
        <v>2246</v>
      </c>
      <c r="EG3" s="1">
        <v>2247</v>
      </c>
      <c r="EH3" s="1">
        <v>2248</v>
      </c>
      <c r="EI3" s="1">
        <v>2249</v>
      </c>
      <c r="EJ3" s="1">
        <v>2250</v>
      </c>
      <c r="EK3" s="1">
        <v>2251</v>
      </c>
      <c r="EL3" s="1">
        <v>2252</v>
      </c>
      <c r="EM3">
        <f>EL3*1.02</f>
        <v>2297.04</v>
      </c>
      <c r="EN3">
        <f t="shared" ref="EN3:GT3" si="1">EM3*1.02</f>
        <v>2342.9807999999998</v>
      </c>
      <c r="EO3">
        <f t="shared" si="1"/>
        <v>2389.840416</v>
      </c>
      <c r="EP3">
        <f t="shared" si="1"/>
        <v>2437.6372243199999</v>
      </c>
      <c r="EQ3">
        <f t="shared" si="1"/>
        <v>2486.3899688063998</v>
      </c>
      <c r="ER3">
        <f t="shared" si="1"/>
        <v>2536.1177681825279</v>
      </c>
      <c r="ES3">
        <f t="shared" si="1"/>
        <v>2586.8401235461783</v>
      </c>
      <c r="ET3">
        <f t="shared" si="1"/>
        <v>2638.5769260171019</v>
      </c>
      <c r="EU3">
        <f t="shared" si="1"/>
        <v>2691.3484645374438</v>
      </c>
      <c r="EV3">
        <f t="shared" si="1"/>
        <v>2745.1754338281926</v>
      </c>
      <c r="EW3">
        <f t="shared" si="1"/>
        <v>2800.0789425047565</v>
      </c>
      <c r="EX3">
        <f t="shared" si="1"/>
        <v>2856.0805213548515</v>
      </c>
      <c r="EY3">
        <f t="shared" si="1"/>
        <v>2913.2021317819485</v>
      </c>
      <c r="EZ3">
        <f t="shared" si="1"/>
        <v>2971.4661744175874</v>
      </c>
      <c r="FA3">
        <f t="shared" si="1"/>
        <v>3030.895497905939</v>
      </c>
      <c r="FB3">
        <f t="shared" si="1"/>
        <v>3091.5134078640576</v>
      </c>
      <c r="FC3">
        <f t="shared" si="1"/>
        <v>3153.343676021339</v>
      </c>
      <c r="FD3">
        <f t="shared" si="1"/>
        <v>3216.4105495417657</v>
      </c>
      <c r="FE3">
        <f t="shared" si="1"/>
        <v>3280.7387605326012</v>
      </c>
      <c r="FF3">
        <f t="shared" si="1"/>
        <v>3346.3535357432534</v>
      </c>
      <c r="FG3">
        <f t="shared" si="1"/>
        <v>3413.2806064581187</v>
      </c>
      <c r="FH3">
        <f t="shared" si="1"/>
        <v>3481.5462185872811</v>
      </c>
      <c r="FI3">
        <f t="shared" si="1"/>
        <v>3551.1771429590267</v>
      </c>
      <c r="FJ3">
        <f t="shared" si="1"/>
        <v>3622.2006858182071</v>
      </c>
      <c r="FK3">
        <f t="shared" si="1"/>
        <v>3694.6446995345714</v>
      </c>
      <c r="FL3">
        <f t="shared" si="1"/>
        <v>3768.5375935252628</v>
      </c>
      <c r="FM3">
        <f t="shared" si="1"/>
        <v>3843.9083453957683</v>
      </c>
      <c r="FN3">
        <f t="shared" si="1"/>
        <v>3920.7865123036836</v>
      </c>
      <c r="FO3">
        <f t="shared" si="1"/>
        <v>3999.2022425497576</v>
      </c>
      <c r="FP3">
        <f t="shared" si="1"/>
        <v>4079.1862874007529</v>
      </c>
      <c r="FQ3">
        <f t="shared" si="1"/>
        <v>4160.7700131487682</v>
      </c>
      <c r="FR3">
        <f t="shared" si="1"/>
        <v>4243.985413411744</v>
      </c>
      <c r="FS3">
        <f t="shared" si="1"/>
        <v>4328.865121679979</v>
      </c>
      <c r="FT3">
        <f t="shared" si="1"/>
        <v>4415.4424241135785</v>
      </c>
      <c r="FU3">
        <f t="shared" si="1"/>
        <v>4503.7512725958504</v>
      </c>
      <c r="FV3">
        <f t="shared" si="1"/>
        <v>4593.8262980477675</v>
      </c>
      <c r="FW3">
        <f t="shared" si="1"/>
        <v>4685.7028240087229</v>
      </c>
      <c r="FX3">
        <f t="shared" si="1"/>
        <v>4779.4168804888977</v>
      </c>
      <c r="FY3">
        <f t="shared" si="1"/>
        <v>4875.0052180986759</v>
      </c>
      <c r="FZ3">
        <f t="shared" si="1"/>
        <v>4972.505322460649</v>
      </c>
      <c r="GA3">
        <f t="shared" si="1"/>
        <v>5071.9554289098623</v>
      </c>
      <c r="GB3">
        <f t="shared" si="1"/>
        <v>5173.3945374880595</v>
      </c>
      <c r="GC3">
        <f t="shared" si="1"/>
        <v>5276.8624282378205</v>
      </c>
      <c r="GD3">
        <f t="shared" si="1"/>
        <v>5382.3996768025772</v>
      </c>
      <c r="GE3">
        <f t="shared" si="1"/>
        <v>5490.0476703386284</v>
      </c>
      <c r="GF3">
        <f t="shared" si="1"/>
        <v>5599.8486237454008</v>
      </c>
      <c r="GG3">
        <f t="shared" si="1"/>
        <v>5711.8455962203088</v>
      </c>
      <c r="GH3">
        <f t="shared" si="1"/>
        <v>5826.0825081447147</v>
      </c>
      <c r="GI3">
        <f t="shared" si="1"/>
        <v>5942.6041583076094</v>
      </c>
      <c r="GJ3">
        <f t="shared" si="1"/>
        <v>6061.456241473762</v>
      </c>
      <c r="GK3">
        <f t="shared" si="1"/>
        <v>6182.6853663032371</v>
      </c>
      <c r="GL3">
        <f t="shared" si="1"/>
        <v>6306.3390736293022</v>
      </c>
      <c r="GM3">
        <f t="shared" si="1"/>
        <v>6432.4658551018883</v>
      </c>
      <c r="GN3">
        <f t="shared" si="1"/>
        <v>6561.1151722039258</v>
      </c>
      <c r="GO3">
        <f t="shared" si="1"/>
        <v>6692.3374756480043</v>
      </c>
      <c r="GP3">
        <f t="shared" si="1"/>
        <v>6826.1842251609642</v>
      </c>
      <c r="GQ3">
        <f t="shared" si="1"/>
        <v>6962.7079096641837</v>
      </c>
      <c r="GR3">
        <f t="shared" si="1"/>
        <v>7101.9620678574674</v>
      </c>
      <c r="GS3">
        <f t="shared" si="1"/>
        <v>7244.0013092146173</v>
      </c>
      <c r="GT3">
        <f t="shared" si="1"/>
        <v>7388.8813353989099</v>
      </c>
    </row>
    <row r="4" spans="1:202">
      <c r="A4" s="2" t="s">
        <v>82</v>
      </c>
      <c r="B4" s="13">
        <f>B3</f>
        <v>20.000000000000007</v>
      </c>
      <c r="C4" s="13">
        <f t="shared" ref="C4:BN4" si="2">C3</f>
        <v>25.416666666666675</v>
      </c>
      <c r="D4" s="13">
        <f t="shared" si="2"/>
        <v>30.833333333333343</v>
      </c>
      <c r="E4" s="13">
        <f t="shared" si="2"/>
        <v>36.250000000000007</v>
      </c>
      <c r="F4" s="13">
        <f t="shared" si="2"/>
        <v>41.666666666666671</v>
      </c>
      <c r="G4" s="13">
        <f t="shared" si="2"/>
        <v>47.083333333333343</v>
      </c>
      <c r="H4" s="13">
        <f t="shared" si="2"/>
        <v>52.500000000000007</v>
      </c>
      <c r="I4" s="13">
        <f t="shared" si="2"/>
        <v>57.916666666666671</v>
      </c>
      <c r="J4" s="13">
        <f t="shared" si="2"/>
        <v>63.333333333333336</v>
      </c>
      <c r="K4" s="13">
        <f t="shared" si="2"/>
        <v>68.75</v>
      </c>
      <c r="L4" s="13">
        <f t="shared" si="2"/>
        <v>74.166666666666671</v>
      </c>
      <c r="M4" s="13">
        <f t="shared" si="2"/>
        <v>79.583333333333343</v>
      </c>
      <c r="N4" s="13">
        <f t="shared" si="2"/>
        <v>85</v>
      </c>
      <c r="O4" s="13">
        <f t="shared" si="2"/>
        <v>90.416666666666671</v>
      </c>
      <c r="P4" s="13">
        <f t="shared" si="2"/>
        <v>95.833333333333329</v>
      </c>
      <c r="Q4" s="13">
        <f t="shared" si="2"/>
        <v>101.25</v>
      </c>
      <c r="R4" s="13">
        <f t="shared" si="2"/>
        <v>106.66666666666667</v>
      </c>
      <c r="S4" s="13">
        <f t="shared" si="2"/>
        <v>112.08333333333333</v>
      </c>
      <c r="T4" s="13">
        <f t="shared" si="2"/>
        <v>117.5</v>
      </c>
      <c r="U4" s="13">
        <f t="shared" si="2"/>
        <v>122.91666666666666</v>
      </c>
      <c r="V4" s="13">
        <f t="shared" si="2"/>
        <v>128.33333333333331</v>
      </c>
      <c r="W4" s="13">
        <f t="shared" si="2"/>
        <v>133.75</v>
      </c>
      <c r="X4" s="13">
        <f t="shared" si="2"/>
        <v>139.16666666666666</v>
      </c>
      <c r="Y4" s="13">
        <f t="shared" si="2"/>
        <v>144.58333333333334</v>
      </c>
      <c r="Z4" s="13">
        <f t="shared" si="2"/>
        <v>150</v>
      </c>
      <c r="AA4" s="13">
        <f t="shared" si="2"/>
        <v>155.41666666666666</v>
      </c>
      <c r="AB4" s="13">
        <f t="shared" si="2"/>
        <v>160.83333333333331</v>
      </c>
      <c r="AC4" s="13">
        <f t="shared" si="2"/>
        <v>166.25</v>
      </c>
      <c r="AD4" s="13">
        <f t="shared" si="2"/>
        <v>171.66666666666666</v>
      </c>
      <c r="AE4" s="13">
        <f t="shared" si="2"/>
        <v>177.08333333333331</v>
      </c>
      <c r="AF4" s="13">
        <f t="shared" si="2"/>
        <v>182.5</v>
      </c>
      <c r="AG4" s="13">
        <f t="shared" si="2"/>
        <v>187.91666666666666</v>
      </c>
      <c r="AH4" s="13">
        <f t="shared" si="2"/>
        <v>193.33333333333331</v>
      </c>
      <c r="AI4" s="13">
        <f t="shared" si="2"/>
        <v>198.75</v>
      </c>
      <c r="AJ4" s="13">
        <f t="shared" si="2"/>
        <v>204.16666666666666</v>
      </c>
      <c r="AK4" s="13">
        <f t="shared" si="2"/>
        <v>209.58333333333331</v>
      </c>
      <c r="AL4" s="13">
        <f t="shared" si="2"/>
        <v>215</v>
      </c>
      <c r="AM4" s="13">
        <f t="shared" si="2"/>
        <v>220.41666666666666</v>
      </c>
      <c r="AN4" s="13">
        <f t="shared" si="2"/>
        <v>225.83333333333331</v>
      </c>
      <c r="AO4" s="13">
        <f t="shared" si="2"/>
        <v>231.24999999999997</v>
      </c>
      <c r="AP4" s="13">
        <f t="shared" si="2"/>
        <v>236.66666666666666</v>
      </c>
      <c r="AQ4" s="13">
        <f t="shared" si="2"/>
        <v>242.08333333333331</v>
      </c>
      <c r="AR4" s="13">
        <f t="shared" si="2"/>
        <v>247.49999999999997</v>
      </c>
      <c r="AS4" s="13">
        <f t="shared" si="2"/>
        <v>252.91666666666666</v>
      </c>
      <c r="AT4" s="13">
        <f t="shared" si="2"/>
        <v>258.33333333333331</v>
      </c>
      <c r="AU4" s="13">
        <f t="shared" si="2"/>
        <v>263.75</v>
      </c>
      <c r="AV4" s="13">
        <f t="shared" si="2"/>
        <v>269.16666666666663</v>
      </c>
      <c r="AW4" s="13">
        <f t="shared" si="2"/>
        <v>274.58333333333337</v>
      </c>
      <c r="AX4" s="13">
        <f t="shared" si="2"/>
        <v>280</v>
      </c>
      <c r="AY4" s="13">
        <f t="shared" si="2"/>
        <v>285.41666666666663</v>
      </c>
      <c r="AZ4" s="13">
        <f t="shared" si="2"/>
        <v>290.83333333333326</v>
      </c>
      <c r="BA4" s="13">
        <f t="shared" si="2"/>
        <v>296.25</v>
      </c>
      <c r="BB4" s="13">
        <f t="shared" si="2"/>
        <v>301.66666666666663</v>
      </c>
      <c r="BC4" s="13">
        <f t="shared" si="2"/>
        <v>307.08333333333326</v>
      </c>
      <c r="BD4" s="13">
        <f t="shared" si="2"/>
        <v>312.5</v>
      </c>
      <c r="BE4" s="13">
        <f t="shared" si="2"/>
        <v>317.91666666666663</v>
      </c>
      <c r="BF4" s="13">
        <f t="shared" si="2"/>
        <v>323.33333333333326</v>
      </c>
      <c r="BG4" s="13">
        <f t="shared" si="2"/>
        <v>328.75</v>
      </c>
      <c r="BH4" s="13">
        <f t="shared" si="2"/>
        <v>334.16666666666663</v>
      </c>
      <c r="BI4" s="13">
        <f t="shared" si="2"/>
        <v>339.58333333333326</v>
      </c>
      <c r="BJ4" s="13">
        <f t="shared" si="2"/>
        <v>345</v>
      </c>
      <c r="BK4" s="13">
        <f t="shared" si="2"/>
        <v>384</v>
      </c>
      <c r="BL4" s="13">
        <f t="shared" si="2"/>
        <v>395</v>
      </c>
      <c r="BM4" s="13">
        <f t="shared" si="2"/>
        <v>374</v>
      </c>
      <c r="BN4" s="13">
        <f t="shared" si="2"/>
        <v>411</v>
      </c>
      <c r="BO4" s="13">
        <f t="shared" ref="BO4:DZ4" si="3">BO3</f>
        <v>440</v>
      </c>
      <c r="BP4" s="13">
        <f t="shared" si="3"/>
        <v>429</v>
      </c>
      <c r="BQ4" s="13">
        <f t="shared" si="3"/>
        <v>493</v>
      </c>
      <c r="BR4" s="13">
        <f t="shared" si="3"/>
        <v>524</v>
      </c>
      <c r="BS4" s="13">
        <f t="shared" si="3"/>
        <v>517</v>
      </c>
      <c r="BT4" s="13">
        <f t="shared" si="3"/>
        <v>645</v>
      </c>
      <c r="BU4" s="13">
        <f t="shared" si="3"/>
        <v>655</v>
      </c>
      <c r="BV4" s="13">
        <f t="shared" si="3"/>
        <v>624</v>
      </c>
      <c r="BW4" s="13">
        <f t="shared" si="3"/>
        <v>703</v>
      </c>
      <c r="BX4" s="13">
        <f t="shared" si="3"/>
        <v>765</v>
      </c>
      <c r="BY4" s="13">
        <f t="shared" si="3"/>
        <v>741</v>
      </c>
      <c r="BZ4" s="13">
        <f t="shared" si="3"/>
        <v>790</v>
      </c>
      <c r="CA4" s="13">
        <f t="shared" si="3"/>
        <v>767</v>
      </c>
      <c r="CB4" s="13">
        <f t="shared" si="3"/>
        <v>651</v>
      </c>
      <c r="CC4" s="13">
        <f t="shared" si="3"/>
        <v>720</v>
      </c>
      <c r="CD4" s="13">
        <f t="shared" si="3"/>
        <v>788</v>
      </c>
      <c r="CE4" s="13">
        <f t="shared" si="3"/>
        <v>762</v>
      </c>
      <c r="CF4" s="13">
        <f t="shared" si="3"/>
        <v>695</v>
      </c>
      <c r="CG4" s="13">
        <f t="shared" si="3"/>
        <v>745</v>
      </c>
      <c r="CH4" s="13">
        <f t="shared" si="3"/>
        <v>822</v>
      </c>
      <c r="CI4" s="13">
        <f t="shared" si="3"/>
        <v>850</v>
      </c>
      <c r="CJ4" s="13">
        <f t="shared" si="3"/>
        <v>829</v>
      </c>
      <c r="CK4" s="13">
        <f t="shared" si="3"/>
        <v>874.5</v>
      </c>
      <c r="CL4" s="13">
        <f t="shared" si="3"/>
        <v>916.8</v>
      </c>
      <c r="CM4" s="13">
        <f t="shared" si="3"/>
        <v>934.5</v>
      </c>
      <c r="CN4" s="13">
        <f t="shared" si="3"/>
        <v>930.99599999999998</v>
      </c>
      <c r="CO4" s="13">
        <f t="shared" si="3"/>
        <v>920.93399999999997</v>
      </c>
      <c r="CP4" s="13">
        <f t="shared" si="3"/>
        <v>885.71799999999996</v>
      </c>
      <c r="CQ4" s="13">
        <f t="shared" si="3"/>
        <v>808.78300000000002</v>
      </c>
      <c r="CR4" s="13">
        <f t="shared" si="3"/>
        <v>824.55799999999999</v>
      </c>
      <c r="CS4" s="13">
        <f t="shared" si="3"/>
        <v>918.79499999999996</v>
      </c>
      <c r="CT4" s="13">
        <f t="shared" si="3"/>
        <v>953.22569999999996</v>
      </c>
      <c r="CU4" s="13">
        <f t="shared" si="3"/>
        <v>1012.321</v>
      </c>
      <c r="CV4" s="13">
        <f t="shared" si="3"/>
        <v>1034.4379899999999</v>
      </c>
      <c r="CW4" s="13">
        <f t="shared" si="3"/>
        <v>1027.7005999999999</v>
      </c>
      <c r="CX4" s="13">
        <f t="shared" si="3"/>
        <v>1082.3955000000001</v>
      </c>
      <c r="CY4" s="13">
        <f t="shared" si="3"/>
        <v>1160.0018600000001</v>
      </c>
      <c r="CZ4" s="13">
        <f t="shared" si="3"/>
        <v>1180.0889999999999</v>
      </c>
      <c r="DA4" s="13">
        <f t="shared" si="3"/>
        <v>1192.2065</v>
      </c>
      <c r="DB4" s="13">
        <f t="shared" si="3"/>
        <v>1252.12886</v>
      </c>
      <c r="DC4" s="13">
        <f t="shared" si="3"/>
        <v>1293.1659299999999</v>
      </c>
      <c r="DD4" s="13">
        <f t="shared" si="3"/>
        <v>1293.1659299999999</v>
      </c>
      <c r="DE4" s="13">
        <f t="shared" si="3"/>
        <v>1293.1659299999999</v>
      </c>
      <c r="DF4" s="13">
        <f t="shared" si="3"/>
        <v>1446.6666666666667</v>
      </c>
      <c r="DG4" s="13">
        <f t="shared" si="3"/>
        <v>1189.5</v>
      </c>
      <c r="DH4" s="13">
        <f t="shared" si="3"/>
        <v>1351.6</v>
      </c>
      <c r="DI4" s="13">
        <f t="shared" si="3"/>
        <v>1575.3999999999999</v>
      </c>
      <c r="DJ4" s="13">
        <f t="shared" si="3"/>
        <v>1615.4</v>
      </c>
      <c r="DK4" s="13">
        <f t="shared" si="3"/>
        <v>1719.5</v>
      </c>
      <c r="DL4" s="13">
        <f t="shared" si="3"/>
        <v>1825</v>
      </c>
      <c r="DM4" s="13">
        <f t="shared" si="3"/>
        <v>1829.8</v>
      </c>
      <c r="DN4" s="13">
        <f t="shared" si="3"/>
        <v>1966.1</v>
      </c>
      <c r="DO4" s="13">
        <f t="shared" si="3"/>
        <v>2088.3000000000002</v>
      </c>
      <c r="DP4" s="13">
        <f t="shared" si="3"/>
        <v>2230</v>
      </c>
      <c r="DQ4" s="13">
        <f t="shared" si="3"/>
        <v>2231</v>
      </c>
      <c r="DR4" s="13">
        <f t="shared" si="3"/>
        <v>2232</v>
      </c>
      <c r="DS4" s="13">
        <f t="shared" si="3"/>
        <v>2233</v>
      </c>
      <c r="DT4" s="13">
        <f t="shared" si="3"/>
        <v>2234</v>
      </c>
      <c r="DU4" s="13">
        <f t="shared" si="3"/>
        <v>2235</v>
      </c>
      <c r="DV4" s="13">
        <f t="shared" si="3"/>
        <v>2236</v>
      </c>
      <c r="DW4" s="13">
        <f t="shared" si="3"/>
        <v>2237</v>
      </c>
      <c r="DX4" s="13">
        <f t="shared" si="3"/>
        <v>2238</v>
      </c>
      <c r="DY4" s="13">
        <f t="shared" si="3"/>
        <v>2239</v>
      </c>
      <c r="DZ4" s="13">
        <f t="shared" si="3"/>
        <v>2240</v>
      </c>
      <c r="EA4" s="13">
        <f t="shared" ref="EA4:GL4" si="4">EA3</f>
        <v>2241</v>
      </c>
      <c r="EB4" s="13">
        <f t="shared" si="4"/>
        <v>2242</v>
      </c>
      <c r="EC4" s="13">
        <f t="shared" si="4"/>
        <v>2243</v>
      </c>
      <c r="ED4" s="13">
        <f t="shared" si="4"/>
        <v>2244</v>
      </c>
      <c r="EE4" s="13">
        <f t="shared" si="4"/>
        <v>2245</v>
      </c>
      <c r="EF4" s="13">
        <f t="shared" si="4"/>
        <v>2246</v>
      </c>
      <c r="EG4" s="13">
        <f t="shared" si="4"/>
        <v>2247</v>
      </c>
      <c r="EH4" s="13">
        <f t="shared" si="4"/>
        <v>2248</v>
      </c>
      <c r="EI4" s="13">
        <f t="shared" si="4"/>
        <v>2249</v>
      </c>
      <c r="EJ4" s="13">
        <f t="shared" si="4"/>
        <v>2250</v>
      </c>
      <c r="EK4" s="13">
        <f t="shared" si="4"/>
        <v>2251</v>
      </c>
      <c r="EL4" s="13">
        <f t="shared" si="4"/>
        <v>2252</v>
      </c>
      <c r="EM4" s="13">
        <f t="shared" si="4"/>
        <v>2297.04</v>
      </c>
      <c r="EN4" s="13">
        <f t="shared" si="4"/>
        <v>2342.9807999999998</v>
      </c>
      <c r="EO4" s="13">
        <f t="shared" si="4"/>
        <v>2389.840416</v>
      </c>
      <c r="EP4" s="13">
        <f t="shared" si="4"/>
        <v>2437.6372243199999</v>
      </c>
      <c r="EQ4" s="13">
        <f t="shared" si="4"/>
        <v>2486.3899688063998</v>
      </c>
      <c r="ER4" s="13">
        <f t="shared" si="4"/>
        <v>2536.1177681825279</v>
      </c>
      <c r="ES4" s="13">
        <f t="shared" si="4"/>
        <v>2586.8401235461783</v>
      </c>
      <c r="ET4" s="13">
        <f t="shared" si="4"/>
        <v>2638.5769260171019</v>
      </c>
      <c r="EU4" s="13">
        <f t="shared" si="4"/>
        <v>2691.3484645374438</v>
      </c>
      <c r="EV4" s="13">
        <f t="shared" si="4"/>
        <v>2745.1754338281926</v>
      </c>
      <c r="EW4" s="13">
        <f t="shared" si="4"/>
        <v>2800.0789425047565</v>
      </c>
      <c r="EX4" s="13">
        <f t="shared" si="4"/>
        <v>2856.0805213548515</v>
      </c>
      <c r="EY4" s="13">
        <f t="shared" si="4"/>
        <v>2913.2021317819485</v>
      </c>
      <c r="EZ4" s="13">
        <f t="shared" si="4"/>
        <v>2971.4661744175874</v>
      </c>
      <c r="FA4" s="13">
        <f t="shared" si="4"/>
        <v>3030.895497905939</v>
      </c>
      <c r="FB4" s="13">
        <f t="shared" si="4"/>
        <v>3091.5134078640576</v>
      </c>
      <c r="FC4" s="13">
        <f t="shared" si="4"/>
        <v>3153.343676021339</v>
      </c>
      <c r="FD4" s="13">
        <f t="shared" si="4"/>
        <v>3216.4105495417657</v>
      </c>
      <c r="FE4" s="13">
        <f t="shared" si="4"/>
        <v>3280.7387605326012</v>
      </c>
      <c r="FF4" s="13">
        <f t="shared" si="4"/>
        <v>3346.3535357432534</v>
      </c>
      <c r="FG4" s="13">
        <f t="shared" si="4"/>
        <v>3413.2806064581187</v>
      </c>
      <c r="FH4" s="13">
        <f t="shared" si="4"/>
        <v>3481.5462185872811</v>
      </c>
      <c r="FI4" s="13">
        <f t="shared" si="4"/>
        <v>3551.1771429590267</v>
      </c>
      <c r="FJ4" s="13">
        <f t="shared" si="4"/>
        <v>3622.2006858182071</v>
      </c>
      <c r="FK4" s="13">
        <f t="shared" si="4"/>
        <v>3694.6446995345714</v>
      </c>
      <c r="FL4" s="13">
        <f t="shared" si="4"/>
        <v>3768.5375935252628</v>
      </c>
      <c r="FM4" s="13">
        <f t="shared" si="4"/>
        <v>3843.9083453957683</v>
      </c>
      <c r="FN4" s="13">
        <f t="shared" si="4"/>
        <v>3920.7865123036836</v>
      </c>
      <c r="FO4" s="13">
        <f t="shared" si="4"/>
        <v>3999.2022425497576</v>
      </c>
      <c r="FP4" s="13">
        <f t="shared" si="4"/>
        <v>4079.1862874007529</v>
      </c>
      <c r="FQ4" s="13">
        <f t="shared" si="4"/>
        <v>4160.7700131487682</v>
      </c>
      <c r="FR4" s="13">
        <f t="shared" si="4"/>
        <v>4243.985413411744</v>
      </c>
      <c r="FS4" s="13">
        <f t="shared" si="4"/>
        <v>4328.865121679979</v>
      </c>
      <c r="FT4" s="13">
        <f t="shared" si="4"/>
        <v>4415.4424241135785</v>
      </c>
      <c r="FU4" s="13">
        <f t="shared" si="4"/>
        <v>4503.7512725958504</v>
      </c>
      <c r="FV4" s="13">
        <f t="shared" si="4"/>
        <v>4593.8262980477675</v>
      </c>
      <c r="FW4" s="13">
        <f t="shared" si="4"/>
        <v>4685.7028240087229</v>
      </c>
      <c r="FX4" s="13">
        <f t="shared" si="4"/>
        <v>4779.4168804888977</v>
      </c>
      <c r="FY4" s="13">
        <f t="shared" si="4"/>
        <v>4875.0052180986759</v>
      </c>
      <c r="FZ4" s="13">
        <f t="shared" si="4"/>
        <v>4972.505322460649</v>
      </c>
      <c r="GA4" s="13">
        <f t="shared" si="4"/>
        <v>5071.9554289098623</v>
      </c>
      <c r="GB4" s="13">
        <f t="shared" si="4"/>
        <v>5173.3945374880595</v>
      </c>
      <c r="GC4" s="13">
        <f t="shared" si="4"/>
        <v>5276.8624282378205</v>
      </c>
      <c r="GD4" s="13">
        <f t="shared" si="4"/>
        <v>5382.3996768025772</v>
      </c>
      <c r="GE4" s="13">
        <f t="shared" si="4"/>
        <v>5490.0476703386284</v>
      </c>
      <c r="GF4" s="13">
        <f t="shared" si="4"/>
        <v>5599.8486237454008</v>
      </c>
      <c r="GG4" s="13">
        <f t="shared" si="4"/>
        <v>5711.8455962203088</v>
      </c>
      <c r="GH4" s="13">
        <f t="shared" si="4"/>
        <v>5826.0825081447147</v>
      </c>
      <c r="GI4" s="13">
        <f t="shared" si="4"/>
        <v>5942.6041583076094</v>
      </c>
      <c r="GJ4" s="13">
        <f t="shared" si="4"/>
        <v>6061.456241473762</v>
      </c>
      <c r="GK4" s="13">
        <f t="shared" si="4"/>
        <v>6182.6853663032371</v>
      </c>
      <c r="GL4" s="13">
        <f t="shared" si="4"/>
        <v>6306.3390736293022</v>
      </c>
      <c r="GM4" s="13">
        <f t="shared" ref="GM4:GT4" si="5">GM3</f>
        <v>6432.4658551018883</v>
      </c>
      <c r="GN4" s="13">
        <f t="shared" si="5"/>
        <v>6561.1151722039258</v>
      </c>
      <c r="GO4" s="13">
        <f t="shared" si="5"/>
        <v>6692.3374756480043</v>
      </c>
      <c r="GP4" s="13">
        <f t="shared" si="5"/>
        <v>6826.1842251609642</v>
      </c>
      <c r="GQ4" s="13">
        <f t="shared" si="5"/>
        <v>6962.7079096641837</v>
      </c>
      <c r="GR4" s="13">
        <f t="shared" si="5"/>
        <v>7101.9620678574674</v>
      </c>
      <c r="GS4" s="13">
        <f t="shared" si="5"/>
        <v>7244.0013092146173</v>
      </c>
      <c r="GT4" s="13">
        <f t="shared" si="5"/>
        <v>7388.8813353989099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3AA1-3B15-FF40-AC4E-829733863458}">
  <sheetPr>
    <pageSetUpPr autoPageBreaks="0" fitToPage="1"/>
  </sheetPr>
  <dimension ref="B2:L64"/>
  <sheetViews>
    <sheetView showGridLines="0" zoomScale="89" workbookViewId="0">
      <selection activeCell="E13" sqref="E13"/>
    </sheetView>
  </sheetViews>
  <sheetFormatPr baseColWidth="10" defaultRowHeight="16"/>
  <cols>
    <col min="1" max="1" width="10.1640625" style="18" customWidth="1"/>
    <col min="2" max="2" width="48.1640625" style="22" bestFit="1" customWidth="1"/>
    <col min="3" max="3" width="6.1640625" style="18" bestFit="1" customWidth="1"/>
    <col min="4" max="4" width="14.83203125" style="18" bestFit="1" customWidth="1"/>
    <col min="5" max="5" width="6.33203125" style="18" bestFit="1" customWidth="1"/>
    <col min="6" max="6" width="11.83203125" style="18" bestFit="1" customWidth="1"/>
    <col min="7" max="7" width="8.6640625" style="18" customWidth="1"/>
    <col min="8" max="8" width="6.1640625" style="18" bestFit="1" customWidth="1"/>
    <col min="9" max="9" width="1.6640625" style="18" bestFit="1" customWidth="1"/>
    <col min="10" max="11" width="1.6640625" style="18" customWidth="1"/>
    <col min="12" max="12" width="1.6640625" style="18" bestFit="1" customWidth="1"/>
    <col min="13" max="13" width="1.6640625" style="18" customWidth="1"/>
    <col min="14" max="14" width="8.6640625" style="18" customWidth="1"/>
    <col min="15" max="15" width="1.6640625" style="18" customWidth="1"/>
    <col min="16" max="244" width="10.83203125" style="18" customWidth="1"/>
    <col min="245" max="251" width="8.83203125" style="18" customWidth="1"/>
    <col min="252" max="16384" width="10.83203125" style="18"/>
  </cols>
  <sheetData>
    <row r="2" spans="2:12">
      <c r="C2" s="19"/>
      <c r="D2" s="19"/>
      <c r="E2" s="19"/>
    </row>
    <row r="3" spans="2:12">
      <c r="B3" s="40"/>
      <c r="C3" s="19"/>
    </row>
    <row r="4" spans="2:12">
      <c r="D4" s="20"/>
      <c r="E4" s="21"/>
      <c r="F4" s="19"/>
      <c r="G4" s="19"/>
      <c r="H4" s="22" t="s">
        <v>76</v>
      </c>
      <c r="I4" s="19"/>
      <c r="K4" s="19"/>
      <c r="L4" s="20" t="s">
        <v>1</v>
      </c>
    </row>
    <row r="5" spans="2:12" ht="17" thickBot="1">
      <c r="B5" s="41"/>
      <c r="C5" s="23"/>
      <c r="D5" s="24"/>
      <c r="E5" s="25"/>
      <c r="F5" s="24"/>
      <c r="G5" s="25"/>
      <c r="H5" s="24"/>
      <c r="I5" s="19" t="s">
        <v>1</v>
      </c>
      <c r="K5" s="19"/>
    </row>
    <row r="6" spans="2:12">
      <c r="B6" s="31" t="s">
        <v>77</v>
      </c>
      <c r="C6" s="26"/>
      <c r="D6" s="19"/>
      <c r="E6" s="19"/>
      <c r="F6" s="19"/>
      <c r="G6" s="19"/>
      <c r="H6" s="19"/>
      <c r="I6" s="19"/>
      <c r="K6" s="19"/>
    </row>
    <row r="7" spans="2:12">
      <c r="B7" s="42"/>
      <c r="C7" s="27"/>
      <c r="D7" s="28"/>
      <c r="E7" s="28"/>
      <c r="F7" s="28"/>
      <c r="G7" s="28"/>
      <c r="H7" s="28"/>
      <c r="I7" s="19"/>
      <c r="K7" s="19"/>
    </row>
    <row r="8" spans="2:12">
      <c r="B8" s="43"/>
      <c r="C8" s="29"/>
      <c r="D8" s="19"/>
      <c r="E8" s="19"/>
      <c r="F8" s="19"/>
      <c r="G8" s="19"/>
      <c r="H8" s="19"/>
      <c r="I8" s="19"/>
      <c r="K8" s="19"/>
    </row>
    <row r="9" spans="2:12">
      <c r="B9" s="43"/>
      <c r="C9" s="30"/>
      <c r="D9" s="30"/>
      <c r="E9" s="19"/>
      <c r="F9" s="19"/>
      <c r="G9" s="19"/>
      <c r="H9" s="19"/>
      <c r="I9" s="19"/>
      <c r="K9" s="19"/>
    </row>
    <row r="10" spans="2:12">
      <c r="B10" s="20"/>
      <c r="C10" s="31" t="s">
        <v>75</v>
      </c>
      <c r="D10" s="31" t="s">
        <v>74</v>
      </c>
      <c r="E10" s="31" t="s">
        <v>73</v>
      </c>
      <c r="F10" s="31" t="s">
        <v>72</v>
      </c>
      <c r="G10" s="31" t="s">
        <v>71</v>
      </c>
      <c r="H10" s="26" t="s">
        <v>70</v>
      </c>
      <c r="I10" s="19"/>
      <c r="J10" s="19"/>
      <c r="K10" s="19"/>
    </row>
    <row r="11" spans="2:12">
      <c r="B11" s="20"/>
      <c r="C11" s="31" t="s">
        <v>69</v>
      </c>
      <c r="D11" s="31" t="s">
        <v>69</v>
      </c>
      <c r="E11" s="31" t="s">
        <v>69</v>
      </c>
      <c r="F11" s="31" t="s">
        <v>69</v>
      </c>
      <c r="G11" s="31" t="s">
        <v>68</v>
      </c>
      <c r="H11" s="31"/>
      <c r="I11" s="19"/>
      <c r="J11" s="19"/>
      <c r="K11" s="19"/>
    </row>
    <row r="12" spans="2:12">
      <c r="B12" s="20"/>
      <c r="C12" s="20"/>
      <c r="D12" s="20"/>
      <c r="E12" s="20"/>
      <c r="F12" s="21"/>
      <c r="G12" s="19"/>
      <c r="H12" s="19"/>
      <c r="I12" s="19"/>
      <c r="J12" s="19"/>
      <c r="K12" s="19"/>
    </row>
    <row r="13" spans="2:12" s="19" customFormat="1">
      <c r="B13" s="2">
        <v>1960</v>
      </c>
      <c r="C13" s="33">
        <v>361</v>
      </c>
      <c r="D13" s="33">
        <v>345</v>
      </c>
      <c r="E13" s="33" t="s">
        <v>67</v>
      </c>
      <c r="F13" s="33">
        <v>321</v>
      </c>
      <c r="G13" s="34">
        <v>1631</v>
      </c>
    </row>
    <row r="14" spans="2:12" s="19" customFormat="1">
      <c r="B14" s="32">
        <v>1961</v>
      </c>
      <c r="C14" s="33">
        <v>404</v>
      </c>
      <c r="D14" s="33">
        <v>384</v>
      </c>
      <c r="E14" s="33" t="s">
        <v>67</v>
      </c>
      <c r="F14" s="33">
        <v>357</v>
      </c>
      <c r="G14" s="34">
        <v>1711</v>
      </c>
    </row>
    <row r="15" spans="2:12" s="19" customFormat="1">
      <c r="B15" s="32">
        <v>1962</v>
      </c>
      <c r="C15" s="33">
        <v>398</v>
      </c>
      <c r="D15" s="33">
        <v>395</v>
      </c>
      <c r="E15" s="33" t="s">
        <v>67</v>
      </c>
      <c r="F15" s="33">
        <v>358</v>
      </c>
      <c r="G15" s="34">
        <v>1761</v>
      </c>
    </row>
    <row r="16" spans="2:12" s="19" customFormat="1">
      <c r="B16" s="32">
        <v>1963</v>
      </c>
      <c r="C16" s="33">
        <v>393</v>
      </c>
      <c r="D16" s="33">
        <v>374</v>
      </c>
      <c r="E16" s="33" t="s">
        <v>67</v>
      </c>
      <c r="F16" s="33">
        <v>384</v>
      </c>
      <c r="G16" s="34">
        <v>1742</v>
      </c>
    </row>
    <row r="17" spans="2:7" s="19" customFormat="1">
      <c r="B17" s="32">
        <v>1964</v>
      </c>
      <c r="C17" s="33">
        <v>422</v>
      </c>
      <c r="D17" s="33">
        <v>411</v>
      </c>
      <c r="E17" s="33" t="s">
        <v>67</v>
      </c>
      <c r="F17" s="33">
        <v>441</v>
      </c>
      <c r="G17" s="34">
        <v>1742</v>
      </c>
    </row>
    <row r="18" spans="2:7" s="19" customFormat="1">
      <c r="B18" s="32">
        <v>1965</v>
      </c>
      <c r="C18" s="33">
        <v>462</v>
      </c>
      <c r="D18" s="33">
        <v>440</v>
      </c>
      <c r="E18" s="33" t="s">
        <v>67</v>
      </c>
      <c r="F18" s="33">
        <v>473</v>
      </c>
      <c r="G18" s="34">
        <v>1735</v>
      </c>
    </row>
    <row r="19" spans="2:7" s="19" customFormat="1">
      <c r="B19" s="32">
        <v>1966</v>
      </c>
      <c r="C19" s="33">
        <v>443</v>
      </c>
      <c r="D19" s="33">
        <v>429</v>
      </c>
      <c r="E19" s="33" t="s">
        <v>67</v>
      </c>
      <c r="F19" s="33">
        <v>512</v>
      </c>
      <c r="G19" s="34">
        <v>1739</v>
      </c>
    </row>
    <row r="20" spans="2:7" s="19" customFormat="1">
      <c r="B20" s="32">
        <v>1967</v>
      </c>
      <c r="C20" s="33">
        <v>508</v>
      </c>
      <c r="D20" s="33">
        <v>493</v>
      </c>
      <c r="E20" s="33" t="s">
        <v>67</v>
      </c>
      <c r="F20" s="33">
        <v>524</v>
      </c>
      <c r="G20" s="34">
        <v>1936</v>
      </c>
    </row>
    <row r="21" spans="2:7" s="19" customFormat="1">
      <c r="B21" s="32">
        <v>1968</v>
      </c>
      <c r="C21" s="33">
        <v>580</v>
      </c>
      <c r="D21" s="33">
        <v>524</v>
      </c>
      <c r="E21" s="33" t="s">
        <v>67</v>
      </c>
      <c r="F21" s="33">
        <v>537</v>
      </c>
      <c r="G21" s="34">
        <v>2075</v>
      </c>
    </row>
    <row r="22" spans="2:7" s="19" customFormat="1">
      <c r="B22" s="32">
        <v>1969</v>
      </c>
      <c r="C22" s="33">
        <v>547</v>
      </c>
      <c r="D22" s="33">
        <v>517</v>
      </c>
      <c r="E22" s="33" t="s">
        <v>67</v>
      </c>
      <c r="F22" s="33">
        <v>549</v>
      </c>
      <c r="G22" s="34">
        <v>2363</v>
      </c>
    </row>
    <row r="23" spans="2:7" s="19" customFormat="1">
      <c r="B23" s="32">
        <v>1970</v>
      </c>
      <c r="C23" s="33">
        <v>702</v>
      </c>
      <c r="D23" s="33">
        <v>645</v>
      </c>
      <c r="E23" s="33" t="s">
        <v>67</v>
      </c>
      <c r="F23" s="33">
        <v>625</v>
      </c>
      <c r="G23" s="34">
        <v>2846</v>
      </c>
    </row>
    <row r="24" spans="2:7" s="19" customFormat="1">
      <c r="B24" s="32">
        <v>1971</v>
      </c>
      <c r="C24" s="33">
        <v>718</v>
      </c>
      <c r="D24" s="33">
        <v>655</v>
      </c>
      <c r="E24" s="33" t="s">
        <v>67</v>
      </c>
      <c r="F24" s="33">
        <v>577</v>
      </c>
      <c r="G24" s="34">
        <v>2932</v>
      </c>
    </row>
    <row r="25" spans="2:7" s="19" customFormat="1">
      <c r="B25" s="32">
        <v>1972</v>
      </c>
      <c r="C25" s="33">
        <v>662</v>
      </c>
      <c r="D25" s="33">
        <v>624</v>
      </c>
      <c r="E25" s="33" t="s">
        <v>67</v>
      </c>
      <c r="F25" s="33">
        <v>618</v>
      </c>
      <c r="G25" s="34">
        <v>3080</v>
      </c>
    </row>
    <row r="26" spans="2:7" s="19" customFormat="1">
      <c r="B26" s="32">
        <v>1973</v>
      </c>
      <c r="C26" s="33">
        <v>719</v>
      </c>
      <c r="D26" s="33">
        <v>703</v>
      </c>
      <c r="E26" s="33" t="s">
        <v>67</v>
      </c>
      <c r="F26" s="33">
        <v>696</v>
      </c>
      <c r="G26" s="34">
        <v>3373</v>
      </c>
    </row>
    <row r="27" spans="2:7" s="19" customFormat="1">
      <c r="B27" s="32">
        <v>1974</v>
      </c>
      <c r="C27" s="33">
        <v>792</v>
      </c>
      <c r="D27" s="33">
        <v>765</v>
      </c>
      <c r="E27" s="33" t="s">
        <v>67</v>
      </c>
      <c r="F27" s="33">
        <v>751</v>
      </c>
      <c r="G27" s="34">
        <v>3825</v>
      </c>
    </row>
    <row r="28" spans="2:7" s="19" customFormat="1">
      <c r="B28" s="32">
        <v>1975</v>
      </c>
      <c r="C28" s="33">
        <v>794</v>
      </c>
      <c r="D28" s="33">
        <v>741</v>
      </c>
      <c r="E28" s="33">
        <v>171</v>
      </c>
      <c r="F28" s="33">
        <v>626.6</v>
      </c>
      <c r="G28" s="34">
        <v>4570</v>
      </c>
    </row>
    <row r="29" spans="2:7" s="19" customFormat="1">
      <c r="B29" s="32">
        <v>1976</v>
      </c>
      <c r="C29" s="33">
        <v>814</v>
      </c>
      <c r="D29" s="33">
        <v>790</v>
      </c>
      <c r="E29" s="33">
        <v>179</v>
      </c>
      <c r="F29" s="33">
        <v>727.7</v>
      </c>
      <c r="G29" s="34">
        <v>4973</v>
      </c>
    </row>
    <row r="30" spans="2:7" s="19" customFormat="1">
      <c r="B30" s="32">
        <v>1977</v>
      </c>
      <c r="C30" s="33">
        <v>830</v>
      </c>
      <c r="D30" s="33">
        <v>767</v>
      </c>
      <c r="E30" s="33">
        <v>247.1</v>
      </c>
      <c r="F30" s="33">
        <v>701.1</v>
      </c>
      <c r="G30" s="34">
        <v>5203</v>
      </c>
    </row>
    <row r="31" spans="2:7" s="19" customFormat="1">
      <c r="B31" s="32">
        <v>1978</v>
      </c>
      <c r="C31" s="33">
        <v>684</v>
      </c>
      <c r="D31" s="33">
        <v>651</v>
      </c>
      <c r="E31" s="33">
        <v>148.6</v>
      </c>
      <c r="F31" s="33">
        <v>755.3</v>
      </c>
      <c r="G31" s="34">
        <v>4609</v>
      </c>
    </row>
    <row r="32" spans="2:7" s="19" customFormat="1">
      <c r="B32" s="32">
        <v>1979</v>
      </c>
      <c r="C32" s="33">
        <v>721</v>
      </c>
      <c r="D32" s="33">
        <v>720</v>
      </c>
      <c r="E32" s="33">
        <v>87.4</v>
      </c>
      <c r="F32" s="33">
        <v>810.7</v>
      </c>
      <c r="G32" s="34">
        <v>5986</v>
      </c>
    </row>
    <row r="33" spans="2:7" s="19" customFormat="1">
      <c r="B33" s="32">
        <v>1980</v>
      </c>
      <c r="C33" s="33">
        <v>786</v>
      </c>
      <c r="D33" s="33">
        <v>788</v>
      </c>
      <c r="E33" s="33">
        <v>203.5</v>
      </c>
      <c r="F33" s="33">
        <v>774.1</v>
      </c>
      <c r="G33" s="34">
        <v>6530.25</v>
      </c>
    </row>
    <row r="34" spans="2:7" s="19" customFormat="1">
      <c r="B34" s="32">
        <v>1981</v>
      </c>
      <c r="C34" s="33">
        <v>765</v>
      </c>
      <c r="D34" s="33">
        <v>762</v>
      </c>
      <c r="E34" s="33">
        <v>218.2</v>
      </c>
      <c r="F34" s="33">
        <v>718.4</v>
      </c>
      <c r="G34" s="34">
        <v>5973.25</v>
      </c>
    </row>
    <row r="35" spans="2:7" s="19" customFormat="1">
      <c r="B35" s="32">
        <v>1982</v>
      </c>
      <c r="C35" s="33">
        <v>687</v>
      </c>
      <c r="D35" s="33">
        <v>695</v>
      </c>
      <c r="E35" s="33">
        <v>201.5</v>
      </c>
      <c r="F35" s="33">
        <v>722.4</v>
      </c>
      <c r="G35" s="34">
        <v>4848.5</v>
      </c>
    </row>
    <row r="36" spans="2:7" s="19" customFormat="1">
      <c r="B36" s="32">
        <v>1983</v>
      </c>
      <c r="C36" s="33">
        <v>718</v>
      </c>
      <c r="D36" s="33">
        <v>745</v>
      </c>
      <c r="E36" s="33">
        <v>182.5</v>
      </c>
      <c r="F36" s="33">
        <v>760.9</v>
      </c>
      <c r="G36" s="34">
        <v>4692</v>
      </c>
    </row>
    <row r="37" spans="2:7" s="19" customFormat="1">
      <c r="B37" s="32">
        <v>1984</v>
      </c>
      <c r="C37" s="33">
        <v>815</v>
      </c>
      <c r="D37" s="33">
        <v>822</v>
      </c>
      <c r="E37" s="33">
        <v>126</v>
      </c>
      <c r="F37" s="33">
        <v>852</v>
      </c>
      <c r="G37" s="34">
        <v>4761.5</v>
      </c>
    </row>
    <row r="38" spans="2:7" s="19" customFormat="1">
      <c r="B38" s="32">
        <v>1985</v>
      </c>
      <c r="C38" s="33">
        <v>879</v>
      </c>
      <c r="D38" s="33">
        <v>850</v>
      </c>
      <c r="E38" s="33">
        <v>131</v>
      </c>
      <c r="F38" s="33">
        <v>833.8</v>
      </c>
      <c r="G38" s="34">
        <v>4910.25</v>
      </c>
    </row>
    <row r="39" spans="2:7" s="19" customFormat="1">
      <c r="B39" s="32">
        <v>1986</v>
      </c>
      <c r="C39" s="33">
        <v>844</v>
      </c>
      <c r="D39" s="33">
        <v>829</v>
      </c>
      <c r="E39" s="33">
        <v>125.9</v>
      </c>
      <c r="F39" s="33">
        <v>838.3</v>
      </c>
      <c r="G39" s="34">
        <v>3883</v>
      </c>
    </row>
    <row r="40" spans="2:7" s="19" customFormat="1">
      <c r="B40" s="32">
        <v>1987</v>
      </c>
      <c r="C40" s="33">
        <v>888.9</v>
      </c>
      <c r="D40" s="33">
        <v>874.5</v>
      </c>
      <c r="E40" s="33">
        <v>92</v>
      </c>
      <c r="F40" s="33">
        <v>908.6</v>
      </c>
      <c r="G40" s="34">
        <v>4871.25</v>
      </c>
    </row>
    <row r="41" spans="2:7" s="19" customFormat="1">
      <c r="B41" s="32">
        <v>1988</v>
      </c>
      <c r="C41" s="33">
        <v>927.7</v>
      </c>
      <c r="D41" s="33">
        <v>916.8</v>
      </c>
      <c r="E41" s="33">
        <v>84.9</v>
      </c>
      <c r="F41" s="33">
        <v>930.3</v>
      </c>
      <c r="G41" s="34">
        <v>14191.75</v>
      </c>
    </row>
    <row r="42" spans="2:7" s="19" customFormat="1">
      <c r="B42" s="32">
        <v>1989</v>
      </c>
      <c r="C42" s="33">
        <v>970</v>
      </c>
      <c r="D42" s="33">
        <v>934.5</v>
      </c>
      <c r="E42" s="33">
        <v>96.7</v>
      </c>
      <c r="F42" s="33">
        <v>911</v>
      </c>
      <c r="G42" s="34">
        <v>13334.75</v>
      </c>
    </row>
    <row r="43" spans="2:7" s="19" customFormat="1">
      <c r="B43" s="32">
        <v>1990</v>
      </c>
      <c r="C43" s="33">
        <v>982.62800000000004</v>
      </c>
      <c r="D43" s="33">
        <v>930.99599999999998</v>
      </c>
      <c r="E43" s="33">
        <v>88.1</v>
      </c>
      <c r="F43" s="33">
        <v>925.5</v>
      </c>
      <c r="G43" s="34">
        <v>8895</v>
      </c>
    </row>
    <row r="44" spans="2:7" s="19" customFormat="1">
      <c r="B44" s="32">
        <v>1991</v>
      </c>
      <c r="C44" s="33">
        <v>945.97</v>
      </c>
      <c r="D44" s="33">
        <v>920.93399999999997</v>
      </c>
      <c r="E44" s="33">
        <v>112.9</v>
      </c>
      <c r="F44" s="33">
        <v>886.1</v>
      </c>
      <c r="G44" s="34">
        <v>8158.25</v>
      </c>
    </row>
    <row r="45" spans="2:7" s="19" customFormat="1">
      <c r="B45" s="32">
        <v>1992</v>
      </c>
      <c r="C45" s="33">
        <v>897.18</v>
      </c>
      <c r="D45" s="33">
        <v>885.71799999999996</v>
      </c>
      <c r="E45" s="33">
        <v>176.4</v>
      </c>
      <c r="F45" s="33">
        <v>809.1</v>
      </c>
      <c r="G45" s="34">
        <v>7004.25</v>
      </c>
    </row>
    <row r="46" spans="2:7" s="19" customFormat="1">
      <c r="B46" s="32">
        <v>1993</v>
      </c>
      <c r="C46" s="33">
        <v>908.23400000000004</v>
      </c>
      <c r="D46" s="33">
        <v>808.78300000000002</v>
      </c>
      <c r="E46" s="33">
        <v>225.5</v>
      </c>
      <c r="F46" s="33">
        <v>785.3</v>
      </c>
      <c r="G46" s="34">
        <v>5337.50234</v>
      </c>
    </row>
    <row r="47" spans="2:7" s="19" customFormat="1">
      <c r="B47" s="32">
        <v>1994</v>
      </c>
      <c r="C47" s="33">
        <v>877.20899999999995</v>
      </c>
      <c r="D47" s="33">
        <v>824.55799999999999</v>
      </c>
      <c r="E47" s="33">
        <v>236.2</v>
      </c>
      <c r="F47" s="33">
        <v>871</v>
      </c>
      <c r="G47" s="34">
        <v>6342.0916299999999</v>
      </c>
    </row>
    <row r="48" spans="2:7" s="19" customFormat="1">
      <c r="B48" s="32">
        <v>1995</v>
      </c>
      <c r="C48" s="33">
        <v>1007.149</v>
      </c>
      <c r="D48" s="33">
        <v>918.79499999999996</v>
      </c>
      <c r="E48" s="33">
        <v>148.1</v>
      </c>
      <c r="F48" s="33">
        <v>984.09</v>
      </c>
      <c r="G48" s="34">
        <v>8228.7783899999995</v>
      </c>
    </row>
    <row r="49" spans="2:10" s="19" customFormat="1">
      <c r="B49" s="32">
        <v>1996</v>
      </c>
      <c r="C49" s="33">
        <v>1051.1976</v>
      </c>
      <c r="D49" s="33">
        <v>953.22569999999996</v>
      </c>
      <c r="E49" s="33">
        <v>144</v>
      </c>
      <c r="F49" s="33">
        <v>942.50099999999998</v>
      </c>
      <c r="G49" s="34">
        <v>7505.9688800000004</v>
      </c>
    </row>
    <row r="50" spans="2:10" s="19" customFormat="1">
      <c r="B50" s="32">
        <v>1997</v>
      </c>
      <c r="C50" s="33">
        <v>1073.2494999999999</v>
      </c>
      <c r="D50" s="33">
        <v>1012.321</v>
      </c>
      <c r="E50" s="33">
        <v>154.4</v>
      </c>
      <c r="F50" s="33">
        <v>1016.351</v>
      </c>
      <c r="G50" s="34">
        <v>6926.4067800000003</v>
      </c>
    </row>
    <row r="51" spans="2:10" s="19" customFormat="1">
      <c r="B51" s="44">
        <v>1998</v>
      </c>
      <c r="C51" s="33">
        <v>1117.30699</v>
      </c>
      <c r="D51" s="33">
        <v>1034.4379899999999</v>
      </c>
      <c r="E51" s="33">
        <v>154</v>
      </c>
      <c r="F51" s="33">
        <v>1009.2143</v>
      </c>
      <c r="G51" s="34">
        <v>4630.9578099999999</v>
      </c>
    </row>
    <row r="52" spans="2:10" s="19" customFormat="1">
      <c r="B52" s="44">
        <v>1999</v>
      </c>
      <c r="C52" s="33">
        <v>1057.8817300000001</v>
      </c>
      <c r="D52" s="33">
        <v>1027.7005999999999</v>
      </c>
      <c r="E52" s="33">
        <v>131</v>
      </c>
      <c r="F52" s="33">
        <v>1081.569</v>
      </c>
      <c r="G52" s="34">
        <v>6014.8419800000001</v>
      </c>
    </row>
    <row r="53" spans="2:10" s="19" customFormat="1">
      <c r="B53" s="44">
        <v>2000</v>
      </c>
      <c r="C53" s="33">
        <v>1177.3345400000001</v>
      </c>
      <c r="D53" s="33">
        <v>1082.3955000000001</v>
      </c>
      <c r="E53" s="33">
        <v>97.2</v>
      </c>
      <c r="F53" s="33">
        <v>1122.579</v>
      </c>
      <c r="G53" s="34">
        <v>8649.2324100000005</v>
      </c>
    </row>
    <row r="54" spans="2:10" s="19" customFormat="1">
      <c r="B54" s="44">
        <v>2001</v>
      </c>
      <c r="C54" s="33">
        <v>1216.3072099999999</v>
      </c>
      <c r="D54" s="33">
        <v>1160.0018600000001</v>
      </c>
      <c r="E54" s="33">
        <v>99.9</v>
      </c>
      <c r="F54" s="33">
        <v>1103.80808</v>
      </c>
      <c r="G54" s="34">
        <v>5943.5541000000003</v>
      </c>
    </row>
    <row r="55" spans="2:10" s="19" customFormat="1">
      <c r="B55" s="44">
        <v>2002</v>
      </c>
      <c r="C55" s="33">
        <v>1227.9000000000001</v>
      </c>
      <c r="D55" s="33">
        <v>1180.0889999999999</v>
      </c>
      <c r="E55" s="33">
        <v>97.3</v>
      </c>
      <c r="F55" s="33">
        <v>1174.808</v>
      </c>
      <c r="G55" s="34">
        <v>6771.60124</v>
      </c>
    </row>
    <row r="56" spans="2:10" s="19" customFormat="1">
      <c r="B56" s="44">
        <v>2003</v>
      </c>
      <c r="C56" s="33">
        <v>1274.8</v>
      </c>
      <c r="D56" s="33">
        <v>1192.2065</v>
      </c>
      <c r="E56" s="33">
        <v>97.5</v>
      </c>
      <c r="F56" s="33">
        <v>1218.5999999999999</v>
      </c>
      <c r="G56" s="34">
        <v>9636.5187399999995</v>
      </c>
    </row>
    <row r="57" spans="2:10" s="19" customFormat="1">
      <c r="B57" s="44">
        <v>2004</v>
      </c>
      <c r="C57" s="33">
        <v>1326.8</v>
      </c>
      <c r="D57" s="33">
        <v>1252.12886</v>
      </c>
      <c r="E57" s="33">
        <v>98.3</v>
      </c>
      <c r="F57" s="33">
        <v>1245.9000000000001</v>
      </c>
      <c r="G57" s="34">
        <v>13837.943600000001</v>
      </c>
    </row>
    <row r="58" spans="2:10" s="19" customFormat="1">
      <c r="B58" s="44">
        <v>2005</v>
      </c>
      <c r="C58" s="33">
        <v>1386.2</v>
      </c>
      <c r="D58" s="33">
        <v>1293.1659299999999</v>
      </c>
      <c r="E58" s="33">
        <v>112.3</v>
      </c>
      <c r="F58" s="33">
        <v>1243.231</v>
      </c>
      <c r="G58" s="34">
        <v>14749.439399999999</v>
      </c>
    </row>
    <row r="59" spans="2:10">
      <c r="B59" s="45"/>
      <c r="C59" s="35"/>
      <c r="D59" s="36"/>
      <c r="E59" s="36"/>
      <c r="F59" s="36"/>
      <c r="G59" s="36"/>
      <c r="H59" s="36"/>
    </row>
    <row r="60" spans="2:10">
      <c r="B60" s="20"/>
      <c r="C60" s="37"/>
      <c r="D60" s="38"/>
      <c r="E60" s="38"/>
      <c r="F60" s="38"/>
      <c r="G60" s="38"/>
      <c r="H60" s="38"/>
    </row>
    <row r="61" spans="2:10">
      <c r="B61" s="20"/>
      <c r="C61" s="37"/>
      <c r="D61" s="38"/>
      <c r="E61" s="38"/>
      <c r="F61" s="38"/>
      <c r="G61" s="38"/>
      <c r="H61" s="38"/>
    </row>
    <row r="62" spans="2:10">
      <c r="B62" s="20"/>
      <c r="C62" s="37"/>
      <c r="D62" s="39"/>
      <c r="E62" s="39"/>
      <c r="F62" s="39"/>
      <c r="G62" s="39"/>
      <c r="H62" s="39"/>
    </row>
    <row r="64" spans="2:10">
      <c r="J64" s="19"/>
    </row>
  </sheetData>
  <printOptions horizontalCentered="1" verticalCentered="1"/>
  <pageMargins left="0" right="0" top="0" bottom="0" header="0" footer="0"/>
  <pageSetup paperSize="9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Data</vt:lpstr>
      <vt:lpstr>305 Prices</vt:lpstr>
      <vt:lpstr>'305 Prices'!Print_Area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2021-05-01T08:25:47Z</dcterms:modified>
</cp:coreProperties>
</file>