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-school\Capstone\BOM\"/>
    </mc:Choice>
  </mc:AlternateContent>
  <xr:revisionPtr revIDLastSave="0" documentId="13_ncr:1_{31321CDE-A1F9-4D58-82E5-F099FFD1EC21}" xr6:coauthVersionLast="45" xr6:coauthVersionMax="45" xr10:uidLastSave="{00000000-0000-0000-0000-000000000000}"/>
  <bookViews>
    <workbookView xWindow="-98" yWindow="-98" windowWidth="24496" windowHeight="15796" xr2:uid="{01099070-7C50-4886-8258-A2FB26D5E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9" i="1" l="1"/>
  <c r="N29" i="1" s="1"/>
  <c r="N5" i="1"/>
  <c r="N21" i="1"/>
  <c r="M3" i="1"/>
  <c r="N3" i="1" s="1"/>
  <c r="M4" i="1"/>
  <c r="N4" i="1" s="1"/>
  <c r="M5" i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" i="1"/>
  <c r="N2" i="1" s="1"/>
  <c r="N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tc={E6D4B042-2E4F-441D-AE4A-BF74C9F8C192}</author>
  </authors>
  <commentList>
    <comment ref="L1" authorId="0" shapeId="0" xr:uid="{E6D4B042-2E4F-441D-AE4A-BF74C9F8C192}">
      <text>
        <t>[Threaded comment]
Your version of Excel allows you to read this threaded comment; however, any edits to it will get removed if the file is opened in a newer version of Excel. Learn more: https://go.microsoft.com/fwlink/?linkid=870924
Comment:
    **For Qty 1</t>
      </text>
    </comment>
  </commentList>
</comments>
</file>

<file path=xl/sharedStrings.xml><?xml version="1.0" encoding="utf-8"?>
<sst xmlns="http://schemas.openxmlformats.org/spreadsheetml/2006/main" count="266" uniqueCount="217">
  <si>
    <t>Item Number</t>
  </si>
  <si>
    <t>BUILD-OPT</t>
  </si>
  <si>
    <t>Quantity</t>
  </si>
  <si>
    <t>Part Reference</t>
  </si>
  <si>
    <t>Description</t>
  </si>
  <si>
    <t>MF</t>
  </si>
  <si>
    <t>MP</t>
  </si>
  <si>
    <t>PACKAGE</t>
  </si>
  <si>
    <t>Value</t>
  </si>
  <si>
    <t>DIGI-KEY_PART_NUMBER</t>
  </si>
  <si>
    <t>DIGI-KEY_PURCHASE_URL</t>
  </si>
  <si>
    <t>DIGI-KEY_PRICE</t>
  </si>
  <si>
    <t>ALL</t>
  </si>
  <si>
    <t>C2</t>
  </si>
  <si>
    <t>CAP CER 0.1UF 16V X7R 0603</t>
  </si>
  <si>
    <t>KEMET</t>
  </si>
  <si>
    <t>C0603C104J4RACTU</t>
  </si>
  <si>
    <t>0603</t>
  </si>
  <si>
    <t>100n</t>
  </si>
  <si>
    <t>399-1097-1-ND</t>
  </si>
  <si>
    <t>https://www.digikey.com/products/en?keywords=399-1097-1-Nd</t>
  </si>
  <si>
    <t>C5 C6</t>
  </si>
  <si>
    <t>CAP CER 33PF 50V C0G/NPO 1206</t>
  </si>
  <si>
    <t>Yageo</t>
  </si>
  <si>
    <t>CC1206JRNPO9BN330</t>
  </si>
  <si>
    <t>1206</t>
  </si>
  <si>
    <t>33pF</t>
  </si>
  <si>
    <t>311-1156-1-ND</t>
  </si>
  <si>
    <t>https://www.digikey.com/product-detail/en/yageo/CC1206JRNPO9BN330/311-1156-1-ND/303066</t>
  </si>
  <si>
    <t>C7 C8</t>
  </si>
  <si>
    <t>CAP CER 1206 33PF 2000V C0G 5%</t>
  </si>
  <si>
    <t>C1206C330JGGACAUTO</t>
  </si>
  <si>
    <t>560pF</t>
  </si>
  <si>
    <t>399-16703-1-ND</t>
  </si>
  <si>
    <t>https://www.digikey.com/product-detail/en/kemet/C1206C330JGGACAUTO/399-16703-1-ND/8110069</t>
  </si>
  <si>
    <t>C10 C11 C12 C13 C14 C15 C16</t>
  </si>
  <si>
    <t>CAP CER 0.1UF 50V X7R 1206</t>
  </si>
  <si>
    <t>C1206C104K5RAC7800</t>
  </si>
  <si>
    <t>0.1uF</t>
  </si>
  <si>
    <t>399-C1206C104K5RAC7800CT-ND</t>
  </si>
  <si>
    <t>https://www.digikey.com/product-detail/en/kemet/C1206C104K5RAC7800/399-C1206C104K5RAC7800CT-ND/411524</t>
  </si>
  <si>
    <t>C17</t>
  </si>
  <si>
    <t>CAP CER 4700PF 50V NP0 1206</t>
  </si>
  <si>
    <t>TDK Corporation</t>
  </si>
  <si>
    <t>CGA5C2NP01H472J060AA</t>
  </si>
  <si>
    <t>4700pF</t>
  </si>
  <si>
    <t>445-12840-1-ND</t>
  </si>
  <si>
    <t>https://www.digikey.com/product-detail/en/tdk-corporation/CGA5C2NP01H472J060AA/445-12840-1-ND/3954506</t>
  </si>
  <si>
    <t>D1</t>
  </si>
  <si>
    <t>DIODE SCHOTTKY 60V 5A SMB</t>
  </si>
  <si>
    <t>STMicroelectronics</t>
  </si>
  <si>
    <t>STPS5L60U</t>
  </si>
  <si>
    <t>DO-214AA</t>
  </si>
  <si>
    <t>M7</t>
  </si>
  <si>
    <t>497-16321-1-ND</t>
  </si>
  <si>
    <t>https://www.digikey.com/product-detail/en/stmicroelectronics/STPS5L60U/497-16321-1-ND/5848347</t>
  </si>
  <si>
    <t>D4</t>
  </si>
  <si>
    <t>TVS DIODE 24V 50V SC70-3</t>
  </si>
  <si>
    <t>Nexperia USA Inc.</t>
  </si>
  <si>
    <t>PESD1CAN-UX</t>
  </si>
  <si>
    <t>SC-70</t>
  </si>
  <si>
    <t>PESD1CAN</t>
  </si>
  <si>
    <t>1727-1306-1-ND</t>
  </si>
  <si>
    <t>https://www.digikey.com/product-detail/en/nexperia-usa-inc/PESD1CAN-UX/1727-1306-1-ND/4386316</t>
  </si>
  <si>
    <t>DS1 DS2</t>
  </si>
  <si>
    <t>LED, Green, Yellow, Through Hole, T-1 (3mm), 118 °, Round, Y 30mA, G 30mA</t>
  </si>
  <si>
    <t>Multicomp</t>
  </si>
  <si>
    <t>L23R3000K2P2</t>
  </si>
  <si>
    <t>2-TH</t>
  </si>
  <si>
    <t>N_A</t>
  </si>
  <si>
    <t>97K4090</t>
  </si>
  <si>
    <t>https://www.newark.com/multicomp/l23r3000k2p2/led-3mm-green-yellow/dp/97K4090?gclid=EAIaIQobChMIs_Xk3szq5QIVDvbjBx2HsQeTEAkYASABEgJa6fD_BwE&amp;mckv=sFNQmY5rU_dc|pcrid|350577457110|plid||kword||match||slid||product|97K4090|pgrid|69832101039|ptaid|pla-364360548877|&amp;CMP=KNC-GUSA-GEN-SHOPPING-Private-LabelMulticomp-NonShowcasing</t>
  </si>
  <si>
    <t>IC1</t>
  </si>
  <si>
    <t>IC REG LINEAR 3.3V 800MA SOT223</t>
  </si>
  <si>
    <t>ON Semiconductor</t>
  </si>
  <si>
    <t>MC33269ST-3.3T3G</t>
  </si>
  <si>
    <t>SOT-223</t>
  </si>
  <si>
    <t>MC33269ST-3.3T3GOSCT-ND</t>
  </si>
  <si>
    <t>https://www.digikey.com/product-detail/en/on-semiconductor/MC33269ST-3.3T3G/MC33269ST-3.3T3GOSCT-ND/2120818</t>
  </si>
  <si>
    <t>IC1_2515</t>
  </si>
  <si>
    <t>IC CAN CONTROLLER W/SPI 18DIP</t>
  </si>
  <si>
    <t>Microchip Technology</t>
  </si>
  <si>
    <t>MCP2515-I/P</t>
  </si>
  <si>
    <t>18-PDIP</t>
  </si>
  <si>
    <t>MCP2515</t>
  </si>
  <si>
    <t>MCP2515-I/P-ND</t>
  </si>
  <si>
    <t>https://www.digikey.com/products/en?keywords=MCP2515-I%2FP-ND</t>
  </si>
  <si>
    <t>IC2</t>
  </si>
  <si>
    <t>IC REG LINEAR 5V 800MA DPAK</t>
  </si>
  <si>
    <t>MC33269DTRK-5.0G</t>
  </si>
  <si>
    <t>DPAK</t>
  </si>
  <si>
    <t>MC33269DT-5.0G</t>
  </si>
  <si>
    <t>MC33269DTRK-5.0GOSCT-ND</t>
  </si>
  <si>
    <t>https://www.digikey.com/product-detail/en/on-semiconductor/MC33269DTRK-5.0G/MC33269DTRK-5.0GOSCT-ND/2120817</t>
  </si>
  <si>
    <t>IC2_2551 IC3_2551 IC4_2551</t>
  </si>
  <si>
    <t>IC TRANSCEIVER HALF 1/1 8DIP</t>
  </si>
  <si>
    <t>MCP2551-I/P</t>
  </si>
  <si>
    <t>8-PDIP</t>
  </si>
  <si>
    <t>MCP2551DIL08</t>
  </si>
  <si>
    <t>MCP2551-I/P-ND</t>
  </si>
  <si>
    <t>https://www.digikey.com/product-detail/en/microchip-technology/MCP2551-I-P/MCP2551-I-P-ND/509453</t>
  </si>
  <si>
    <t>IC3_4802</t>
  </si>
  <si>
    <t>IC DAC 8BIT V-OUT 8DIP</t>
  </si>
  <si>
    <t>MCP4802-E/P</t>
  </si>
  <si>
    <t>MCP4802</t>
  </si>
  <si>
    <t>MCP4802-E/P-ND</t>
  </si>
  <si>
    <t>https://www.digikey.com/product-detail/en/microchip-technology/MCP4802-E-P/MCP4802-E-P-ND/2332807</t>
  </si>
  <si>
    <t>J1</t>
  </si>
  <si>
    <t>TERM BLK 4POS SIDE ENT 3.5MM PCB</t>
  </si>
  <si>
    <t>Molex</t>
  </si>
  <si>
    <t>393570004</t>
  </si>
  <si>
    <t>4-TH</t>
  </si>
  <si>
    <t>WM7860-ND</t>
  </si>
  <si>
    <t>https://www.digikey.com/products/en?keywords=WM7860-ND</t>
  </si>
  <si>
    <t>J2</t>
  </si>
  <si>
    <t>CONN HEADER VERT 20POS 2.54MM</t>
  </si>
  <si>
    <t>5103308-5</t>
  </si>
  <si>
    <t>2x10-TH</t>
  </si>
  <si>
    <t>PicoScope</t>
  </si>
  <si>
    <t>A33165-ND</t>
  </si>
  <si>
    <t>https://www.digikey.com/products/en?keywords=A33165-ND</t>
  </si>
  <si>
    <t>JP2</t>
  </si>
  <si>
    <t>CONN HEADER VERT 6POS 2.54MM</t>
  </si>
  <si>
    <t>Amphenol ICC (FCI)</t>
  </si>
  <si>
    <t>67997-206HLF</t>
  </si>
  <si>
    <t>2x3-TH</t>
  </si>
  <si>
    <t>PINHD-2X3</t>
  </si>
  <si>
    <t>609-3234-ND</t>
  </si>
  <si>
    <t>https://www.digikey.com/product-detail/en/amphenol-icc-fci/67997-206HLF/609-3234-ND/1878491</t>
  </si>
  <si>
    <t/>
  </si>
  <si>
    <t>PC1 PC2</t>
  </si>
  <si>
    <t>Aluminum Electrolytic Capacitors - SMD 50VDC 47uF 20% Anti-Vibe AEC-Q200</t>
  </si>
  <si>
    <t>Panasonic</t>
  </si>
  <si>
    <t>EEE-FK1H470XV</t>
  </si>
  <si>
    <t>SMD</t>
  </si>
  <si>
    <t>47u</t>
  </si>
  <si>
    <t>667-EEE-FK1H470XV</t>
  </si>
  <si>
    <t>https://www.mouser.com/ProductDetail/Panasonic/EEE-FK1H470XV?qs=%2Fha2pyFaduioJWBrqH8qNVL59BcgX7P8SqTEE4%252BdbMtEm51fKSpkLA%3D%3D</t>
  </si>
  <si>
    <t>Q1</t>
  </si>
  <si>
    <t>Crystal 16MHz _30ppm _Tol_ _50ppm _Stability_ 20pF FUND 50Ohm</t>
  </si>
  <si>
    <t>ECS Inc.</t>
  </si>
  <si>
    <t>ECS-160-20-46X</t>
  </si>
  <si>
    <t>HC-46/X</t>
  </si>
  <si>
    <t>16MHz</t>
  </si>
  <si>
    <t>XC1759-ND</t>
  </si>
  <si>
    <t>https://www.digikey.com/products/en?keywords=XC1759-ND</t>
  </si>
  <si>
    <t>R1 R2 R3 R4</t>
  </si>
  <si>
    <t>Metal Film Resistors .4watt 4.7Kohms 1% 1/8watt body size</t>
  </si>
  <si>
    <t>Vishay</t>
  </si>
  <si>
    <t>MBA02040C4701FRP00</t>
  </si>
  <si>
    <t>Axial</t>
  </si>
  <si>
    <t>4.7 k</t>
  </si>
  <si>
    <t>594-5063JD4K700FT</t>
  </si>
  <si>
    <t>https://www.mouser.com/ProductDetail/Vishay-Beyschlag/MBA02040C4701FRP00?qs=sGAEpiMZZMsPqMdJzcrNwkfQgWkDJ%252BE2jmFCN2o1S%2F4%3D</t>
  </si>
  <si>
    <t>R5 R12 R13</t>
  </si>
  <si>
    <t>RES SMD 1K OHM 5% 1/4W 1206</t>
  </si>
  <si>
    <t>Bourns Inc.</t>
  </si>
  <si>
    <t>CR1206-JW-102ELF</t>
  </si>
  <si>
    <t>1K</t>
  </si>
  <si>
    <t>118-CR1206-JW-102ELFCT-ND</t>
  </si>
  <si>
    <t>https://www.digikey.com/product-detail/en/bourns-inc/CR1206-JW-102ELF/CR1206-JW-102ELFCT-ND/3925455</t>
  </si>
  <si>
    <t>R7 R8</t>
  </si>
  <si>
    <t>RES SMD 100 OHM 1% 1/4W 1206</t>
  </si>
  <si>
    <t>CR1206-FX-1000ELF</t>
  </si>
  <si>
    <t>100</t>
  </si>
  <si>
    <t>CR1206-FX-1000ELFCT-ND</t>
  </si>
  <si>
    <t>https://www.digikey.com/product-detail/en/bourns-inc/CR1206-FX-1000ELF/CR1206-FX-1000ELFCT-ND/3437916</t>
  </si>
  <si>
    <t>R9 R30 R32</t>
  </si>
  <si>
    <t>RES SMD 4.7K OHM 5% 1/4W 1206</t>
  </si>
  <si>
    <t>CR1206-JW-472ELF</t>
  </si>
  <si>
    <t>4.7K</t>
  </si>
  <si>
    <t>118-CR1206-JW-472ELFCT-ND</t>
  </si>
  <si>
    <t>https://www.digikey.com/product-detail/en/bourns-inc/CR1206-JW-472ELF/CR1206-JW-472ELFCT-ND/3925468</t>
  </si>
  <si>
    <t>R14</t>
  </si>
  <si>
    <t>RES SMD 20K OHM 1% 1/4W 1206</t>
  </si>
  <si>
    <t>CR1206-FX-2002ELF</t>
  </si>
  <si>
    <t>20K</t>
  </si>
  <si>
    <t>CR1206-FX-2002ELFCT-ND</t>
  </si>
  <si>
    <t>https://www.digikey.com/product-detail/en/bourns-inc/CR1206-FX-2002ELF/CR1206-FX-2002ELFCT-ND/3767632</t>
  </si>
  <si>
    <t>R22 R24</t>
  </si>
  <si>
    <t>RES SMD 2.2K OHM 1% 1/4W 1206</t>
  </si>
  <si>
    <t>CR1206-FX-2201ELF</t>
  </si>
  <si>
    <t>2.2K</t>
  </si>
  <si>
    <t>CR1206-FX-2201ELFCT-ND</t>
  </si>
  <si>
    <t>https://www.digikey.com/product-detail/en/bourns-inc/CR1206-FX-2201ELF/CR1206-FX-2201ELFCT-ND/3767688</t>
  </si>
  <si>
    <t>R23 R25</t>
  </si>
  <si>
    <t>RES SMD 3.3K OHM 1% 1/4W 1206</t>
  </si>
  <si>
    <t>CR1206-FX-3301ELF</t>
  </si>
  <si>
    <t>3.3K</t>
  </si>
  <si>
    <t>CR1206-FX-3301ELFCT-ND</t>
  </si>
  <si>
    <t>https://www.digikey.com/product-detail/en/bourns-inc/CR1206-FX-3301ELF/CR1206-FX-3301ELFCT-ND/3767770</t>
  </si>
  <si>
    <t>TP0 TP1 TP3 TP4</t>
  </si>
  <si>
    <t>PC TEST POINT COMPACT RED</t>
  </si>
  <si>
    <t>Keystone Electronics</t>
  </si>
  <si>
    <t>5005</t>
  </si>
  <si>
    <t>1-TH</t>
  </si>
  <si>
    <t>TH_TP</t>
  </si>
  <si>
    <t>36-5005-ND</t>
  </si>
  <si>
    <t>https://www.digikey.com/product-detail/en/keystone-electronics/5005/36-5005-ND/255329</t>
  </si>
  <si>
    <t>X1</t>
  </si>
  <si>
    <t>CONN PWR JACK 2X5.5MM SOLDER</t>
  </si>
  <si>
    <t>CUI Devices</t>
  </si>
  <si>
    <t>PJ-037A</t>
  </si>
  <si>
    <t>DC21MMX</t>
  </si>
  <si>
    <t>CP-037A-ND</t>
  </si>
  <si>
    <t>https://www.digikey.com/product-detail/en/cui-devices/PJ-037A/CP-037A-ND/1644545</t>
  </si>
  <si>
    <t>Extended Price</t>
  </si>
  <si>
    <t>Total Number of boards:</t>
  </si>
  <si>
    <t>Overage</t>
  </si>
  <si>
    <t>CONN HEADER VERT 40POS 2.54MM</t>
  </si>
  <si>
    <t>S1011EC-40-ND</t>
  </si>
  <si>
    <t xml:space="preserve">PRPC040SAAN-RC </t>
  </si>
  <si>
    <t>https://www.digikey.com/product-detail/en/sullins-connector-solutions/PRPC040SAAN-RC/S1011EC-40-ND/2775214</t>
  </si>
  <si>
    <t>Extended Quantity</t>
  </si>
  <si>
    <t>TE Connectivity</t>
  </si>
  <si>
    <t>Sullins</t>
  </si>
  <si>
    <t>MCU1,MCU2,U1,U2,U3,SD1,SD2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</si>
</sst>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3" xfId="0" applyNumberFormat="1" applyBorder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  <xf numFmtId="1" fontId="0" fillId="0" borderId="2" xfId="0" applyNumberFormat="1" applyBorder="1"/>
    <xf numFmtId="1" fontId="0" fillId="0" borderId="2" xfId="0" applyNumberFormat="1" applyBorder="1" applyAlignment="1">
      <alignment wrapText="1"/>
    </xf>
    <xf numFmtId="49" fontId="2" fillId="0" borderId="3" xfId="3" applyNumberFormat="1" applyBorder="1"/>
    <xf numFmtId="49" fontId="2" fillId="0" borderId="1" xfId="3" applyNumberFormat="1" applyBorder="1"/>
    <xf numFmtId="49" fontId="0" fillId="0" borderId="4" xfId="0" applyNumberFormat="1" applyFill="1" applyBorder="1"/>
    <xf numFmtId="1" fontId="0" fillId="0" borderId="0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2" fillId="0" borderId="0" xfId="3" applyNumberFormat="1" applyBorder="1"/>
    <xf numFmtId="9" fontId="0" fillId="0" borderId="0" xfId="2" applyFont="1"/>
    <xf numFmtId="44" fontId="0" fillId="0" borderId="0" xfId="1" applyFont="1"/>
    <xf numFmtId="44" fontId="0" fillId="0" borderId="3" xfId="1" applyFont="1" applyBorder="1"/>
    <xf numFmtId="44" fontId="0" fillId="0" borderId="1" xfId="1" applyFont="1" applyBorder="1"/>
    <xf numFmtId="1" fontId="0" fillId="0" borderId="2" xfId="0" applyNumberFormat="1" applyFill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nnie Ginn" id="{C3DD5C7B-71E2-46D0-9F37-BFF97B88BA96}" userId="S::laginn@microsoft.com::87d3a7f6-138a-42ce-8d02-270812d575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0-02-23T01:36:35.89" personId="{C3DD5C7B-71E2-46D0-9F37-BFF97B88BA96}" id="{E6D4B042-2E4F-441D-AE4A-BF74C9F8C192}">
    <text>**For Qty 1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ark.com/multicomp/l23r3000k2p2/led-3mm-green-yellow/dp/97K4090?gclid=EAIaIQobChMIs_Xk3szq5QIVDvbjBx2HsQeTEAkYASABEgJa6fD_BwE&amp;mckv=sFNQmY5rU_dc|pcrid|350577457110|plid||kword||match||slid||product|97K4090|pgrid|69832101039|ptaid|pla-364360548877|&amp;CMP=KNC-GUSA-GEN-SHOPPING-Private-LabelMulticomp-NonShowcasing" TargetMode="External"/><Relationship Id="rId13" Type="http://schemas.openxmlformats.org/officeDocument/2006/relationships/hyperlink" Target="https://www.digikey.com/product-detail/en/microchip-technology/MCP4802-E-P/MCP4802-E-P-ND/2332807" TargetMode="External"/><Relationship Id="rId18" Type="http://schemas.openxmlformats.org/officeDocument/2006/relationships/hyperlink" Target="https://www.digikey.com/products/en?keywords=XC1759-ND" TargetMode="External"/><Relationship Id="rId26" Type="http://schemas.openxmlformats.org/officeDocument/2006/relationships/hyperlink" Target="https://www.digikey.com/product-detail/en/keystone-electronics/5005/36-5005-ND/255329" TargetMode="External"/><Relationship Id="rId3" Type="http://schemas.openxmlformats.org/officeDocument/2006/relationships/hyperlink" Target="https://www.digikey.com/product-detail/en/kemet/C1206C330JGGACAUTO/399-16703-1-ND/8110069" TargetMode="External"/><Relationship Id="rId21" Type="http://schemas.openxmlformats.org/officeDocument/2006/relationships/hyperlink" Target="https://www.digikey.com/product-detail/en/bourns-inc/CR1206-FX-1000ELF/CR1206-FX-1000ELFCT-ND/3437916" TargetMode="External"/><Relationship Id="rId7" Type="http://schemas.openxmlformats.org/officeDocument/2006/relationships/hyperlink" Target="https://www.digikey.com/product-detail/en/nexperia-usa-inc/PESD1CAN-UX/1727-1306-1-ND/4386316" TargetMode="External"/><Relationship Id="rId12" Type="http://schemas.openxmlformats.org/officeDocument/2006/relationships/hyperlink" Target="https://www.digikey.com/product-detail/en/microchip-technology/MCP2551-I-P/MCP2551-I-P-ND/509453" TargetMode="External"/><Relationship Id="rId17" Type="http://schemas.openxmlformats.org/officeDocument/2006/relationships/hyperlink" Target="https://www.mouser.com/ProductDetail/Panasonic/EEE-FK1H470XV?qs=%2Fha2pyFaduioJWBrqH8qNVL59BcgX7P8SqTEE4%252BdbMtEm51fKSpkLA%3D%3D" TargetMode="External"/><Relationship Id="rId25" Type="http://schemas.openxmlformats.org/officeDocument/2006/relationships/hyperlink" Target="https://www.digikey.com/product-detail/en/bourns-inc/CR1206-FX-2201ELF/CR1206-FX-2201ELFCT-ND/3767688" TargetMode="External"/><Relationship Id="rId2" Type="http://schemas.openxmlformats.org/officeDocument/2006/relationships/hyperlink" Target="https://www.digikey.com/product-detail/en/yageo/CC1206JRNPO9BN330/311-1156-1-ND/303066" TargetMode="External"/><Relationship Id="rId16" Type="http://schemas.openxmlformats.org/officeDocument/2006/relationships/hyperlink" Target="https://www.digikey.com/product-detail/en/amphenol-icc-fci/67997-206HLF/609-3234-ND/1878491" TargetMode="External"/><Relationship Id="rId20" Type="http://schemas.openxmlformats.org/officeDocument/2006/relationships/hyperlink" Target="https://www.digikey.com/product-detail/en/bourns-inc/CR1206-JW-102ELF/CR1206-JW-102ELFCT-ND/3925455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s/en?keywords=399-1097-1-Nd" TargetMode="External"/><Relationship Id="rId6" Type="http://schemas.openxmlformats.org/officeDocument/2006/relationships/hyperlink" Target="https://www.digikey.com/product-detail/en/stmicroelectronics/STPS5L60U/497-16321-1-ND/5848347" TargetMode="External"/><Relationship Id="rId11" Type="http://schemas.openxmlformats.org/officeDocument/2006/relationships/hyperlink" Target="https://www.digikey.com/product-detail/en/on-semiconductor/MC33269DTRK-5.0G/MC33269DTRK-5.0GOSCT-ND/2120817" TargetMode="External"/><Relationship Id="rId24" Type="http://schemas.openxmlformats.org/officeDocument/2006/relationships/hyperlink" Target="https://www.digikey.com/product-detail/en/bourns-inc/CR1206-FX-3301ELF/CR1206-FX-3301ELFCT-ND/3767770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https://www.digikey.com/product-detail/en/tdk-corporation/CGA5C2NP01H472J060AA/445-12840-1-ND/3954506" TargetMode="External"/><Relationship Id="rId15" Type="http://schemas.openxmlformats.org/officeDocument/2006/relationships/hyperlink" Target="https://www.digikey.com/products/en?keywords=A33165-ND" TargetMode="External"/><Relationship Id="rId23" Type="http://schemas.openxmlformats.org/officeDocument/2006/relationships/hyperlink" Target="https://www.digikey.com/product-detail/en/bourns-inc/CR1206-FX-2002ELF/CR1206-FX-2002ELFCT-ND/3767632" TargetMode="External"/><Relationship Id="rId28" Type="http://schemas.openxmlformats.org/officeDocument/2006/relationships/hyperlink" Target="https://www.digikey.com/product-detail/en/sullins-connector-solutions/PRPC040SAAN-RC/S1011EC-40-ND/2775214" TargetMode="External"/><Relationship Id="rId10" Type="http://schemas.openxmlformats.org/officeDocument/2006/relationships/hyperlink" Target="https://www.digikey.com/products/en?keywords=MCP2515-I%2FP-ND" TargetMode="External"/><Relationship Id="rId19" Type="http://schemas.openxmlformats.org/officeDocument/2006/relationships/hyperlink" Target="https://www.mouser.com/ProductDetail/Vishay-Beyschlag/MBA02040C4701FRP00?qs=sGAEpiMZZMsPqMdJzcrNwkfQgWkDJ%252BE2jmFCN2o1S%2F4%3D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s://www.digikey.com/product-detail/en/kemet/C1206C104K5RAC7800/399-C1206C104K5RAC7800CT-ND/411524" TargetMode="External"/><Relationship Id="rId9" Type="http://schemas.openxmlformats.org/officeDocument/2006/relationships/hyperlink" Target="https://www.digikey.com/product-detail/en/on-semiconductor/MC33269ST-3.3T3G/MC33269ST-3.3T3GOSCT-ND/2120818" TargetMode="External"/><Relationship Id="rId14" Type="http://schemas.openxmlformats.org/officeDocument/2006/relationships/hyperlink" Target="https://www.digikey.com/products/en?keywords=WM7860-ND" TargetMode="External"/><Relationship Id="rId22" Type="http://schemas.openxmlformats.org/officeDocument/2006/relationships/hyperlink" Target="https://www.digikey.com/product-detail/en/bourns-inc/CR1206-JW-472ELF/CR1206-JW-472ELFCT-ND/3925468" TargetMode="External"/><Relationship Id="rId27" Type="http://schemas.openxmlformats.org/officeDocument/2006/relationships/hyperlink" Target="https://www.digikey.com/product-detail/en/cui-devices/PJ-037A/CP-037A-ND/1644545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0E33-CFF1-4736-A123-7FF88205D76A}">
  <dimension ref="A1:N33"/>
  <sheetViews>
    <sheetView tabSelected="1" workbookViewId="0">
      <selection activeCell="D31" sqref="D31"/>
    </sheetView>
  </sheetViews>
  <sheetFormatPr defaultRowHeight="14.25" x14ac:dyDescent="0.45"/>
  <cols>
    <col min="1" max="1" width="11.19921875" bestFit="1" customWidth="1"/>
    <col min="2" max="2" width="9.33203125" bestFit="1" customWidth="1"/>
    <col min="3" max="3" width="7.6640625" bestFit="1" customWidth="1"/>
    <col min="4" max="4" width="26.59765625" bestFit="1" customWidth="1"/>
    <col min="5" max="5" width="32.53125" style="2" customWidth="1"/>
    <col min="6" max="6" width="18.1328125" bestFit="1" customWidth="1"/>
    <col min="7" max="7" width="21.59765625" bestFit="1" customWidth="1"/>
    <col min="9" max="9" width="16.46484375" bestFit="1" customWidth="1"/>
    <col min="10" max="10" width="27.796875" bestFit="1" customWidth="1"/>
    <col min="11" max="11" width="18.796875" customWidth="1"/>
    <col min="12" max="12" width="13" bestFit="1" customWidth="1"/>
    <col min="13" max="13" width="12.1328125" bestFit="1" customWidth="1"/>
    <col min="14" max="14" width="12.3984375" bestFit="1" customWidth="1"/>
  </cols>
  <sheetData>
    <row r="1" spans="1:14" ht="14.65" thickBot="1" x14ac:dyDescent="0.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213</v>
      </c>
      <c r="N1" s="23" t="s">
        <v>206</v>
      </c>
    </row>
    <row r="2" spans="1:14" x14ac:dyDescent="0.45">
      <c r="A2" s="6">
        <v>1</v>
      </c>
      <c r="B2" s="7" t="s">
        <v>12</v>
      </c>
      <c r="C2" s="6">
        <v>1</v>
      </c>
      <c r="D2" s="7" t="s">
        <v>13</v>
      </c>
      <c r="E2" s="8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11" t="s">
        <v>20</v>
      </c>
      <c r="L2" s="21">
        <v>0.15</v>
      </c>
      <c r="M2" s="6">
        <f>_xlfn.CEILING.MATH(C2*$C$32*(1+$C$33),1)</f>
        <v>36</v>
      </c>
      <c r="N2" s="21">
        <f>L2*M2</f>
        <v>5.3999999999999995</v>
      </c>
    </row>
    <row r="3" spans="1:14" x14ac:dyDescent="0.45">
      <c r="A3" s="3">
        <v>2</v>
      </c>
      <c r="B3" s="4" t="s">
        <v>12</v>
      </c>
      <c r="C3" s="3">
        <v>2</v>
      </c>
      <c r="D3" s="4" t="s">
        <v>21</v>
      </c>
      <c r="E3" s="5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12" t="s">
        <v>28</v>
      </c>
      <c r="L3" s="22">
        <v>0.24</v>
      </c>
      <c r="M3" s="3">
        <f>_xlfn.CEILING.MATH(C3*$C$32*(1+$C$33),1)</f>
        <v>72</v>
      </c>
      <c r="N3" s="22">
        <f>L3*M3</f>
        <v>17.28</v>
      </c>
    </row>
    <row r="4" spans="1:14" x14ac:dyDescent="0.45">
      <c r="A4" s="3">
        <v>3</v>
      </c>
      <c r="B4" s="4" t="s">
        <v>12</v>
      </c>
      <c r="C4" s="3">
        <v>2</v>
      </c>
      <c r="D4" s="4" t="s">
        <v>29</v>
      </c>
      <c r="E4" s="5" t="s">
        <v>30</v>
      </c>
      <c r="F4" s="4" t="s">
        <v>15</v>
      </c>
      <c r="G4" s="4" t="s">
        <v>31</v>
      </c>
      <c r="H4" s="4" t="s">
        <v>25</v>
      </c>
      <c r="I4" s="4" t="s">
        <v>32</v>
      </c>
      <c r="J4" s="4" t="s">
        <v>33</v>
      </c>
      <c r="K4" s="12" t="s">
        <v>34</v>
      </c>
      <c r="L4" s="22">
        <v>1.06</v>
      </c>
      <c r="M4" s="3">
        <f>_xlfn.CEILING.MATH(C4*$C$32*(1+$C$33),1)</f>
        <v>72</v>
      </c>
      <c r="N4" s="22">
        <f>L4*M4</f>
        <v>76.320000000000007</v>
      </c>
    </row>
    <row r="5" spans="1:14" x14ac:dyDescent="0.45">
      <c r="A5" s="3">
        <v>4</v>
      </c>
      <c r="B5" s="4" t="s">
        <v>12</v>
      </c>
      <c r="C5" s="3">
        <v>7</v>
      </c>
      <c r="D5" s="4" t="s">
        <v>35</v>
      </c>
      <c r="E5" s="5" t="s">
        <v>36</v>
      </c>
      <c r="F5" s="4" t="s">
        <v>15</v>
      </c>
      <c r="G5" s="4" t="s">
        <v>37</v>
      </c>
      <c r="H5" s="4" t="s">
        <v>25</v>
      </c>
      <c r="I5" s="4" t="s">
        <v>38</v>
      </c>
      <c r="J5" s="4" t="s">
        <v>39</v>
      </c>
      <c r="K5" s="12" t="s">
        <v>40</v>
      </c>
      <c r="L5" s="22">
        <v>0.12</v>
      </c>
      <c r="M5" s="3">
        <f>_xlfn.CEILING.MATH(C5*$C$32*(1+$C$33),1)</f>
        <v>252</v>
      </c>
      <c r="N5" s="22">
        <f>L5*M5</f>
        <v>30.24</v>
      </c>
    </row>
    <row r="6" spans="1:14" x14ac:dyDescent="0.45">
      <c r="A6" s="3">
        <v>5</v>
      </c>
      <c r="B6" s="4" t="s">
        <v>12</v>
      </c>
      <c r="C6" s="3">
        <v>1</v>
      </c>
      <c r="D6" s="4" t="s">
        <v>41</v>
      </c>
      <c r="E6" s="5" t="s">
        <v>42</v>
      </c>
      <c r="F6" s="4" t="s">
        <v>43</v>
      </c>
      <c r="G6" s="4" t="s">
        <v>44</v>
      </c>
      <c r="H6" s="4" t="s">
        <v>25</v>
      </c>
      <c r="I6" s="4" t="s">
        <v>45</v>
      </c>
      <c r="J6" s="4" t="s">
        <v>46</v>
      </c>
      <c r="K6" s="12" t="s">
        <v>47</v>
      </c>
      <c r="L6" s="22">
        <v>0.43</v>
      </c>
      <c r="M6" s="3">
        <f>_xlfn.CEILING.MATH(C6*$C$32*(1+$C$33),1)</f>
        <v>36</v>
      </c>
      <c r="N6" s="22">
        <f>L6*M6</f>
        <v>15.48</v>
      </c>
    </row>
    <row r="7" spans="1:14" x14ac:dyDescent="0.45">
      <c r="A7" s="3">
        <v>6</v>
      </c>
      <c r="B7" s="4" t="s">
        <v>12</v>
      </c>
      <c r="C7" s="3">
        <v>1</v>
      </c>
      <c r="D7" s="4" t="s">
        <v>48</v>
      </c>
      <c r="E7" s="5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12" t="s">
        <v>55</v>
      </c>
      <c r="L7" s="22">
        <v>0.59</v>
      </c>
      <c r="M7" s="3">
        <f>_xlfn.CEILING.MATH(C7*$C$32*(1+$C$33),1)</f>
        <v>36</v>
      </c>
      <c r="N7" s="22">
        <f>L7*M7</f>
        <v>21.24</v>
      </c>
    </row>
    <row r="8" spans="1:14" x14ac:dyDescent="0.45">
      <c r="A8" s="3">
        <v>7</v>
      </c>
      <c r="B8" s="4" t="s">
        <v>12</v>
      </c>
      <c r="C8" s="3">
        <v>1</v>
      </c>
      <c r="D8" s="4" t="s">
        <v>56</v>
      </c>
      <c r="E8" s="5" t="s">
        <v>57</v>
      </c>
      <c r="F8" s="4" t="s">
        <v>58</v>
      </c>
      <c r="G8" s="4" t="s">
        <v>59</v>
      </c>
      <c r="H8" s="4" t="s">
        <v>60</v>
      </c>
      <c r="I8" s="4" t="s">
        <v>61</v>
      </c>
      <c r="J8" s="4" t="s">
        <v>62</v>
      </c>
      <c r="K8" s="12" t="s">
        <v>63</v>
      </c>
      <c r="L8" s="22">
        <v>0.39</v>
      </c>
      <c r="M8" s="3">
        <f>_xlfn.CEILING.MATH(C8*$C$32*(1+$C$33),1)</f>
        <v>36</v>
      </c>
      <c r="N8" s="22">
        <f>L8*M8</f>
        <v>14.040000000000001</v>
      </c>
    </row>
    <row r="9" spans="1:14" ht="28.5" x14ac:dyDescent="0.45">
      <c r="A9" s="3">
        <v>8</v>
      </c>
      <c r="B9" s="4" t="s">
        <v>12</v>
      </c>
      <c r="C9" s="3">
        <v>2</v>
      </c>
      <c r="D9" s="4" t="s">
        <v>64</v>
      </c>
      <c r="E9" s="5" t="s">
        <v>65</v>
      </c>
      <c r="F9" s="4" t="s">
        <v>66</v>
      </c>
      <c r="G9" s="4" t="s">
        <v>67</v>
      </c>
      <c r="H9" s="4" t="s">
        <v>68</v>
      </c>
      <c r="I9" s="4" t="s">
        <v>69</v>
      </c>
      <c r="J9" s="4" t="s">
        <v>70</v>
      </c>
      <c r="K9" s="12" t="s">
        <v>71</v>
      </c>
      <c r="L9" s="22">
        <v>1.44</v>
      </c>
      <c r="M9" s="3">
        <f>_xlfn.CEILING.MATH(C9*$C$32*(1+$C$33),1)</f>
        <v>72</v>
      </c>
      <c r="N9" s="22">
        <f>L9*M9</f>
        <v>103.67999999999999</v>
      </c>
    </row>
    <row r="10" spans="1:14" x14ac:dyDescent="0.45">
      <c r="A10" s="3">
        <v>9</v>
      </c>
      <c r="B10" s="4" t="s">
        <v>12</v>
      </c>
      <c r="C10" s="3">
        <v>1</v>
      </c>
      <c r="D10" s="4" t="s">
        <v>72</v>
      </c>
      <c r="E10" s="5" t="s">
        <v>73</v>
      </c>
      <c r="F10" s="4" t="s">
        <v>74</v>
      </c>
      <c r="G10" s="4" t="s">
        <v>75</v>
      </c>
      <c r="H10" s="4" t="s">
        <v>76</v>
      </c>
      <c r="I10" s="4" t="s">
        <v>75</v>
      </c>
      <c r="J10" s="4" t="s">
        <v>77</v>
      </c>
      <c r="K10" s="12" t="s">
        <v>78</v>
      </c>
      <c r="L10" s="22">
        <v>0.93</v>
      </c>
      <c r="M10" s="3">
        <f>_xlfn.CEILING.MATH(C10*$C$32*(1+$C$33),1)</f>
        <v>36</v>
      </c>
      <c r="N10" s="22">
        <f>L10*M10</f>
        <v>33.480000000000004</v>
      </c>
    </row>
    <row r="11" spans="1:14" x14ac:dyDescent="0.45">
      <c r="A11" s="3">
        <v>10</v>
      </c>
      <c r="B11" s="4" t="s">
        <v>12</v>
      </c>
      <c r="C11" s="3">
        <v>1</v>
      </c>
      <c r="D11" s="4" t="s">
        <v>79</v>
      </c>
      <c r="E11" s="5" t="s">
        <v>80</v>
      </c>
      <c r="F11" s="4" t="s">
        <v>81</v>
      </c>
      <c r="G11" s="4" t="s">
        <v>82</v>
      </c>
      <c r="H11" s="4" t="s">
        <v>83</v>
      </c>
      <c r="I11" s="4" t="s">
        <v>84</v>
      </c>
      <c r="J11" s="4" t="s">
        <v>85</v>
      </c>
      <c r="K11" s="12" t="s">
        <v>86</v>
      </c>
      <c r="L11" s="22">
        <v>1.94</v>
      </c>
      <c r="M11" s="3">
        <f>_xlfn.CEILING.MATH(C11*$C$32*(1+$C$33),1)</f>
        <v>36</v>
      </c>
      <c r="N11" s="22">
        <f>L11*M11</f>
        <v>69.84</v>
      </c>
    </row>
    <row r="12" spans="1:14" x14ac:dyDescent="0.45">
      <c r="A12" s="3">
        <v>11</v>
      </c>
      <c r="B12" s="4" t="s">
        <v>12</v>
      </c>
      <c r="C12" s="3">
        <v>1</v>
      </c>
      <c r="D12" s="4" t="s">
        <v>87</v>
      </c>
      <c r="E12" s="5" t="s">
        <v>88</v>
      </c>
      <c r="F12" s="4" t="s">
        <v>74</v>
      </c>
      <c r="G12" s="4" t="s">
        <v>89</v>
      </c>
      <c r="H12" s="4" t="s">
        <v>90</v>
      </c>
      <c r="I12" s="4" t="s">
        <v>91</v>
      </c>
      <c r="J12" s="4" t="s">
        <v>92</v>
      </c>
      <c r="K12" s="12" t="s">
        <v>93</v>
      </c>
      <c r="L12" s="22">
        <v>0.74</v>
      </c>
      <c r="M12" s="3">
        <f>_xlfn.CEILING.MATH(C12*$C$32*(1+$C$33),1)</f>
        <v>36</v>
      </c>
      <c r="N12" s="22">
        <f>L12*M12</f>
        <v>26.64</v>
      </c>
    </row>
    <row r="13" spans="1:14" x14ac:dyDescent="0.45">
      <c r="A13" s="3">
        <v>12</v>
      </c>
      <c r="B13" s="4" t="s">
        <v>12</v>
      </c>
      <c r="C13" s="3">
        <v>3</v>
      </c>
      <c r="D13" s="4" t="s">
        <v>94</v>
      </c>
      <c r="E13" s="5" t="s">
        <v>95</v>
      </c>
      <c r="F13" s="4" t="s">
        <v>81</v>
      </c>
      <c r="G13" s="4" t="s">
        <v>96</v>
      </c>
      <c r="H13" s="4" t="s">
        <v>97</v>
      </c>
      <c r="I13" s="4" t="s">
        <v>98</v>
      </c>
      <c r="J13" s="4" t="s">
        <v>99</v>
      </c>
      <c r="K13" s="12" t="s">
        <v>100</v>
      </c>
      <c r="L13" s="22">
        <v>1.0900000000000001</v>
      </c>
      <c r="M13" s="3">
        <f>_xlfn.CEILING.MATH(C13*$C$32*(1+$C$33),1)</f>
        <v>108</v>
      </c>
      <c r="N13" s="22">
        <f>L13*M13</f>
        <v>117.72000000000001</v>
      </c>
    </row>
    <row r="14" spans="1:14" x14ac:dyDescent="0.45">
      <c r="A14" s="3">
        <v>13</v>
      </c>
      <c r="B14" s="4" t="s">
        <v>12</v>
      </c>
      <c r="C14" s="3">
        <v>1</v>
      </c>
      <c r="D14" s="4" t="s">
        <v>101</v>
      </c>
      <c r="E14" s="5" t="s">
        <v>102</v>
      </c>
      <c r="F14" s="4" t="s">
        <v>81</v>
      </c>
      <c r="G14" s="4" t="s">
        <v>103</v>
      </c>
      <c r="H14" s="4" t="s">
        <v>97</v>
      </c>
      <c r="I14" s="4" t="s">
        <v>104</v>
      </c>
      <c r="J14" s="4" t="s">
        <v>105</v>
      </c>
      <c r="K14" s="12" t="s">
        <v>106</v>
      </c>
      <c r="L14" s="22">
        <v>1.48</v>
      </c>
      <c r="M14" s="3">
        <f>_xlfn.CEILING.MATH(C14*$C$32*(1+$C$33),1)</f>
        <v>36</v>
      </c>
      <c r="N14" s="22">
        <f>L14*M14</f>
        <v>53.28</v>
      </c>
    </row>
    <row r="15" spans="1:14" x14ac:dyDescent="0.45">
      <c r="A15" s="3">
        <v>14</v>
      </c>
      <c r="B15" s="4" t="s">
        <v>12</v>
      </c>
      <c r="C15" s="3">
        <v>1</v>
      </c>
      <c r="D15" s="4" t="s">
        <v>107</v>
      </c>
      <c r="E15" s="5" t="s">
        <v>108</v>
      </c>
      <c r="F15" s="4" t="s">
        <v>109</v>
      </c>
      <c r="G15" s="4" t="s">
        <v>110</v>
      </c>
      <c r="H15" s="4" t="s">
        <v>111</v>
      </c>
      <c r="I15" s="4" t="s">
        <v>69</v>
      </c>
      <c r="J15" s="4" t="s">
        <v>112</v>
      </c>
      <c r="K15" s="12" t="s">
        <v>113</v>
      </c>
      <c r="L15" s="22">
        <v>1.6</v>
      </c>
      <c r="M15" s="3">
        <f>_xlfn.CEILING.MATH(C15*$C$32*(1+$C$33),1)</f>
        <v>36</v>
      </c>
      <c r="N15" s="22">
        <f>L15*M15</f>
        <v>57.6</v>
      </c>
    </row>
    <row r="16" spans="1:14" x14ac:dyDescent="0.45">
      <c r="A16" s="3">
        <v>15</v>
      </c>
      <c r="B16" s="4" t="s">
        <v>12</v>
      </c>
      <c r="C16" s="3">
        <v>1</v>
      </c>
      <c r="D16" s="4" t="s">
        <v>114</v>
      </c>
      <c r="E16" s="5" t="s">
        <v>115</v>
      </c>
      <c r="F16" s="4" t="s">
        <v>214</v>
      </c>
      <c r="G16" s="4" t="s">
        <v>116</v>
      </c>
      <c r="H16" s="4" t="s">
        <v>117</v>
      </c>
      <c r="I16" s="4" t="s">
        <v>118</v>
      </c>
      <c r="J16" s="4" t="s">
        <v>119</v>
      </c>
      <c r="K16" s="12" t="s">
        <v>120</v>
      </c>
      <c r="L16" s="22">
        <v>1.54</v>
      </c>
      <c r="M16" s="3">
        <f>_xlfn.CEILING.MATH(C16*$C$32*(1+$C$33),1)</f>
        <v>36</v>
      </c>
      <c r="N16" s="22">
        <f>L16*M16</f>
        <v>55.44</v>
      </c>
    </row>
    <row r="17" spans="1:14" x14ac:dyDescent="0.45">
      <c r="A17" s="3">
        <v>16</v>
      </c>
      <c r="B17" s="4" t="s">
        <v>12</v>
      </c>
      <c r="C17" s="3">
        <v>1</v>
      </c>
      <c r="D17" s="4" t="s">
        <v>121</v>
      </c>
      <c r="E17" s="5" t="s">
        <v>122</v>
      </c>
      <c r="F17" s="4" t="s">
        <v>123</v>
      </c>
      <c r="G17" s="4" t="s">
        <v>124</v>
      </c>
      <c r="H17" s="4" t="s">
        <v>125</v>
      </c>
      <c r="I17" s="4" t="s">
        <v>126</v>
      </c>
      <c r="J17" s="4" t="s">
        <v>127</v>
      </c>
      <c r="K17" s="12" t="s">
        <v>128</v>
      </c>
      <c r="L17" s="22">
        <v>0.33</v>
      </c>
      <c r="M17" s="3">
        <f>_xlfn.CEILING.MATH(C17*$C$32*(1+$C$33),1)</f>
        <v>36</v>
      </c>
      <c r="N17" s="22">
        <f>L17*M17</f>
        <v>11.88</v>
      </c>
    </row>
    <row r="18" spans="1:14" ht="28.5" x14ac:dyDescent="0.45">
      <c r="A18" s="3">
        <v>18</v>
      </c>
      <c r="B18" s="4" t="s">
        <v>12</v>
      </c>
      <c r="C18" s="3">
        <v>2</v>
      </c>
      <c r="D18" s="4" t="s">
        <v>130</v>
      </c>
      <c r="E18" s="5" t="s">
        <v>131</v>
      </c>
      <c r="F18" s="4" t="s">
        <v>132</v>
      </c>
      <c r="G18" s="4" t="s">
        <v>133</v>
      </c>
      <c r="H18" s="4" t="s">
        <v>134</v>
      </c>
      <c r="I18" s="4" t="s">
        <v>135</v>
      </c>
      <c r="J18" s="4" t="s">
        <v>136</v>
      </c>
      <c r="K18" s="12" t="s">
        <v>137</v>
      </c>
      <c r="L18" s="22">
        <v>0.91</v>
      </c>
      <c r="M18" s="3">
        <f>_xlfn.CEILING.MATH(C18*$C$32*(1+$C$33),1)</f>
        <v>72</v>
      </c>
      <c r="N18" s="22">
        <f>L18*M18</f>
        <v>65.52</v>
      </c>
    </row>
    <row r="19" spans="1:14" ht="28.5" x14ac:dyDescent="0.45">
      <c r="A19" s="3">
        <v>19</v>
      </c>
      <c r="B19" s="4" t="s">
        <v>12</v>
      </c>
      <c r="C19" s="3">
        <v>1</v>
      </c>
      <c r="D19" s="4" t="s">
        <v>138</v>
      </c>
      <c r="E19" s="5" t="s">
        <v>139</v>
      </c>
      <c r="F19" s="4" t="s">
        <v>140</v>
      </c>
      <c r="G19" s="4" t="s">
        <v>141</v>
      </c>
      <c r="H19" s="4" t="s">
        <v>142</v>
      </c>
      <c r="I19" s="4" t="s">
        <v>143</v>
      </c>
      <c r="J19" s="4" t="s">
        <v>144</v>
      </c>
      <c r="K19" s="12" t="s">
        <v>145</v>
      </c>
      <c r="L19" s="22">
        <v>0.39</v>
      </c>
      <c r="M19" s="3">
        <f>_xlfn.CEILING.MATH(C19*$C$32*(1+$C$33),1)</f>
        <v>36</v>
      </c>
      <c r="N19" s="22">
        <f>L19*M19</f>
        <v>14.040000000000001</v>
      </c>
    </row>
    <row r="20" spans="1:14" ht="28.5" x14ac:dyDescent="0.45">
      <c r="A20" s="3">
        <v>20</v>
      </c>
      <c r="B20" s="4" t="s">
        <v>12</v>
      </c>
      <c r="C20" s="3">
        <v>4</v>
      </c>
      <c r="D20" s="4" t="s">
        <v>146</v>
      </c>
      <c r="E20" s="5" t="s">
        <v>147</v>
      </c>
      <c r="F20" s="4" t="s">
        <v>148</v>
      </c>
      <c r="G20" s="4" t="s">
        <v>149</v>
      </c>
      <c r="H20" s="4" t="s">
        <v>150</v>
      </c>
      <c r="I20" s="4" t="s">
        <v>151</v>
      </c>
      <c r="J20" s="4" t="s">
        <v>152</v>
      </c>
      <c r="K20" s="12" t="s">
        <v>153</v>
      </c>
      <c r="L20" s="22">
        <v>0.14000000000000001</v>
      </c>
      <c r="M20" s="3">
        <f>_xlfn.CEILING.MATH(C20*$C$32*(1+$C$33),1)</f>
        <v>144</v>
      </c>
      <c r="N20" s="22">
        <f>L20*M20</f>
        <v>20.160000000000004</v>
      </c>
    </row>
    <row r="21" spans="1:14" x14ac:dyDescent="0.45">
      <c r="A21" s="3">
        <v>21</v>
      </c>
      <c r="B21" s="4" t="s">
        <v>12</v>
      </c>
      <c r="C21" s="3">
        <v>3</v>
      </c>
      <c r="D21" s="4" t="s">
        <v>154</v>
      </c>
      <c r="E21" s="5" t="s">
        <v>155</v>
      </c>
      <c r="F21" s="4" t="s">
        <v>156</v>
      </c>
      <c r="G21" s="4" t="s">
        <v>157</v>
      </c>
      <c r="H21" s="4" t="s">
        <v>25</v>
      </c>
      <c r="I21" s="4" t="s">
        <v>158</v>
      </c>
      <c r="J21" s="4" t="s">
        <v>159</v>
      </c>
      <c r="K21" s="12" t="s">
        <v>160</v>
      </c>
      <c r="L21" s="22">
        <v>0.1</v>
      </c>
      <c r="M21" s="3">
        <f>_xlfn.CEILING.MATH(C21*$C$32*(1+$C$33),1)</f>
        <v>108</v>
      </c>
      <c r="N21" s="22">
        <f>L21*M21</f>
        <v>10.8</v>
      </c>
    </row>
    <row r="22" spans="1:14" x14ac:dyDescent="0.45">
      <c r="A22" s="3">
        <v>22</v>
      </c>
      <c r="B22" s="4" t="s">
        <v>12</v>
      </c>
      <c r="C22" s="3">
        <v>2</v>
      </c>
      <c r="D22" s="4" t="s">
        <v>161</v>
      </c>
      <c r="E22" s="5" t="s">
        <v>162</v>
      </c>
      <c r="F22" s="4" t="s">
        <v>156</v>
      </c>
      <c r="G22" s="4" t="s">
        <v>163</v>
      </c>
      <c r="H22" s="4" t="s">
        <v>25</v>
      </c>
      <c r="I22" s="4" t="s">
        <v>164</v>
      </c>
      <c r="J22" s="4" t="s">
        <v>165</v>
      </c>
      <c r="K22" s="12" t="s">
        <v>166</v>
      </c>
      <c r="L22" s="22">
        <v>0.1</v>
      </c>
      <c r="M22" s="3">
        <f>_xlfn.CEILING.MATH(C22*$C$32*(1+$C$33),1)</f>
        <v>72</v>
      </c>
      <c r="N22" s="22">
        <f>L22*M22</f>
        <v>7.2</v>
      </c>
    </row>
    <row r="23" spans="1:14" x14ac:dyDescent="0.45">
      <c r="A23" s="3">
        <v>23</v>
      </c>
      <c r="B23" s="4" t="s">
        <v>12</v>
      </c>
      <c r="C23" s="3">
        <v>3</v>
      </c>
      <c r="D23" s="4" t="s">
        <v>167</v>
      </c>
      <c r="E23" s="5" t="s">
        <v>168</v>
      </c>
      <c r="F23" s="4" t="s">
        <v>156</v>
      </c>
      <c r="G23" s="4" t="s">
        <v>169</v>
      </c>
      <c r="H23" s="4" t="s">
        <v>25</v>
      </c>
      <c r="I23" s="4" t="s">
        <v>170</v>
      </c>
      <c r="J23" s="4" t="s">
        <v>171</v>
      </c>
      <c r="K23" s="12" t="s">
        <v>172</v>
      </c>
      <c r="L23" s="22">
        <v>0.1</v>
      </c>
      <c r="M23" s="3">
        <f>_xlfn.CEILING.MATH(C23*$C$32*(1+$C$33),1)</f>
        <v>108</v>
      </c>
      <c r="N23" s="22">
        <f>L23*M23</f>
        <v>10.8</v>
      </c>
    </row>
    <row r="24" spans="1:14" x14ac:dyDescent="0.45">
      <c r="A24" s="3">
        <v>24</v>
      </c>
      <c r="B24" s="4" t="s">
        <v>12</v>
      </c>
      <c r="C24" s="3">
        <v>1</v>
      </c>
      <c r="D24" s="4" t="s">
        <v>173</v>
      </c>
      <c r="E24" s="5" t="s">
        <v>174</v>
      </c>
      <c r="F24" s="4" t="s">
        <v>156</v>
      </c>
      <c r="G24" s="4" t="s">
        <v>175</v>
      </c>
      <c r="H24" s="4" t="s">
        <v>25</v>
      </c>
      <c r="I24" s="4" t="s">
        <v>176</v>
      </c>
      <c r="J24" s="4" t="s">
        <v>177</v>
      </c>
      <c r="K24" s="12" t="s">
        <v>178</v>
      </c>
      <c r="L24" s="22">
        <v>0.1</v>
      </c>
      <c r="M24" s="3">
        <f>_xlfn.CEILING.MATH(C24*$C$32*(1+$C$33),1)</f>
        <v>36</v>
      </c>
      <c r="N24" s="22">
        <f>L24*M24</f>
        <v>3.6</v>
      </c>
    </row>
    <row r="25" spans="1:14" x14ac:dyDescent="0.45">
      <c r="A25" s="3">
        <v>25</v>
      </c>
      <c r="B25" s="4" t="s">
        <v>12</v>
      </c>
      <c r="C25" s="3">
        <v>2</v>
      </c>
      <c r="D25" s="4" t="s">
        <v>179</v>
      </c>
      <c r="E25" s="5" t="s">
        <v>180</v>
      </c>
      <c r="F25" s="4" t="s">
        <v>156</v>
      </c>
      <c r="G25" s="4" t="s">
        <v>181</v>
      </c>
      <c r="H25" s="4" t="s">
        <v>25</v>
      </c>
      <c r="I25" s="4" t="s">
        <v>182</v>
      </c>
      <c r="J25" s="4" t="s">
        <v>183</v>
      </c>
      <c r="K25" s="12" t="s">
        <v>184</v>
      </c>
      <c r="L25" s="22">
        <v>0.1</v>
      </c>
      <c r="M25" s="3">
        <f>_xlfn.CEILING.MATH(C25*$C$32*(1+$C$33),1)</f>
        <v>72</v>
      </c>
      <c r="N25" s="22">
        <f>L25*M25</f>
        <v>7.2</v>
      </c>
    </row>
    <row r="26" spans="1:14" x14ac:dyDescent="0.45">
      <c r="A26" s="3">
        <v>26</v>
      </c>
      <c r="B26" s="4" t="s">
        <v>12</v>
      </c>
      <c r="C26" s="3">
        <v>2</v>
      </c>
      <c r="D26" s="4" t="s">
        <v>185</v>
      </c>
      <c r="E26" s="5" t="s">
        <v>186</v>
      </c>
      <c r="F26" s="4" t="s">
        <v>156</v>
      </c>
      <c r="G26" s="4" t="s">
        <v>187</v>
      </c>
      <c r="H26" s="4" t="s">
        <v>25</v>
      </c>
      <c r="I26" s="4" t="s">
        <v>188</v>
      </c>
      <c r="J26" s="4" t="s">
        <v>189</v>
      </c>
      <c r="K26" s="12" t="s">
        <v>190</v>
      </c>
      <c r="L26" s="22">
        <v>0.11</v>
      </c>
      <c r="M26" s="3">
        <f>_xlfn.CEILING.MATH(C26*$C$32*(1+$C$33),1)</f>
        <v>72</v>
      </c>
      <c r="N26" s="22">
        <f>L26*M26</f>
        <v>7.92</v>
      </c>
    </row>
    <row r="27" spans="1:14" x14ac:dyDescent="0.45">
      <c r="A27" s="3">
        <v>30</v>
      </c>
      <c r="B27" s="4" t="s">
        <v>12</v>
      </c>
      <c r="C27" s="3">
        <v>4</v>
      </c>
      <c r="D27" s="4" t="s">
        <v>191</v>
      </c>
      <c r="E27" s="5" t="s">
        <v>192</v>
      </c>
      <c r="F27" s="4" t="s">
        <v>193</v>
      </c>
      <c r="G27" s="4" t="s">
        <v>194</v>
      </c>
      <c r="H27" s="4" t="s">
        <v>195</v>
      </c>
      <c r="I27" s="4" t="s">
        <v>196</v>
      </c>
      <c r="J27" s="4" t="s">
        <v>197</v>
      </c>
      <c r="K27" s="12" t="s">
        <v>198</v>
      </c>
      <c r="L27" s="22">
        <v>0.35</v>
      </c>
      <c r="M27" s="3">
        <f>_xlfn.CEILING.MATH(C27*$C$32*(1+$C$33),1)</f>
        <v>144</v>
      </c>
      <c r="N27" s="22">
        <f>L27*M27</f>
        <v>50.4</v>
      </c>
    </row>
    <row r="28" spans="1:14" x14ac:dyDescent="0.45">
      <c r="A28" s="3">
        <v>33</v>
      </c>
      <c r="B28" s="4" t="s">
        <v>12</v>
      </c>
      <c r="C28" s="3">
        <v>1</v>
      </c>
      <c r="D28" s="4" t="s">
        <v>199</v>
      </c>
      <c r="E28" s="5" t="s">
        <v>200</v>
      </c>
      <c r="F28" s="4" t="s">
        <v>201</v>
      </c>
      <c r="G28" s="4" t="s">
        <v>202</v>
      </c>
      <c r="H28" s="4" t="s">
        <v>129</v>
      </c>
      <c r="I28" s="4" t="s">
        <v>203</v>
      </c>
      <c r="J28" s="4" t="s">
        <v>204</v>
      </c>
      <c r="K28" s="12" t="s">
        <v>205</v>
      </c>
      <c r="L28" s="22">
        <v>0.57999999999999996</v>
      </c>
      <c r="M28" s="3">
        <f>_xlfn.CEILING.MATH(C28*$C$32*(1+$C$33),1)</f>
        <v>36</v>
      </c>
      <c r="N28" s="22">
        <f>L28*M28</f>
        <v>20.88</v>
      </c>
    </row>
    <row r="29" spans="1:14" x14ac:dyDescent="0.45">
      <c r="A29" s="3">
        <v>34</v>
      </c>
      <c r="B29" s="4" t="s">
        <v>12</v>
      </c>
      <c r="C29" s="3">
        <v>9</v>
      </c>
      <c r="D29" s="4" t="s">
        <v>216</v>
      </c>
      <c r="E29" s="5" t="s">
        <v>209</v>
      </c>
      <c r="F29" s="4" t="s">
        <v>215</v>
      </c>
      <c r="G29" s="4" t="s">
        <v>211</v>
      </c>
      <c r="H29" s="4"/>
      <c r="I29" s="4"/>
      <c r="J29" s="4" t="s">
        <v>210</v>
      </c>
      <c r="K29" s="12" t="s">
        <v>212</v>
      </c>
      <c r="L29" s="22">
        <v>0.66</v>
      </c>
      <c r="M29" s="3">
        <f>_xlfn.CEILING.MATH(C29*$C$32*(1+$C$33),1)</f>
        <v>324</v>
      </c>
      <c r="N29" s="22">
        <f>L29*M29</f>
        <v>213.84</v>
      </c>
    </row>
    <row r="30" spans="1:14" x14ac:dyDescent="0.45">
      <c r="A30" s="14"/>
      <c r="B30" s="15"/>
      <c r="C30" s="14"/>
      <c r="D30" s="16"/>
      <c r="E30" s="17"/>
      <c r="F30" s="16"/>
      <c r="G30" s="16"/>
      <c r="H30" s="16"/>
      <c r="I30" s="16"/>
      <c r="J30" s="16"/>
      <c r="K30" s="18"/>
      <c r="L30" s="16"/>
      <c r="M30" s="14"/>
      <c r="N30" s="20">
        <f>SUM(N2:N29)</f>
        <v>1141.9199999999998</v>
      </c>
    </row>
    <row r="31" spans="1:14" x14ac:dyDescent="0.45">
      <c r="A31" s="14"/>
      <c r="B31" s="15"/>
      <c r="C31" s="14"/>
      <c r="D31" s="16"/>
      <c r="E31" s="17"/>
      <c r="F31" s="16"/>
      <c r="G31" s="16"/>
      <c r="H31" s="16"/>
      <c r="I31" s="16"/>
      <c r="J31" s="16"/>
      <c r="K31" s="18"/>
      <c r="L31" s="16"/>
      <c r="M31" s="14"/>
    </row>
    <row r="32" spans="1:14" x14ac:dyDescent="0.45">
      <c r="A32" t="s">
        <v>207</v>
      </c>
      <c r="B32" s="13"/>
      <c r="C32" s="1">
        <v>30</v>
      </c>
      <c r="M32" s="1"/>
    </row>
    <row r="33" spans="1:13" x14ac:dyDescent="0.45">
      <c r="A33" t="s">
        <v>208</v>
      </c>
      <c r="B33" s="13"/>
      <c r="C33" s="19">
        <v>0.2</v>
      </c>
      <c r="M33" s="1"/>
    </row>
  </sheetData>
  <hyperlinks>
    <hyperlink ref="K2" r:id="rId1" xr:uid="{96B9EFA5-0D1E-4A87-9092-78EC49866C9F}"/>
    <hyperlink ref="K3" r:id="rId2" xr:uid="{AC852DAD-61FD-4497-8F5C-7AF8D1AC1F46}"/>
    <hyperlink ref="K4" r:id="rId3" xr:uid="{04E40812-FFCD-4BCB-9873-FD6F59F02E4F}"/>
    <hyperlink ref="K5" r:id="rId4" xr:uid="{8278EEA1-C217-4AB6-A896-2CE2D9EC5CCE}"/>
    <hyperlink ref="K6" r:id="rId5" xr:uid="{E78C210A-F667-4DEB-9D60-C62DE75B5264}"/>
    <hyperlink ref="K7" r:id="rId6" xr:uid="{8350597C-0062-49D1-B8B2-58328C548BDB}"/>
    <hyperlink ref="K8" r:id="rId7" xr:uid="{0428871B-CC95-4725-B2D0-9BFB9F4D1B77}"/>
    <hyperlink ref="K9" r:id="rId8" display="https://www.newark.com/multicomp/l23r3000k2p2/led-3mm-green-yellow/dp/97K4090?gclid=EAIaIQobChMIs_Xk3szq5QIVDvbjBx2HsQeTEAkYASABEgJa6fD_BwE&amp;mckv=sFNQmY5rU_dc|pcrid|350577457110|plid||kword||match||slid||product|97K4090|pgrid|69832101039|ptaid|pla-364360548877|&amp;CMP=KNC-GUSA-GEN-SHOPPING-Private-LabelMulticomp-NonShowcasing" xr:uid="{A1B0D321-49EB-405C-A1FB-B6FF3D6AB9A1}"/>
    <hyperlink ref="K10" r:id="rId9" xr:uid="{2D9801AE-A993-4182-9FB6-F58778A54568}"/>
    <hyperlink ref="K11" r:id="rId10" xr:uid="{63083558-B50A-4E31-A4B4-64725EDD8835}"/>
    <hyperlink ref="K12" r:id="rId11" xr:uid="{8EA497DD-69DD-4CA9-A784-9AF82B838C64}"/>
    <hyperlink ref="K13" r:id="rId12" xr:uid="{70381F0A-83C7-4E67-803A-C3CACE8F3C01}"/>
    <hyperlink ref="K14" r:id="rId13" xr:uid="{199A26D8-B778-444F-8F52-EBBDC2258D4E}"/>
    <hyperlink ref="K15" r:id="rId14" xr:uid="{F4678506-A3ED-4933-B4A7-9197F8E3FBA3}"/>
    <hyperlink ref="K16" r:id="rId15" xr:uid="{DCE95275-AA75-4B30-A6D9-892E00CF1645}"/>
    <hyperlink ref="K17" r:id="rId16" xr:uid="{FB9A5266-A175-4908-A244-F43AA943F5C2}"/>
    <hyperlink ref="K18" r:id="rId17" xr:uid="{1755694F-EA6C-4632-8D2C-313D53F3775E}"/>
    <hyperlink ref="K19" r:id="rId18" xr:uid="{AF62DF91-294C-4885-8483-E33855DEAD8A}"/>
    <hyperlink ref="K20" r:id="rId19" xr:uid="{15B12644-D413-4D92-B07B-F9F9507FEE6C}"/>
    <hyperlink ref="K21" r:id="rId20" xr:uid="{62544205-0462-4A25-AC81-259E7D6193F5}"/>
    <hyperlink ref="K22" r:id="rId21" xr:uid="{45A7CFB7-60D1-4EF3-8B8D-D39DD7F6587E}"/>
    <hyperlink ref="K23" r:id="rId22" xr:uid="{4864CB74-FDEE-46A8-85F8-5280A4182352}"/>
    <hyperlink ref="K24" r:id="rId23" xr:uid="{06B85E24-3333-4FA3-8D24-AC942DAF2E30}"/>
    <hyperlink ref="K26" r:id="rId24" xr:uid="{5C605A89-1223-4BC0-9782-379006D024D3}"/>
    <hyperlink ref="K25" r:id="rId25" xr:uid="{0DBB254F-0F62-4A62-A31B-23B27DC84EFD}"/>
    <hyperlink ref="K27" r:id="rId26" xr:uid="{E91C52A0-6A1F-4A12-A8F4-250E2C8112B2}"/>
    <hyperlink ref="K28" r:id="rId27" xr:uid="{AB347494-2C61-4DE9-BA72-192ED23C530C}"/>
    <hyperlink ref="K29" r:id="rId28" xr:uid="{C79F91D6-FC95-4F37-898B-1D9BBC4437BA}"/>
  </hyperlinks>
  <pageMargins left="0.7" right="0.7" top="0.75" bottom="0.75" header="0.3" footer="0.3"/>
  <pageSetup orientation="portrait" r:id="rId29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Launnie Ginn</dc:creator>
  <cp:lastModifiedBy>Launnie Ginn</cp:lastModifiedBy>
  <dcterms:created xsi:type="dcterms:W3CDTF">2020-02-22T23:58:38Z</dcterms:created>
  <dcterms:modified xsi:type="dcterms:W3CDTF">2020-02-23T01:56:34Z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laginn@microsoft.com</vt:lpwstr>
  </property>
  <property fmtid="{D5CDD505-2E9C-101B-9397-08002B2CF9AE}" pid="5" name="MSIP_Label_f42aa342-8706-4288-bd11-ebb85995028c_SetDate">
    <vt:lpwstr>2020-02-23T00:12:46.4203286Z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be743d09-8d7d-406a-bf89-67ddd745c1df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