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11475" windowHeight="7230"/>
  </bookViews>
  <sheets>
    <sheet name="individual" sheetId="1" r:id="rId1"/>
    <sheet name="totals" sheetId="2" r:id="rId2"/>
  </sheets>
  <calcPr calcId="144525"/>
</workbook>
</file>

<file path=xl/calcChain.xml><?xml version="1.0" encoding="utf-8"?>
<calcChain xmlns="http://schemas.openxmlformats.org/spreadsheetml/2006/main">
  <c r="L17" i="1" l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5" i="1"/>
  <c r="L116" i="1"/>
  <c r="L117" i="1"/>
  <c r="L118" i="1"/>
  <c r="L119" i="1"/>
  <c r="L120" i="1"/>
  <c r="L121" i="1"/>
  <c r="L122" i="1"/>
  <c r="L123" i="1"/>
  <c r="L124" i="1"/>
  <c r="L89" i="1"/>
  <c r="L4" i="1"/>
  <c r="L5" i="1"/>
  <c r="L6" i="1"/>
  <c r="L7" i="1"/>
  <c r="L8" i="1"/>
  <c r="L10" i="1"/>
  <c r="L11" i="1"/>
  <c r="L12" i="1"/>
  <c r="L13" i="1"/>
  <c r="L14" i="1"/>
  <c r="L15" i="1"/>
  <c r="L16" i="1"/>
  <c r="L18" i="1"/>
  <c r="L19" i="1"/>
  <c r="L20" i="1"/>
  <c r="L21" i="1"/>
  <c r="L22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50" i="1"/>
  <c r="L51" i="1"/>
  <c r="L52" i="1"/>
  <c r="L53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" i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N6" i="2"/>
  <c r="N10" i="2"/>
  <c r="N14" i="2"/>
  <c r="N18" i="2"/>
  <c r="N22" i="2"/>
  <c r="N26" i="2"/>
  <c r="N30" i="2"/>
  <c r="N34" i="2"/>
  <c r="N38" i="2"/>
  <c r="N2" i="2"/>
  <c r="Q1" i="2"/>
  <c r="M3" i="2"/>
  <c r="N3" i="2" s="1"/>
  <c r="M4" i="2"/>
  <c r="N4" i="2" s="1"/>
  <c r="M5" i="2"/>
  <c r="N5" i="2" s="1"/>
  <c r="M6" i="2"/>
  <c r="M7" i="2"/>
  <c r="N7" i="2" s="1"/>
  <c r="M8" i="2"/>
  <c r="N8" i="2" s="1"/>
  <c r="M9" i="2"/>
  <c r="N9" i="2" s="1"/>
  <c r="M10" i="2"/>
  <c r="M11" i="2"/>
  <c r="N11" i="2" s="1"/>
  <c r="M12" i="2"/>
  <c r="N12" i="2" s="1"/>
  <c r="M13" i="2"/>
  <c r="N13" i="2" s="1"/>
  <c r="M14" i="2"/>
  <c r="M15" i="2"/>
  <c r="N15" i="2" s="1"/>
  <c r="M16" i="2"/>
  <c r="N16" i="2" s="1"/>
  <c r="M17" i="2"/>
  <c r="N17" i="2" s="1"/>
  <c r="M18" i="2"/>
  <c r="M19" i="2"/>
  <c r="N19" i="2" s="1"/>
  <c r="M20" i="2"/>
  <c r="N20" i="2" s="1"/>
  <c r="M21" i="2"/>
  <c r="N21" i="2" s="1"/>
  <c r="M22" i="2"/>
  <c r="M23" i="2"/>
  <c r="N23" i="2" s="1"/>
  <c r="M24" i="2"/>
  <c r="N24" i="2" s="1"/>
  <c r="M25" i="2"/>
  <c r="N25" i="2" s="1"/>
  <c r="M26" i="2"/>
  <c r="M27" i="2"/>
  <c r="N27" i="2" s="1"/>
  <c r="M28" i="2"/>
  <c r="N28" i="2" s="1"/>
  <c r="M29" i="2"/>
  <c r="N29" i="2" s="1"/>
  <c r="M30" i="2"/>
  <c r="M31" i="2"/>
  <c r="N31" i="2" s="1"/>
  <c r="M32" i="2"/>
  <c r="N32" i="2" s="1"/>
  <c r="M33" i="2"/>
  <c r="N33" i="2" s="1"/>
  <c r="M34" i="2"/>
  <c r="M35" i="2"/>
  <c r="N35" i="2" s="1"/>
  <c r="M36" i="2"/>
  <c r="N36" i="2" s="1"/>
  <c r="M37" i="2"/>
  <c r="N37" i="2" s="1"/>
  <c r="M38" i="2"/>
  <c r="M39" i="2"/>
  <c r="N39" i="2" s="1"/>
  <c r="M40" i="2"/>
  <c r="N40" i="2" s="1"/>
  <c r="M41" i="2"/>
  <c r="N41" i="2" s="1"/>
  <c r="M2" i="2"/>
  <c r="E41" i="2"/>
  <c r="H41" i="2" s="1"/>
  <c r="E36" i="2"/>
  <c r="H36" i="2" s="1"/>
  <c r="E40" i="2"/>
  <c r="K40" i="2" s="1"/>
  <c r="E30" i="2"/>
  <c r="K30" i="2" s="1"/>
  <c r="E39" i="2"/>
  <c r="K39" i="2" s="1"/>
  <c r="K5" i="2"/>
  <c r="K6" i="2"/>
  <c r="K8" i="2"/>
  <c r="K12" i="2"/>
  <c r="K15" i="2"/>
  <c r="K16" i="2"/>
  <c r="K20" i="2"/>
  <c r="K24" i="2"/>
  <c r="K25" i="2"/>
  <c r="K27" i="2"/>
  <c r="K28" i="2"/>
  <c r="K33" i="2"/>
  <c r="K38" i="2"/>
  <c r="K41" i="2"/>
  <c r="E33" i="2"/>
  <c r="H33" i="2" s="1"/>
  <c r="E37" i="2"/>
  <c r="H37" i="2" s="1"/>
  <c r="E35" i="2"/>
  <c r="E31" i="2"/>
  <c r="K31" i="2" s="1"/>
  <c r="E34" i="2"/>
  <c r="H38" i="2"/>
  <c r="H39" i="2"/>
  <c r="E32" i="2"/>
  <c r="E29" i="2"/>
  <c r="K29" i="2" s="1"/>
  <c r="E28" i="2"/>
  <c r="E26" i="2"/>
  <c r="K26" i="2" s="1"/>
  <c r="E24" i="2"/>
  <c r="E23" i="2"/>
  <c r="E22" i="2"/>
  <c r="K22" i="2" s="1"/>
  <c r="E21" i="2"/>
  <c r="K21" i="2" s="1"/>
  <c r="E19" i="2"/>
  <c r="K19" i="2" s="1"/>
  <c r="E18" i="2"/>
  <c r="K18" i="2" s="1"/>
  <c r="E10" i="2"/>
  <c r="K10" i="2" s="1"/>
  <c r="E12" i="2"/>
  <c r="E11" i="2"/>
  <c r="K11" i="2" s="1"/>
  <c r="E17" i="2"/>
  <c r="K17" i="2" s="1"/>
  <c r="E16" i="2"/>
  <c r="E15" i="2"/>
  <c r="E14" i="2"/>
  <c r="K14" i="2" s="1"/>
  <c r="E13" i="2"/>
  <c r="K13" i="2" s="1"/>
  <c r="E9" i="2"/>
  <c r="K9" i="2" s="1"/>
  <c r="E8" i="2"/>
  <c r="E7" i="2"/>
  <c r="K7" i="2" s="1"/>
  <c r="E4" i="2"/>
  <c r="E2" i="2"/>
  <c r="K2" i="2" s="1"/>
  <c r="Q2" i="2" l="1"/>
  <c r="K4" i="2"/>
  <c r="K37" i="2"/>
  <c r="K32" i="2"/>
  <c r="K23" i="2"/>
  <c r="F2" i="2"/>
  <c r="K35" i="2"/>
  <c r="H32" i="2"/>
  <c r="K34" i="2"/>
  <c r="K36" i="2"/>
  <c r="H40" i="2"/>
  <c r="H35" i="2"/>
  <c r="H31" i="2"/>
  <c r="H3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E3" i="2"/>
  <c r="H3" i="2" l="1"/>
  <c r="K3" i="2"/>
  <c r="H2" i="2"/>
</calcChain>
</file>

<file path=xl/sharedStrings.xml><?xml version="1.0" encoding="utf-8"?>
<sst xmlns="http://schemas.openxmlformats.org/spreadsheetml/2006/main" count="1147" uniqueCount="433">
  <si>
    <t>Designator</t>
  </si>
  <si>
    <t>Value</t>
  </si>
  <si>
    <t>Comment</t>
  </si>
  <si>
    <t>Description</t>
  </si>
  <si>
    <t>Footprint</t>
  </si>
  <si>
    <t>Part No.</t>
  </si>
  <si>
    <t>Price Est.</t>
  </si>
  <si>
    <t>Quantity</t>
  </si>
  <si>
    <t>Manufacturer</t>
  </si>
  <si>
    <t>C1, C20, C21, C22, C23, C24</t>
  </si>
  <si>
    <t>0.1uF</t>
  </si>
  <si>
    <t>Capacitor</t>
  </si>
  <si>
    <t/>
  </si>
  <si>
    <t>0603 (1608)</t>
  </si>
  <si>
    <t>490-1524-1-ND</t>
  </si>
  <si>
    <t>0.019</t>
  </si>
  <si>
    <t>C2, C3, C4, C5, C28, C29</t>
  </si>
  <si>
    <t>100uF 20V</t>
  </si>
  <si>
    <t>Polarized Capacitor</t>
  </si>
  <si>
    <t>7343 (TANT E)</t>
  </si>
  <si>
    <t>718-1370-1-ND</t>
  </si>
  <si>
    <t>C6, C8, C9, C10, C11, C25, C26, C27</t>
  </si>
  <si>
    <t>10uF 25V</t>
  </si>
  <si>
    <t>0805 (2012)</t>
  </si>
  <si>
    <t>490-5523-1-ND</t>
  </si>
  <si>
    <t>$0.10</t>
  </si>
  <si>
    <t>C7_PWR1, C7_PWR2, C7_PWR3, C7_PWR4, C12_PWR1, C12_PWR2, C12_PWR3, C12_PWR4, C13_PWR1, C13_PWR2, C13_PWR3, C13_PWR4</t>
  </si>
  <si>
    <t>1.0nF</t>
  </si>
  <si>
    <t>CC0603JRNPO8BN102</t>
  </si>
  <si>
    <t>C14_PWR1, C14_PWR2, C14_PWR3, C14_PWR4, C15_PWR1, C15_PWR2, C15_PWR3, C15_PWR4, C16_PWR1, C16_PWR2, C16_PWR3, C16_PWR4, C17_PWR1, C17_PWR2, C17_PWR3, C17_PWR4, C18_PWR1, C18_PWR2, C18_PWR3, C18_PWR4, C19_PWR1, C19_PWR2, C19_PWR3, C19_PWR4, C30, C31</t>
  </si>
  <si>
    <t>1uF</t>
  </si>
  <si>
    <t>445-3452-1-ND</t>
  </si>
  <si>
    <t>0.061</t>
  </si>
  <si>
    <t>D5_PWR1, D5_PWR2, D5_PWR3, D5_PWR4, D6_PWR1, D6_PWR2, D6_PWR3, D6_PWR4, D7_PWR1, D7_PWR2, D7_PWR3, D7_PWR4</t>
  </si>
  <si>
    <t>1A 20V</t>
  </si>
  <si>
    <t>Schottky Diode</t>
  </si>
  <si>
    <t>SOD-323</t>
  </si>
  <si>
    <t>SDM100K30LDICT-ND</t>
  </si>
  <si>
    <t>0.54</t>
  </si>
  <si>
    <t>P1</t>
  </si>
  <si>
    <t>MHDR1X4</t>
  </si>
  <si>
    <t>Header, 4-Pin</t>
  </si>
  <si>
    <t>Not Stuffed</t>
  </si>
  <si>
    <t>P2</t>
  </si>
  <si>
    <t>2x8smd0.5female</t>
  </si>
  <si>
    <t>S9007E-08-ND</t>
  </si>
  <si>
    <t>1.43</t>
  </si>
  <si>
    <t>P3</t>
  </si>
  <si>
    <t>2x8smd0.5male</t>
  </si>
  <si>
    <t>S9013E-08-ND</t>
  </si>
  <si>
    <t>Q1_PWR1, Q1_PWR2, Q1_PWR3, Q1_PWR4, Q2_PWR1, Q2_PWR2, Q2_PWR3, Q2_PWR4, Q3_PWR1, Q3_PWR2, Q3_PWR3, Q3_PWR4, Q4_PWR1, Q4_PWR2, Q4_PWR3, Q4_PWR4, Q5_PWR1, Q5_PWR2, Q5_PWR3, Q5_PWR4, Q6_PWR1, Q6_PWR2, Q6_PWR3, Q6_PWR4</t>
  </si>
  <si>
    <t>IRF8734</t>
  </si>
  <si>
    <t>SO8</t>
  </si>
  <si>
    <t>IRF8734TRPBFCT-ND</t>
  </si>
  <si>
    <t>1.04</t>
  </si>
  <si>
    <t>R1_PWR1, R1_PWR2, R1_PWR3, R1_PWR4, R2_PWR1, R2_PWR2, R2_PWR3, R2_PWR4, R3_PWR1, R3_PWR2, R3_PWR3, R3_PWR4</t>
  </si>
  <si>
    <t>3.3k</t>
  </si>
  <si>
    <t>Resistor</t>
  </si>
  <si>
    <t>RMCF0603JT3K30</t>
  </si>
  <si>
    <t>0.02</t>
  </si>
  <si>
    <t>R4</t>
  </si>
  <si>
    <t>P49.9HCT-ND</t>
  </si>
  <si>
    <t>R18_PWR1, R18_PWR2, R18_PWR3, R18_PWR4, R24_PWR1, R24_PWR2, R24_PWR3, R24_PWR4, R25_PWR1, R25_PWR2, R25_PWR3, R25_PWR4</t>
  </si>
  <si>
    <t>200</t>
  </si>
  <si>
    <t>RMCF0603JT200R</t>
  </si>
  <si>
    <t>R19</t>
  </si>
  <si>
    <t>10k</t>
  </si>
  <si>
    <t>RMCF0603JT10K0CT-ND</t>
  </si>
  <si>
    <t>R30, R31, R32, R33, R34, R35, R36, R37</t>
  </si>
  <si>
    <t>0</t>
  </si>
  <si>
    <t>RMCF0603ZT0R00CT-ND</t>
  </si>
  <si>
    <t>U1</t>
  </si>
  <si>
    <t>ATXMEGAA3</t>
  </si>
  <si>
    <t>QFN-64</t>
  </si>
  <si>
    <t>ATXMEGA128A3-MH-ND</t>
  </si>
  <si>
    <t>10.43</t>
  </si>
  <si>
    <t>Atmel</t>
  </si>
  <si>
    <t>U2_PWR1, U2_PWR2, U2_PWR3, U2_PWR4, U3_PWR1, U3_PWR2, U3_PWR3, U3_PWR4, U4_PWR1, U4_PWR2, U4_PWR3, U4_PWR4</t>
  </si>
  <si>
    <t>LM5109BMA</t>
  </si>
  <si>
    <t>High Voltage 1A Peak Half Bridge Gate Driver</t>
  </si>
  <si>
    <t>M08A_N</t>
  </si>
  <si>
    <t>LM5109BMA-ND</t>
  </si>
  <si>
    <t>1.70</t>
  </si>
  <si>
    <t>National Semiconductor</t>
  </si>
  <si>
    <t>U8</t>
  </si>
  <si>
    <t>TPS71533</t>
  </si>
  <si>
    <t>SOT23-5</t>
  </si>
  <si>
    <t>296-12008-1-ND</t>
  </si>
  <si>
    <t>1.29</t>
  </si>
  <si>
    <t>MCU</t>
  </si>
  <si>
    <t>FCU</t>
  </si>
  <si>
    <t>XBee</t>
  </si>
  <si>
    <t>C1, C2, C3, C4, C5, C6, C7, C8, C10, C11, C12, C13, C14, C15, C16</t>
  </si>
  <si>
    <t>0603 (1608) RECT</t>
  </si>
  <si>
    <t>GRM188xxxxxxxxx</t>
  </si>
  <si>
    <t>Murata</t>
  </si>
  <si>
    <t>D1, D2, D3, D4, D5, D6, D7, D8</t>
  </si>
  <si>
    <t>LED</t>
  </si>
  <si>
    <t>LED 0603 (1608)</t>
  </si>
  <si>
    <t>LTST-C170XXX</t>
  </si>
  <si>
    <t>$0.36</t>
  </si>
  <si>
    <t>Lite-On</t>
  </si>
  <si>
    <t>J1</t>
  </si>
  <si>
    <t>USB Mini-B</t>
  </si>
  <si>
    <t>USB MINI-B (PCB TAB)</t>
  </si>
  <si>
    <t>54819-0572</t>
  </si>
  <si>
    <t>$1.56</t>
  </si>
  <si>
    <t>Molex</t>
  </si>
  <si>
    <t>P1, P2, P3</t>
  </si>
  <si>
    <t>sherlock_ra_male_4</t>
  </si>
  <si>
    <t>P4</t>
  </si>
  <si>
    <t>P5</t>
  </si>
  <si>
    <t>S9007E-08-ND-noholes</t>
  </si>
  <si>
    <t>P6, P8, P9, P10, P11, P12, P13, P14, P15, P16</t>
  </si>
  <si>
    <t>Header 3</t>
  </si>
  <si>
    <t>Header, 3-Pin</t>
  </si>
  <si>
    <t>HDR1X3</t>
  </si>
  <si>
    <t>P7</t>
  </si>
  <si>
    <t>sherlock_ra_male_3</t>
  </si>
  <si>
    <t>R1, R12</t>
  </si>
  <si>
    <t>0603 (1608) BRACKET</t>
  </si>
  <si>
    <t>CRCW06031K00xxxxxxxxxx</t>
  </si>
  <si>
    <t>$0.06</t>
  </si>
  <si>
    <t>Vishay / Dale</t>
  </si>
  <si>
    <t>R2</t>
  </si>
  <si>
    <t>44.2k</t>
  </si>
  <si>
    <t>R3, R4, R5, R6, R7, R8, R9, R10</t>
  </si>
  <si>
    <t>2k</t>
  </si>
  <si>
    <t>R11</t>
  </si>
  <si>
    <t>49.9</t>
  </si>
  <si>
    <t>U1, U2</t>
  </si>
  <si>
    <t>UA78XX</t>
  </si>
  <si>
    <t>SOT-223</t>
  </si>
  <si>
    <t>U3</t>
  </si>
  <si>
    <t>ATXMEGA128A3</t>
  </si>
  <si>
    <t>$8.06</t>
  </si>
  <si>
    <t>U4</t>
  </si>
  <si>
    <t>CP2102</t>
  </si>
  <si>
    <t>QFN28 5x5 SILABS</t>
  </si>
  <si>
    <t>$3.66</t>
  </si>
  <si>
    <t>Silicon Labs</t>
  </si>
  <si>
    <t>U5</t>
  </si>
  <si>
    <t>TXB0108</t>
  </si>
  <si>
    <t>TSSOP-20</t>
  </si>
  <si>
    <t>2.76</t>
  </si>
  <si>
    <t>Texas Instruments</t>
  </si>
  <si>
    <t>U6</t>
  </si>
  <si>
    <t>MAX3221</t>
  </si>
  <si>
    <t>TSSOP-16</t>
  </si>
  <si>
    <t>U7, U8, U9, U10, U11, U12, U13, U14</t>
  </si>
  <si>
    <t>RK7002B</t>
  </si>
  <si>
    <t>SOT-23-RK7002B</t>
  </si>
  <si>
    <t>C19, C20, C22, C25</t>
  </si>
  <si>
    <t>.1uF</t>
  </si>
  <si>
    <t>$0.019</t>
  </si>
  <si>
    <t>C21</t>
  </si>
  <si>
    <t>1.6nF</t>
  </si>
  <si>
    <t>490-1456-1-ND</t>
  </si>
  <si>
    <t>$0.084</t>
  </si>
  <si>
    <t>C23, C24</t>
  </si>
  <si>
    <t>22nF</t>
  </si>
  <si>
    <t>445-5104-1-ND</t>
  </si>
  <si>
    <t>$0.03</t>
  </si>
  <si>
    <t>TDK</t>
  </si>
  <si>
    <t>Header 4</t>
  </si>
  <si>
    <t>gyro_connect</t>
  </si>
  <si>
    <t>R25, R26</t>
  </si>
  <si>
    <t>ST Jumper</t>
  </si>
  <si>
    <t>U2</t>
  </si>
  <si>
    <t>ADXRS620</t>
  </si>
  <si>
    <t>BGA_AXDR</t>
  </si>
  <si>
    <t>IMU_CPU</t>
  </si>
  <si>
    <t>3.3V, GND, Vbat</t>
  </si>
  <si>
    <t>TEST_PAD</t>
  </si>
  <si>
    <t>C2</t>
  </si>
  <si>
    <t>10uF</t>
  </si>
  <si>
    <t>1210 (3225)</t>
  </si>
  <si>
    <t>810-C3225X7R1E106M</t>
  </si>
  <si>
    <t>$1.07</t>
  </si>
  <si>
    <t>C4</t>
  </si>
  <si>
    <t>1206 (3216)</t>
  </si>
  <si>
    <t>810-C3216X5R1A106M</t>
  </si>
  <si>
    <t>$0.31</t>
  </si>
  <si>
    <t>C7, C8, C9</t>
  </si>
  <si>
    <t>2.2uF</t>
  </si>
  <si>
    <t>445-5167-1-ND</t>
  </si>
  <si>
    <t>$0.121</t>
  </si>
  <si>
    <t>C10, C11, C12</t>
  </si>
  <si>
    <t>1.5uF</t>
  </si>
  <si>
    <t>490-1740-1-ND</t>
  </si>
  <si>
    <t>$0.202</t>
  </si>
  <si>
    <t>C13, C16, C17</t>
  </si>
  <si>
    <t>1nF</t>
  </si>
  <si>
    <t>490-1451-1-ND</t>
  </si>
  <si>
    <t>$0.043</t>
  </si>
  <si>
    <t>C14</t>
  </si>
  <si>
    <t>81-GRM188R61E105KA12</t>
  </si>
  <si>
    <t>$0.08</t>
  </si>
  <si>
    <t>D1</t>
  </si>
  <si>
    <t>Diode</t>
  </si>
  <si>
    <t>Reverse voltage protection diode</t>
  </si>
  <si>
    <t>0603(1608) diode - line on pin2</t>
  </si>
  <si>
    <t>641-1332-1-ND</t>
  </si>
  <si>
    <t>$0.46</t>
  </si>
  <si>
    <t>D2, D3</t>
  </si>
  <si>
    <t>Header, right hole</t>
  </si>
  <si>
    <t>MHDR2X10</t>
  </si>
  <si>
    <t>Header, 10-Pin, Dual row, Male</t>
  </si>
  <si>
    <t>S9013E-10-ND</t>
  </si>
  <si>
    <t>$1.80</t>
  </si>
  <si>
    <t>Header 4X2</t>
  </si>
  <si>
    <t>Header, 4-Pin, Dual row</t>
  </si>
  <si>
    <t>right-angle female header 8-pin</t>
  </si>
  <si>
    <t>3M9279CT-ND</t>
  </si>
  <si>
    <t>$2.00</t>
  </si>
  <si>
    <t>Q1</t>
  </si>
  <si>
    <t>MOSFET N CH</t>
  </si>
  <si>
    <t>SOT563F</t>
  </si>
  <si>
    <t>SI1035X-T1-E3CT-ND</t>
  </si>
  <si>
    <t>$0.59</t>
  </si>
  <si>
    <t>Vishay Siliconx</t>
  </si>
  <si>
    <t>Q2</t>
  </si>
  <si>
    <t>MOSFET P CH</t>
  </si>
  <si>
    <t>R1, R2, R3, R4, R5, R6, R7, R8</t>
  </si>
  <si>
    <t>SS Jumper</t>
  </si>
  <si>
    <t>P0.0GCT-ND</t>
  </si>
  <si>
    <t>R9</t>
  </si>
  <si>
    <t>2.2K</t>
  </si>
  <si>
    <t>Res1</t>
  </si>
  <si>
    <t>P2.2KGCT-ND</t>
  </si>
  <si>
    <t>R10, R11</t>
  </si>
  <si>
    <t>10K</t>
  </si>
  <si>
    <t>541-10KGCT-ND</t>
  </si>
  <si>
    <t>$0.04</t>
  </si>
  <si>
    <t>R12, R23, R28</t>
  </si>
  <si>
    <t>49.9 1%</t>
  </si>
  <si>
    <t>931 1%</t>
  </si>
  <si>
    <t>R13</t>
  </si>
  <si>
    <t>P200GCT-ND</t>
  </si>
  <si>
    <t>R14, R19, R21, R27, R29, R32</t>
  </si>
  <si>
    <t>499K 1%</t>
  </si>
  <si>
    <t>P499KHCT-ND</t>
  </si>
  <si>
    <t>R15, R16, R20, R22, R24</t>
  </si>
  <si>
    <t>1K</t>
  </si>
  <si>
    <t>P1.0KGCT-ND</t>
  </si>
  <si>
    <t>R17, R18, R25, R26, R30, R31, R33, R34</t>
  </si>
  <si>
    <t>4.99K 1%</t>
  </si>
  <si>
    <t>P4.99KHCT-ND</t>
  </si>
  <si>
    <t>R35, R36</t>
  </si>
  <si>
    <t>T7, T8, T9, T10, T11, T12, T13, T14, T15, T16, T17, T18, T19, T20, T21</t>
  </si>
  <si>
    <t>3.3V Linear 500mA Regulator</t>
  </si>
  <si>
    <t>SOT233 (Ti voltage reg)</t>
  </si>
  <si>
    <t>296-13424-1-ND</t>
  </si>
  <si>
    <t>$0.66</t>
  </si>
  <si>
    <t>TMS320F28035</t>
  </si>
  <si>
    <t>80-pin</t>
  </si>
  <si>
    <t>TS-PQFP-G80</t>
  </si>
  <si>
    <t>TMS320F28035PNS-ND</t>
  </si>
  <si>
    <t>$15</t>
  </si>
  <si>
    <t>LMV324M</t>
  </si>
  <si>
    <t>General Purpose, Low Voltage, Rail-to-Rail Output Operational Amplifiers</t>
  </si>
  <si>
    <t>M14A_N</t>
  </si>
  <si>
    <t>LMV324MXCT-ND</t>
  </si>
  <si>
    <t>$1.40</t>
  </si>
  <si>
    <t>HMC1053</t>
  </si>
  <si>
    <t>LCC-16</t>
  </si>
  <si>
    <t>342-1035-5-ND</t>
  </si>
  <si>
    <t>$55.00</t>
  </si>
  <si>
    <t>U5, U6</t>
  </si>
  <si>
    <t>IMU_SENSE</t>
  </si>
  <si>
    <t>LibRef</t>
  </si>
  <si>
    <t>C1_1, C1_2, C3_1, C3_2, C4_1, C4_2, C6_1, C6_2, C7_1, C7_2, C9_1, C9_2, C10_1, C10_2, C18_1, C18_2</t>
  </si>
  <si>
    <t>68nF</t>
  </si>
  <si>
    <t>445-5096-1-ND</t>
  </si>
  <si>
    <t>$0.061</t>
  </si>
  <si>
    <t>C2_1, C2_2, C8_1, C8_2</t>
  </si>
  <si>
    <t>.22uF</t>
  </si>
  <si>
    <t>445-1318-1-ND</t>
  </si>
  <si>
    <t>C5_1, C5_2, C11_1, C11_2, C13_1, C13_2, C14_1, C14_2, C15_1, C15_2, C16_1, C16_2, C17_1, C17_2, C19, C20, C22, C25, C27, C33, C37, C40, C42, C44, C54, C55, C56, C57, C58, C59, C60_1, C60_2</t>
  </si>
  <si>
    <t>587-2562-1-ND</t>
  </si>
  <si>
    <t>$0.64</t>
  </si>
  <si>
    <t>C34, C35, C36, C38, C43, C53</t>
  </si>
  <si>
    <t>10nF</t>
  </si>
  <si>
    <t>445-5099-1-ND</t>
  </si>
  <si>
    <t>$0.044</t>
  </si>
  <si>
    <t>C39, C41, C61, C62, C63</t>
  </si>
  <si>
    <t>tant</t>
  </si>
  <si>
    <t>Polarized Capacitor (Surface Mount)</t>
  </si>
  <si>
    <t>CAP-POL 0603(1608)</t>
  </si>
  <si>
    <t>Cap Pol3</t>
  </si>
  <si>
    <t>71-298D106X06R3M2T</t>
  </si>
  <si>
    <t>C45, C46, C47, C48, C49, C50, C51, C52</t>
  </si>
  <si>
    <t>2.2nF</t>
  </si>
  <si>
    <t>COG Ceramic Cap -&gt; near input to ads1178</t>
  </si>
  <si>
    <t>490-1459-1-ND</t>
  </si>
  <si>
    <t>$0.078</t>
  </si>
  <si>
    <t>D1, D4, D5</t>
  </si>
  <si>
    <t>2.5V Ref</t>
  </si>
  <si>
    <t>2.5 volt ref</t>
  </si>
  <si>
    <t>SC-70</t>
  </si>
  <si>
    <t>ZENER</t>
  </si>
  <si>
    <t>ADR525BKSZ-REEL7CT-ND</t>
  </si>
  <si>
    <t>$2.20</t>
  </si>
  <si>
    <t>P1, P2</t>
  </si>
  <si>
    <t>gyro mount</t>
  </si>
  <si>
    <t>A31114-ND</t>
  </si>
  <si>
    <t>$0.20</t>
  </si>
  <si>
    <t>Header, 10-Pin, Female</t>
  </si>
  <si>
    <t>S9007E-10-ND</t>
  </si>
  <si>
    <t>$2.28</t>
  </si>
  <si>
    <t>R1_1, R1_2, R2_1, R2_2, R5_1, R5_2, R6_1, R6_2, R7_1, R7_2, R8_1, R8_2, R11_1, R11_2, R12_1, R12_2, R13_1, R13_2, R14_1, R14_2, R17_1, R17_2, R18_1, R18_2, R19_1, R19_2, R20_1, R20_2, R23_1, R23_2, R24_1, R24_2</t>
  </si>
  <si>
    <t>P931HCT-ND</t>
  </si>
  <si>
    <t>R3_1, R3_2, R4_1, R4_2, R9_1, R9_2, R10_1, R10_2, R15_1, R15_2, R16_1, R16_2, R21_1, R21_2, R22_1, R22_2, R44</t>
  </si>
  <si>
    <t>R25, R26, R29</t>
  </si>
  <si>
    <t>R27, R33, R36</t>
  </si>
  <si>
    <t>R28, R31</t>
  </si>
  <si>
    <t>20K</t>
  </si>
  <si>
    <t>P20KGCT-ND</t>
  </si>
  <si>
    <t>R30, R34</t>
  </si>
  <si>
    <t>R32, R35, R43</t>
  </si>
  <si>
    <t>100</t>
  </si>
  <si>
    <t>P100GCT-ND</t>
  </si>
  <si>
    <t>T1, T2, T4, T5, T6, T8, T9, T10, T11, T22</t>
  </si>
  <si>
    <t>T3</t>
  </si>
  <si>
    <t>AGND</t>
  </si>
  <si>
    <t>T7</t>
  </si>
  <si>
    <t>VBAT</t>
  </si>
  <si>
    <t>T12, T13, T14, T15, T16, T17, T18, T19, T20, T21</t>
  </si>
  <si>
    <t>U1_1, U1_2</t>
  </si>
  <si>
    <t>THS4524</t>
  </si>
  <si>
    <t>TSSOP-38</t>
  </si>
  <si>
    <t>296-24315-1-ND</t>
  </si>
  <si>
    <t>$8.35</t>
  </si>
  <si>
    <t>3.3V Reg MCP1791T-3302E</t>
  </si>
  <si>
    <t>3.3V, 70mA LDO with SHDN and PWRGD pins</t>
  </si>
  <si>
    <t>SOT223 - 5 leads + tab</t>
  </si>
  <si>
    <t>5V Reg - MCP1791T-5002E/DC</t>
  </si>
  <si>
    <t>MCP1791T-3302E/DCCT-ND</t>
  </si>
  <si>
    <t>$0.90</t>
  </si>
  <si>
    <t>5V Reg - MCP1791T-5002E</t>
  </si>
  <si>
    <t>5V, 70mA LDO with SHDN and PWRGD pins</t>
  </si>
  <si>
    <t>MCP1791T-5002E/DCCT-ND</t>
  </si>
  <si>
    <t>1.8V Reg MCP1804</t>
  </si>
  <si>
    <t>1.8V Reg. MCP1804</t>
  </si>
  <si>
    <t>SOT23-5 - MCP1804T</t>
  </si>
  <si>
    <t>1.8V Reg</t>
  </si>
  <si>
    <t>MCP1804T-1802I/OTCT-ND</t>
  </si>
  <si>
    <t>$0.81</t>
  </si>
  <si>
    <t>ADXL325</t>
  </si>
  <si>
    <t>LFCSP_LQ_AXDL</t>
  </si>
  <si>
    <t>ADXL325BCPZ-RL7CT-ND</t>
  </si>
  <si>
    <t>$4.82</t>
  </si>
  <si>
    <t>U7, U9</t>
  </si>
  <si>
    <t>TLV2731</t>
  </si>
  <si>
    <t>SOT23-5 Ti Op Amp</t>
  </si>
  <si>
    <t>TI Small Op Amp</t>
  </si>
  <si>
    <t>296-10656-1-ND</t>
  </si>
  <si>
    <t>$1.41</t>
  </si>
  <si>
    <t>ADS1178/1278</t>
  </si>
  <si>
    <t>The ADS1178 and 1278 are pin compatible. 16 and 24 bits, respectively.</t>
  </si>
  <si>
    <t>S-PQFP-G64</t>
  </si>
  <si>
    <t>ADS1178</t>
  </si>
  <si>
    <t>$21.00</t>
  </si>
  <si>
    <t>U10</t>
  </si>
  <si>
    <t>OPA4348</t>
  </si>
  <si>
    <t>TSSOP-14</t>
  </si>
  <si>
    <t>296-12277-5-ND</t>
  </si>
  <si>
    <t>Y1</t>
  </si>
  <si>
    <t>OSCILLATOR</t>
  </si>
  <si>
    <t>ABRACON Oscillator</t>
  </si>
  <si>
    <t>535-9778-1-ND</t>
  </si>
  <si>
    <t>$2.93</t>
  </si>
  <si>
    <t>C3,C15, C18, C19, C22</t>
  </si>
  <si>
    <t>Type</t>
  </si>
  <si>
    <t>C</t>
  </si>
  <si>
    <t>Price</t>
  </si>
  <si>
    <t>In Stock</t>
  </si>
  <si>
    <t>Order</t>
  </si>
  <si>
    <t>Total $</t>
  </si>
  <si>
    <t>Cost $</t>
  </si>
  <si>
    <t>100uF tant</t>
  </si>
  <si>
    <t>C12_1, C12_2,C28, C29</t>
  </si>
  <si>
    <t>Notes</t>
  </si>
  <si>
    <t>package 0805</t>
  </si>
  <si>
    <t>Accounted for ??</t>
  </si>
  <si>
    <t>.</t>
  </si>
  <si>
    <t>x</t>
  </si>
  <si>
    <t>mouser</t>
  </si>
  <si>
    <t>GRM21BR61E106KA73L</t>
  </si>
  <si>
    <t>package 1206</t>
  </si>
  <si>
    <t>package 1210</t>
  </si>
  <si>
    <t>package 0603</t>
  </si>
  <si>
    <t>10uF tant</t>
  </si>
  <si>
    <t>tant package 0603</t>
  </si>
  <si>
    <t>TOTAL PROJECT:</t>
  </si>
  <si>
    <t>TOTAL ORDER:</t>
  </si>
  <si>
    <t>311-1342-1-ND</t>
  </si>
  <si>
    <t>Quantity (X2)</t>
  </si>
  <si>
    <t>GYRO BOARD (Need 2 for each build, quantities are for 2)</t>
  </si>
  <si>
    <t>0.22uF</t>
  </si>
  <si>
    <t>C1608X7R1C224K</t>
  </si>
  <si>
    <t>C26, C30,C31, C32</t>
  </si>
  <si>
    <t>D</t>
  </si>
  <si>
    <t>schottky diode</t>
  </si>
  <si>
    <t>1A 30V</t>
  </si>
  <si>
    <t>what color??</t>
  </si>
  <si>
    <t>reverse voltage</t>
  </si>
  <si>
    <t>2.5V ref</t>
  </si>
  <si>
    <t>zener</t>
  </si>
  <si>
    <t>N/A</t>
  </si>
  <si>
    <t>MOSFET</t>
  </si>
  <si>
    <t>M</t>
  </si>
  <si>
    <t>R</t>
  </si>
  <si>
    <t>3.3K</t>
  </si>
  <si>
    <t>44.2K</t>
  </si>
  <si>
    <t>2K</t>
  </si>
  <si>
    <t>P44.2KHCT-ND</t>
  </si>
  <si>
    <t>P2.00KHCT-ND</t>
  </si>
  <si>
    <t>jumper</t>
  </si>
  <si>
    <t>Need</t>
  </si>
  <si>
    <t>Want</t>
  </si>
  <si>
    <t>In stock</t>
  </si>
  <si>
    <t>Ordered</t>
  </si>
  <si>
    <t>out of stock digikey and mouser</t>
  </si>
  <si>
    <t>http://www.futureelectronics.com/en/technologies/interconnect/connectors-pcb/socket-plug-board-mount/Pages/8109985-LPPB102NFSP-RC.aspx</t>
  </si>
  <si>
    <t>http://www.mouser.com/ProductDetail/Texas-Instruments/TXB0108PWR/?qs=sGAEpiMZZMsty6Jaj0%252bBBhonw%2flHfIB47h2ZBZc1b4s%3d</t>
  </si>
  <si>
    <t>http://www.mouser.com/ProductDetail/Texas-Instruments/MAX3221CPW/?qs=sGAEpiMZZMutXGli8Ay4kGzBZxTNUF2pfDMlx7%252bOkrY%3d</t>
  </si>
  <si>
    <t>http://www.mouser.com/ProductDetail/Texas-Instruments/UA78M05CDCYR/?qs=sGAEpiMZZMtUqDgmOWBjgDRL0v%252b7sWT8CqGKJibCrHc%3d</t>
  </si>
  <si>
    <t>http://www.mouser.com/ProductDetail/Texas-Instruments/UA78M33CDCY/?qs=sGAEpiMZZMtUqDgmOWBjgHbKmseNGGTSkgouR6SXN0g%3d</t>
  </si>
  <si>
    <t>NA</t>
  </si>
  <si>
    <t>http://www.mouser.com/ProductDetail/Molex/54819-0572/?qs=sGAEpiMZZMulM8LPOQ%252bykzAp4yt8IxVboHG1FDrEqZY%3d</t>
  </si>
  <si>
    <t>http://www.mouser.com/ProductDetail/Molex/35363-0460/?qs=%2fThcE39Bh8otk12cQaMDIg%3d%3d</t>
  </si>
  <si>
    <t>http://www.mouser.com/ProductDetail/Molex/35363-0360/?qs=e7FQyhQEwjenRHimJE4bFQ%3d%3d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</si>
</sst>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;[Red]&quot;$&quot;#,##0.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MS Sans Serif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2" fillId="3" borderId="0" xfId="1"/>
    <xf numFmtId="0" fontId="2" fillId="3" borderId="1" xfId="1" quotePrefix="1" applyBorder="1"/>
    <xf numFmtId="0" fontId="2" fillId="3" borderId="1" xfId="1" applyBorder="1"/>
    <xf numFmtId="0" fontId="2" fillId="4" borderId="0" xfId="2" applyBorder="1"/>
    <xf numFmtId="0" fontId="2" fillId="4" borderId="1" xfId="2" quotePrefix="1" applyBorder="1"/>
    <xf numFmtId="0" fontId="2" fillId="4" borderId="1" xfId="2" applyBorder="1"/>
    <xf numFmtId="0" fontId="2" fillId="6" borderId="0" xfId="4" applyBorder="1"/>
    <xf numFmtId="0" fontId="2" fillId="5" borderId="1" xfId="3" quotePrefix="1" applyBorder="1"/>
    <xf numFmtId="0" fontId="2" fillId="5" borderId="1" xfId="3" applyBorder="1"/>
    <xf numFmtId="0" fontId="2" fillId="6" borderId="1" xfId="4" quotePrefix="1" applyBorder="1"/>
    <xf numFmtId="0" fontId="2" fillId="6" borderId="1" xfId="4" applyBorder="1"/>
    <xf numFmtId="0" fontId="2" fillId="7" borderId="0" xfId="5" applyBorder="1"/>
    <xf numFmtId="0" fontId="2" fillId="7" borderId="1" xfId="5" quotePrefix="1" applyBorder="1"/>
    <xf numFmtId="0" fontId="2" fillId="7" borderId="1" xfId="5" applyBorder="1"/>
    <xf numFmtId="0" fontId="0" fillId="6" borderId="1" xfId="4" quotePrefix="1" applyFont="1" applyBorder="1"/>
    <xf numFmtId="8" fontId="0" fillId="0" borderId="0" xfId="0" applyNumberFormat="1"/>
    <xf numFmtId="164" fontId="0" fillId="0" borderId="0" xfId="0" applyNumberFormat="1"/>
    <xf numFmtId="0" fontId="0" fillId="7" borderId="1" xfId="5" quotePrefix="1" applyFont="1" applyBorder="1"/>
    <xf numFmtId="0" fontId="1" fillId="2" borderId="2" xfId="0" applyFont="1" applyFill="1" applyBorder="1" applyAlignment="1">
      <alignment horizontal="center"/>
    </xf>
    <xf numFmtId="0" fontId="2" fillId="3" borderId="2" xfId="1" applyBorder="1"/>
    <xf numFmtId="0" fontId="2" fillId="3" borderId="3" xfId="1" applyBorder="1"/>
    <xf numFmtId="0" fontId="0" fillId="3" borderId="2" xfId="1" applyFont="1" applyBorder="1"/>
    <xf numFmtId="0" fontId="2" fillId="4" borderId="2" xfId="2" applyBorder="1"/>
    <xf numFmtId="0" fontId="2" fillId="5" borderId="2" xfId="3" applyBorder="1"/>
    <xf numFmtId="0" fontId="2" fillId="6" borderId="2" xfId="4" applyBorder="1"/>
    <xf numFmtId="0" fontId="0" fillId="0" borderId="0" xfId="0" quotePrefix="1"/>
    <xf numFmtId="0" fontId="2" fillId="7" borderId="2" xfId="5" quotePrefix="1" applyBorder="1"/>
    <xf numFmtId="0" fontId="0" fillId="3" borderId="1" xfId="1" quotePrefix="1" applyFont="1" applyBorder="1"/>
    <xf numFmtId="0" fontId="0" fillId="5" borderId="0" xfId="3" applyFont="1" applyBorder="1"/>
    <xf numFmtId="0" fontId="2" fillId="6" borderId="3" xfId="4" applyBorder="1"/>
    <xf numFmtId="0" fontId="2" fillId="7" borderId="3" xfId="5" quotePrefix="1" applyBorder="1"/>
    <xf numFmtId="0" fontId="3" fillId="8" borderId="0" xfId="6"/>
    <xf numFmtId="0" fontId="2" fillId="5" borderId="3" xfId="3" applyBorder="1"/>
    <xf numFmtId="0" fontId="2" fillId="5" borderId="0" xfId="3" applyBorder="1"/>
    <xf numFmtId="0" fontId="4" fillId="0" borderId="0" xfId="7"/>
  </cellXfs>
  <cellStyles count="8">
    <cellStyle name="40% - Accent2" xfId="1" builtinId="35"/>
    <cellStyle name="40% - Accent3" xfId="2" builtinId="39"/>
    <cellStyle name="40% - Accent4" xfId="3" builtinId="43"/>
    <cellStyle name="40% - Accent5" xfId="4" builtinId="47"/>
    <cellStyle name="40% - Accent6" xfId="5" builtinId="51"/>
    <cellStyle name="Bad" xfId="6" builtinId="27"/>
    <cellStyle name="Hyperlink" xfId="7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ProductDetail/Molex/54819-0572/?qs=sGAEpiMZZMulM8LPOQ%252bykzAp4yt8IxVboHG1FDrEqZY%3d" TargetMode="External"/><Relationship Id="rId2" Type="http://schemas.openxmlformats.org/officeDocument/2006/relationships/hyperlink" Target="http://www.mouser.com/ProductDetail/Texas-Instruments/MAX3221CPW/?qs=sGAEpiMZZMutXGli8Ay4kGzBZxTNUF2pfDMlx7%252bOkrY%3d" TargetMode="External"/><Relationship Id="rId1" Type="http://schemas.openxmlformats.org/officeDocument/2006/relationships/hyperlink" Target="http://www.mouser.com/ProductDetail/Texas-Instruments/TXB0108PWR/?qs=sGAEpiMZZMsty6Jaj0%252bBBhonw%2flHfIB47h2ZBZc1b4s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ProductDetail/Molex/35363-0360/?qs=e7FQyhQEwjenRHimJE4bFQ%3d%3d" TargetMode="External"/><Relationship Id="rId4" Type="http://schemas.openxmlformats.org/officeDocument/2006/relationships/hyperlink" Target="http://www.mouser.com/ProductDetail/Molex/35363-0460/?qs=%2fThcE39Bh8otk12cQaMDIg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C13" workbookViewId="0">
      <selection activeCell="N45" sqref="N45"/>
    </sheetView>
  </sheetViews>
  <sheetFormatPr defaultRowHeight="15" x14ac:dyDescent="0.25"/>
  <cols>
    <col min="1" max="1" width="36.28515625" customWidth="1"/>
    <col min="2" max="3" width="14.42578125" customWidth="1"/>
    <col min="4" max="4" width="22.42578125" customWidth="1"/>
    <col min="5" max="5" width="19.5703125" customWidth="1"/>
    <col min="6" max="6" width="20.7109375" customWidth="1"/>
    <col min="7" max="7" width="18" customWidth="1"/>
    <col min="8" max="9" width="14.42578125" customWidth="1"/>
    <col min="10" max="10" width="16" bestFit="1" customWidth="1"/>
  </cols>
  <sheetData>
    <row r="1" spans="1:13" x14ac:dyDescent="0.25">
      <c r="A1" s="2" t="s">
        <v>89</v>
      </c>
      <c r="J1" t="s">
        <v>384</v>
      </c>
      <c r="K1" t="s">
        <v>421</v>
      </c>
      <c r="L1" t="s">
        <v>419</v>
      </c>
      <c r="M1" t="s">
        <v>422</v>
      </c>
    </row>
    <row r="2" spans="1:13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0" t="s">
        <v>385</v>
      </c>
    </row>
    <row r="3" spans="1:13" x14ac:dyDescent="0.25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14</v>
      </c>
      <c r="G3" s="3" t="s">
        <v>15</v>
      </c>
      <c r="H3" s="4">
        <v>6</v>
      </c>
      <c r="I3" s="3" t="s">
        <v>12</v>
      </c>
      <c r="J3" s="23" t="s">
        <v>386</v>
      </c>
      <c r="L3">
        <f>IF(J3 = "x",,H3-K3)</f>
        <v>0</v>
      </c>
    </row>
    <row r="4" spans="1:13" x14ac:dyDescent="0.25">
      <c r="A4" s="3" t="s">
        <v>16</v>
      </c>
      <c r="B4" s="3" t="s">
        <v>17</v>
      </c>
      <c r="C4" s="3" t="s">
        <v>18</v>
      </c>
      <c r="D4" s="3" t="s">
        <v>12</v>
      </c>
      <c r="E4" s="3" t="s">
        <v>19</v>
      </c>
      <c r="F4" s="3" t="s">
        <v>20</v>
      </c>
      <c r="G4" s="3" t="s">
        <v>12</v>
      </c>
      <c r="H4" s="4">
        <v>6</v>
      </c>
      <c r="I4" s="3" t="s">
        <v>12</v>
      </c>
      <c r="J4" s="2" t="s">
        <v>386</v>
      </c>
      <c r="L4">
        <f t="shared" ref="L4:L67" si="0">IF(J4 = "x",,H4-K4)</f>
        <v>0</v>
      </c>
    </row>
    <row r="5" spans="1:13" x14ac:dyDescent="0.25">
      <c r="A5" s="3" t="s">
        <v>21</v>
      </c>
      <c r="B5" s="3" t="s">
        <v>22</v>
      </c>
      <c r="C5" s="3" t="s">
        <v>11</v>
      </c>
      <c r="D5" s="3" t="s">
        <v>12</v>
      </c>
      <c r="E5" s="3" t="s">
        <v>23</v>
      </c>
      <c r="F5" s="3" t="s">
        <v>24</v>
      </c>
      <c r="G5" s="3" t="s">
        <v>25</v>
      </c>
      <c r="H5" s="4">
        <v>8</v>
      </c>
      <c r="I5" s="3" t="s">
        <v>12</v>
      </c>
      <c r="J5" s="21" t="s">
        <v>386</v>
      </c>
      <c r="L5">
        <f t="shared" si="0"/>
        <v>0</v>
      </c>
    </row>
    <row r="6" spans="1:13" x14ac:dyDescent="0.25">
      <c r="A6" s="3" t="s">
        <v>26</v>
      </c>
      <c r="B6" s="3" t="s">
        <v>27</v>
      </c>
      <c r="C6" s="3" t="s">
        <v>11</v>
      </c>
      <c r="D6" s="3" t="s">
        <v>12</v>
      </c>
      <c r="E6" s="3" t="s">
        <v>13</v>
      </c>
      <c r="F6" s="3" t="s">
        <v>28</v>
      </c>
      <c r="G6" s="3" t="s">
        <v>25</v>
      </c>
      <c r="H6" s="4">
        <v>12</v>
      </c>
      <c r="I6" s="3" t="s">
        <v>12</v>
      </c>
      <c r="J6" s="21" t="s">
        <v>386</v>
      </c>
      <c r="L6">
        <f t="shared" si="0"/>
        <v>0</v>
      </c>
    </row>
    <row r="7" spans="1:13" x14ac:dyDescent="0.25">
      <c r="A7" s="3" t="s">
        <v>29</v>
      </c>
      <c r="B7" s="3" t="s">
        <v>30</v>
      </c>
      <c r="C7" s="3" t="s">
        <v>11</v>
      </c>
      <c r="D7" s="3" t="s">
        <v>12</v>
      </c>
      <c r="E7" s="3" t="s">
        <v>13</v>
      </c>
      <c r="F7" s="3" t="s">
        <v>31</v>
      </c>
      <c r="G7" s="3" t="s">
        <v>32</v>
      </c>
      <c r="H7" s="4">
        <v>26</v>
      </c>
      <c r="I7" s="3" t="s">
        <v>12</v>
      </c>
      <c r="J7" s="22" t="s">
        <v>386</v>
      </c>
      <c r="L7">
        <f t="shared" si="0"/>
        <v>0</v>
      </c>
    </row>
    <row r="8" spans="1:13" x14ac:dyDescent="0.25">
      <c r="A8" s="3" t="s">
        <v>33</v>
      </c>
      <c r="B8" s="3" t="s">
        <v>34</v>
      </c>
      <c r="C8" s="3" t="s">
        <v>35</v>
      </c>
      <c r="D8" s="3" t="s">
        <v>35</v>
      </c>
      <c r="E8" s="3" t="s">
        <v>36</v>
      </c>
      <c r="F8" s="3" t="s">
        <v>37</v>
      </c>
      <c r="G8" s="3" t="s">
        <v>38</v>
      </c>
      <c r="H8" s="4">
        <v>12</v>
      </c>
      <c r="I8" s="3" t="s">
        <v>12</v>
      </c>
      <c r="J8" s="22" t="s">
        <v>386</v>
      </c>
      <c r="L8">
        <f t="shared" si="0"/>
        <v>0</v>
      </c>
    </row>
    <row r="9" spans="1:13" x14ac:dyDescent="0.25">
      <c r="A9" s="3" t="s">
        <v>39</v>
      </c>
      <c r="B9" s="3" t="s">
        <v>12</v>
      </c>
      <c r="C9" s="3" t="s">
        <v>40</v>
      </c>
      <c r="D9" s="3" t="s">
        <v>41</v>
      </c>
      <c r="E9" s="3" t="s">
        <v>40</v>
      </c>
      <c r="F9" s="3" t="s">
        <v>42</v>
      </c>
      <c r="G9" s="3" t="s">
        <v>12</v>
      </c>
      <c r="H9" s="4">
        <v>1</v>
      </c>
      <c r="I9" s="3" t="s">
        <v>12</v>
      </c>
      <c r="J9" s="22" t="s">
        <v>409</v>
      </c>
      <c r="L9">
        <v>0</v>
      </c>
    </row>
    <row r="10" spans="1:13" x14ac:dyDescent="0.25">
      <c r="A10" s="3" t="s">
        <v>43</v>
      </c>
      <c r="B10" s="3" t="s">
        <v>12</v>
      </c>
      <c r="C10" s="3" t="s">
        <v>44</v>
      </c>
      <c r="D10" s="3" t="s">
        <v>12</v>
      </c>
      <c r="E10" s="3" t="s">
        <v>45</v>
      </c>
      <c r="F10" s="3" t="s">
        <v>45</v>
      </c>
      <c r="G10" s="3" t="s">
        <v>46</v>
      </c>
      <c r="H10" s="4">
        <v>1</v>
      </c>
      <c r="I10" s="3" t="s">
        <v>12</v>
      </c>
      <c r="L10">
        <f t="shared" si="0"/>
        <v>1</v>
      </c>
      <c r="M10">
        <v>4</v>
      </c>
    </row>
    <row r="11" spans="1:13" x14ac:dyDescent="0.25">
      <c r="A11" s="3" t="s">
        <v>47</v>
      </c>
      <c r="B11" s="3" t="s">
        <v>12</v>
      </c>
      <c r="C11" s="3" t="s">
        <v>48</v>
      </c>
      <c r="D11" s="3" t="s">
        <v>12</v>
      </c>
      <c r="E11" s="3" t="s">
        <v>45</v>
      </c>
      <c r="F11" s="3" t="s">
        <v>49</v>
      </c>
      <c r="G11" s="3" t="s">
        <v>46</v>
      </c>
      <c r="H11" s="4">
        <v>1</v>
      </c>
      <c r="I11" s="3" t="s">
        <v>12</v>
      </c>
      <c r="L11">
        <f t="shared" si="0"/>
        <v>1</v>
      </c>
      <c r="M11">
        <v>4</v>
      </c>
    </row>
    <row r="12" spans="1:13" x14ac:dyDescent="0.25">
      <c r="A12" s="3" t="s">
        <v>50</v>
      </c>
      <c r="B12" s="3" t="s">
        <v>12</v>
      </c>
      <c r="C12" s="3" t="s">
        <v>51</v>
      </c>
      <c r="D12" s="3" t="s">
        <v>12</v>
      </c>
      <c r="E12" s="3" t="s">
        <v>52</v>
      </c>
      <c r="F12" s="3" t="s">
        <v>53</v>
      </c>
      <c r="G12" s="3" t="s">
        <v>54</v>
      </c>
      <c r="H12" s="4">
        <v>24</v>
      </c>
      <c r="I12" s="3" t="s">
        <v>12</v>
      </c>
      <c r="J12" s="22" t="s">
        <v>386</v>
      </c>
      <c r="L12">
        <f t="shared" si="0"/>
        <v>0</v>
      </c>
    </row>
    <row r="13" spans="1:13" x14ac:dyDescent="0.25">
      <c r="A13" s="3" t="s">
        <v>55</v>
      </c>
      <c r="B13" s="3" t="s">
        <v>56</v>
      </c>
      <c r="C13" s="3" t="s">
        <v>57</v>
      </c>
      <c r="D13" s="3" t="s">
        <v>57</v>
      </c>
      <c r="E13" s="3" t="s">
        <v>13</v>
      </c>
      <c r="F13" s="3" t="s">
        <v>58</v>
      </c>
      <c r="G13" s="3" t="s">
        <v>59</v>
      </c>
      <c r="H13" s="4">
        <v>12</v>
      </c>
      <c r="I13" s="3" t="s">
        <v>12</v>
      </c>
      <c r="J13" s="22" t="s">
        <v>386</v>
      </c>
      <c r="L13">
        <f t="shared" si="0"/>
        <v>0</v>
      </c>
    </row>
    <row r="14" spans="1:13" x14ac:dyDescent="0.25">
      <c r="A14" s="3" t="s">
        <v>60</v>
      </c>
      <c r="B14" s="29" t="s">
        <v>129</v>
      </c>
      <c r="C14" s="3" t="s">
        <v>57</v>
      </c>
      <c r="D14" s="3" t="s">
        <v>57</v>
      </c>
      <c r="E14" s="3" t="s">
        <v>13</v>
      </c>
      <c r="F14" s="3" t="s">
        <v>61</v>
      </c>
      <c r="G14" s="3" t="s">
        <v>59</v>
      </c>
      <c r="H14" s="4">
        <v>1</v>
      </c>
      <c r="I14" s="3" t="s">
        <v>12</v>
      </c>
      <c r="J14" s="22" t="s">
        <v>386</v>
      </c>
      <c r="L14">
        <f t="shared" si="0"/>
        <v>0</v>
      </c>
    </row>
    <row r="15" spans="1:13" x14ac:dyDescent="0.25">
      <c r="A15" s="3" t="s">
        <v>62</v>
      </c>
      <c r="B15" s="3" t="s">
        <v>63</v>
      </c>
      <c r="C15" s="3" t="s">
        <v>57</v>
      </c>
      <c r="D15" s="3" t="s">
        <v>57</v>
      </c>
      <c r="E15" s="3" t="s">
        <v>13</v>
      </c>
      <c r="F15" s="3" t="s">
        <v>64</v>
      </c>
      <c r="G15" s="3" t="s">
        <v>59</v>
      </c>
      <c r="H15" s="4">
        <v>12</v>
      </c>
      <c r="I15" s="3" t="s">
        <v>12</v>
      </c>
      <c r="J15" s="22" t="s">
        <v>386</v>
      </c>
      <c r="L15">
        <f t="shared" si="0"/>
        <v>0</v>
      </c>
    </row>
    <row r="16" spans="1:13" x14ac:dyDescent="0.25">
      <c r="A16" s="3" t="s">
        <v>65</v>
      </c>
      <c r="B16" s="3" t="s">
        <v>66</v>
      </c>
      <c r="C16" s="3" t="s">
        <v>57</v>
      </c>
      <c r="D16" s="3" t="s">
        <v>57</v>
      </c>
      <c r="E16" s="3" t="s">
        <v>13</v>
      </c>
      <c r="F16" s="3" t="s">
        <v>67</v>
      </c>
      <c r="G16" s="3" t="s">
        <v>59</v>
      </c>
      <c r="H16" s="4">
        <v>1</v>
      </c>
      <c r="I16" s="3" t="s">
        <v>12</v>
      </c>
      <c r="J16" s="22" t="s">
        <v>386</v>
      </c>
      <c r="L16">
        <f t="shared" si="0"/>
        <v>0</v>
      </c>
    </row>
    <row r="17" spans="1:14" x14ac:dyDescent="0.25">
      <c r="A17" s="3" t="s">
        <v>68</v>
      </c>
      <c r="B17" s="3" t="s">
        <v>69</v>
      </c>
      <c r="C17" s="3" t="s">
        <v>57</v>
      </c>
      <c r="D17" s="3" t="s">
        <v>57</v>
      </c>
      <c r="E17" s="3" t="s">
        <v>13</v>
      </c>
      <c r="F17" s="3" t="s">
        <v>70</v>
      </c>
      <c r="G17" s="3" t="s">
        <v>59</v>
      </c>
      <c r="H17" s="4">
        <v>8</v>
      </c>
      <c r="I17" s="3" t="s">
        <v>12</v>
      </c>
      <c r="J17" s="22" t="s">
        <v>386</v>
      </c>
      <c r="L17">
        <f t="shared" si="0"/>
        <v>0</v>
      </c>
    </row>
    <row r="18" spans="1:14" x14ac:dyDescent="0.25">
      <c r="A18" s="3" t="s">
        <v>71</v>
      </c>
      <c r="B18" s="3" t="s">
        <v>12</v>
      </c>
      <c r="C18" s="3" t="s">
        <v>72</v>
      </c>
      <c r="D18" s="3" t="s">
        <v>12</v>
      </c>
      <c r="E18" s="3" t="s">
        <v>73</v>
      </c>
      <c r="F18" s="3" t="s">
        <v>74</v>
      </c>
      <c r="G18" s="3" t="s">
        <v>75</v>
      </c>
      <c r="H18" s="4">
        <v>1</v>
      </c>
      <c r="I18" s="3" t="s">
        <v>76</v>
      </c>
      <c r="L18">
        <f t="shared" si="0"/>
        <v>1</v>
      </c>
      <c r="M18">
        <v>1</v>
      </c>
    </row>
    <row r="19" spans="1:14" x14ac:dyDescent="0.25">
      <c r="A19" s="3" t="s">
        <v>77</v>
      </c>
      <c r="B19" s="3" t="s">
        <v>12</v>
      </c>
      <c r="C19" s="3" t="s">
        <v>78</v>
      </c>
      <c r="D19" s="3" t="s">
        <v>79</v>
      </c>
      <c r="E19" s="3" t="s">
        <v>80</v>
      </c>
      <c r="F19" s="3" t="s">
        <v>81</v>
      </c>
      <c r="G19" s="3" t="s">
        <v>82</v>
      </c>
      <c r="H19" s="4">
        <v>12</v>
      </c>
      <c r="I19" s="3" t="s">
        <v>83</v>
      </c>
      <c r="K19">
        <v>16</v>
      </c>
      <c r="L19">
        <f t="shared" si="0"/>
        <v>-4</v>
      </c>
    </row>
    <row r="20" spans="1:14" x14ac:dyDescent="0.25">
      <c r="A20" s="3" t="s">
        <v>84</v>
      </c>
      <c r="B20" s="3" t="s">
        <v>12</v>
      </c>
      <c r="C20" s="3" t="s">
        <v>85</v>
      </c>
      <c r="D20" s="3" t="s">
        <v>12</v>
      </c>
      <c r="E20" s="3" t="s">
        <v>86</v>
      </c>
      <c r="F20" s="3" t="s">
        <v>87</v>
      </c>
      <c r="G20" s="3" t="s">
        <v>88</v>
      </c>
      <c r="H20" s="4">
        <v>1</v>
      </c>
      <c r="I20" s="3" t="s">
        <v>12</v>
      </c>
      <c r="K20">
        <v>3</v>
      </c>
      <c r="L20">
        <f t="shared" si="0"/>
        <v>-2</v>
      </c>
    </row>
    <row r="21" spans="1:14" x14ac:dyDescent="0.25">
      <c r="L21">
        <f t="shared" si="0"/>
        <v>0</v>
      </c>
    </row>
    <row r="22" spans="1:14" x14ac:dyDescent="0.25">
      <c r="A22" s="5" t="s">
        <v>90</v>
      </c>
      <c r="L22">
        <f t="shared" si="0"/>
        <v>0</v>
      </c>
    </row>
    <row r="23" spans="1:14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L23">
        <v>0</v>
      </c>
    </row>
    <row r="24" spans="1:14" x14ac:dyDescent="0.25">
      <c r="A24" s="6" t="s">
        <v>12</v>
      </c>
      <c r="B24" s="6" t="s">
        <v>12</v>
      </c>
      <c r="C24" s="6" t="s">
        <v>91</v>
      </c>
      <c r="D24" s="6" t="s">
        <v>12</v>
      </c>
      <c r="E24" s="6" t="s">
        <v>91</v>
      </c>
      <c r="F24" s="6" t="s">
        <v>12</v>
      </c>
      <c r="G24" s="6" t="s">
        <v>12</v>
      </c>
      <c r="H24" s="7">
        <v>1</v>
      </c>
      <c r="I24" s="6" t="s">
        <v>12</v>
      </c>
      <c r="L24">
        <v>0</v>
      </c>
    </row>
    <row r="25" spans="1:14" x14ac:dyDescent="0.25">
      <c r="A25" s="6" t="s">
        <v>92</v>
      </c>
      <c r="B25" s="6" t="s">
        <v>10</v>
      </c>
      <c r="C25" s="6" t="s">
        <v>11</v>
      </c>
      <c r="D25" s="6" t="s">
        <v>12</v>
      </c>
      <c r="E25" s="6" t="s">
        <v>93</v>
      </c>
      <c r="F25" s="6" t="s">
        <v>94</v>
      </c>
      <c r="G25" s="6" t="s">
        <v>25</v>
      </c>
      <c r="H25" s="7">
        <v>15</v>
      </c>
      <c r="I25" s="6" t="s">
        <v>95</v>
      </c>
      <c r="J25" s="24" t="s">
        <v>386</v>
      </c>
      <c r="L25">
        <f t="shared" si="0"/>
        <v>0</v>
      </c>
    </row>
    <row r="26" spans="1:14" x14ac:dyDescent="0.25">
      <c r="A26" s="6" t="s">
        <v>96</v>
      </c>
      <c r="B26" s="6" t="s">
        <v>12</v>
      </c>
      <c r="C26" s="6" t="s">
        <v>97</v>
      </c>
      <c r="D26" s="6" t="s">
        <v>97</v>
      </c>
      <c r="E26" s="6" t="s">
        <v>98</v>
      </c>
      <c r="F26" s="6" t="s">
        <v>99</v>
      </c>
      <c r="G26" s="6" t="s">
        <v>100</v>
      </c>
      <c r="H26" s="7">
        <v>8</v>
      </c>
      <c r="I26" s="6" t="s">
        <v>101</v>
      </c>
      <c r="J26" s="24" t="s">
        <v>386</v>
      </c>
      <c r="L26">
        <f t="shared" si="0"/>
        <v>0</v>
      </c>
    </row>
    <row r="27" spans="1:14" x14ac:dyDescent="0.25">
      <c r="A27" s="6" t="s">
        <v>102</v>
      </c>
      <c r="B27" s="6" t="s">
        <v>12</v>
      </c>
      <c r="C27" s="6" t="s">
        <v>103</v>
      </c>
      <c r="D27" s="6" t="s">
        <v>103</v>
      </c>
      <c r="E27" s="6" t="s">
        <v>104</v>
      </c>
      <c r="F27" s="6" t="s">
        <v>105</v>
      </c>
      <c r="G27" s="6" t="s">
        <v>106</v>
      </c>
      <c r="H27" s="7">
        <v>1</v>
      </c>
      <c r="I27" s="6" t="s">
        <v>107</v>
      </c>
      <c r="L27">
        <f t="shared" si="0"/>
        <v>1</v>
      </c>
      <c r="M27" s="33">
        <v>0</v>
      </c>
      <c r="N27" s="36" t="s">
        <v>430</v>
      </c>
    </row>
    <row r="28" spans="1:14" x14ac:dyDescent="0.25">
      <c r="A28" s="6" t="s">
        <v>108</v>
      </c>
      <c r="B28" s="6" t="s">
        <v>12</v>
      </c>
      <c r="C28" s="6" t="s">
        <v>109</v>
      </c>
      <c r="D28" s="6" t="s">
        <v>12</v>
      </c>
      <c r="E28" s="6" t="s">
        <v>109</v>
      </c>
      <c r="F28" s="6" t="s">
        <v>12</v>
      </c>
      <c r="G28" s="6" t="s">
        <v>12</v>
      </c>
      <c r="H28" s="7">
        <v>3</v>
      </c>
      <c r="I28" s="6" t="s">
        <v>12</v>
      </c>
      <c r="L28">
        <f t="shared" si="0"/>
        <v>3</v>
      </c>
      <c r="M28" s="33">
        <v>0</v>
      </c>
      <c r="N28" s="36" t="s">
        <v>431</v>
      </c>
    </row>
    <row r="29" spans="1:14" x14ac:dyDescent="0.25">
      <c r="A29" s="6" t="s">
        <v>110</v>
      </c>
      <c r="B29" s="6" t="s">
        <v>12</v>
      </c>
      <c r="C29" s="6" t="s">
        <v>44</v>
      </c>
      <c r="D29" s="6" t="s">
        <v>12</v>
      </c>
      <c r="E29" s="6" t="s">
        <v>45</v>
      </c>
      <c r="F29" s="6" t="s">
        <v>45</v>
      </c>
      <c r="G29" s="6" t="s">
        <v>46</v>
      </c>
      <c r="H29" s="7">
        <v>1</v>
      </c>
      <c r="I29" s="6" t="s">
        <v>12</v>
      </c>
      <c r="L29">
        <f t="shared" si="0"/>
        <v>1</v>
      </c>
      <c r="M29" t="s">
        <v>386</v>
      </c>
    </row>
    <row r="30" spans="1:14" x14ac:dyDescent="0.25">
      <c r="A30" s="6" t="s">
        <v>111</v>
      </c>
      <c r="B30" s="6" t="s">
        <v>12</v>
      </c>
      <c r="C30" s="6" t="s">
        <v>48</v>
      </c>
      <c r="D30" s="6" t="s">
        <v>12</v>
      </c>
      <c r="E30" s="6" t="s">
        <v>112</v>
      </c>
      <c r="F30" s="6" t="s">
        <v>49</v>
      </c>
      <c r="G30" s="6" t="s">
        <v>46</v>
      </c>
      <c r="H30" s="7">
        <v>1</v>
      </c>
      <c r="I30" s="6" t="s">
        <v>12</v>
      </c>
      <c r="L30">
        <f t="shared" si="0"/>
        <v>1</v>
      </c>
      <c r="M30" t="s">
        <v>386</v>
      </c>
    </row>
    <row r="31" spans="1:14" x14ac:dyDescent="0.25">
      <c r="A31" s="6" t="s">
        <v>113</v>
      </c>
      <c r="B31" s="6" t="s">
        <v>12</v>
      </c>
      <c r="C31" s="6" t="s">
        <v>114</v>
      </c>
      <c r="D31" s="6" t="s">
        <v>115</v>
      </c>
      <c r="E31" s="6" t="s">
        <v>116</v>
      </c>
      <c r="F31" s="6" t="s">
        <v>12</v>
      </c>
      <c r="G31" s="6" t="s">
        <v>12</v>
      </c>
      <c r="H31" s="7">
        <v>10</v>
      </c>
      <c r="I31" s="6" t="s">
        <v>12</v>
      </c>
      <c r="L31">
        <f t="shared" si="0"/>
        <v>10</v>
      </c>
      <c r="M31" s="33">
        <v>0</v>
      </c>
      <c r="N31" t="s">
        <v>429</v>
      </c>
    </row>
    <row r="32" spans="1:14" x14ac:dyDescent="0.25">
      <c r="A32" s="6" t="s">
        <v>117</v>
      </c>
      <c r="B32" s="6" t="s">
        <v>12</v>
      </c>
      <c r="C32" s="6" t="s">
        <v>118</v>
      </c>
      <c r="D32" s="6" t="s">
        <v>12</v>
      </c>
      <c r="E32" s="6" t="s">
        <v>118</v>
      </c>
      <c r="F32" s="6" t="s">
        <v>12</v>
      </c>
      <c r="G32" s="6" t="s">
        <v>12</v>
      </c>
      <c r="H32" s="7">
        <v>1</v>
      </c>
      <c r="I32" s="6" t="s">
        <v>12</v>
      </c>
      <c r="L32">
        <f t="shared" si="0"/>
        <v>1</v>
      </c>
      <c r="M32" s="33">
        <v>0</v>
      </c>
      <c r="N32" s="36" t="s">
        <v>432</v>
      </c>
    </row>
    <row r="33" spans="1:15" x14ac:dyDescent="0.25">
      <c r="A33" s="6" t="s">
        <v>119</v>
      </c>
      <c r="B33" s="6" t="s">
        <v>66</v>
      </c>
      <c r="C33" s="6" t="s">
        <v>57</v>
      </c>
      <c r="D33" s="6" t="s">
        <v>57</v>
      </c>
      <c r="E33" s="6" t="s">
        <v>120</v>
      </c>
      <c r="F33" s="6" t="s">
        <v>121</v>
      </c>
      <c r="G33" s="6" t="s">
        <v>122</v>
      </c>
      <c r="H33" s="7">
        <v>2</v>
      </c>
      <c r="I33" s="6" t="s">
        <v>123</v>
      </c>
      <c r="J33" s="24" t="s">
        <v>386</v>
      </c>
      <c r="L33">
        <f t="shared" si="0"/>
        <v>0</v>
      </c>
    </row>
    <row r="34" spans="1:15" x14ac:dyDescent="0.25">
      <c r="A34" s="6" t="s">
        <v>124</v>
      </c>
      <c r="B34" s="6" t="s">
        <v>125</v>
      </c>
      <c r="C34" s="6" t="s">
        <v>57</v>
      </c>
      <c r="D34" s="6" t="s">
        <v>57</v>
      </c>
      <c r="E34" s="6" t="s">
        <v>120</v>
      </c>
      <c r="F34" s="6" t="s">
        <v>121</v>
      </c>
      <c r="G34" s="6" t="s">
        <v>122</v>
      </c>
      <c r="H34" s="7">
        <v>1</v>
      </c>
      <c r="I34" s="6" t="s">
        <v>123</v>
      </c>
      <c r="J34" s="24" t="s">
        <v>386</v>
      </c>
      <c r="L34">
        <f t="shared" si="0"/>
        <v>0</v>
      </c>
    </row>
    <row r="35" spans="1:15" x14ac:dyDescent="0.25">
      <c r="A35" s="6" t="s">
        <v>126</v>
      </c>
      <c r="B35" s="6" t="s">
        <v>127</v>
      </c>
      <c r="C35" s="6" t="s">
        <v>57</v>
      </c>
      <c r="D35" s="6" t="s">
        <v>57</v>
      </c>
      <c r="E35" s="6" t="s">
        <v>120</v>
      </c>
      <c r="F35" s="6" t="s">
        <v>121</v>
      </c>
      <c r="G35" s="6" t="s">
        <v>122</v>
      </c>
      <c r="H35" s="7">
        <v>8</v>
      </c>
      <c r="I35" s="6" t="s">
        <v>123</v>
      </c>
      <c r="J35" s="24" t="s">
        <v>386</v>
      </c>
      <c r="L35">
        <f t="shared" si="0"/>
        <v>0</v>
      </c>
    </row>
    <row r="36" spans="1:15" x14ac:dyDescent="0.25">
      <c r="A36" s="6" t="s">
        <v>128</v>
      </c>
      <c r="B36" s="6" t="s">
        <v>129</v>
      </c>
      <c r="C36" s="6" t="s">
        <v>57</v>
      </c>
      <c r="D36" s="6" t="s">
        <v>57</v>
      </c>
      <c r="E36" s="6" t="s">
        <v>120</v>
      </c>
      <c r="F36" s="6" t="s">
        <v>121</v>
      </c>
      <c r="G36" s="6" t="s">
        <v>122</v>
      </c>
      <c r="H36" s="7">
        <v>1</v>
      </c>
      <c r="I36" s="6" t="s">
        <v>123</v>
      </c>
      <c r="J36" s="24" t="s">
        <v>386</v>
      </c>
      <c r="L36">
        <f t="shared" si="0"/>
        <v>0</v>
      </c>
    </row>
    <row r="37" spans="1:15" x14ac:dyDescent="0.25">
      <c r="A37" s="6" t="s">
        <v>130</v>
      </c>
      <c r="B37" s="6" t="s">
        <v>12</v>
      </c>
      <c r="C37" s="6" t="s">
        <v>131</v>
      </c>
      <c r="D37" s="6" t="s">
        <v>12</v>
      </c>
      <c r="E37" s="6" t="s">
        <v>132</v>
      </c>
      <c r="F37" s="6" t="s">
        <v>12</v>
      </c>
      <c r="G37" s="6" t="s">
        <v>12</v>
      </c>
      <c r="H37" s="7">
        <v>2</v>
      </c>
      <c r="I37" s="6" t="s">
        <v>12</v>
      </c>
      <c r="L37">
        <f t="shared" si="0"/>
        <v>2</v>
      </c>
      <c r="M37" s="33">
        <v>0</v>
      </c>
      <c r="N37" t="s">
        <v>427</v>
      </c>
      <c r="O37" t="s">
        <v>428</v>
      </c>
    </row>
    <row r="38" spans="1:15" x14ac:dyDescent="0.25">
      <c r="A38" s="6" t="s">
        <v>133</v>
      </c>
      <c r="B38" s="6" t="s">
        <v>12</v>
      </c>
      <c r="C38" s="6" t="s">
        <v>72</v>
      </c>
      <c r="D38" s="6" t="s">
        <v>12</v>
      </c>
      <c r="E38" s="6" t="s">
        <v>73</v>
      </c>
      <c r="F38" s="6" t="s">
        <v>134</v>
      </c>
      <c r="G38" s="6" t="s">
        <v>135</v>
      </c>
      <c r="H38" s="7">
        <v>1</v>
      </c>
      <c r="I38" s="6" t="s">
        <v>76</v>
      </c>
      <c r="L38">
        <f t="shared" si="0"/>
        <v>1</v>
      </c>
      <c r="M38">
        <v>2</v>
      </c>
    </row>
    <row r="39" spans="1:15" x14ac:dyDescent="0.25">
      <c r="A39" s="6" t="s">
        <v>136</v>
      </c>
      <c r="B39" s="6" t="s">
        <v>12</v>
      </c>
      <c r="C39" s="6" t="s">
        <v>137</v>
      </c>
      <c r="D39" s="6" t="s">
        <v>12</v>
      </c>
      <c r="E39" s="6" t="s">
        <v>138</v>
      </c>
      <c r="F39" s="6" t="s">
        <v>137</v>
      </c>
      <c r="G39" s="6" t="s">
        <v>139</v>
      </c>
      <c r="H39" s="7">
        <v>1</v>
      </c>
      <c r="I39" s="6" t="s">
        <v>140</v>
      </c>
      <c r="L39">
        <f t="shared" si="0"/>
        <v>1</v>
      </c>
      <c r="M39">
        <v>1</v>
      </c>
    </row>
    <row r="40" spans="1:15" x14ac:dyDescent="0.25">
      <c r="A40" s="6" t="s">
        <v>141</v>
      </c>
      <c r="B40" s="6" t="s">
        <v>12</v>
      </c>
      <c r="C40" s="6" t="s">
        <v>142</v>
      </c>
      <c r="D40" s="6" t="s">
        <v>12</v>
      </c>
      <c r="E40" s="6" t="s">
        <v>143</v>
      </c>
      <c r="F40" s="6" t="s">
        <v>142</v>
      </c>
      <c r="G40" s="6" t="s">
        <v>144</v>
      </c>
      <c r="H40" s="7">
        <v>1</v>
      </c>
      <c r="I40" s="6" t="s">
        <v>145</v>
      </c>
      <c r="L40">
        <f t="shared" si="0"/>
        <v>1</v>
      </c>
      <c r="M40" s="33">
        <v>0</v>
      </c>
      <c r="N40" s="36" t="s">
        <v>425</v>
      </c>
    </row>
    <row r="41" spans="1:15" x14ac:dyDescent="0.25">
      <c r="A41" s="6" t="s">
        <v>146</v>
      </c>
      <c r="B41" s="6" t="s">
        <v>12</v>
      </c>
      <c r="C41" s="6" t="s">
        <v>147</v>
      </c>
      <c r="D41" s="6" t="s">
        <v>12</v>
      </c>
      <c r="E41" s="6" t="s">
        <v>148</v>
      </c>
      <c r="F41" s="6" t="s">
        <v>12</v>
      </c>
      <c r="G41" s="6" t="s">
        <v>12</v>
      </c>
      <c r="H41" s="7">
        <v>1</v>
      </c>
      <c r="I41" s="6" t="s">
        <v>12</v>
      </c>
      <c r="L41">
        <f t="shared" si="0"/>
        <v>1</v>
      </c>
      <c r="M41" s="33">
        <v>0</v>
      </c>
      <c r="N41" s="36" t="s">
        <v>426</v>
      </c>
    </row>
    <row r="42" spans="1:15" x14ac:dyDescent="0.25">
      <c r="A42" s="6" t="s">
        <v>149</v>
      </c>
      <c r="B42" s="6" t="s">
        <v>12</v>
      </c>
      <c r="C42" s="6" t="s">
        <v>150</v>
      </c>
      <c r="D42" s="6" t="s">
        <v>12</v>
      </c>
      <c r="E42" s="6" t="s">
        <v>151</v>
      </c>
      <c r="F42" s="6" t="s">
        <v>12</v>
      </c>
      <c r="G42" s="6" t="s">
        <v>12</v>
      </c>
      <c r="H42" s="7">
        <v>8</v>
      </c>
      <c r="I42" s="6" t="s">
        <v>12</v>
      </c>
      <c r="L42">
        <f t="shared" si="0"/>
        <v>8</v>
      </c>
      <c r="M42">
        <v>10</v>
      </c>
    </row>
    <row r="43" spans="1:15" x14ac:dyDescent="0.25">
      <c r="L43">
        <f t="shared" si="0"/>
        <v>0</v>
      </c>
    </row>
    <row r="44" spans="1:15" x14ac:dyDescent="0.25">
      <c r="A44" s="30" t="s">
        <v>398</v>
      </c>
      <c r="L44">
        <f t="shared" si="0"/>
        <v>0</v>
      </c>
    </row>
    <row r="45" spans="1:15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6</v>
      </c>
      <c r="H45" s="1" t="s">
        <v>397</v>
      </c>
      <c r="I45" s="1" t="s">
        <v>8</v>
      </c>
      <c r="L45">
        <v>0</v>
      </c>
    </row>
    <row r="46" spans="1:15" x14ac:dyDescent="0.25">
      <c r="A46" s="9" t="s">
        <v>152</v>
      </c>
      <c r="B46" s="9" t="s">
        <v>153</v>
      </c>
      <c r="C46" s="9" t="s">
        <v>11</v>
      </c>
      <c r="D46" s="9" t="s">
        <v>12</v>
      </c>
      <c r="E46" s="9" t="s">
        <v>13</v>
      </c>
      <c r="F46" s="9" t="s">
        <v>14</v>
      </c>
      <c r="G46" s="9" t="s">
        <v>154</v>
      </c>
      <c r="H46" s="10">
        <v>8</v>
      </c>
      <c r="I46" s="9" t="s">
        <v>95</v>
      </c>
      <c r="J46" s="25" t="s">
        <v>386</v>
      </c>
      <c r="L46">
        <f t="shared" si="0"/>
        <v>0</v>
      </c>
    </row>
    <row r="47" spans="1:15" x14ac:dyDescent="0.25">
      <c r="A47" s="9" t="s">
        <v>155</v>
      </c>
      <c r="B47" s="9" t="s">
        <v>156</v>
      </c>
      <c r="C47" s="9" t="s">
        <v>11</v>
      </c>
      <c r="D47" s="9" t="s">
        <v>12</v>
      </c>
      <c r="E47" s="9" t="s">
        <v>13</v>
      </c>
      <c r="F47" s="9" t="s">
        <v>157</v>
      </c>
      <c r="G47" s="9" t="s">
        <v>158</v>
      </c>
      <c r="H47" s="10">
        <v>2</v>
      </c>
      <c r="I47" s="9" t="s">
        <v>95</v>
      </c>
      <c r="J47" s="25" t="s">
        <v>386</v>
      </c>
      <c r="L47">
        <f t="shared" si="0"/>
        <v>0</v>
      </c>
    </row>
    <row r="48" spans="1:15" x14ac:dyDescent="0.25">
      <c r="A48" s="9" t="s">
        <v>159</v>
      </c>
      <c r="B48" s="9" t="s">
        <v>160</v>
      </c>
      <c r="C48" s="9" t="s">
        <v>11</v>
      </c>
      <c r="D48" s="9" t="s">
        <v>12</v>
      </c>
      <c r="E48" s="9" t="s">
        <v>13</v>
      </c>
      <c r="F48" s="9" t="s">
        <v>161</v>
      </c>
      <c r="G48" s="9" t="s">
        <v>162</v>
      </c>
      <c r="H48" s="10">
        <v>4</v>
      </c>
      <c r="I48" s="9" t="s">
        <v>163</v>
      </c>
      <c r="J48" s="25" t="s">
        <v>386</v>
      </c>
      <c r="L48">
        <f t="shared" si="0"/>
        <v>0</v>
      </c>
    </row>
    <row r="49" spans="1:14" x14ac:dyDescent="0.25">
      <c r="A49" s="9" t="s">
        <v>39</v>
      </c>
      <c r="B49" s="9" t="s">
        <v>12</v>
      </c>
      <c r="C49" s="9" t="s">
        <v>164</v>
      </c>
      <c r="D49" s="9" t="s">
        <v>41</v>
      </c>
      <c r="E49" s="9" t="s">
        <v>165</v>
      </c>
      <c r="F49" s="9" t="s">
        <v>12</v>
      </c>
      <c r="G49" s="9" t="s">
        <v>12</v>
      </c>
      <c r="H49" s="10">
        <v>2</v>
      </c>
      <c r="I49" s="9" t="s">
        <v>12</v>
      </c>
      <c r="J49" s="35" t="s">
        <v>386</v>
      </c>
      <c r="L49">
        <v>0</v>
      </c>
    </row>
    <row r="50" spans="1:14" x14ac:dyDescent="0.25">
      <c r="A50" s="9" t="s">
        <v>166</v>
      </c>
      <c r="B50" s="9" t="s">
        <v>69</v>
      </c>
      <c r="C50" s="9" t="s">
        <v>167</v>
      </c>
      <c r="D50" s="9" t="s">
        <v>57</v>
      </c>
      <c r="E50" s="9" t="s">
        <v>13</v>
      </c>
      <c r="F50" s="9" t="s">
        <v>12</v>
      </c>
      <c r="G50" s="9" t="s">
        <v>12</v>
      </c>
      <c r="H50" s="10">
        <v>4</v>
      </c>
      <c r="I50" s="9" t="s">
        <v>12</v>
      </c>
      <c r="J50" s="34" t="s">
        <v>386</v>
      </c>
      <c r="L50">
        <f t="shared" si="0"/>
        <v>0</v>
      </c>
    </row>
    <row r="51" spans="1:14" x14ac:dyDescent="0.25">
      <c r="A51" s="9" t="s">
        <v>168</v>
      </c>
      <c r="B51" s="9" t="s">
        <v>12</v>
      </c>
      <c r="C51" s="9" t="s">
        <v>169</v>
      </c>
      <c r="D51" s="9" t="s">
        <v>12</v>
      </c>
      <c r="E51" s="9" t="s">
        <v>170</v>
      </c>
      <c r="F51" s="9" t="s">
        <v>12</v>
      </c>
      <c r="G51" s="9" t="s">
        <v>12</v>
      </c>
      <c r="H51" s="10">
        <v>2</v>
      </c>
      <c r="I51" s="9" t="s">
        <v>12</v>
      </c>
      <c r="L51">
        <f t="shared" si="0"/>
        <v>2</v>
      </c>
      <c r="M51" s="33">
        <v>0</v>
      </c>
      <c r="N51" t="s">
        <v>423</v>
      </c>
    </row>
    <row r="52" spans="1:14" x14ac:dyDescent="0.25">
      <c r="L52">
        <f t="shared" si="0"/>
        <v>0</v>
      </c>
    </row>
    <row r="53" spans="1:14" x14ac:dyDescent="0.25">
      <c r="A53" s="8" t="s">
        <v>171</v>
      </c>
      <c r="L53">
        <f t="shared" si="0"/>
        <v>0</v>
      </c>
    </row>
    <row r="54" spans="1:14" x14ac:dyDescent="0.25">
      <c r="A54" s="1" t="s">
        <v>0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  <c r="H54" s="1" t="s">
        <v>7</v>
      </c>
      <c r="I54" s="1" t="s">
        <v>8</v>
      </c>
      <c r="L54">
        <v>0</v>
      </c>
    </row>
    <row r="55" spans="1:14" x14ac:dyDescent="0.25">
      <c r="A55" s="11" t="s">
        <v>172</v>
      </c>
      <c r="B55" s="11" t="s">
        <v>12</v>
      </c>
      <c r="C55" s="11" t="s">
        <v>173</v>
      </c>
      <c r="D55" s="11" t="s">
        <v>12</v>
      </c>
      <c r="E55" s="11" t="s">
        <v>173</v>
      </c>
      <c r="F55" s="11" t="s">
        <v>12</v>
      </c>
      <c r="G55" s="11" t="s">
        <v>12</v>
      </c>
      <c r="H55" s="12">
        <v>3</v>
      </c>
      <c r="I55" s="11" t="s">
        <v>12</v>
      </c>
      <c r="J55" t="s">
        <v>386</v>
      </c>
      <c r="L55">
        <v>0</v>
      </c>
    </row>
    <row r="56" spans="1:14" x14ac:dyDescent="0.25">
      <c r="A56" s="11" t="s">
        <v>174</v>
      </c>
      <c r="B56" s="11" t="s">
        <v>175</v>
      </c>
      <c r="C56" s="11" t="s">
        <v>12</v>
      </c>
      <c r="D56" s="11" t="s">
        <v>12</v>
      </c>
      <c r="E56" s="11" t="s">
        <v>176</v>
      </c>
      <c r="F56" s="11" t="s">
        <v>177</v>
      </c>
      <c r="G56" s="11" t="s">
        <v>178</v>
      </c>
      <c r="H56" s="12">
        <v>1</v>
      </c>
      <c r="I56" s="11" t="s">
        <v>12</v>
      </c>
      <c r="J56" s="26" t="s">
        <v>386</v>
      </c>
      <c r="L56">
        <f t="shared" si="0"/>
        <v>0</v>
      </c>
    </row>
    <row r="57" spans="1:14" x14ac:dyDescent="0.25">
      <c r="A57" s="16" t="s">
        <v>372</v>
      </c>
      <c r="B57" s="11" t="s">
        <v>153</v>
      </c>
      <c r="C57" s="11" t="s">
        <v>12</v>
      </c>
      <c r="D57" s="11" t="s">
        <v>12</v>
      </c>
      <c r="E57" s="11" t="s">
        <v>13</v>
      </c>
      <c r="F57" s="11" t="s">
        <v>14</v>
      </c>
      <c r="G57" s="11" t="s">
        <v>154</v>
      </c>
      <c r="H57" s="12">
        <v>5</v>
      </c>
      <c r="I57" s="11" t="s">
        <v>95</v>
      </c>
      <c r="J57" s="26" t="s">
        <v>386</v>
      </c>
      <c r="L57">
        <f t="shared" si="0"/>
        <v>0</v>
      </c>
    </row>
    <row r="58" spans="1:14" x14ac:dyDescent="0.25">
      <c r="A58" s="11" t="s">
        <v>179</v>
      </c>
      <c r="B58" s="11" t="s">
        <v>175</v>
      </c>
      <c r="C58" s="11" t="s">
        <v>12</v>
      </c>
      <c r="D58" s="11" t="s">
        <v>12</v>
      </c>
      <c r="E58" s="11" t="s">
        <v>180</v>
      </c>
      <c r="F58" s="11" t="s">
        <v>181</v>
      </c>
      <c r="G58" s="11" t="s">
        <v>182</v>
      </c>
      <c r="H58" s="12">
        <v>1</v>
      </c>
      <c r="I58" s="11" t="s">
        <v>12</v>
      </c>
      <c r="J58" s="26" t="s">
        <v>386</v>
      </c>
      <c r="L58">
        <f t="shared" si="0"/>
        <v>0</v>
      </c>
    </row>
    <row r="59" spans="1:14" x14ac:dyDescent="0.25">
      <c r="A59" s="11" t="s">
        <v>183</v>
      </c>
      <c r="B59" s="11" t="s">
        <v>184</v>
      </c>
      <c r="C59" s="11" t="s">
        <v>11</v>
      </c>
      <c r="D59" s="11" t="s">
        <v>12</v>
      </c>
      <c r="E59" s="11" t="s">
        <v>13</v>
      </c>
      <c r="F59" s="11" t="s">
        <v>185</v>
      </c>
      <c r="G59" s="11" t="s">
        <v>186</v>
      </c>
      <c r="H59" s="12">
        <v>3</v>
      </c>
      <c r="I59" s="11" t="s">
        <v>163</v>
      </c>
      <c r="J59" s="31" t="s">
        <v>386</v>
      </c>
      <c r="L59">
        <f t="shared" si="0"/>
        <v>0</v>
      </c>
    </row>
    <row r="60" spans="1:14" x14ac:dyDescent="0.25">
      <c r="A60" s="11" t="s">
        <v>187</v>
      </c>
      <c r="B60" s="11" t="s">
        <v>188</v>
      </c>
      <c r="C60" s="11" t="s">
        <v>188</v>
      </c>
      <c r="D60" s="11" t="s">
        <v>12</v>
      </c>
      <c r="E60" s="11" t="s">
        <v>23</v>
      </c>
      <c r="F60" s="11" t="s">
        <v>189</v>
      </c>
      <c r="G60" s="11" t="s">
        <v>190</v>
      </c>
      <c r="H60" s="12">
        <v>3</v>
      </c>
      <c r="I60" s="11" t="s">
        <v>95</v>
      </c>
      <c r="J60" s="31" t="s">
        <v>386</v>
      </c>
      <c r="L60">
        <f t="shared" si="0"/>
        <v>0</v>
      </c>
    </row>
    <row r="61" spans="1:14" x14ac:dyDescent="0.25">
      <c r="A61" s="11" t="s">
        <v>191</v>
      </c>
      <c r="B61" s="11" t="s">
        <v>192</v>
      </c>
      <c r="C61" s="11" t="s">
        <v>192</v>
      </c>
      <c r="D61" s="11" t="s">
        <v>12</v>
      </c>
      <c r="E61" s="11" t="s">
        <v>13</v>
      </c>
      <c r="F61" s="11" t="s">
        <v>193</v>
      </c>
      <c r="G61" s="11" t="s">
        <v>194</v>
      </c>
      <c r="H61" s="12">
        <v>3</v>
      </c>
      <c r="I61" s="11" t="s">
        <v>95</v>
      </c>
      <c r="J61" s="31" t="s">
        <v>386</v>
      </c>
      <c r="L61">
        <f t="shared" si="0"/>
        <v>0</v>
      </c>
    </row>
    <row r="62" spans="1:14" x14ac:dyDescent="0.25">
      <c r="A62" s="11" t="s">
        <v>195</v>
      </c>
      <c r="B62" s="11" t="s">
        <v>30</v>
      </c>
      <c r="C62" s="11" t="s">
        <v>30</v>
      </c>
      <c r="D62" s="11" t="s">
        <v>12</v>
      </c>
      <c r="E62" s="11" t="s">
        <v>13</v>
      </c>
      <c r="F62" s="11" t="s">
        <v>31</v>
      </c>
      <c r="G62" s="11" t="s">
        <v>197</v>
      </c>
      <c r="H62" s="12">
        <v>1</v>
      </c>
      <c r="I62" s="11" t="s">
        <v>95</v>
      </c>
      <c r="J62" s="31" t="s">
        <v>386</v>
      </c>
      <c r="L62">
        <f t="shared" si="0"/>
        <v>0</v>
      </c>
    </row>
    <row r="63" spans="1:14" x14ac:dyDescent="0.25">
      <c r="A63" s="11" t="s">
        <v>198</v>
      </c>
      <c r="B63" s="11" t="s">
        <v>12</v>
      </c>
      <c r="C63" s="11" t="s">
        <v>199</v>
      </c>
      <c r="D63" s="11" t="s">
        <v>200</v>
      </c>
      <c r="E63" s="11" t="s">
        <v>201</v>
      </c>
      <c r="F63" s="11" t="s">
        <v>202</v>
      </c>
      <c r="G63" s="11" t="s">
        <v>203</v>
      </c>
      <c r="H63" s="12">
        <v>1</v>
      </c>
      <c r="I63" s="11" t="s">
        <v>12</v>
      </c>
      <c r="J63" s="31" t="s">
        <v>386</v>
      </c>
      <c r="L63">
        <f t="shared" si="0"/>
        <v>0</v>
      </c>
    </row>
    <row r="64" spans="1:14" x14ac:dyDescent="0.25">
      <c r="A64" s="11" t="s">
        <v>204</v>
      </c>
      <c r="B64" s="11" t="s">
        <v>12</v>
      </c>
      <c r="C64" s="11" t="s">
        <v>97</v>
      </c>
      <c r="D64" s="11" t="s">
        <v>97</v>
      </c>
      <c r="E64" s="11" t="s">
        <v>98</v>
      </c>
      <c r="F64" s="11" t="s">
        <v>99</v>
      </c>
      <c r="G64" s="11" t="s">
        <v>100</v>
      </c>
      <c r="H64" s="12">
        <v>2</v>
      </c>
      <c r="I64" s="11" t="s">
        <v>101</v>
      </c>
      <c r="J64" s="31" t="s">
        <v>386</v>
      </c>
      <c r="L64">
        <f t="shared" si="0"/>
        <v>0</v>
      </c>
    </row>
    <row r="65" spans="1:13" x14ac:dyDescent="0.25">
      <c r="A65" s="11" t="s">
        <v>39</v>
      </c>
      <c r="B65" s="11" t="s">
        <v>12</v>
      </c>
      <c r="C65" s="11" t="s">
        <v>44</v>
      </c>
      <c r="D65" s="11" t="s">
        <v>12</v>
      </c>
      <c r="E65" s="11" t="s">
        <v>205</v>
      </c>
      <c r="F65" s="11" t="s">
        <v>45</v>
      </c>
      <c r="G65" s="11" t="s">
        <v>46</v>
      </c>
      <c r="H65" s="12">
        <v>1</v>
      </c>
      <c r="I65" s="11" t="s">
        <v>12</v>
      </c>
      <c r="L65">
        <f t="shared" si="0"/>
        <v>1</v>
      </c>
      <c r="M65" t="s">
        <v>386</v>
      </c>
    </row>
    <row r="66" spans="1:13" x14ac:dyDescent="0.25">
      <c r="A66" s="11" t="s">
        <v>43</v>
      </c>
      <c r="B66" s="11" t="s">
        <v>12</v>
      </c>
      <c r="C66" s="11" t="s">
        <v>206</v>
      </c>
      <c r="D66" s="11" t="s">
        <v>207</v>
      </c>
      <c r="E66" s="11" t="s">
        <v>208</v>
      </c>
      <c r="F66" s="11" t="s">
        <v>208</v>
      </c>
      <c r="G66" s="11" t="s">
        <v>209</v>
      </c>
      <c r="H66" s="12">
        <v>1</v>
      </c>
      <c r="I66" s="11" t="s">
        <v>12</v>
      </c>
      <c r="L66">
        <f t="shared" si="0"/>
        <v>1</v>
      </c>
      <c r="M66">
        <v>1</v>
      </c>
    </row>
    <row r="67" spans="1:13" x14ac:dyDescent="0.25">
      <c r="A67" s="11" t="s">
        <v>47</v>
      </c>
      <c r="B67" s="11" t="s">
        <v>12</v>
      </c>
      <c r="C67" s="11" t="s">
        <v>210</v>
      </c>
      <c r="D67" s="11" t="s">
        <v>211</v>
      </c>
      <c r="E67" s="11" t="s">
        <v>212</v>
      </c>
      <c r="F67" s="11" t="s">
        <v>213</v>
      </c>
      <c r="G67" s="11" t="s">
        <v>214</v>
      </c>
      <c r="H67" s="12">
        <v>1</v>
      </c>
      <c r="I67" s="11" t="s">
        <v>12</v>
      </c>
      <c r="L67">
        <f t="shared" si="0"/>
        <v>1</v>
      </c>
      <c r="M67">
        <v>2</v>
      </c>
    </row>
    <row r="68" spans="1:13" x14ac:dyDescent="0.25">
      <c r="A68" s="11" t="s">
        <v>215</v>
      </c>
      <c r="B68" s="11" t="s">
        <v>12</v>
      </c>
      <c r="C68" s="11" t="s">
        <v>216</v>
      </c>
      <c r="D68" s="11" t="s">
        <v>12</v>
      </c>
      <c r="E68" s="11" t="s">
        <v>217</v>
      </c>
      <c r="F68" s="11" t="s">
        <v>218</v>
      </c>
      <c r="G68" s="11" t="s">
        <v>219</v>
      </c>
      <c r="H68" s="12">
        <v>1</v>
      </c>
      <c r="I68" s="11" t="s">
        <v>220</v>
      </c>
      <c r="K68">
        <v>2</v>
      </c>
      <c r="L68">
        <f t="shared" ref="L68:L84" si="1">IF(J68 = "x",,H68-K68)</f>
        <v>-1</v>
      </c>
    </row>
    <row r="69" spans="1:13" x14ac:dyDescent="0.25">
      <c r="A69" s="11" t="s">
        <v>221</v>
      </c>
      <c r="B69" s="11" t="s">
        <v>12</v>
      </c>
      <c r="C69" s="11" t="s">
        <v>222</v>
      </c>
      <c r="D69" s="11" t="s">
        <v>12</v>
      </c>
      <c r="E69" s="11" t="s">
        <v>217</v>
      </c>
      <c r="F69" s="11" t="s">
        <v>218</v>
      </c>
      <c r="G69" s="11" t="s">
        <v>219</v>
      </c>
      <c r="H69" s="12">
        <v>1</v>
      </c>
      <c r="I69" s="11" t="s">
        <v>220</v>
      </c>
      <c r="K69">
        <v>2</v>
      </c>
      <c r="L69">
        <f t="shared" si="1"/>
        <v>-1</v>
      </c>
    </row>
    <row r="70" spans="1:13" x14ac:dyDescent="0.25">
      <c r="A70" s="11" t="s">
        <v>223</v>
      </c>
      <c r="B70" s="11" t="s">
        <v>69</v>
      </c>
      <c r="C70" s="11" t="s">
        <v>224</v>
      </c>
      <c r="D70" s="11" t="s">
        <v>57</v>
      </c>
      <c r="E70" s="11" t="s">
        <v>13</v>
      </c>
      <c r="F70" s="11" t="s">
        <v>225</v>
      </c>
      <c r="G70" s="11" t="s">
        <v>162</v>
      </c>
      <c r="H70" s="12">
        <v>8</v>
      </c>
      <c r="I70" s="11" t="s">
        <v>12</v>
      </c>
      <c r="J70" s="26" t="s">
        <v>386</v>
      </c>
      <c r="L70">
        <f t="shared" si="1"/>
        <v>0</v>
      </c>
    </row>
    <row r="71" spans="1:13" x14ac:dyDescent="0.25">
      <c r="A71" s="11" t="s">
        <v>226</v>
      </c>
      <c r="B71" s="11" t="s">
        <v>227</v>
      </c>
      <c r="C71" s="11" t="s">
        <v>228</v>
      </c>
      <c r="D71" s="11" t="s">
        <v>57</v>
      </c>
      <c r="E71" s="11" t="s">
        <v>13</v>
      </c>
      <c r="F71" s="11" t="s">
        <v>229</v>
      </c>
      <c r="G71" s="11" t="s">
        <v>162</v>
      </c>
      <c r="H71" s="12">
        <v>1</v>
      </c>
      <c r="I71" s="11" t="s">
        <v>12</v>
      </c>
      <c r="J71" s="26" t="s">
        <v>386</v>
      </c>
      <c r="L71">
        <f t="shared" si="1"/>
        <v>0</v>
      </c>
    </row>
    <row r="72" spans="1:13" x14ac:dyDescent="0.25">
      <c r="A72" s="11" t="s">
        <v>230</v>
      </c>
      <c r="B72" s="11" t="s">
        <v>231</v>
      </c>
      <c r="C72" s="11" t="s">
        <v>228</v>
      </c>
      <c r="D72" s="11" t="s">
        <v>57</v>
      </c>
      <c r="E72" s="11" t="s">
        <v>13</v>
      </c>
      <c r="F72" s="11" t="s">
        <v>232</v>
      </c>
      <c r="G72" s="11" t="s">
        <v>233</v>
      </c>
      <c r="H72" s="12">
        <v>2</v>
      </c>
      <c r="I72" s="11" t="s">
        <v>12</v>
      </c>
      <c r="J72" s="26" t="s">
        <v>386</v>
      </c>
      <c r="L72">
        <f t="shared" si="1"/>
        <v>0</v>
      </c>
    </row>
    <row r="73" spans="1:13" x14ac:dyDescent="0.25">
      <c r="A73" s="11" t="s">
        <v>234</v>
      </c>
      <c r="B73" s="11" t="s">
        <v>235</v>
      </c>
      <c r="C73" s="11" t="s">
        <v>236</v>
      </c>
      <c r="D73" s="11" t="s">
        <v>57</v>
      </c>
      <c r="E73" s="11" t="s">
        <v>13</v>
      </c>
      <c r="F73" s="11" t="s">
        <v>61</v>
      </c>
      <c r="G73" s="11" t="s">
        <v>233</v>
      </c>
      <c r="H73" s="12">
        <v>3</v>
      </c>
      <c r="I73" s="11" t="s">
        <v>12</v>
      </c>
      <c r="J73" s="26" t="s">
        <v>386</v>
      </c>
      <c r="L73">
        <f t="shared" si="1"/>
        <v>0</v>
      </c>
    </row>
    <row r="74" spans="1:13" x14ac:dyDescent="0.25">
      <c r="A74" s="11" t="s">
        <v>237</v>
      </c>
      <c r="B74" s="11" t="s">
        <v>63</v>
      </c>
      <c r="C74" s="11" t="s">
        <v>63</v>
      </c>
      <c r="D74" s="11" t="s">
        <v>57</v>
      </c>
      <c r="E74" s="11" t="s">
        <v>13</v>
      </c>
      <c r="F74" s="11" t="s">
        <v>238</v>
      </c>
      <c r="G74" s="11" t="s">
        <v>162</v>
      </c>
      <c r="H74" s="12">
        <v>1</v>
      </c>
      <c r="I74" s="11" t="s">
        <v>12</v>
      </c>
      <c r="J74" s="31" t="s">
        <v>386</v>
      </c>
      <c r="L74">
        <f t="shared" si="1"/>
        <v>0</v>
      </c>
    </row>
    <row r="75" spans="1:13" x14ac:dyDescent="0.25">
      <c r="A75" s="11" t="s">
        <v>239</v>
      </c>
      <c r="B75" s="11" t="s">
        <v>240</v>
      </c>
      <c r="C75" s="11" t="s">
        <v>240</v>
      </c>
      <c r="D75" s="11" t="s">
        <v>57</v>
      </c>
      <c r="E75" s="11" t="s">
        <v>13</v>
      </c>
      <c r="F75" s="11" t="s">
        <v>241</v>
      </c>
      <c r="G75" s="11" t="s">
        <v>233</v>
      </c>
      <c r="H75" s="12">
        <v>6</v>
      </c>
      <c r="I75" s="11" t="s">
        <v>12</v>
      </c>
      <c r="J75" s="31" t="s">
        <v>386</v>
      </c>
      <c r="L75">
        <f t="shared" si="1"/>
        <v>0</v>
      </c>
    </row>
    <row r="76" spans="1:13" x14ac:dyDescent="0.25">
      <c r="A76" s="11" t="s">
        <v>242</v>
      </c>
      <c r="B76" s="11" t="s">
        <v>243</v>
      </c>
      <c r="C76" s="11" t="s">
        <v>243</v>
      </c>
      <c r="D76" s="11" t="s">
        <v>57</v>
      </c>
      <c r="E76" s="11" t="s">
        <v>13</v>
      </c>
      <c r="F76" s="11" t="s">
        <v>244</v>
      </c>
      <c r="G76" s="11" t="s">
        <v>12</v>
      </c>
      <c r="H76" s="12">
        <v>5</v>
      </c>
      <c r="I76" s="11" t="s">
        <v>12</v>
      </c>
      <c r="J76" s="31" t="s">
        <v>386</v>
      </c>
      <c r="L76">
        <f t="shared" si="1"/>
        <v>0</v>
      </c>
    </row>
    <row r="77" spans="1:13" x14ac:dyDescent="0.25">
      <c r="A77" s="11" t="s">
        <v>245</v>
      </c>
      <c r="B77" s="11" t="s">
        <v>246</v>
      </c>
      <c r="C77" s="11" t="s">
        <v>228</v>
      </c>
      <c r="D77" s="11" t="s">
        <v>57</v>
      </c>
      <c r="E77" s="11" t="s">
        <v>13</v>
      </c>
      <c r="F77" s="11" t="s">
        <v>247</v>
      </c>
      <c r="G77" s="11" t="s">
        <v>233</v>
      </c>
      <c r="H77" s="12">
        <v>8</v>
      </c>
      <c r="I77" s="11" t="s">
        <v>12</v>
      </c>
      <c r="J77" s="31" t="s">
        <v>386</v>
      </c>
      <c r="L77">
        <f t="shared" si="1"/>
        <v>0</v>
      </c>
    </row>
    <row r="78" spans="1:13" x14ac:dyDescent="0.25">
      <c r="A78" s="11" t="s">
        <v>248</v>
      </c>
      <c r="B78" s="11" t="s">
        <v>127</v>
      </c>
      <c r="C78" s="11" t="s">
        <v>57</v>
      </c>
      <c r="D78" s="11" t="s">
        <v>57</v>
      </c>
      <c r="E78" s="11" t="s">
        <v>120</v>
      </c>
      <c r="F78" s="11" t="s">
        <v>121</v>
      </c>
      <c r="G78" s="11" t="s">
        <v>122</v>
      </c>
      <c r="H78" s="12">
        <v>2</v>
      </c>
      <c r="I78" s="11" t="s">
        <v>123</v>
      </c>
      <c r="J78" s="31" t="s">
        <v>386</v>
      </c>
      <c r="L78">
        <f t="shared" si="1"/>
        <v>0</v>
      </c>
    </row>
    <row r="79" spans="1:13" x14ac:dyDescent="0.25">
      <c r="A79" s="11" t="s">
        <v>249</v>
      </c>
      <c r="B79" s="11" t="s">
        <v>12</v>
      </c>
      <c r="C79" s="11" t="s">
        <v>12</v>
      </c>
      <c r="D79" s="11" t="s">
        <v>12</v>
      </c>
      <c r="E79" s="11" t="s">
        <v>173</v>
      </c>
      <c r="F79" s="11" t="s">
        <v>12</v>
      </c>
      <c r="G79" s="11" t="s">
        <v>12</v>
      </c>
      <c r="H79" s="12">
        <v>15</v>
      </c>
      <c r="I79" s="11" t="s">
        <v>12</v>
      </c>
      <c r="J79" s="31" t="s">
        <v>386</v>
      </c>
      <c r="L79">
        <f t="shared" si="1"/>
        <v>0</v>
      </c>
    </row>
    <row r="80" spans="1:13" x14ac:dyDescent="0.25">
      <c r="A80" s="11" t="s">
        <v>71</v>
      </c>
      <c r="B80" s="11" t="s">
        <v>12</v>
      </c>
      <c r="C80" s="11" t="s">
        <v>250</v>
      </c>
      <c r="D80" s="11" t="s">
        <v>12</v>
      </c>
      <c r="E80" s="11" t="s">
        <v>251</v>
      </c>
      <c r="F80" s="11" t="s">
        <v>252</v>
      </c>
      <c r="G80" s="11" t="s">
        <v>253</v>
      </c>
      <c r="H80" s="12">
        <v>1</v>
      </c>
      <c r="I80" s="11" t="s">
        <v>12</v>
      </c>
      <c r="K80">
        <v>4</v>
      </c>
      <c r="L80">
        <f t="shared" si="1"/>
        <v>-3</v>
      </c>
    </row>
    <row r="81" spans="1:13" x14ac:dyDescent="0.25">
      <c r="A81" s="11" t="s">
        <v>168</v>
      </c>
      <c r="B81" s="11" t="s">
        <v>12</v>
      </c>
      <c r="C81" s="11" t="s">
        <v>254</v>
      </c>
      <c r="D81" s="11" t="s">
        <v>255</v>
      </c>
      <c r="E81" s="11" t="s">
        <v>256</v>
      </c>
      <c r="F81" s="11" t="s">
        <v>257</v>
      </c>
      <c r="G81" s="11" t="s">
        <v>258</v>
      </c>
      <c r="H81" s="12">
        <v>1</v>
      </c>
      <c r="I81" s="11" t="s">
        <v>145</v>
      </c>
      <c r="K81">
        <v>1</v>
      </c>
      <c r="L81">
        <f t="shared" si="1"/>
        <v>0</v>
      </c>
    </row>
    <row r="82" spans="1:13" x14ac:dyDescent="0.25">
      <c r="A82" s="11" t="s">
        <v>133</v>
      </c>
      <c r="B82" s="11" t="s">
        <v>12</v>
      </c>
      <c r="C82" s="11" t="s">
        <v>259</v>
      </c>
      <c r="D82" s="11" t="s">
        <v>260</v>
      </c>
      <c r="E82" s="11" t="s">
        <v>261</v>
      </c>
      <c r="F82" s="11" t="s">
        <v>262</v>
      </c>
      <c r="G82" s="11" t="s">
        <v>263</v>
      </c>
      <c r="H82" s="12">
        <v>1</v>
      </c>
      <c r="I82" s="11" t="s">
        <v>83</v>
      </c>
      <c r="K82">
        <v>4</v>
      </c>
      <c r="L82">
        <f t="shared" si="1"/>
        <v>-3</v>
      </c>
    </row>
    <row r="83" spans="1:13" x14ac:dyDescent="0.25">
      <c r="A83" s="11" t="s">
        <v>136</v>
      </c>
      <c r="B83" s="11" t="s">
        <v>12</v>
      </c>
      <c r="C83" s="11" t="s">
        <v>264</v>
      </c>
      <c r="D83" s="11" t="s">
        <v>12</v>
      </c>
      <c r="E83" s="11" t="s">
        <v>265</v>
      </c>
      <c r="F83" s="11" t="s">
        <v>266</v>
      </c>
      <c r="G83" s="11" t="s">
        <v>267</v>
      </c>
      <c r="H83" s="12">
        <v>1</v>
      </c>
      <c r="I83" s="11" t="s">
        <v>12</v>
      </c>
      <c r="L83">
        <f t="shared" si="1"/>
        <v>1</v>
      </c>
      <c r="M83">
        <v>1</v>
      </c>
    </row>
    <row r="84" spans="1:13" x14ac:dyDescent="0.25">
      <c r="A84" s="11" t="s">
        <v>268</v>
      </c>
      <c r="B84" s="11" t="s">
        <v>12</v>
      </c>
      <c r="C84" s="11" t="s">
        <v>150</v>
      </c>
      <c r="D84" s="11" t="s">
        <v>12</v>
      </c>
      <c r="E84" s="11" t="s">
        <v>151</v>
      </c>
      <c r="F84" s="11" t="s">
        <v>12</v>
      </c>
      <c r="G84" s="11" t="s">
        <v>12</v>
      </c>
      <c r="H84" s="12">
        <v>2</v>
      </c>
      <c r="I84" s="11" t="s">
        <v>12</v>
      </c>
      <c r="L84">
        <f t="shared" si="1"/>
        <v>2</v>
      </c>
      <c r="M84" t="s">
        <v>386</v>
      </c>
    </row>
    <row r="87" spans="1:13" x14ac:dyDescent="0.25">
      <c r="A87" s="13" t="s">
        <v>269</v>
      </c>
    </row>
    <row r="88" spans="1:13" x14ac:dyDescent="0.25">
      <c r="A88" s="1" t="s">
        <v>0</v>
      </c>
      <c r="B88" s="1" t="s">
        <v>1</v>
      </c>
      <c r="C88" s="1" t="s">
        <v>2</v>
      </c>
      <c r="D88" s="1" t="s">
        <v>3</v>
      </c>
      <c r="E88" s="1" t="s">
        <v>4</v>
      </c>
      <c r="F88" s="1" t="s">
        <v>270</v>
      </c>
      <c r="G88" s="1" t="s">
        <v>5</v>
      </c>
      <c r="H88" s="1" t="s">
        <v>6</v>
      </c>
      <c r="I88" s="1" t="s">
        <v>7</v>
      </c>
      <c r="J88" s="27"/>
    </row>
    <row r="89" spans="1:13" x14ac:dyDescent="0.25">
      <c r="A89" s="14" t="s">
        <v>271</v>
      </c>
      <c r="B89" s="14" t="s">
        <v>272</v>
      </c>
      <c r="C89" s="14" t="s">
        <v>11</v>
      </c>
      <c r="D89" s="14" t="s">
        <v>12</v>
      </c>
      <c r="E89" s="14" t="s">
        <v>13</v>
      </c>
      <c r="F89" s="14" t="s">
        <v>11</v>
      </c>
      <c r="G89" s="14" t="s">
        <v>273</v>
      </c>
      <c r="H89" s="14" t="s">
        <v>274</v>
      </c>
      <c r="I89" s="15">
        <v>16</v>
      </c>
      <c r="J89" s="28" t="s">
        <v>386</v>
      </c>
      <c r="L89">
        <f>IF(J89 = "x",,I89-K89)</f>
        <v>0</v>
      </c>
    </row>
    <row r="90" spans="1:13" x14ac:dyDescent="0.25">
      <c r="A90" s="14" t="s">
        <v>275</v>
      </c>
      <c r="B90" s="14" t="s">
        <v>276</v>
      </c>
      <c r="C90" s="14" t="s">
        <v>11</v>
      </c>
      <c r="D90" s="14" t="s">
        <v>12</v>
      </c>
      <c r="E90" s="14" t="s">
        <v>13</v>
      </c>
      <c r="F90" s="14" t="s">
        <v>11</v>
      </c>
      <c r="G90" s="14" t="s">
        <v>277</v>
      </c>
      <c r="H90" s="14" t="s">
        <v>274</v>
      </c>
      <c r="I90" s="15">
        <v>4</v>
      </c>
      <c r="J90" s="28" t="s">
        <v>386</v>
      </c>
      <c r="L90">
        <f t="shared" ref="L90:L124" si="2">IF(J90 = "x",,I90-K90)</f>
        <v>0</v>
      </c>
    </row>
    <row r="91" spans="1:13" x14ac:dyDescent="0.25">
      <c r="A91" s="14" t="s">
        <v>278</v>
      </c>
      <c r="B91" s="14" t="s">
        <v>153</v>
      </c>
      <c r="C91" s="14" t="s">
        <v>11</v>
      </c>
      <c r="D91" s="14" t="s">
        <v>12</v>
      </c>
      <c r="E91" s="14" t="s">
        <v>13</v>
      </c>
      <c r="F91" s="14" t="s">
        <v>11</v>
      </c>
      <c r="G91" s="14" t="s">
        <v>14</v>
      </c>
      <c r="H91" s="14" t="s">
        <v>154</v>
      </c>
      <c r="I91" s="15">
        <v>32</v>
      </c>
      <c r="J91" s="28" t="s">
        <v>386</v>
      </c>
      <c r="L91">
        <f t="shared" si="2"/>
        <v>0</v>
      </c>
    </row>
    <row r="92" spans="1:13" x14ac:dyDescent="0.25">
      <c r="A92" s="19" t="s">
        <v>381</v>
      </c>
      <c r="B92" s="14" t="s">
        <v>175</v>
      </c>
      <c r="C92" s="14" t="s">
        <v>11</v>
      </c>
      <c r="D92" s="14" t="s">
        <v>12</v>
      </c>
      <c r="E92" s="14" t="s">
        <v>13</v>
      </c>
      <c r="F92" s="14" t="s">
        <v>11</v>
      </c>
      <c r="G92" s="14" t="s">
        <v>279</v>
      </c>
      <c r="H92" s="14" t="s">
        <v>280</v>
      </c>
      <c r="I92" s="15">
        <v>4</v>
      </c>
      <c r="J92" s="28" t="s">
        <v>386</v>
      </c>
      <c r="L92">
        <f t="shared" si="2"/>
        <v>0</v>
      </c>
    </row>
    <row r="93" spans="1:13" x14ac:dyDescent="0.25">
      <c r="A93" s="14" t="s">
        <v>155</v>
      </c>
      <c r="B93" s="14" t="s">
        <v>156</v>
      </c>
      <c r="C93" s="14" t="s">
        <v>11</v>
      </c>
      <c r="D93" s="14" t="s">
        <v>12</v>
      </c>
      <c r="E93" s="14" t="s">
        <v>13</v>
      </c>
      <c r="F93" s="14" t="s">
        <v>11</v>
      </c>
      <c r="G93" s="14" t="s">
        <v>157</v>
      </c>
      <c r="H93" s="14" t="s">
        <v>158</v>
      </c>
      <c r="I93" s="15">
        <v>1</v>
      </c>
      <c r="J93" s="32" t="s">
        <v>386</v>
      </c>
      <c r="L93">
        <f t="shared" si="2"/>
        <v>0</v>
      </c>
    </row>
    <row r="94" spans="1:13" x14ac:dyDescent="0.25">
      <c r="A94" s="14" t="s">
        <v>159</v>
      </c>
      <c r="B94" s="14" t="s">
        <v>160</v>
      </c>
      <c r="C94" s="14" t="s">
        <v>11</v>
      </c>
      <c r="D94" s="14" t="s">
        <v>12</v>
      </c>
      <c r="E94" s="14" t="s">
        <v>13</v>
      </c>
      <c r="F94" s="14" t="s">
        <v>11</v>
      </c>
      <c r="G94" s="14" t="s">
        <v>161</v>
      </c>
      <c r="H94" s="14" t="s">
        <v>162</v>
      </c>
      <c r="I94" s="15">
        <v>2</v>
      </c>
      <c r="J94" s="32" t="s">
        <v>386</v>
      </c>
      <c r="L94">
        <f t="shared" si="2"/>
        <v>0</v>
      </c>
    </row>
    <row r="95" spans="1:13" x14ac:dyDescent="0.25">
      <c r="A95" s="19" t="s">
        <v>401</v>
      </c>
      <c r="B95" s="14" t="s">
        <v>30</v>
      </c>
      <c r="C95" s="14" t="s">
        <v>30</v>
      </c>
      <c r="D95" s="14" t="s">
        <v>12</v>
      </c>
      <c r="E95" s="14" t="s">
        <v>13</v>
      </c>
      <c r="F95" s="14" t="s">
        <v>11</v>
      </c>
      <c r="G95" s="14" t="s">
        <v>196</v>
      </c>
      <c r="H95" s="14" t="s">
        <v>197</v>
      </c>
      <c r="I95" s="15">
        <v>4</v>
      </c>
      <c r="J95" s="32" t="s">
        <v>386</v>
      </c>
      <c r="L95">
        <f t="shared" si="2"/>
        <v>0</v>
      </c>
    </row>
    <row r="96" spans="1:13" x14ac:dyDescent="0.25">
      <c r="A96" s="14" t="s">
        <v>281</v>
      </c>
      <c r="B96" s="14" t="s">
        <v>282</v>
      </c>
      <c r="C96" s="14" t="s">
        <v>282</v>
      </c>
      <c r="D96" s="14" t="s">
        <v>12</v>
      </c>
      <c r="E96" s="14" t="s">
        <v>13</v>
      </c>
      <c r="F96" s="14" t="s">
        <v>11</v>
      </c>
      <c r="G96" s="14" t="s">
        <v>283</v>
      </c>
      <c r="H96" s="14" t="s">
        <v>284</v>
      </c>
      <c r="I96" s="15">
        <v>6</v>
      </c>
      <c r="J96" s="32" t="s">
        <v>386</v>
      </c>
      <c r="L96">
        <f t="shared" si="2"/>
        <v>0</v>
      </c>
    </row>
    <row r="97" spans="1:14" x14ac:dyDescent="0.25">
      <c r="A97" s="14" t="s">
        <v>285</v>
      </c>
      <c r="B97" s="14" t="s">
        <v>175</v>
      </c>
      <c r="C97" s="14" t="s">
        <v>286</v>
      </c>
      <c r="D97" s="14" t="s">
        <v>287</v>
      </c>
      <c r="E97" s="14" t="s">
        <v>288</v>
      </c>
      <c r="F97" s="14" t="s">
        <v>289</v>
      </c>
      <c r="G97" s="14" t="s">
        <v>290</v>
      </c>
      <c r="H97" s="14" t="s">
        <v>12</v>
      </c>
      <c r="I97" s="15">
        <v>5</v>
      </c>
      <c r="J97" s="28" t="s">
        <v>386</v>
      </c>
      <c r="L97">
        <f t="shared" si="2"/>
        <v>0</v>
      </c>
    </row>
    <row r="98" spans="1:14" x14ac:dyDescent="0.25">
      <c r="A98" s="14" t="s">
        <v>291</v>
      </c>
      <c r="B98" s="14" t="s">
        <v>292</v>
      </c>
      <c r="C98" s="14" t="s">
        <v>11</v>
      </c>
      <c r="D98" s="14" t="s">
        <v>293</v>
      </c>
      <c r="E98" s="14" t="s">
        <v>13</v>
      </c>
      <c r="F98" s="14" t="s">
        <v>11</v>
      </c>
      <c r="G98" s="14" t="s">
        <v>294</v>
      </c>
      <c r="H98" s="14" t="s">
        <v>295</v>
      </c>
      <c r="I98" s="15">
        <v>8</v>
      </c>
      <c r="J98" s="32" t="s">
        <v>386</v>
      </c>
      <c r="L98">
        <f t="shared" si="2"/>
        <v>0</v>
      </c>
    </row>
    <row r="99" spans="1:14" x14ac:dyDescent="0.25">
      <c r="A99" s="14" t="s">
        <v>296</v>
      </c>
      <c r="B99" s="14" t="s">
        <v>12</v>
      </c>
      <c r="C99" s="14" t="s">
        <v>297</v>
      </c>
      <c r="D99" s="14" t="s">
        <v>298</v>
      </c>
      <c r="E99" s="14" t="s">
        <v>299</v>
      </c>
      <c r="F99" s="14" t="s">
        <v>300</v>
      </c>
      <c r="G99" s="14" t="s">
        <v>301</v>
      </c>
      <c r="H99" s="14" t="s">
        <v>302</v>
      </c>
      <c r="I99" s="15">
        <v>3</v>
      </c>
      <c r="J99" s="32" t="s">
        <v>386</v>
      </c>
      <c r="L99">
        <f t="shared" si="2"/>
        <v>0</v>
      </c>
    </row>
    <row r="100" spans="1:14" x14ac:dyDescent="0.25">
      <c r="A100" s="14" t="s">
        <v>204</v>
      </c>
      <c r="B100" s="14" t="s">
        <v>12</v>
      </c>
      <c r="C100" s="14" t="s">
        <v>199</v>
      </c>
      <c r="D100" s="14" t="s">
        <v>200</v>
      </c>
      <c r="E100" s="14" t="s">
        <v>201</v>
      </c>
      <c r="F100" s="14" t="s">
        <v>199</v>
      </c>
      <c r="G100" s="14" t="s">
        <v>202</v>
      </c>
      <c r="H100" s="14" t="s">
        <v>203</v>
      </c>
      <c r="I100" s="15">
        <v>2</v>
      </c>
      <c r="J100" s="32" t="s">
        <v>386</v>
      </c>
      <c r="L100">
        <f t="shared" si="2"/>
        <v>0</v>
      </c>
    </row>
    <row r="101" spans="1:14" x14ac:dyDescent="0.25">
      <c r="A101" s="14" t="s">
        <v>303</v>
      </c>
      <c r="B101" s="14" t="s">
        <v>12</v>
      </c>
      <c r="C101" s="14" t="s">
        <v>164</v>
      </c>
      <c r="D101" s="14" t="s">
        <v>41</v>
      </c>
      <c r="E101" s="14" t="s">
        <v>304</v>
      </c>
      <c r="F101" s="14" t="s">
        <v>164</v>
      </c>
      <c r="G101" s="14" t="s">
        <v>305</v>
      </c>
      <c r="H101" s="14" t="s">
        <v>306</v>
      </c>
      <c r="I101" s="15">
        <v>2</v>
      </c>
      <c r="J101" s="27"/>
      <c r="L101">
        <f t="shared" si="2"/>
        <v>2</v>
      </c>
      <c r="M101">
        <v>2</v>
      </c>
    </row>
    <row r="102" spans="1:14" x14ac:dyDescent="0.25">
      <c r="A102" s="14" t="s">
        <v>47</v>
      </c>
      <c r="B102" s="14" t="s">
        <v>12</v>
      </c>
      <c r="C102" s="14" t="s">
        <v>206</v>
      </c>
      <c r="D102" s="14" t="s">
        <v>307</v>
      </c>
      <c r="E102" s="14" t="s">
        <v>208</v>
      </c>
      <c r="F102" s="14" t="s">
        <v>206</v>
      </c>
      <c r="G102" s="14" t="s">
        <v>308</v>
      </c>
      <c r="H102" s="14" t="s">
        <v>309</v>
      </c>
      <c r="I102" s="15">
        <v>1</v>
      </c>
      <c r="J102" s="27"/>
      <c r="L102">
        <f t="shared" si="2"/>
        <v>1</v>
      </c>
      <c r="M102" s="33">
        <v>0</v>
      </c>
      <c r="N102" t="s">
        <v>424</v>
      </c>
    </row>
    <row r="103" spans="1:14" x14ac:dyDescent="0.25">
      <c r="A103" s="14" t="s">
        <v>110</v>
      </c>
      <c r="B103" s="14" t="s">
        <v>12</v>
      </c>
      <c r="C103" s="14" t="s">
        <v>48</v>
      </c>
      <c r="D103" s="14" t="s">
        <v>12</v>
      </c>
      <c r="E103" s="14" t="s">
        <v>205</v>
      </c>
      <c r="F103" s="14" t="s">
        <v>48</v>
      </c>
      <c r="G103" s="14" t="s">
        <v>49</v>
      </c>
      <c r="H103" s="14" t="s">
        <v>46</v>
      </c>
      <c r="I103" s="15">
        <v>1</v>
      </c>
      <c r="J103" s="27"/>
      <c r="L103">
        <f t="shared" si="2"/>
        <v>1</v>
      </c>
      <c r="M103" t="s">
        <v>386</v>
      </c>
    </row>
    <row r="104" spans="1:14" x14ac:dyDescent="0.25">
      <c r="A104" s="14" t="s">
        <v>310</v>
      </c>
      <c r="B104" s="14" t="s">
        <v>236</v>
      </c>
      <c r="C104" s="14" t="s">
        <v>236</v>
      </c>
      <c r="D104" s="14" t="s">
        <v>57</v>
      </c>
      <c r="E104" s="14" t="s">
        <v>13</v>
      </c>
      <c r="F104" s="14" t="s">
        <v>228</v>
      </c>
      <c r="G104" s="14" t="s">
        <v>311</v>
      </c>
      <c r="H104" s="14" t="s">
        <v>233</v>
      </c>
      <c r="I104" s="15">
        <v>32</v>
      </c>
      <c r="J104" s="28" t="s">
        <v>386</v>
      </c>
      <c r="L104">
        <f t="shared" si="2"/>
        <v>0</v>
      </c>
    </row>
    <row r="105" spans="1:14" x14ac:dyDescent="0.25">
      <c r="A105" s="14" t="s">
        <v>312</v>
      </c>
      <c r="B105" s="14" t="s">
        <v>235</v>
      </c>
      <c r="C105" s="14" t="s">
        <v>235</v>
      </c>
      <c r="D105" s="14" t="s">
        <v>57</v>
      </c>
      <c r="E105" s="14" t="s">
        <v>13</v>
      </c>
      <c r="F105" s="14" t="s">
        <v>228</v>
      </c>
      <c r="G105" s="14" t="s">
        <v>61</v>
      </c>
      <c r="H105" s="14" t="s">
        <v>233</v>
      </c>
      <c r="I105" s="15">
        <v>17</v>
      </c>
      <c r="J105" s="28" t="s">
        <v>386</v>
      </c>
      <c r="L105">
        <f t="shared" si="2"/>
        <v>0</v>
      </c>
    </row>
    <row r="106" spans="1:14" x14ac:dyDescent="0.25">
      <c r="A106" s="14" t="s">
        <v>313</v>
      </c>
      <c r="B106" s="14" t="s">
        <v>69</v>
      </c>
      <c r="C106" s="14" t="s">
        <v>167</v>
      </c>
      <c r="D106" s="14" t="s">
        <v>57</v>
      </c>
      <c r="E106" s="14" t="s">
        <v>13</v>
      </c>
      <c r="F106" s="14" t="s">
        <v>228</v>
      </c>
      <c r="G106" s="14" t="s">
        <v>225</v>
      </c>
      <c r="H106" s="14" t="s">
        <v>162</v>
      </c>
      <c r="I106" s="15">
        <v>3</v>
      </c>
      <c r="J106" s="28" t="s">
        <v>386</v>
      </c>
      <c r="L106">
        <f t="shared" si="2"/>
        <v>0</v>
      </c>
    </row>
    <row r="107" spans="1:14" x14ac:dyDescent="0.25">
      <c r="A107" s="14" t="s">
        <v>314</v>
      </c>
      <c r="B107" s="14" t="s">
        <v>63</v>
      </c>
      <c r="C107" s="14" t="s">
        <v>63</v>
      </c>
      <c r="D107" s="14" t="s">
        <v>57</v>
      </c>
      <c r="E107" s="14" t="s">
        <v>13</v>
      </c>
      <c r="F107" s="14" t="s">
        <v>228</v>
      </c>
      <c r="G107" s="14" t="s">
        <v>238</v>
      </c>
      <c r="H107" s="14" t="s">
        <v>162</v>
      </c>
      <c r="I107" s="15">
        <v>3</v>
      </c>
      <c r="J107" s="28" t="s">
        <v>386</v>
      </c>
      <c r="L107">
        <f t="shared" si="2"/>
        <v>0</v>
      </c>
    </row>
    <row r="108" spans="1:14" x14ac:dyDescent="0.25">
      <c r="A108" s="14" t="s">
        <v>315</v>
      </c>
      <c r="B108" s="14" t="s">
        <v>316</v>
      </c>
      <c r="C108" s="14" t="s">
        <v>316</v>
      </c>
      <c r="D108" s="14" t="s">
        <v>57</v>
      </c>
      <c r="E108" s="14" t="s">
        <v>13</v>
      </c>
      <c r="F108" s="14" t="s">
        <v>228</v>
      </c>
      <c r="G108" s="14" t="s">
        <v>317</v>
      </c>
      <c r="H108" s="14" t="s">
        <v>162</v>
      </c>
      <c r="I108" s="15">
        <v>2</v>
      </c>
      <c r="J108" s="32" t="s">
        <v>386</v>
      </c>
      <c r="L108">
        <f t="shared" si="2"/>
        <v>0</v>
      </c>
    </row>
    <row r="109" spans="1:14" x14ac:dyDescent="0.25">
      <c r="A109" s="14" t="s">
        <v>318</v>
      </c>
      <c r="B109" s="14" t="s">
        <v>243</v>
      </c>
      <c r="C109" s="14" t="s">
        <v>243</v>
      </c>
      <c r="D109" s="14" t="s">
        <v>57</v>
      </c>
      <c r="E109" s="14" t="s">
        <v>13</v>
      </c>
      <c r="F109" s="14" t="s">
        <v>228</v>
      </c>
      <c r="G109" s="14" t="s">
        <v>244</v>
      </c>
      <c r="H109" s="14" t="s">
        <v>12</v>
      </c>
      <c r="I109" s="15">
        <v>2</v>
      </c>
      <c r="J109" s="32" t="s">
        <v>386</v>
      </c>
      <c r="L109">
        <f t="shared" si="2"/>
        <v>0</v>
      </c>
    </row>
    <row r="110" spans="1:14" x14ac:dyDescent="0.25">
      <c r="A110" s="14" t="s">
        <v>319</v>
      </c>
      <c r="B110" s="14" t="s">
        <v>320</v>
      </c>
      <c r="C110" s="14" t="s">
        <v>320</v>
      </c>
      <c r="D110" s="14" t="s">
        <v>57</v>
      </c>
      <c r="E110" s="14" t="s">
        <v>13</v>
      </c>
      <c r="F110" s="14" t="s">
        <v>228</v>
      </c>
      <c r="G110" s="14" t="s">
        <v>321</v>
      </c>
      <c r="H110" s="14" t="s">
        <v>162</v>
      </c>
      <c r="I110" s="15">
        <v>3</v>
      </c>
      <c r="J110" s="32" t="s">
        <v>386</v>
      </c>
      <c r="L110">
        <f t="shared" si="2"/>
        <v>0</v>
      </c>
    </row>
    <row r="111" spans="1:14" x14ac:dyDescent="0.25">
      <c r="A111" s="14" t="s">
        <v>322</v>
      </c>
      <c r="B111" s="14" t="s">
        <v>12</v>
      </c>
      <c r="C111" s="14" t="s">
        <v>173</v>
      </c>
      <c r="D111" s="14" t="s">
        <v>12</v>
      </c>
      <c r="E111" s="14" t="s">
        <v>173</v>
      </c>
      <c r="F111" s="14" t="s">
        <v>173</v>
      </c>
      <c r="G111" s="14" t="s">
        <v>12</v>
      </c>
      <c r="H111" s="14" t="s">
        <v>12</v>
      </c>
      <c r="I111" s="15">
        <v>10</v>
      </c>
      <c r="J111" s="32" t="s">
        <v>386</v>
      </c>
      <c r="L111">
        <v>0</v>
      </c>
    </row>
    <row r="112" spans="1:14" x14ac:dyDescent="0.25">
      <c r="A112" s="14" t="s">
        <v>323</v>
      </c>
      <c r="B112" s="14" t="s">
        <v>12</v>
      </c>
      <c r="C112" s="14" t="s">
        <v>324</v>
      </c>
      <c r="D112" s="14" t="s">
        <v>12</v>
      </c>
      <c r="E112" s="14" t="s">
        <v>173</v>
      </c>
      <c r="F112" s="14" t="s">
        <v>173</v>
      </c>
      <c r="G112" s="14" t="s">
        <v>12</v>
      </c>
      <c r="H112" s="14" t="s">
        <v>12</v>
      </c>
      <c r="I112" s="15">
        <v>1</v>
      </c>
      <c r="J112" s="32" t="s">
        <v>386</v>
      </c>
      <c r="L112">
        <v>0</v>
      </c>
    </row>
    <row r="113" spans="1:13" x14ac:dyDescent="0.25">
      <c r="A113" s="14" t="s">
        <v>325</v>
      </c>
      <c r="B113" s="14" t="s">
        <v>12</v>
      </c>
      <c r="C113" s="14" t="s">
        <v>326</v>
      </c>
      <c r="D113" s="14" t="s">
        <v>12</v>
      </c>
      <c r="E113" s="14" t="s">
        <v>173</v>
      </c>
      <c r="F113" s="14" t="s">
        <v>173</v>
      </c>
      <c r="G113" s="14" t="s">
        <v>12</v>
      </c>
      <c r="H113" s="14" t="s">
        <v>12</v>
      </c>
      <c r="I113" s="15">
        <v>1</v>
      </c>
      <c r="J113" s="32" t="s">
        <v>386</v>
      </c>
      <c r="L113">
        <v>0</v>
      </c>
    </row>
    <row r="114" spans="1:13" x14ac:dyDescent="0.25">
      <c r="A114" s="14" t="s">
        <v>327</v>
      </c>
      <c r="B114" s="14" t="s">
        <v>12</v>
      </c>
      <c r="C114" s="14" t="s">
        <v>12</v>
      </c>
      <c r="D114" s="14" t="s">
        <v>12</v>
      </c>
      <c r="E114" s="14" t="s">
        <v>173</v>
      </c>
      <c r="F114" s="14" t="s">
        <v>173</v>
      </c>
      <c r="G114" s="14" t="s">
        <v>12</v>
      </c>
      <c r="H114" s="14" t="s">
        <v>12</v>
      </c>
      <c r="I114" s="15">
        <v>10</v>
      </c>
      <c r="J114" s="32" t="s">
        <v>386</v>
      </c>
      <c r="L114">
        <v>0</v>
      </c>
    </row>
    <row r="115" spans="1:13" x14ac:dyDescent="0.25">
      <c r="A115" s="14" t="s">
        <v>328</v>
      </c>
      <c r="B115" s="14" t="s">
        <v>12</v>
      </c>
      <c r="C115" s="14" t="s">
        <v>329</v>
      </c>
      <c r="D115" s="14" t="s">
        <v>12</v>
      </c>
      <c r="E115" s="14" t="s">
        <v>330</v>
      </c>
      <c r="F115" s="14" t="s">
        <v>329</v>
      </c>
      <c r="G115" s="14" t="s">
        <v>331</v>
      </c>
      <c r="H115" s="14" t="s">
        <v>332</v>
      </c>
      <c r="I115" s="15">
        <v>2</v>
      </c>
      <c r="J115" s="27"/>
      <c r="K115">
        <v>1</v>
      </c>
      <c r="L115">
        <f t="shared" si="2"/>
        <v>1</v>
      </c>
      <c r="M115">
        <v>2</v>
      </c>
    </row>
    <row r="116" spans="1:13" x14ac:dyDescent="0.25">
      <c r="A116" s="14" t="s">
        <v>168</v>
      </c>
      <c r="B116" s="14" t="s">
        <v>12</v>
      </c>
      <c r="C116" s="14" t="s">
        <v>169</v>
      </c>
      <c r="D116" s="14" t="s">
        <v>12</v>
      </c>
      <c r="E116" s="14" t="s">
        <v>170</v>
      </c>
      <c r="F116" s="14" t="s">
        <v>169</v>
      </c>
      <c r="G116" s="14" t="s">
        <v>12</v>
      </c>
      <c r="H116" s="14" t="s">
        <v>12</v>
      </c>
      <c r="I116" s="15">
        <v>1</v>
      </c>
      <c r="J116" s="27"/>
      <c r="K116">
        <v>1</v>
      </c>
      <c r="L116">
        <f t="shared" si="2"/>
        <v>0</v>
      </c>
    </row>
    <row r="117" spans="1:13" x14ac:dyDescent="0.25">
      <c r="A117" s="14" t="s">
        <v>133</v>
      </c>
      <c r="B117" s="14" t="s">
        <v>12</v>
      </c>
      <c r="C117" s="14" t="s">
        <v>333</v>
      </c>
      <c r="D117" s="14" t="s">
        <v>334</v>
      </c>
      <c r="E117" s="14" t="s">
        <v>335</v>
      </c>
      <c r="F117" s="14" t="s">
        <v>336</v>
      </c>
      <c r="G117" s="14" t="s">
        <v>337</v>
      </c>
      <c r="H117" s="14" t="s">
        <v>338</v>
      </c>
      <c r="I117" s="15">
        <v>1</v>
      </c>
      <c r="J117" s="27"/>
      <c r="K117">
        <v>1</v>
      </c>
      <c r="L117">
        <f t="shared" si="2"/>
        <v>0</v>
      </c>
    </row>
    <row r="118" spans="1:13" x14ac:dyDescent="0.25">
      <c r="A118" s="14" t="s">
        <v>136</v>
      </c>
      <c r="B118" s="14" t="s">
        <v>12</v>
      </c>
      <c r="C118" s="14" t="s">
        <v>339</v>
      </c>
      <c r="D118" s="14" t="s">
        <v>340</v>
      </c>
      <c r="E118" s="14" t="s">
        <v>335</v>
      </c>
      <c r="F118" s="14" t="s">
        <v>336</v>
      </c>
      <c r="G118" s="14" t="s">
        <v>341</v>
      </c>
      <c r="H118" s="14" t="s">
        <v>338</v>
      </c>
      <c r="I118" s="15">
        <v>1</v>
      </c>
      <c r="J118" s="27"/>
      <c r="K118">
        <v>1</v>
      </c>
      <c r="L118">
        <f t="shared" si="2"/>
        <v>0</v>
      </c>
    </row>
    <row r="119" spans="1:13" x14ac:dyDescent="0.25">
      <c r="A119" s="14" t="s">
        <v>141</v>
      </c>
      <c r="B119" s="14" t="s">
        <v>12</v>
      </c>
      <c r="C119" s="14" t="s">
        <v>342</v>
      </c>
      <c r="D119" s="14" t="s">
        <v>343</v>
      </c>
      <c r="E119" s="14" t="s">
        <v>344</v>
      </c>
      <c r="F119" s="14" t="s">
        <v>345</v>
      </c>
      <c r="G119" s="14" t="s">
        <v>346</v>
      </c>
      <c r="H119" s="14" t="s">
        <v>347</v>
      </c>
      <c r="I119" s="15">
        <v>1</v>
      </c>
      <c r="J119" s="27"/>
      <c r="K119">
        <v>1</v>
      </c>
      <c r="L119">
        <f t="shared" si="2"/>
        <v>0</v>
      </c>
    </row>
    <row r="120" spans="1:13" x14ac:dyDescent="0.25">
      <c r="A120" s="14" t="s">
        <v>146</v>
      </c>
      <c r="B120" s="14" t="s">
        <v>12</v>
      </c>
      <c r="C120" s="14" t="s">
        <v>348</v>
      </c>
      <c r="D120" s="14" t="s">
        <v>12</v>
      </c>
      <c r="E120" s="14" t="s">
        <v>349</v>
      </c>
      <c r="F120" s="14" t="s">
        <v>348</v>
      </c>
      <c r="G120" s="14" t="s">
        <v>350</v>
      </c>
      <c r="H120" s="14" t="s">
        <v>351</v>
      </c>
      <c r="I120" s="15">
        <v>1</v>
      </c>
      <c r="J120" s="27"/>
      <c r="K120">
        <v>1</v>
      </c>
      <c r="L120">
        <f t="shared" si="2"/>
        <v>0</v>
      </c>
    </row>
    <row r="121" spans="1:13" x14ac:dyDescent="0.25">
      <c r="A121" s="14" t="s">
        <v>352</v>
      </c>
      <c r="B121" s="14" t="s">
        <v>12</v>
      </c>
      <c r="C121" s="14" t="s">
        <v>353</v>
      </c>
      <c r="D121" s="14" t="s">
        <v>12</v>
      </c>
      <c r="E121" s="14" t="s">
        <v>354</v>
      </c>
      <c r="F121" s="14" t="s">
        <v>355</v>
      </c>
      <c r="G121" s="14" t="s">
        <v>356</v>
      </c>
      <c r="H121" s="14" t="s">
        <v>357</v>
      </c>
      <c r="I121" s="15">
        <v>2</v>
      </c>
      <c r="J121" s="27"/>
      <c r="K121">
        <v>1</v>
      </c>
      <c r="L121">
        <f t="shared" si="2"/>
        <v>1</v>
      </c>
      <c r="M121">
        <v>1</v>
      </c>
    </row>
    <row r="122" spans="1:13" x14ac:dyDescent="0.25">
      <c r="A122" s="14" t="s">
        <v>84</v>
      </c>
      <c r="B122" s="14" t="s">
        <v>12</v>
      </c>
      <c r="C122" s="14" t="s">
        <v>358</v>
      </c>
      <c r="D122" s="14" t="s">
        <v>359</v>
      </c>
      <c r="E122" s="14" t="s">
        <v>360</v>
      </c>
      <c r="F122" s="14" t="s">
        <v>361</v>
      </c>
      <c r="G122" s="14" t="s">
        <v>12</v>
      </c>
      <c r="H122" s="14" t="s">
        <v>362</v>
      </c>
      <c r="I122" s="15">
        <v>1</v>
      </c>
      <c r="J122" s="27"/>
      <c r="K122">
        <v>1</v>
      </c>
      <c r="L122">
        <f t="shared" si="2"/>
        <v>0</v>
      </c>
    </row>
    <row r="123" spans="1:13" x14ac:dyDescent="0.25">
      <c r="A123" s="14" t="s">
        <v>363</v>
      </c>
      <c r="B123" s="14" t="s">
        <v>12</v>
      </c>
      <c r="C123" s="14" t="s">
        <v>364</v>
      </c>
      <c r="D123" s="14" t="s">
        <v>12</v>
      </c>
      <c r="E123" s="14" t="s">
        <v>365</v>
      </c>
      <c r="F123" s="14" t="s">
        <v>364</v>
      </c>
      <c r="G123" s="14" t="s">
        <v>366</v>
      </c>
      <c r="H123" s="14" t="s">
        <v>12</v>
      </c>
      <c r="I123" s="15">
        <v>1</v>
      </c>
      <c r="J123" s="27"/>
      <c r="L123">
        <f t="shared" si="2"/>
        <v>1</v>
      </c>
      <c r="M123">
        <v>1</v>
      </c>
    </row>
    <row r="124" spans="1:13" x14ac:dyDescent="0.25">
      <c r="A124" s="14" t="s">
        <v>367</v>
      </c>
      <c r="B124" s="14" t="s">
        <v>12</v>
      </c>
      <c r="C124" s="14" t="s">
        <v>368</v>
      </c>
      <c r="D124" s="14" t="s">
        <v>12</v>
      </c>
      <c r="E124" s="14" t="s">
        <v>369</v>
      </c>
      <c r="F124" s="14" t="s">
        <v>368</v>
      </c>
      <c r="G124" s="14" t="s">
        <v>370</v>
      </c>
      <c r="H124" s="14" t="s">
        <v>371</v>
      </c>
      <c r="I124" s="15">
        <v>1</v>
      </c>
      <c r="J124" s="27"/>
      <c r="K124">
        <v>1</v>
      </c>
      <c r="L124">
        <f t="shared" si="2"/>
        <v>0</v>
      </c>
    </row>
  </sheetData>
  <hyperlinks>
    <hyperlink ref="N40" r:id="rId1"/>
    <hyperlink ref="N41" r:id="rId2"/>
    <hyperlink ref="N27" r:id="rId3"/>
    <hyperlink ref="N28" r:id="rId4"/>
    <hyperlink ref="N32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B19" sqref="B19"/>
    </sheetView>
  </sheetViews>
  <sheetFormatPr defaultRowHeight="15" x14ac:dyDescent="0.25"/>
  <cols>
    <col min="2" max="2" width="10.140625" bestFit="1" customWidth="1"/>
    <col min="3" max="3" width="21" bestFit="1" customWidth="1"/>
    <col min="4" max="4" width="31.5703125" customWidth="1"/>
    <col min="13" max="13" width="15.28515625" bestFit="1" customWidth="1"/>
    <col min="16" max="16" width="15.28515625" bestFit="1" customWidth="1"/>
  </cols>
  <sheetData>
    <row r="1" spans="1:17" x14ac:dyDescent="0.25">
      <c r="A1" t="s">
        <v>373</v>
      </c>
      <c r="B1" t="s">
        <v>1</v>
      </c>
      <c r="C1" t="s">
        <v>5</v>
      </c>
      <c r="D1" t="s">
        <v>382</v>
      </c>
      <c r="E1" t="s">
        <v>7</v>
      </c>
      <c r="F1" t="s">
        <v>420</v>
      </c>
      <c r="G1" t="s">
        <v>375</v>
      </c>
      <c r="H1" t="s">
        <v>378</v>
      </c>
      <c r="J1" t="s">
        <v>376</v>
      </c>
      <c r="K1" t="s">
        <v>419</v>
      </c>
      <c r="M1" t="s">
        <v>377</v>
      </c>
      <c r="N1" t="s">
        <v>379</v>
      </c>
      <c r="P1" t="s">
        <v>394</v>
      </c>
      <c r="Q1" s="17">
        <f>SUM(H2:H41)</f>
        <v>110.71419999999999</v>
      </c>
    </row>
    <row r="2" spans="1:17" x14ac:dyDescent="0.25">
      <c r="A2" t="s">
        <v>374</v>
      </c>
      <c r="B2" t="s">
        <v>10</v>
      </c>
      <c r="C2" s="27" t="s">
        <v>14</v>
      </c>
      <c r="E2">
        <f>individual!H3+individual!H25+individual!H46+individual!H57+individual!I91</f>
        <v>66</v>
      </c>
      <c r="F2">
        <f>CEILING(E2*(1.1),1)</f>
        <v>73</v>
      </c>
      <c r="G2" s="17">
        <v>2.5999999999999999E-2</v>
      </c>
      <c r="H2" s="17">
        <f t="shared" ref="H2:H41" si="0">E2*G2</f>
        <v>1.716</v>
      </c>
      <c r="J2">
        <v>250</v>
      </c>
      <c r="K2">
        <f t="shared" ref="K2:K41" si="1">E2-J2</f>
        <v>-184</v>
      </c>
      <c r="M2">
        <f>IF(F2-J2 &gt; 0,F2-J2,0)</f>
        <v>0</v>
      </c>
      <c r="N2" s="18">
        <f>M2*G2</f>
        <v>0</v>
      </c>
      <c r="P2" t="s">
        <v>395</v>
      </c>
      <c r="Q2" s="18">
        <f>SUM(N2:N41)</f>
        <v>105.97560000000001</v>
      </c>
    </row>
    <row r="3" spans="1:17" x14ac:dyDescent="0.25">
      <c r="A3" t="s">
        <v>374</v>
      </c>
      <c r="B3" t="s">
        <v>380</v>
      </c>
      <c r="C3" s="27" t="s">
        <v>20</v>
      </c>
      <c r="D3" t="s">
        <v>286</v>
      </c>
      <c r="E3">
        <f>individual!H4</f>
        <v>6</v>
      </c>
      <c r="F3">
        <f t="shared" ref="F3:F41" si="2">CEILING(E3*(1.1),1)</f>
        <v>7</v>
      </c>
      <c r="G3" s="17">
        <v>4.07</v>
      </c>
      <c r="H3" s="17">
        <f t="shared" si="0"/>
        <v>24.42</v>
      </c>
      <c r="K3">
        <f t="shared" si="1"/>
        <v>6</v>
      </c>
      <c r="M3">
        <f t="shared" ref="M3:M41" si="3">IF(F3-J3 &gt; 0,F3-J3,0)</f>
        <v>7</v>
      </c>
      <c r="N3" s="18">
        <f t="shared" ref="N3:N41" si="4">M3*G3</f>
        <v>28.490000000000002</v>
      </c>
    </row>
    <row r="4" spans="1:17" x14ac:dyDescent="0.25">
      <c r="A4" t="s">
        <v>374</v>
      </c>
      <c r="B4" s="27" t="s">
        <v>22</v>
      </c>
      <c r="C4" s="27" t="s">
        <v>388</v>
      </c>
      <c r="D4" t="s">
        <v>383</v>
      </c>
      <c r="E4">
        <f>individual!H5</f>
        <v>8</v>
      </c>
      <c r="F4">
        <f t="shared" si="2"/>
        <v>9</v>
      </c>
      <c r="G4" s="17">
        <v>0.56000000000000005</v>
      </c>
      <c r="H4" s="17">
        <f t="shared" si="0"/>
        <v>4.4800000000000004</v>
      </c>
      <c r="I4" t="s">
        <v>387</v>
      </c>
      <c r="J4">
        <v>10</v>
      </c>
      <c r="K4">
        <f t="shared" si="1"/>
        <v>-2</v>
      </c>
      <c r="M4">
        <f t="shared" si="3"/>
        <v>0</v>
      </c>
      <c r="N4" s="18">
        <f t="shared" si="4"/>
        <v>0</v>
      </c>
    </row>
    <row r="5" spans="1:17" x14ac:dyDescent="0.25">
      <c r="A5" t="s">
        <v>374</v>
      </c>
      <c r="B5" t="s">
        <v>175</v>
      </c>
      <c r="C5" s="27" t="s">
        <v>177</v>
      </c>
      <c r="D5" t="s">
        <v>390</v>
      </c>
      <c r="E5">
        <v>1</v>
      </c>
      <c r="F5">
        <f t="shared" si="2"/>
        <v>2</v>
      </c>
      <c r="G5" s="17">
        <v>1.07</v>
      </c>
      <c r="H5" s="17">
        <f t="shared" si="0"/>
        <v>1.07</v>
      </c>
      <c r="I5" t="s">
        <v>387</v>
      </c>
      <c r="K5">
        <f t="shared" si="1"/>
        <v>1</v>
      </c>
      <c r="M5">
        <f t="shared" si="3"/>
        <v>2</v>
      </c>
      <c r="N5" s="18">
        <f t="shared" si="4"/>
        <v>2.14</v>
      </c>
    </row>
    <row r="6" spans="1:17" x14ac:dyDescent="0.25">
      <c r="A6" t="s">
        <v>374</v>
      </c>
      <c r="B6" t="s">
        <v>175</v>
      </c>
      <c r="C6" s="27" t="s">
        <v>181</v>
      </c>
      <c r="D6" t="s">
        <v>389</v>
      </c>
      <c r="E6">
        <v>1</v>
      </c>
      <c r="F6">
        <f t="shared" si="2"/>
        <v>2</v>
      </c>
      <c r="G6" s="17">
        <v>0.31</v>
      </c>
      <c r="H6" s="17">
        <f t="shared" si="0"/>
        <v>0.31</v>
      </c>
      <c r="I6" t="s">
        <v>387</v>
      </c>
      <c r="K6">
        <f t="shared" si="1"/>
        <v>1</v>
      </c>
      <c r="M6">
        <f t="shared" si="3"/>
        <v>2</v>
      </c>
      <c r="N6" s="18">
        <f t="shared" si="4"/>
        <v>0.62</v>
      </c>
    </row>
    <row r="7" spans="1:17" x14ac:dyDescent="0.25">
      <c r="A7" t="s">
        <v>374</v>
      </c>
      <c r="B7" t="s">
        <v>175</v>
      </c>
      <c r="C7" s="27" t="s">
        <v>279</v>
      </c>
      <c r="D7" t="s">
        <v>391</v>
      </c>
      <c r="E7">
        <f>individual!I92</f>
        <v>4</v>
      </c>
      <c r="F7">
        <f t="shared" si="2"/>
        <v>5</v>
      </c>
      <c r="G7" s="17">
        <v>0.64</v>
      </c>
      <c r="H7" s="17">
        <f t="shared" si="0"/>
        <v>2.56</v>
      </c>
      <c r="K7">
        <f t="shared" si="1"/>
        <v>4</v>
      </c>
      <c r="M7">
        <f t="shared" si="3"/>
        <v>5</v>
      </c>
      <c r="N7" s="18">
        <f t="shared" si="4"/>
        <v>3.2</v>
      </c>
    </row>
    <row r="8" spans="1:17" x14ac:dyDescent="0.25">
      <c r="A8" t="s">
        <v>374</v>
      </c>
      <c r="B8" t="s">
        <v>392</v>
      </c>
      <c r="C8" s="27" t="s">
        <v>290</v>
      </c>
      <c r="D8" t="s">
        <v>393</v>
      </c>
      <c r="E8">
        <f>individual!I97</f>
        <v>5</v>
      </c>
      <c r="F8">
        <f t="shared" si="2"/>
        <v>6</v>
      </c>
      <c r="G8" s="17">
        <v>1.21</v>
      </c>
      <c r="H8" s="17">
        <f t="shared" si="0"/>
        <v>6.05</v>
      </c>
      <c r="I8" t="s">
        <v>387</v>
      </c>
      <c r="K8">
        <f t="shared" si="1"/>
        <v>5</v>
      </c>
      <c r="M8">
        <f t="shared" si="3"/>
        <v>6</v>
      </c>
      <c r="N8" s="18">
        <f t="shared" si="4"/>
        <v>7.26</v>
      </c>
    </row>
    <row r="9" spans="1:17" x14ac:dyDescent="0.25">
      <c r="A9" t="s">
        <v>374</v>
      </c>
      <c r="B9" t="s">
        <v>192</v>
      </c>
      <c r="C9" t="s">
        <v>396</v>
      </c>
      <c r="E9">
        <f>individual!H6</f>
        <v>12</v>
      </c>
      <c r="F9">
        <f t="shared" si="2"/>
        <v>14</v>
      </c>
      <c r="G9" s="17">
        <v>3.2000000000000001E-2</v>
      </c>
      <c r="H9" s="17">
        <f t="shared" si="0"/>
        <v>0.38400000000000001</v>
      </c>
      <c r="J9">
        <v>70</v>
      </c>
      <c r="K9">
        <f t="shared" si="1"/>
        <v>-58</v>
      </c>
      <c r="M9">
        <f t="shared" si="3"/>
        <v>0</v>
      </c>
      <c r="N9" s="18">
        <f t="shared" si="4"/>
        <v>0</v>
      </c>
    </row>
    <row r="10" spans="1:17" x14ac:dyDescent="0.25">
      <c r="A10" t="s">
        <v>374</v>
      </c>
      <c r="B10" t="s">
        <v>30</v>
      </c>
      <c r="C10" s="27" t="s">
        <v>31</v>
      </c>
      <c r="E10">
        <f>individual!H7+individual!H62+individual!I95</f>
        <v>31</v>
      </c>
      <c r="F10">
        <f t="shared" si="2"/>
        <v>35</v>
      </c>
      <c r="G10" s="17">
        <v>0.22</v>
      </c>
      <c r="H10" s="17">
        <f t="shared" si="0"/>
        <v>6.82</v>
      </c>
      <c r="J10">
        <v>48</v>
      </c>
      <c r="K10">
        <f t="shared" si="1"/>
        <v>-17</v>
      </c>
      <c r="M10">
        <f t="shared" si="3"/>
        <v>0</v>
      </c>
      <c r="N10" s="18">
        <f t="shared" si="4"/>
        <v>0</v>
      </c>
    </row>
    <row r="11" spans="1:17" x14ac:dyDescent="0.25">
      <c r="A11" t="s">
        <v>374</v>
      </c>
      <c r="B11" t="s">
        <v>156</v>
      </c>
      <c r="C11" s="27" t="s">
        <v>157</v>
      </c>
      <c r="E11">
        <f>individual!H47+individual!I93</f>
        <v>3</v>
      </c>
      <c r="F11">
        <f t="shared" si="2"/>
        <v>4</v>
      </c>
      <c r="G11" s="17">
        <v>0.1176</v>
      </c>
      <c r="H11" s="17">
        <f t="shared" si="0"/>
        <v>0.3528</v>
      </c>
      <c r="J11">
        <v>6</v>
      </c>
      <c r="K11">
        <f t="shared" si="1"/>
        <v>-3</v>
      </c>
      <c r="M11">
        <f t="shared" si="3"/>
        <v>0</v>
      </c>
      <c r="N11" s="18">
        <f t="shared" si="4"/>
        <v>0</v>
      </c>
    </row>
    <row r="12" spans="1:17" x14ac:dyDescent="0.25">
      <c r="A12" t="s">
        <v>374</v>
      </c>
      <c r="B12" t="s">
        <v>160</v>
      </c>
      <c r="C12" s="27" t="s">
        <v>161</v>
      </c>
      <c r="E12">
        <f>individual!H48+individual!I94</f>
        <v>6</v>
      </c>
      <c r="F12">
        <f t="shared" si="2"/>
        <v>7</v>
      </c>
      <c r="G12" s="17">
        <v>0.11</v>
      </c>
      <c r="H12" s="17">
        <f t="shared" si="0"/>
        <v>0.66</v>
      </c>
      <c r="J12">
        <v>4</v>
      </c>
      <c r="K12">
        <f t="shared" si="1"/>
        <v>2</v>
      </c>
      <c r="M12">
        <f t="shared" si="3"/>
        <v>3</v>
      </c>
      <c r="N12" s="18">
        <f t="shared" si="4"/>
        <v>0.33</v>
      </c>
    </row>
    <row r="13" spans="1:17" x14ac:dyDescent="0.25">
      <c r="A13" t="s">
        <v>374</v>
      </c>
      <c r="B13" t="s">
        <v>184</v>
      </c>
      <c r="C13" s="27" t="s">
        <v>185</v>
      </c>
      <c r="E13">
        <f>individual!H59</f>
        <v>3</v>
      </c>
      <c r="F13">
        <f t="shared" si="2"/>
        <v>4</v>
      </c>
      <c r="G13" s="17">
        <v>0.33</v>
      </c>
      <c r="H13" s="17">
        <f t="shared" si="0"/>
        <v>0.99</v>
      </c>
      <c r="J13">
        <v>7</v>
      </c>
      <c r="K13">
        <f t="shared" si="1"/>
        <v>-4</v>
      </c>
      <c r="M13">
        <f t="shared" si="3"/>
        <v>0</v>
      </c>
      <c r="N13" s="18">
        <f t="shared" si="4"/>
        <v>0</v>
      </c>
    </row>
    <row r="14" spans="1:17" x14ac:dyDescent="0.25">
      <c r="A14" t="s">
        <v>374</v>
      </c>
      <c r="B14" t="s">
        <v>188</v>
      </c>
      <c r="C14" s="27" t="s">
        <v>189</v>
      </c>
      <c r="D14" t="s">
        <v>383</v>
      </c>
      <c r="E14">
        <f>individual!H60</f>
        <v>3</v>
      </c>
      <c r="F14">
        <f t="shared" si="2"/>
        <v>4</v>
      </c>
      <c r="G14" s="17">
        <v>0.27600000000000002</v>
      </c>
      <c r="H14" s="17">
        <f t="shared" si="0"/>
        <v>0.82800000000000007</v>
      </c>
      <c r="J14">
        <v>7</v>
      </c>
      <c r="K14">
        <f t="shared" si="1"/>
        <v>-4</v>
      </c>
      <c r="M14">
        <f t="shared" si="3"/>
        <v>0</v>
      </c>
      <c r="N14" s="18">
        <f t="shared" si="4"/>
        <v>0</v>
      </c>
    </row>
    <row r="15" spans="1:17" x14ac:dyDescent="0.25">
      <c r="A15" t="s">
        <v>374</v>
      </c>
      <c r="B15" t="s">
        <v>192</v>
      </c>
      <c r="C15" s="27" t="s">
        <v>193</v>
      </c>
      <c r="E15">
        <f>individual!H61</f>
        <v>3</v>
      </c>
      <c r="F15">
        <f t="shared" si="2"/>
        <v>4</v>
      </c>
      <c r="G15" s="17">
        <v>5.8999999999999997E-2</v>
      </c>
      <c r="H15" s="17">
        <f t="shared" si="0"/>
        <v>0.17699999999999999</v>
      </c>
      <c r="J15">
        <v>7</v>
      </c>
      <c r="K15">
        <f t="shared" si="1"/>
        <v>-4</v>
      </c>
      <c r="M15">
        <f t="shared" si="3"/>
        <v>0</v>
      </c>
      <c r="N15" s="18">
        <f t="shared" si="4"/>
        <v>0</v>
      </c>
    </row>
    <row r="16" spans="1:17" x14ac:dyDescent="0.25">
      <c r="A16" t="s">
        <v>374</v>
      </c>
      <c r="B16" t="s">
        <v>272</v>
      </c>
      <c r="C16" s="27" t="s">
        <v>273</v>
      </c>
      <c r="E16">
        <f>individual!I89</f>
        <v>16</v>
      </c>
      <c r="F16">
        <f t="shared" si="2"/>
        <v>18</v>
      </c>
      <c r="G16" s="17">
        <v>0.22</v>
      </c>
      <c r="H16" s="17">
        <f t="shared" si="0"/>
        <v>3.52</v>
      </c>
      <c r="J16">
        <v>4</v>
      </c>
      <c r="K16">
        <f t="shared" si="1"/>
        <v>12</v>
      </c>
      <c r="M16">
        <f t="shared" si="3"/>
        <v>14</v>
      </c>
      <c r="N16" s="18">
        <f t="shared" si="4"/>
        <v>3.08</v>
      </c>
    </row>
    <row r="17" spans="1:14" x14ac:dyDescent="0.25">
      <c r="A17" t="s">
        <v>374</v>
      </c>
      <c r="B17" t="s">
        <v>399</v>
      </c>
      <c r="C17" s="27" t="s">
        <v>400</v>
      </c>
      <c r="E17">
        <f>individual!I90</f>
        <v>4</v>
      </c>
      <c r="F17">
        <f t="shared" si="2"/>
        <v>5</v>
      </c>
      <c r="G17" s="17">
        <v>0.06</v>
      </c>
      <c r="H17" s="17">
        <f t="shared" si="0"/>
        <v>0.24</v>
      </c>
      <c r="I17" t="s">
        <v>387</v>
      </c>
      <c r="J17">
        <v>30</v>
      </c>
      <c r="K17">
        <f t="shared" si="1"/>
        <v>-26</v>
      </c>
      <c r="M17">
        <f t="shared" si="3"/>
        <v>0</v>
      </c>
      <c r="N17" s="18">
        <f t="shared" si="4"/>
        <v>0</v>
      </c>
    </row>
    <row r="18" spans="1:14" x14ac:dyDescent="0.25">
      <c r="A18" t="s">
        <v>374</v>
      </c>
      <c r="B18" t="s">
        <v>282</v>
      </c>
      <c r="C18" s="27" t="s">
        <v>283</v>
      </c>
      <c r="E18">
        <f>individual!I96</f>
        <v>6</v>
      </c>
      <c r="F18">
        <f t="shared" si="2"/>
        <v>7</v>
      </c>
      <c r="G18" s="17">
        <v>0.16</v>
      </c>
      <c r="H18" s="17">
        <f t="shared" si="0"/>
        <v>0.96</v>
      </c>
      <c r="J18">
        <v>11</v>
      </c>
      <c r="K18">
        <f t="shared" si="1"/>
        <v>-5</v>
      </c>
      <c r="M18">
        <f t="shared" si="3"/>
        <v>0</v>
      </c>
      <c r="N18" s="18">
        <f t="shared" si="4"/>
        <v>0</v>
      </c>
    </row>
    <row r="19" spans="1:14" x14ac:dyDescent="0.25">
      <c r="A19" t="s">
        <v>374</v>
      </c>
      <c r="B19" t="s">
        <v>292</v>
      </c>
      <c r="C19" s="27" t="s">
        <v>294</v>
      </c>
      <c r="E19">
        <f>individual!I98</f>
        <v>8</v>
      </c>
      <c r="F19">
        <f t="shared" si="2"/>
        <v>9</v>
      </c>
      <c r="G19" s="17">
        <v>0.1108</v>
      </c>
      <c r="H19" s="17">
        <f t="shared" si="0"/>
        <v>0.88639999999999997</v>
      </c>
      <c r="I19" t="s">
        <v>387</v>
      </c>
      <c r="J19">
        <v>2</v>
      </c>
      <c r="K19">
        <f t="shared" si="1"/>
        <v>6</v>
      </c>
      <c r="M19">
        <f t="shared" si="3"/>
        <v>7</v>
      </c>
      <c r="N19" s="18">
        <f t="shared" si="4"/>
        <v>0.77559999999999996</v>
      </c>
    </row>
    <row r="20" spans="1:14" x14ac:dyDescent="0.25">
      <c r="F20">
        <f t="shared" si="2"/>
        <v>0</v>
      </c>
      <c r="H20" s="17">
        <f t="shared" si="0"/>
        <v>0</v>
      </c>
      <c r="K20">
        <f t="shared" si="1"/>
        <v>0</v>
      </c>
      <c r="M20">
        <f t="shared" si="3"/>
        <v>0</v>
      </c>
      <c r="N20" s="18">
        <f t="shared" si="4"/>
        <v>0</v>
      </c>
    </row>
    <row r="21" spans="1:14" x14ac:dyDescent="0.25">
      <c r="A21" t="s">
        <v>402</v>
      </c>
      <c r="B21" t="s">
        <v>404</v>
      </c>
      <c r="C21" s="27" t="s">
        <v>37</v>
      </c>
      <c r="D21" t="s">
        <v>403</v>
      </c>
      <c r="E21">
        <f>individual!H8</f>
        <v>12</v>
      </c>
      <c r="F21">
        <f t="shared" si="2"/>
        <v>14</v>
      </c>
      <c r="G21" s="17">
        <v>0.54</v>
      </c>
      <c r="H21" s="17">
        <f t="shared" si="0"/>
        <v>6.48</v>
      </c>
      <c r="K21">
        <f t="shared" si="1"/>
        <v>12</v>
      </c>
      <c r="M21">
        <f t="shared" si="3"/>
        <v>14</v>
      </c>
      <c r="N21" s="18">
        <f t="shared" si="4"/>
        <v>7.5600000000000005</v>
      </c>
    </row>
    <row r="22" spans="1:14" x14ac:dyDescent="0.25">
      <c r="A22" t="s">
        <v>402</v>
      </c>
      <c r="B22" t="s">
        <v>97</v>
      </c>
      <c r="C22" s="27" t="s">
        <v>99</v>
      </c>
      <c r="D22" t="s">
        <v>405</v>
      </c>
      <c r="E22">
        <f>individual!H26+individual!H64</f>
        <v>10</v>
      </c>
      <c r="F22">
        <f t="shared" si="2"/>
        <v>11</v>
      </c>
      <c r="G22" s="17">
        <v>0.33</v>
      </c>
      <c r="H22" s="17">
        <f t="shared" si="0"/>
        <v>3.3000000000000003</v>
      </c>
      <c r="K22">
        <f t="shared" si="1"/>
        <v>10</v>
      </c>
      <c r="M22" s="33">
        <f t="shared" si="3"/>
        <v>11</v>
      </c>
      <c r="N22" s="18">
        <f t="shared" si="4"/>
        <v>3.6300000000000003</v>
      </c>
    </row>
    <row r="23" spans="1:14" x14ac:dyDescent="0.25">
      <c r="A23" t="s">
        <v>402</v>
      </c>
      <c r="C23" s="27" t="s">
        <v>202</v>
      </c>
      <c r="D23" t="s">
        <v>406</v>
      </c>
      <c r="E23">
        <f>individual!H63+individual!I100</f>
        <v>3</v>
      </c>
      <c r="F23">
        <f t="shared" si="2"/>
        <v>4</v>
      </c>
      <c r="G23" s="17">
        <v>0.46</v>
      </c>
      <c r="H23" s="17">
        <f t="shared" si="0"/>
        <v>1.3800000000000001</v>
      </c>
      <c r="J23">
        <v>2</v>
      </c>
      <c r="K23">
        <f t="shared" si="1"/>
        <v>1</v>
      </c>
      <c r="M23">
        <f t="shared" si="3"/>
        <v>2</v>
      </c>
      <c r="N23" s="18">
        <f t="shared" si="4"/>
        <v>0.92</v>
      </c>
    </row>
    <row r="24" spans="1:14" x14ac:dyDescent="0.25">
      <c r="A24" t="s">
        <v>402</v>
      </c>
      <c r="B24" t="s">
        <v>407</v>
      </c>
      <c r="C24" s="27" t="s">
        <v>301</v>
      </c>
      <c r="D24" t="s">
        <v>408</v>
      </c>
      <c r="E24">
        <f>individual!I99</f>
        <v>3</v>
      </c>
      <c r="F24">
        <f t="shared" si="2"/>
        <v>4</v>
      </c>
      <c r="G24" s="17">
        <v>3.08</v>
      </c>
      <c r="H24" s="17">
        <f t="shared" si="0"/>
        <v>9.24</v>
      </c>
      <c r="K24">
        <f t="shared" si="1"/>
        <v>3</v>
      </c>
      <c r="M24">
        <f t="shared" si="3"/>
        <v>4</v>
      </c>
      <c r="N24" s="18">
        <f t="shared" si="4"/>
        <v>12.32</v>
      </c>
    </row>
    <row r="25" spans="1:14" x14ac:dyDescent="0.25">
      <c r="F25">
        <f t="shared" si="2"/>
        <v>0</v>
      </c>
      <c r="H25" s="17">
        <f t="shared" si="0"/>
        <v>0</v>
      </c>
      <c r="K25">
        <f t="shared" si="1"/>
        <v>0</v>
      </c>
      <c r="M25">
        <f t="shared" si="3"/>
        <v>0</v>
      </c>
      <c r="N25" s="18">
        <f t="shared" si="4"/>
        <v>0</v>
      </c>
    </row>
    <row r="26" spans="1:14" x14ac:dyDescent="0.25">
      <c r="A26" t="s">
        <v>411</v>
      </c>
      <c r="C26" s="27" t="s">
        <v>53</v>
      </c>
      <c r="D26" t="s">
        <v>410</v>
      </c>
      <c r="E26">
        <f>individual!H12</f>
        <v>24</v>
      </c>
      <c r="F26">
        <f t="shared" si="2"/>
        <v>27</v>
      </c>
      <c r="G26" s="17">
        <v>1.23</v>
      </c>
      <c r="H26" s="17">
        <f t="shared" si="0"/>
        <v>29.52</v>
      </c>
      <c r="K26">
        <f t="shared" si="1"/>
        <v>24</v>
      </c>
      <c r="M26">
        <f t="shared" si="3"/>
        <v>27</v>
      </c>
      <c r="N26" s="18">
        <f t="shared" si="4"/>
        <v>33.21</v>
      </c>
    </row>
    <row r="27" spans="1:14" x14ac:dyDescent="0.25">
      <c r="F27">
        <f t="shared" si="2"/>
        <v>0</v>
      </c>
      <c r="H27" s="17">
        <f t="shared" si="0"/>
        <v>0</v>
      </c>
      <c r="K27">
        <f t="shared" si="1"/>
        <v>0</v>
      </c>
      <c r="M27">
        <f t="shared" si="3"/>
        <v>0</v>
      </c>
      <c r="N27" s="18">
        <f t="shared" si="4"/>
        <v>0</v>
      </c>
    </row>
    <row r="28" spans="1:14" x14ac:dyDescent="0.25">
      <c r="A28" t="s">
        <v>412</v>
      </c>
      <c r="B28" t="s">
        <v>413</v>
      </c>
      <c r="C28" s="27" t="s">
        <v>58</v>
      </c>
      <c r="E28">
        <f>individual!H13</f>
        <v>12</v>
      </c>
      <c r="F28">
        <f t="shared" si="2"/>
        <v>14</v>
      </c>
      <c r="G28" s="17">
        <v>0.02</v>
      </c>
      <c r="H28" s="17">
        <f t="shared" si="0"/>
        <v>0.24</v>
      </c>
      <c r="K28">
        <f t="shared" si="1"/>
        <v>12</v>
      </c>
      <c r="M28">
        <f t="shared" si="3"/>
        <v>14</v>
      </c>
      <c r="N28" s="18">
        <f t="shared" si="4"/>
        <v>0.28000000000000003</v>
      </c>
    </row>
    <row r="29" spans="1:14" x14ac:dyDescent="0.25">
      <c r="A29" t="s">
        <v>412</v>
      </c>
      <c r="B29">
        <v>49.9</v>
      </c>
      <c r="C29" s="27" t="s">
        <v>61</v>
      </c>
      <c r="E29">
        <f>individual!H14+individual!H36+individual!H73+individual!I105</f>
        <v>22</v>
      </c>
      <c r="F29">
        <f t="shared" si="2"/>
        <v>25</v>
      </c>
      <c r="G29" s="17">
        <v>0.04</v>
      </c>
      <c r="H29" s="17">
        <f t="shared" si="0"/>
        <v>0.88</v>
      </c>
      <c r="K29">
        <f t="shared" si="1"/>
        <v>22</v>
      </c>
      <c r="M29">
        <f t="shared" si="3"/>
        <v>25</v>
      </c>
      <c r="N29" s="18">
        <f t="shared" si="4"/>
        <v>1</v>
      </c>
    </row>
    <row r="30" spans="1:14" x14ac:dyDescent="0.25">
      <c r="A30" t="s">
        <v>412</v>
      </c>
      <c r="B30">
        <v>200</v>
      </c>
      <c r="C30" s="27" t="s">
        <v>64</v>
      </c>
      <c r="E30">
        <f>individual!H15+individual!H74+individual!I107</f>
        <v>16</v>
      </c>
      <c r="F30">
        <f t="shared" si="2"/>
        <v>18</v>
      </c>
      <c r="G30" s="17">
        <v>0.02</v>
      </c>
      <c r="H30" s="17">
        <f t="shared" si="0"/>
        <v>0.32</v>
      </c>
      <c r="J30">
        <v>10</v>
      </c>
      <c r="K30">
        <f t="shared" si="1"/>
        <v>6</v>
      </c>
      <c r="M30">
        <f t="shared" si="3"/>
        <v>8</v>
      </c>
      <c r="N30" s="18">
        <f t="shared" si="4"/>
        <v>0.16</v>
      </c>
    </row>
    <row r="31" spans="1:14" x14ac:dyDescent="0.25">
      <c r="A31" t="s">
        <v>412</v>
      </c>
      <c r="B31" t="s">
        <v>231</v>
      </c>
      <c r="C31" s="27" t="s">
        <v>67</v>
      </c>
      <c r="E31">
        <f>individual!H16+individual!H33+individual!H72</f>
        <v>5</v>
      </c>
      <c r="F31">
        <f t="shared" si="2"/>
        <v>6</v>
      </c>
      <c r="G31" s="17">
        <v>0.02</v>
      </c>
      <c r="H31" s="17">
        <f t="shared" si="0"/>
        <v>0.1</v>
      </c>
      <c r="J31">
        <v>68</v>
      </c>
      <c r="K31">
        <f t="shared" si="1"/>
        <v>-63</v>
      </c>
      <c r="M31">
        <f t="shared" si="3"/>
        <v>0</v>
      </c>
      <c r="N31" s="18">
        <f t="shared" si="4"/>
        <v>0</v>
      </c>
    </row>
    <row r="32" spans="1:14" x14ac:dyDescent="0.25">
      <c r="A32" t="s">
        <v>412</v>
      </c>
      <c r="B32" t="s">
        <v>414</v>
      </c>
      <c r="C32" t="s">
        <v>416</v>
      </c>
      <c r="E32">
        <f>individual!H34</f>
        <v>1</v>
      </c>
      <c r="F32">
        <f t="shared" si="2"/>
        <v>2</v>
      </c>
      <c r="G32" s="17">
        <v>0.04</v>
      </c>
      <c r="H32" s="17">
        <f t="shared" si="0"/>
        <v>0.04</v>
      </c>
      <c r="J32">
        <v>9</v>
      </c>
      <c r="K32">
        <f t="shared" si="1"/>
        <v>-8</v>
      </c>
      <c r="M32">
        <f t="shared" si="3"/>
        <v>0</v>
      </c>
      <c r="N32" s="18">
        <f t="shared" si="4"/>
        <v>0</v>
      </c>
    </row>
    <row r="33" spans="1:14" x14ac:dyDescent="0.25">
      <c r="A33" t="s">
        <v>412</v>
      </c>
      <c r="B33" t="s">
        <v>415</v>
      </c>
      <c r="C33" t="s">
        <v>417</v>
      </c>
      <c r="E33">
        <f>individual!H35+individual!H78</f>
        <v>10</v>
      </c>
      <c r="F33">
        <f t="shared" si="2"/>
        <v>11</v>
      </c>
      <c r="G33" s="17">
        <v>0.04</v>
      </c>
      <c r="H33" s="17">
        <f t="shared" si="0"/>
        <v>0.4</v>
      </c>
      <c r="J33">
        <v>2</v>
      </c>
      <c r="K33">
        <f t="shared" si="1"/>
        <v>8</v>
      </c>
      <c r="M33">
        <f t="shared" si="3"/>
        <v>9</v>
      </c>
      <c r="N33" s="18">
        <f t="shared" si="4"/>
        <v>0.36</v>
      </c>
    </row>
    <row r="34" spans="1:14" x14ac:dyDescent="0.25">
      <c r="A34" t="s">
        <v>412</v>
      </c>
      <c r="B34" t="s">
        <v>227</v>
      </c>
      <c r="C34" s="27" t="s">
        <v>229</v>
      </c>
      <c r="E34">
        <f>individual!H71</f>
        <v>1</v>
      </c>
      <c r="F34">
        <f t="shared" si="2"/>
        <v>2</v>
      </c>
      <c r="G34" s="17">
        <v>0.04</v>
      </c>
      <c r="H34" s="17">
        <f t="shared" si="0"/>
        <v>0.04</v>
      </c>
      <c r="K34">
        <f t="shared" si="1"/>
        <v>1</v>
      </c>
      <c r="M34">
        <f t="shared" si="3"/>
        <v>2</v>
      </c>
      <c r="N34" s="18">
        <f t="shared" si="4"/>
        <v>0.08</v>
      </c>
    </row>
    <row r="35" spans="1:14" x14ac:dyDescent="0.25">
      <c r="A35" t="s">
        <v>412</v>
      </c>
      <c r="B35" t="s">
        <v>240</v>
      </c>
      <c r="C35" s="27" t="s">
        <v>241</v>
      </c>
      <c r="E35">
        <f>individual!H75</f>
        <v>6</v>
      </c>
      <c r="F35">
        <f t="shared" si="2"/>
        <v>7</v>
      </c>
      <c r="G35" s="17">
        <v>0.04</v>
      </c>
      <c r="H35" s="17">
        <f t="shared" si="0"/>
        <v>0.24</v>
      </c>
      <c r="K35">
        <f t="shared" si="1"/>
        <v>6</v>
      </c>
      <c r="M35">
        <f t="shared" si="3"/>
        <v>7</v>
      </c>
      <c r="N35" s="18">
        <f t="shared" si="4"/>
        <v>0.28000000000000003</v>
      </c>
    </row>
    <row r="36" spans="1:14" x14ac:dyDescent="0.25">
      <c r="A36" t="s">
        <v>412</v>
      </c>
      <c r="B36" t="s">
        <v>243</v>
      </c>
      <c r="C36" s="27" t="s">
        <v>244</v>
      </c>
      <c r="E36">
        <f>individual!H76+individual!I109</f>
        <v>7</v>
      </c>
      <c r="F36">
        <f t="shared" si="2"/>
        <v>8</v>
      </c>
      <c r="G36" s="17">
        <v>0.04</v>
      </c>
      <c r="H36" s="17">
        <f t="shared" si="0"/>
        <v>0.28000000000000003</v>
      </c>
      <c r="J36">
        <v>80</v>
      </c>
      <c r="K36">
        <f t="shared" si="1"/>
        <v>-73</v>
      </c>
      <c r="M36">
        <f t="shared" si="3"/>
        <v>0</v>
      </c>
      <c r="N36" s="18">
        <f t="shared" si="4"/>
        <v>0</v>
      </c>
    </row>
    <row r="37" spans="1:14" x14ac:dyDescent="0.25">
      <c r="A37" t="s">
        <v>412</v>
      </c>
      <c r="B37" t="s">
        <v>246</v>
      </c>
      <c r="C37" s="27" t="s">
        <v>247</v>
      </c>
      <c r="E37">
        <f>individual!H77</f>
        <v>8</v>
      </c>
      <c r="F37">
        <f t="shared" si="2"/>
        <v>9</v>
      </c>
      <c r="G37" s="17">
        <v>0.04</v>
      </c>
      <c r="H37" s="17">
        <f t="shared" si="0"/>
        <v>0.32</v>
      </c>
      <c r="J37">
        <v>2</v>
      </c>
      <c r="K37">
        <f t="shared" si="1"/>
        <v>6</v>
      </c>
      <c r="M37">
        <f t="shared" si="3"/>
        <v>7</v>
      </c>
      <c r="N37" s="18">
        <f t="shared" si="4"/>
        <v>0.28000000000000003</v>
      </c>
    </row>
    <row r="38" spans="1:14" x14ac:dyDescent="0.25">
      <c r="A38" t="s">
        <v>412</v>
      </c>
      <c r="B38">
        <v>0</v>
      </c>
      <c r="C38" s="27" t="s">
        <v>225</v>
      </c>
      <c r="D38" t="s">
        <v>418</v>
      </c>
      <c r="E38">
        <v>5</v>
      </c>
      <c r="F38">
        <f t="shared" si="2"/>
        <v>6</v>
      </c>
      <c r="G38" s="17">
        <v>0.03</v>
      </c>
      <c r="H38" s="17">
        <f t="shared" si="0"/>
        <v>0.15</v>
      </c>
      <c r="J38">
        <v>100</v>
      </c>
      <c r="K38">
        <f t="shared" si="1"/>
        <v>-95</v>
      </c>
      <c r="M38">
        <f t="shared" si="3"/>
        <v>0</v>
      </c>
      <c r="N38" s="18">
        <f t="shared" si="4"/>
        <v>0</v>
      </c>
    </row>
    <row r="39" spans="1:14" x14ac:dyDescent="0.25">
      <c r="A39" t="s">
        <v>412</v>
      </c>
      <c r="B39" t="s">
        <v>236</v>
      </c>
      <c r="C39" s="27" t="s">
        <v>311</v>
      </c>
      <c r="E39">
        <f>individual!I104</f>
        <v>32</v>
      </c>
      <c r="F39">
        <f t="shared" si="2"/>
        <v>36</v>
      </c>
      <c r="G39" s="17">
        <v>0.04</v>
      </c>
      <c r="H39" s="17">
        <f t="shared" si="0"/>
        <v>1.28</v>
      </c>
      <c r="J39">
        <v>39</v>
      </c>
      <c r="K39">
        <f t="shared" si="1"/>
        <v>-7</v>
      </c>
      <c r="M39">
        <f t="shared" si="3"/>
        <v>0</v>
      </c>
      <c r="N39" s="18">
        <f t="shared" si="4"/>
        <v>0</v>
      </c>
    </row>
    <row r="40" spans="1:14" x14ac:dyDescent="0.25">
      <c r="A40" t="s">
        <v>412</v>
      </c>
      <c r="B40" t="s">
        <v>316</v>
      </c>
      <c r="C40" s="27" t="s">
        <v>317</v>
      </c>
      <c r="E40">
        <f>individual!I108</f>
        <v>2</v>
      </c>
      <c r="F40">
        <f t="shared" si="2"/>
        <v>3</v>
      </c>
      <c r="G40" s="17">
        <v>0.04</v>
      </c>
      <c r="H40" s="17">
        <f t="shared" si="0"/>
        <v>0.08</v>
      </c>
      <c r="J40">
        <v>8</v>
      </c>
      <c r="K40">
        <f t="shared" si="1"/>
        <v>-6</v>
      </c>
      <c r="M40">
        <f t="shared" si="3"/>
        <v>0</v>
      </c>
      <c r="N40" s="18">
        <f t="shared" si="4"/>
        <v>0</v>
      </c>
    </row>
    <row r="41" spans="1:14" x14ac:dyDescent="0.25">
      <c r="A41" t="s">
        <v>412</v>
      </c>
      <c r="B41">
        <v>100</v>
      </c>
      <c r="C41" s="27" t="s">
        <v>321</v>
      </c>
      <c r="E41">
        <f>individual!I110</f>
        <v>3</v>
      </c>
      <c r="F41">
        <f t="shared" si="2"/>
        <v>4</v>
      </c>
      <c r="H41" s="17">
        <f t="shared" si="0"/>
        <v>0</v>
      </c>
      <c r="K41">
        <f t="shared" si="1"/>
        <v>3</v>
      </c>
      <c r="M41">
        <f t="shared" si="3"/>
        <v>4</v>
      </c>
      <c r="N41" s="18">
        <f t="shared" si="4"/>
        <v>0</v>
      </c>
    </row>
    <row r="42" spans="1:14" x14ac:dyDescent="0.25">
      <c r="H42" s="17"/>
      <c r="N42" s="18"/>
    </row>
    <row r="43" spans="1:14" x14ac:dyDescent="0.25">
      <c r="H43" s="17"/>
      <c r="N43" s="18"/>
    </row>
    <row r="44" spans="1:14" x14ac:dyDescent="0.25">
      <c r="H44" s="17"/>
      <c r="N44" s="18"/>
    </row>
    <row r="45" spans="1:14" x14ac:dyDescent="0.25">
      <c r="H45" s="17"/>
      <c r="N45" s="18"/>
    </row>
    <row r="46" spans="1:14" x14ac:dyDescent="0.25">
      <c r="H46" s="17"/>
      <c r="N46" s="18"/>
    </row>
    <row r="47" spans="1:14" x14ac:dyDescent="0.25">
      <c r="H47" s="17"/>
      <c r="N47" s="18"/>
    </row>
    <row r="48" spans="1:14" x14ac:dyDescent="0.25">
      <c r="H48" s="17"/>
      <c r="N48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torben</cp:lastModifiedBy>
  <dcterms:created xsi:type="dcterms:W3CDTF">2011-05-04T23:06:01Z</dcterms:created>
  <dcterms:modified xsi:type="dcterms:W3CDTF">2011-05-08T18:32:04Z</dcterms:modified>
</cp:coreProperties>
</file>