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jun\Google Drive\GitHub\animal_science\"/>
    </mc:Choice>
  </mc:AlternateContent>
  <bookViews>
    <workbookView xWindow="0" yWindow="0" windowWidth="28800" windowHeight="12165" xr2:uid="{00000000-000D-0000-FFFF-FFFF00000000}"/>
  </bookViews>
  <sheets>
    <sheet name="SARA_meta_ph" sheetId="1" r:id="rId1"/>
  </sheets>
  <calcPr calcId="171027"/>
</workbook>
</file>

<file path=xl/calcChain.xml><?xml version="1.0" encoding="utf-8"?>
<calcChain xmlns="http://schemas.openxmlformats.org/spreadsheetml/2006/main">
  <c r="F85" i="1" l="1"/>
  <c r="F84" i="1"/>
  <c r="F83" i="1"/>
  <c r="C85" i="1"/>
  <c r="C84" i="1"/>
  <c r="C83" i="1"/>
  <c r="F82" i="1"/>
  <c r="F81" i="1"/>
  <c r="F80" i="1"/>
  <c r="C82" i="1"/>
  <c r="C81" i="1"/>
  <c r="C80" i="1"/>
  <c r="F79" i="1"/>
  <c r="F78" i="1"/>
  <c r="C79" i="1"/>
  <c r="C78" i="1"/>
  <c r="F77" i="1"/>
  <c r="F76" i="1"/>
  <c r="F75" i="1"/>
  <c r="C77" i="1"/>
  <c r="C76" i="1"/>
  <c r="C75" i="1"/>
  <c r="F74" i="1"/>
  <c r="C74" i="1"/>
  <c r="F73" i="1"/>
  <c r="C73" i="1"/>
  <c r="F72" i="1"/>
  <c r="F71" i="1"/>
  <c r="F70" i="1"/>
  <c r="C72" i="1"/>
  <c r="C71" i="1"/>
  <c r="C70" i="1"/>
  <c r="F69" i="1"/>
  <c r="F68" i="1"/>
  <c r="C69" i="1"/>
  <c r="C68" i="1"/>
  <c r="F67" i="1"/>
  <c r="F66" i="1"/>
  <c r="F65" i="1"/>
  <c r="C67" i="1"/>
  <c r="C66" i="1"/>
  <c r="C65" i="1"/>
  <c r="F64" i="1"/>
  <c r="F63" i="1"/>
  <c r="F62" i="1"/>
  <c r="F61" i="1"/>
  <c r="C64" i="1"/>
  <c r="C63" i="1"/>
  <c r="C62" i="1"/>
  <c r="C61" i="1"/>
  <c r="F60" i="1"/>
  <c r="C60" i="1"/>
  <c r="F59" i="1"/>
  <c r="C59" i="1"/>
  <c r="F58" i="1"/>
  <c r="C58" i="1"/>
  <c r="F57" i="1"/>
  <c r="F56" i="1"/>
  <c r="C57" i="1"/>
  <c r="C56" i="1"/>
  <c r="F55" i="1"/>
  <c r="F54" i="1"/>
  <c r="C55" i="1"/>
  <c r="C54" i="1"/>
  <c r="F53" i="1"/>
  <c r="C53" i="1"/>
  <c r="F52" i="1"/>
  <c r="F51" i="1"/>
  <c r="C52" i="1"/>
  <c r="C51" i="1"/>
  <c r="F50" i="1"/>
  <c r="F49" i="1"/>
  <c r="C50" i="1"/>
  <c r="C49" i="1"/>
  <c r="F48" i="1"/>
  <c r="C48" i="1"/>
  <c r="F47" i="1"/>
  <c r="F46" i="1"/>
  <c r="C47" i="1"/>
  <c r="C46" i="1"/>
  <c r="F45" i="1"/>
  <c r="C45" i="1"/>
  <c r="F44" i="1"/>
  <c r="C44" i="1"/>
  <c r="F43" i="1"/>
  <c r="F42" i="1"/>
  <c r="C43" i="1"/>
  <c r="C42" i="1"/>
  <c r="F41" i="1"/>
  <c r="F40" i="1"/>
  <c r="C41" i="1"/>
  <c r="C40" i="1"/>
  <c r="D39" i="1"/>
  <c r="C39" i="1" s="1"/>
  <c r="G39" i="1"/>
  <c r="F39" i="1" s="1"/>
  <c r="F38" i="1"/>
  <c r="C38" i="1"/>
  <c r="F37" i="1"/>
  <c r="F36" i="1"/>
  <c r="C37" i="1"/>
  <c r="C36" i="1"/>
  <c r="F35" i="1"/>
  <c r="F34" i="1"/>
  <c r="C35" i="1"/>
  <c r="C34" i="1"/>
  <c r="F33" i="1"/>
  <c r="F32" i="1"/>
  <c r="C33" i="1"/>
  <c r="C32" i="1"/>
  <c r="J31" i="1"/>
  <c r="F31" i="1"/>
  <c r="C31" i="1"/>
  <c r="F30" i="1"/>
  <c r="F29" i="1"/>
  <c r="F28" i="1"/>
  <c r="C30" i="1"/>
  <c r="C29" i="1"/>
  <c r="C28" i="1"/>
  <c r="F27" i="1"/>
  <c r="C27" i="1"/>
</calcChain>
</file>

<file path=xl/sharedStrings.xml><?xml version="1.0" encoding="utf-8"?>
<sst xmlns="http://schemas.openxmlformats.org/spreadsheetml/2006/main" count="627" uniqueCount="152">
  <si>
    <t>study</t>
  </si>
  <si>
    <t>m1</t>
  </si>
  <si>
    <t>s1</t>
  </si>
  <si>
    <t>n1</t>
  </si>
  <si>
    <t>m2</t>
  </si>
  <si>
    <t>s2</t>
  </si>
  <si>
    <t>n2</t>
  </si>
  <si>
    <t>level</t>
  </si>
  <si>
    <t>Animal</t>
  </si>
  <si>
    <t>link</t>
  </si>
  <si>
    <t>Tripathi et al., 2004 [1]</t>
  </si>
  <si>
    <t>Sodium bicarbonate</t>
  </si>
  <si>
    <t>Lamb</t>
  </si>
  <si>
    <t>http://www.sciencedirect.com/science/article/pii/S0377840103002487</t>
  </si>
  <si>
    <t>Tripathi et al., 2004 [2]</t>
  </si>
  <si>
    <t>Tripathi et al., 2004 [3]</t>
  </si>
  <si>
    <t>Russell et al., 1980</t>
  </si>
  <si>
    <t>Steer</t>
  </si>
  <si>
    <t>https://dl.sciencesocieties.org/publications/jas/abstracts/51/4/JAN0510040996</t>
  </si>
  <si>
    <t>Haaland and Tyrrell, 1982</t>
  </si>
  <si>
    <t>https://dl.sciencesocieties.org/publications/jas/abstracts/55/4/JAN0550040935</t>
  </si>
  <si>
    <t>Kawas et al., 2007 [1]</t>
  </si>
  <si>
    <t>http://www.sciencedirect.com/science/article/pii/S0921448805003688</t>
  </si>
  <si>
    <t>Kawas et al., 2007 [2]</t>
  </si>
  <si>
    <t>Kovacik et al., 1985 [1]</t>
  </si>
  <si>
    <t>https://dl.sciencesocieties.org/publications/jas/abstracts/62/1/JAN0620010226</t>
  </si>
  <si>
    <t>Kovacik et al., 1985 [2]</t>
  </si>
  <si>
    <t>Kovacik et al., 1985 [3]</t>
  </si>
  <si>
    <t>Santra et al., 2003 [1]</t>
  </si>
  <si>
    <t>http://www.sciencedirect.com/science/article/pii/S0921448802002419</t>
  </si>
  <si>
    <t>Santra et al., 2003 [2]</t>
  </si>
  <si>
    <t>Santra et al., 2003 [3]</t>
  </si>
  <si>
    <t>Zinn, 1991</t>
  </si>
  <si>
    <t>https://dl.sciencesocieties.org/publications/jas/abstracts/69/3/905</t>
  </si>
  <si>
    <t>Boerner et al., 1987 [1]</t>
  </si>
  <si>
    <t>https://dl.sciencesocieties.org/publications/jas/abstracts/65/1/JAN0650010309</t>
  </si>
  <si>
    <t>Boerner et al., 1987 [2]</t>
  </si>
  <si>
    <t>Jacques et al., 1986 [1]</t>
  </si>
  <si>
    <t>https://dl.sciencesocieties.org/publications/jas/abstracts/63/3/JAN0630030923</t>
  </si>
  <si>
    <t>Jacques et al., 1986 [2]</t>
  </si>
  <si>
    <t>Sodium bentonite</t>
  </si>
  <si>
    <t>Clayton et al., 1999</t>
  </si>
  <si>
    <t>http://www.sciencedirect.com/science/article/pii/S0022030299753828</t>
  </si>
  <si>
    <t>Yeast culture</t>
  </si>
  <si>
    <t>Sodium sesquicarbonate</t>
  </si>
  <si>
    <t>Cow</t>
  </si>
  <si>
    <t>https://dl.sciencesocieties.org/publications/jas/abstracts/60/2/JAN0600020551</t>
  </si>
  <si>
    <t>Stroud et al., 1984</t>
  </si>
  <si>
    <t>Leventini et al., 1990 [1]</t>
  </si>
  <si>
    <t>Leventini et al., 1990 [2]</t>
  </si>
  <si>
    <t>Leventini et al., 1990 [3]</t>
  </si>
  <si>
    <t>https://dl.sciencesocieties.org/publications/jas/abstracts/68/12/4334</t>
  </si>
  <si>
    <t>http://www.sciencedirect.com/science/article/pii/S1871141309000584</t>
  </si>
  <si>
    <t>Thrune et al., 2009</t>
  </si>
  <si>
    <t>http://www.sciencedirect.com/science/article/pii/S0022030299755001</t>
  </si>
  <si>
    <t>Kennelly et al., 1999 [1]</t>
  </si>
  <si>
    <t>Kennelly et al., 1999 [2]</t>
  </si>
  <si>
    <t>https://www.researchgate.net/profile/Marina_Keyserlingk/publication/286188003_Use_of_sodium_bicarbonate_offered_free_choice_or_blended_into_the_ration_to_reduce_the_risk_of_ruminal_acidosis_in_cattle/links/566ac44608aea0892c4b832f.pdf</t>
  </si>
  <si>
    <t>Panton et al., 2006 [1]</t>
  </si>
  <si>
    <t>Panton et al., 2006 [2]</t>
  </si>
  <si>
    <t>https://dl.sciencesocieties.org/publications/jas/abstracts/71/5/1326</t>
  </si>
  <si>
    <t>Reynolds et al., 1993 [1]</t>
  </si>
  <si>
    <t>Reynolds et al., 1993 [2]</t>
  </si>
  <si>
    <t>http://www.sciencedirect.com/science/article/pii/S0022030215003562</t>
  </si>
  <si>
    <t>Cruywagen et al., 2015</t>
  </si>
  <si>
    <t>http://www.sciencedirect.com/science/article/pii/S037784010500115X</t>
  </si>
  <si>
    <t>http://www.sciencedirect.com/science/article/pii/S0022030297761496</t>
  </si>
  <si>
    <t>In vitro</t>
  </si>
  <si>
    <t>http://www.sciencedirect.com/science/article/pii/S0022030297759472</t>
  </si>
  <si>
    <t>Calf</t>
  </si>
  <si>
    <t>https://www.cambridge.org/core/journals/animal-science/article/effect-of-saccharomyces-cerevisiae-yeast-culture-supplement-on-ruminal-metabolism-in-buffalo-calves-given-a-high-concentrate-diet/FA4EA12F13C78FD5EC2D099E0861E724</t>
  </si>
  <si>
    <t>http://www.sciencedirect.com/science/article/pii/S0301622612800030</t>
  </si>
  <si>
    <t>http://onlinelibrary.wiley.com/doi/10.1002/(SICI)1097-0010(199807)77:3%3C407::AID-JSFA58%3E3.0.CO;2-J/full</t>
  </si>
  <si>
    <t>http://www.sciencedirect.com/science/article/pii/S0301622699001165</t>
  </si>
  <si>
    <t>Ewe</t>
  </si>
  <si>
    <t>http://www.sciencedirect.com/science/article/pii/S0377840103003845</t>
  </si>
  <si>
    <t>Essential oil</t>
  </si>
  <si>
    <t>Sheep</t>
  </si>
  <si>
    <t>http://www.sciencedirect.com/science/article/pii/S0022030207720416</t>
  </si>
  <si>
    <t>https://dl.sciencesocieties.org/publications/jas/articles/84/6/0841489</t>
  </si>
  <si>
    <t>Heifer</t>
  </si>
  <si>
    <t>http://www.sciencedirect.com/science/article/pii/S0022030207715722</t>
  </si>
  <si>
    <t>http://www.sciencedirect.com/science/article/pii/S0022030206724821</t>
  </si>
  <si>
    <t>http://www.sciencedirect.com/science/article/pii/S037784010600157X</t>
  </si>
  <si>
    <t>https://dl.sciencesocieties.org/publications/jas/abstracts/87/7/0872346</t>
  </si>
  <si>
    <t>http://www.sciencedirect.com/science/article/pii/S0022030211002232</t>
  </si>
  <si>
    <t>http://www.sciencedirect.com/science/article/pii/S0377840107002799</t>
  </si>
  <si>
    <t>Malic acid</t>
  </si>
  <si>
    <t>https://dl.sciencesocieties.org/publications/jas/abstracts/87/3/0871048</t>
  </si>
  <si>
    <t>Foley et al., 2009 [1]</t>
  </si>
  <si>
    <t>Foley et al., 2009 [2]</t>
  </si>
  <si>
    <t>Foley et al., 2009 [3]</t>
  </si>
  <si>
    <t>http://www.sciencedirect.com/science/article/pii/S0377840105003159</t>
  </si>
  <si>
    <t>https://dl.sciencesocieties.org/publications/jas/abstracts/77/4/1008</t>
  </si>
  <si>
    <t>Martin et al., 1999 [1]</t>
  </si>
  <si>
    <t>Martin et al., 1999 [2]</t>
  </si>
  <si>
    <t>Martin et al., 1999 [3]</t>
  </si>
  <si>
    <t>Montano et al., 1999 [1]</t>
  </si>
  <si>
    <t>Montano et al., 1999 [2]</t>
  </si>
  <si>
    <t>https://dl.sciencesocieties.org/publications/jas/abstracts/77/3/780</t>
  </si>
  <si>
    <t>https://www.ajas.info/upload/pdf/19-60.pdf</t>
  </si>
  <si>
    <t>Khampa et al., 2006 [1]</t>
  </si>
  <si>
    <t>Khampa et al., 2006 [2]</t>
  </si>
  <si>
    <t>Khampa et al., 2006 [3]</t>
  </si>
  <si>
    <t>https://dl.sciencesocieties.org/publications/jas/abstracts/84/2/0840405</t>
  </si>
  <si>
    <t>Carro et al., 2006 [1]</t>
  </si>
  <si>
    <t>Carro et al., 2006 [2]</t>
  </si>
  <si>
    <t>Martin et al., 1995 [1]</t>
  </si>
  <si>
    <t>Martin et al., 1995 [2]</t>
  </si>
  <si>
    <t>Martin et al., 1995 [3]</t>
  </si>
  <si>
    <t>https://dl.sciencesocieties.org/publications/jas/abstracts/73/7/2141</t>
  </si>
  <si>
    <t>https://www.cambridge.org/core/services/aop-cambridge-core/content/view/S0007114503000229</t>
  </si>
  <si>
    <t>Carro and Ranilla., 2003 [1]</t>
  </si>
  <si>
    <t>Carro and Ranilla., 2003 [2]</t>
  </si>
  <si>
    <t>Carro and Ranilla., 2003 [3]</t>
  </si>
  <si>
    <t>treat</t>
  </si>
  <si>
    <t>response</t>
  </si>
  <si>
    <t>pH</t>
  </si>
  <si>
    <t>apratio</t>
  </si>
  <si>
    <t>Kung et al., 1997 [1]</t>
  </si>
  <si>
    <t>Sniffen et al., 2006 [1]</t>
  </si>
  <si>
    <t>Sniffen et al., 2006 [2]</t>
  </si>
  <si>
    <t>Chaves et al., 2008 [2]</t>
  </si>
  <si>
    <t>Chaves et al., 2008 [1]</t>
  </si>
  <si>
    <t>Tager and Krause, 2011</t>
  </si>
  <si>
    <t>Meyer et al., 2014</t>
  </si>
  <si>
    <t xml:space="preserve">Castillejos et al., 2007 </t>
  </si>
  <si>
    <t>Benchaar et al., 2006 [2]</t>
  </si>
  <si>
    <t>Benchaar et al., 2006 [1]</t>
  </si>
  <si>
    <t>Benchaar et al., 2007 [2]</t>
  </si>
  <si>
    <t>Benchaar et al., 2007 [1]</t>
  </si>
  <si>
    <t>Yang et al., 2007</t>
  </si>
  <si>
    <t xml:space="preserve">Yang et al., 2007 </t>
  </si>
  <si>
    <t>Newbold et al., 2004 [2]</t>
  </si>
  <si>
    <t>Newbold et al., 2004 [1]</t>
  </si>
  <si>
    <t>Arcos-Garcia et al., 2000</t>
  </si>
  <si>
    <t xml:space="preserve">Carro et al., 1992 </t>
  </si>
  <si>
    <t>Kumar et al., 2010</t>
  </si>
  <si>
    <t xml:space="preserve">Putnam et al., 1996 </t>
  </si>
  <si>
    <t>Putnam et al., 1996</t>
  </si>
  <si>
    <t xml:space="preserve">Kung et al., 1997 </t>
  </si>
  <si>
    <t>Erasmus et al., 2015</t>
  </si>
  <si>
    <t>Kung et al., 1997 [2]</t>
  </si>
  <si>
    <t>Putnam et al., 1996 [1]</t>
  </si>
  <si>
    <t>Putnam et al., 1996 [2]</t>
  </si>
  <si>
    <t>Koul et al., 1997 [2]</t>
  </si>
  <si>
    <t>Koul et al., 1997 [1]</t>
  </si>
  <si>
    <t>Yang et al., 2007 [1]</t>
  </si>
  <si>
    <t>Yang et al., 2007 [2]</t>
  </si>
  <si>
    <t xml:space="preserve">Beauchemin and McGinn, 2006 </t>
  </si>
  <si>
    <t>Castillejos et al., 2007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</si>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</sst>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2" fontId="0" fillId="0" borderId="0" xfId="0" applyNumberFormat="1"/>
    <xf numFmtId="164" fontId="0" fillId="0" borderId="0" xfId="0" applyNumberFormat="1"/>
    <xf numFmtId="0" fontId="0" fillId="0" borderId="10" xfId="0" applyFill="1" applyBorder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sciencesocieties.org/publications/jas/abstracts/60/2/JAN0600020551" TargetMode="External"/><Relationship Id="rId13" Type="http://schemas.openxmlformats.org/officeDocument/2006/relationships/hyperlink" Target="https://dl.sciencesocieties.org/publications/jas/abstracts/71/5/1326" TargetMode="External"/><Relationship Id="rId18" Type="http://schemas.openxmlformats.org/officeDocument/2006/relationships/hyperlink" Target="https://www.cambridge.org/core/journals/animal-science/article/effect-of-saccharomyces-cerevisiae-yeast-culture-supplement-on-ruminal-metabolism-in-buffalo-calves-given-a-high-concentrate-diet/FA4EA12F13C78FD5EC2D099E0861E724" TargetMode="External"/><Relationship Id="rId26" Type="http://schemas.openxmlformats.org/officeDocument/2006/relationships/hyperlink" Target="http://www.sciencedirect.com/science/article/pii/S0022030207715722" TargetMode="External"/><Relationship Id="rId39" Type="http://schemas.openxmlformats.org/officeDocument/2006/relationships/hyperlink" Target="https://www.cambridge.org/core/services/aop-cambridge-core/content/view/S0007114503000229" TargetMode="External"/><Relationship Id="rId3" Type="http://schemas.openxmlformats.org/officeDocument/2006/relationships/hyperlink" Target="http://www.sciencedirect.com/science/article/pii/S0921448802002419" TargetMode="External"/><Relationship Id="rId21" Type="http://schemas.openxmlformats.org/officeDocument/2006/relationships/hyperlink" Target="http://onlinelibrary.wiley.com/doi/10.1002/(SICI)1097-0010(199807)77:3%3C407::AID-JSFA58%3E3.0.CO;2-J/full" TargetMode="External"/><Relationship Id="rId34" Type="http://schemas.openxmlformats.org/officeDocument/2006/relationships/hyperlink" Target="https://dl.sciencesocieties.org/publications/jas/abstracts/77/4/1008" TargetMode="External"/><Relationship Id="rId7" Type="http://schemas.openxmlformats.org/officeDocument/2006/relationships/hyperlink" Target="http://www.sciencedirect.com/science/article/pii/S0022030299753828" TargetMode="External"/><Relationship Id="rId12" Type="http://schemas.openxmlformats.org/officeDocument/2006/relationships/hyperlink" Target="https://www.researchgate.net/profile/Marina_Keyserlingk/publication/286188003_Use_of_sodium_bicarbonate_offered_free_choice_or_blended_into_the_ration_to_reduce_the_risk_of_ruminal_acidosis_in_cattle/links/566ac44608aea0892c4b832f.pdf" TargetMode="External"/><Relationship Id="rId17" Type="http://schemas.openxmlformats.org/officeDocument/2006/relationships/hyperlink" Target="http://www.sciencedirect.com/science/article/pii/S0022030297759472" TargetMode="External"/><Relationship Id="rId25" Type="http://schemas.openxmlformats.org/officeDocument/2006/relationships/hyperlink" Target="https://dl.sciencesocieties.org/publications/jas/articles/84/6/0841489" TargetMode="External"/><Relationship Id="rId33" Type="http://schemas.openxmlformats.org/officeDocument/2006/relationships/hyperlink" Target="http://www.sciencedirect.com/science/article/pii/S0377840105003159" TargetMode="External"/><Relationship Id="rId38" Type="http://schemas.openxmlformats.org/officeDocument/2006/relationships/hyperlink" Target="https://dl.sciencesocieties.org/publications/jas/abstracts/73/7/2141" TargetMode="External"/><Relationship Id="rId2" Type="http://schemas.openxmlformats.org/officeDocument/2006/relationships/hyperlink" Target="https://dl.sciencesocieties.org/publications/jas/abstracts/62/1/JAN0620010226" TargetMode="External"/><Relationship Id="rId16" Type="http://schemas.openxmlformats.org/officeDocument/2006/relationships/hyperlink" Target="http://www.sciencedirect.com/science/article/pii/S0022030297761496" TargetMode="External"/><Relationship Id="rId20" Type="http://schemas.openxmlformats.org/officeDocument/2006/relationships/hyperlink" Target="http://onlinelibrary.wiley.com/doi/10.1002/(SICI)1097-0010(199807)77:3%3C407::AID-JSFA58%3E3.0.CO;2-J/full" TargetMode="External"/><Relationship Id="rId29" Type="http://schemas.openxmlformats.org/officeDocument/2006/relationships/hyperlink" Target="https://dl.sciencesocieties.org/publications/jas/abstracts/87/7/0872346" TargetMode="External"/><Relationship Id="rId1" Type="http://schemas.openxmlformats.org/officeDocument/2006/relationships/hyperlink" Target="http://www.sciencedirect.com/science/article/pii/S0921448805003688" TargetMode="External"/><Relationship Id="rId6" Type="http://schemas.openxmlformats.org/officeDocument/2006/relationships/hyperlink" Target="https://dl.sciencesocieties.org/publications/jas/abstracts/63/3/JAN0630030923" TargetMode="External"/><Relationship Id="rId11" Type="http://schemas.openxmlformats.org/officeDocument/2006/relationships/hyperlink" Target="http://www.sciencedirect.com/science/article/pii/S0022030299755001" TargetMode="External"/><Relationship Id="rId24" Type="http://schemas.openxmlformats.org/officeDocument/2006/relationships/hyperlink" Target="http://www.sciencedirect.com/science/article/pii/S0022030207720416" TargetMode="External"/><Relationship Id="rId32" Type="http://schemas.openxmlformats.org/officeDocument/2006/relationships/hyperlink" Target="https://dl.sciencesocieties.org/publications/jas/abstracts/87/3/0871048" TargetMode="External"/><Relationship Id="rId37" Type="http://schemas.openxmlformats.org/officeDocument/2006/relationships/hyperlink" Target="https://dl.sciencesocieties.org/publications/jas/abstracts/84/2/0840405" TargetMode="External"/><Relationship Id="rId5" Type="http://schemas.openxmlformats.org/officeDocument/2006/relationships/hyperlink" Target="https://dl.sciencesocieties.org/publications/jas/abstracts/65/1/JAN0650010309" TargetMode="External"/><Relationship Id="rId15" Type="http://schemas.openxmlformats.org/officeDocument/2006/relationships/hyperlink" Target="http://www.sciencedirect.com/science/article/pii/S037784010500115X" TargetMode="External"/><Relationship Id="rId23" Type="http://schemas.openxmlformats.org/officeDocument/2006/relationships/hyperlink" Target="http://www.sciencedirect.com/science/article/pii/S0377840103003845" TargetMode="External"/><Relationship Id="rId28" Type="http://schemas.openxmlformats.org/officeDocument/2006/relationships/hyperlink" Target="http://www.sciencedirect.com/science/article/pii/S037784010600157X" TargetMode="External"/><Relationship Id="rId36" Type="http://schemas.openxmlformats.org/officeDocument/2006/relationships/hyperlink" Target="https://www.ajas.info/upload/pdf/19-60.pdf" TargetMode="External"/><Relationship Id="rId10" Type="http://schemas.openxmlformats.org/officeDocument/2006/relationships/hyperlink" Target="http://www.sciencedirect.com/science/article/pii/S1871141309000584" TargetMode="External"/><Relationship Id="rId19" Type="http://schemas.openxmlformats.org/officeDocument/2006/relationships/hyperlink" Target="http://www.sciencedirect.com/science/article/pii/S0301622612800030" TargetMode="External"/><Relationship Id="rId31" Type="http://schemas.openxmlformats.org/officeDocument/2006/relationships/hyperlink" Target="http://www.sciencedirect.com/science/article/pii/S0377840107002799" TargetMode="External"/><Relationship Id="rId4" Type="http://schemas.openxmlformats.org/officeDocument/2006/relationships/hyperlink" Target="https://dl.sciencesocieties.org/publications/jas/abstracts/69/3/905" TargetMode="External"/><Relationship Id="rId9" Type="http://schemas.openxmlformats.org/officeDocument/2006/relationships/hyperlink" Target="https://dl.sciencesocieties.org/publications/jas/abstracts/68/12/4334" TargetMode="External"/><Relationship Id="rId14" Type="http://schemas.openxmlformats.org/officeDocument/2006/relationships/hyperlink" Target="http://www.sciencedirect.com/science/article/pii/S0022030215003562" TargetMode="External"/><Relationship Id="rId22" Type="http://schemas.openxmlformats.org/officeDocument/2006/relationships/hyperlink" Target="http://www.sciencedirect.com/science/article/pii/S0301622699001165" TargetMode="External"/><Relationship Id="rId27" Type="http://schemas.openxmlformats.org/officeDocument/2006/relationships/hyperlink" Target="http://www.sciencedirect.com/science/article/pii/S0022030206724821" TargetMode="External"/><Relationship Id="rId30" Type="http://schemas.openxmlformats.org/officeDocument/2006/relationships/hyperlink" Target="http://www.sciencedirect.com/science/article/pii/S0022030211002232" TargetMode="External"/><Relationship Id="rId35" Type="http://schemas.openxmlformats.org/officeDocument/2006/relationships/hyperlink" Target="https://dl.sciencesocieties.org/publications/jas/abstracts/77/3/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zoomScale="80" zoomScaleNormal="80" workbookViewId="0">
      <pane ySplit="1" topLeftCell="A2" activePane="bottomLeft" state="frozen"/>
      <selection pane="bottomLeft" activeCell="L2" sqref="L2"/>
    </sheetView>
  </sheetViews>
  <sheetFormatPr defaultRowHeight="15"/>
  <cols>
    <col min="1" max="1" width="54.42578125" bestFit="1" customWidth="1"/>
    <col min="8" max="8" width="23.140625" bestFit="1" customWidth="1"/>
    <col min="9" max="9" width="11.85546875" customWidth="1"/>
  </cols>
  <sheetData>
    <row r="1" spans="1:13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115</v>
      </c>
      <c r="I1" s="4" t="s">
        <v>116</v>
      </c>
      <c r="J1" s="4" t="s">
        <v>7</v>
      </c>
      <c r="K1" s="4" t="s">
        <v>8</v>
      </c>
      <c r="L1" s="4" t="s">
        <v>151</v>
      </c>
      <c r="M1" s="4" t="s">
        <v>9</v>
      </c>
    </row>
    <row r="2" spans="1:13">
      <c r="A2" t="s">
        <v>10</v>
      </c>
      <c r="B2" s="2">
        <v>6.18</v>
      </c>
      <c r="C2" s="2">
        <v>0.13</v>
      </c>
      <c r="D2">
        <v>10</v>
      </c>
      <c r="E2" s="2">
        <v>6.03</v>
      </c>
      <c r="F2" s="2">
        <v>0.13</v>
      </c>
      <c r="G2">
        <v>10</v>
      </c>
      <c r="H2" t="s">
        <v>11</v>
      </c>
      <c r="I2" t="s">
        <v>117</v>
      </c>
      <c r="J2" s="3">
        <v>7.5</v>
      </c>
      <c r="K2" t="s">
        <v>12</v>
      </c>
      <c r="M2" t="s">
        <v>13</v>
      </c>
    </row>
    <row r="3" spans="1:13">
      <c r="A3" t="s">
        <v>14</v>
      </c>
      <c r="B3" s="2">
        <v>6.31</v>
      </c>
      <c r="C3" s="2">
        <v>0.13</v>
      </c>
      <c r="D3">
        <v>10</v>
      </c>
      <c r="E3" s="2">
        <v>6.03</v>
      </c>
      <c r="F3" s="2">
        <v>0.13</v>
      </c>
      <c r="G3">
        <v>10</v>
      </c>
      <c r="H3" t="s">
        <v>11</v>
      </c>
      <c r="I3" t="s">
        <v>117</v>
      </c>
      <c r="J3" s="3">
        <v>15</v>
      </c>
      <c r="K3" t="s">
        <v>12</v>
      </c>
    </row>
    <row r="4" spans="1:13">
      <c r="A4" t="s">
        <v>15</v>
      </c>
      <c r="B4" s="2">
        <v>6.44</v>
      </c>
      <c r="C4" s="2">
        <v>0.13</v>
      </c>
      <c r="D4">
        <v>10</v>
      </c>
      <c r="E4" s="2">
        <v>6.03</v>
      </c>
      <c r="F4" s="2">
        <v>0.13</v>
      </c>
      <c r="G4">
        <v>10</v>
      </c>
      <c r="H4" t="s">
        <v>11</v>
      </c>
      <c r="I4" t="s">
        <v>117</v>
      </c>
      <c r="J4" s="3">
        <v>22.5</v>
      </c>
      <c r="K4" t="s">
        <v>12</v>
      </c>
    </row>
    <row r="5" spans="1:13">
      <c r="A5" t="s">
        <v>16</v>
      </c>
      <c r="B5" s="2">
        <v>6.7</v>
      </c>
      <c r="C5" s="2">
        <v>0.1</v>
      </c>
      <c r="D5">
        <v>4</v>
      </c>
      <c r="E5" s="2">
        <v>6.6</v>
      </c>
      <c r="F5" s="2">
        <v>0.1</v>
      </c>
      <c r="G5">
        <v>4</v>
      </c>
      <c r="H5" t="s">
        <v>11</v>
      </c>
      <c r="I5" t="s">
        <v>117</v>
      </c>
      <c r="J5" s="3">
        <v>9</v>
      </c>
      <c r="K5" t="s">
        <v>17</v>
      </c>
      <c r="M5" t="s">
        <v>18</v>
      </c>
    </row>
    <row r="6" spans="1:13">
      <c r="A6" t="s">
        <v>19</v>
      </c>
      <c r="B6" s="2">
        <v>6.19</v>
      </c>
      <c r="C6" s="2">
        <v>0.12</v>
      </c>
      <c r="D6">
        <v>8</v>
      </c>
      <c r="E6" s="2">
        <v>6.2</v>
      </c>
      <c r="F6" s="2">
        <v>0.12</v>
      </c>
      <c r="G6">
        <v>8</v>
      </c>
      <c r="H6" t="s">
        <v>11</v>
      </c>
      <c r="I6" t="s">
        <v>117</v>
      </c>
      <c r="J6" s="3">
        <v>20</v>
      </c>
      <c r="K6" t="s">
        <v>17</v>
      </c>
      <c r="M6" t="s">
        <v>20</v>
      </c>
    </row>
    <row r="7" spans="1:13">
      <c r="A7" t="s">
        <v>21</v>
      </c>
      <c r="B7" s="2">
        <v>5.83</v>
      </c>
      <c r="C7" s="2">
        <v>0.51</v>
      </c>
      <c r="D7">
        <v>5</v>
      </c>
      <c r="E7" s="2">
        <v>5.84</v>
      </c>
      <c r="F7" s="2">
        <v>0.51</v>
      </c>
      <c r="G7">
        <v>5</v>
      </c>
      <c r="H7" t="s">
        <v>11</v>
      </c>
      <c r="I7" t="s">
        <v>117</v>
      </c>
      <c r="J7" s="3">
        <v>5</v>
      </c>
      <c r="K7" t="s">
        <v>12</v>
      </c>
      <c r="M7" s="1" t="s">
        <v>22</v>
      </c>
    </row>
    <row r="8" spans="1:13">
      <c r="A8" t="s">
        <v>23</v>
      </c>
      <c r="B8" s="2">
        <v>6.15</v>
      </c>
      <c r="C8" s="2">
        <v>0.51</v>
      </c>
      <c r="D8">
        <v>5</v>
      </c>
      <c r="E8" s="2">
        <v>6.21</v>
      </c>
      <c r="F8" s="2">
        <v>0.51</v>
      </c>
      <c r="G8">
        <v>5</v>
      </c>
      <c r="H8" t="s">
        <v>11</v>
      </c>
      <c r="I8" t="s">
        <v>117</v>
      </c>
      <c r="J8" s="3">
        <v>5</v>
      </c>
      <c r="K8" t="s">
        <v>12</v>
      </c>
    </row>
    <row r="9" spans="1:13">
      <c r="A9" t="s">
        <v>21</v>
      </c>
      <c r="B9" s="2">
        <v>6.21</v>
      </c>
      <c r="C9" s="2">
        <v>0.51</v>
      </c>
      <c r="D9">
        <v>5</v>
      </c>
      <c r="E9" s="2">
        <v>5.84</v>
      </c>
      <c r="F9" s="2">
        <v>0.51</v>
      </c>
      <c r="G9">
        <v>5</v>
      </c>
      <c r="H9" t="s">
        <v>43</v>
      </c>
      <c r="I9" t="s">
        <v>117</v>
      </c>
      <c r="J9" s="3">
        <v>1.2</v>
      </c>
      <c r="K9" t="s">
        <v>12</v>
      </c>
    </row>
    <row r="10" spans="1:13">
      <c r="A10" t="s">
        <v>23</v>
      </c>
      <c r="B10" s="2">
        <v>6.15</v>
      </c>
      <c r="C10" s="2">
        <v>0.51</v>
      </c>
      <c r="D10">
        <v>5</v>
      </c>
      <c r="E10" s="2">
        <v>5.83</v>
      </c>
      <c r="F10" s="2">
        <v>0.51</v>
      </c>
      <c r="G10">
        <v>5</v>
      </c>
      <c r="H10" t="s">
        <v>43</v>
      </c>
      <c r="I10" t="s">
        <v>117</v>
      </c>
      <c r="J10" s="3">
        <v>1.2</v>
      </c>
      <c r="K10" t="s">
        <v>12</v>
      </c>
    </row>
    <row r="11" spans="1:13">
      <c r="A11" t="s">
        <v>24</v>
      </c>
      <c r="B11" s="2">
        <v>5.77</v>
      </c>
      <c r="C11" s="2">
        <v>0.31</v>
      </c>
      <c r="D11">
        <v>8</v>
      </c>
      <c r="E11" s="2">
        <v>5.62</v>
      </c>
      <c r="F11" s="2">
        <v>0.31</v>
      </c>
      <c r="G11">
        <v>8</v>
      </c>
      <c r="H11" t="s">
        <v>11</v>
      </c>
      <c r="I11" t="s">
        <v>117</v>
      </c>
      <c r="J11" s="3">
        <v>15</v>
      </c>
      <c r="K11" t="s">
        <v>12</v>
      </c>
      <c r="M11" s="1" t="s">
        <v>25</v>
      </c>
    </row>
    <row r="12" spans="1:13">
      <c r="A12" t="s">
        <v>26</v>
      </c>
      <c r="B12" s="2">
        <v>6.06</v>
      </c>
      <c r="C12" s="2">
        <v>0.31</v>
      </c>
      <c r="D12">
        <v>8</v>
      </c>
      <c r="E12" s="2">
        <v>5.62</v>
      </c>
      <c r="F12" s="2">
        <v>0.31</v>
      </c>
      <c r="G12">
        <v>8</v>
      </c>
      <c r="H12" t="s">
        <v>11</v>
      </c>
      <c r="I12" t="s">
        <v>117</v>
      </c>
      <c r="J12" s="3">
        <v>30</v>
      </c>
      <c r="K12" t="s">
        <v>12</v>
      </c>
    </row>
    <row r="13" spans="1:13">
      <c r="A13" t="s">
        <v>27</v>
      </c>
      <c r="B13" s="2">
        <v>5.95</v>
      </c>
      <c r="C13" s="2">
        <v>0.31</v>
      </c>
      <c r="D13">
        <v>8</v>
      </c>
      <c r="E13" s="2">
        <v>5.62</v>
      </c>
      <c r="F13" s="2">
        <v>0.31</v>
      </c>
      <c r="G13">
        <v>8</v>
      </c>
      <c r="H13" t="s">
        <v>11</v>
      </c>
      <c r="I13" t="s">
        <v>117</v>
      </c>
      <c r="J13" s="3">
        <v>45</v>
      </c>
      <c r="K13" t="s">
        <v>12</v>
      </c>
    </row>
    <row r="14" spans="1:13">
      <c r="A14" t="s">
        <v>28</v>
      </c>
      <c r="B14" s="2">
        <v>6.2</v>
      </c>
      <c r="C14" s="2">
        <v>0.1</v>
      </c>
      <c r="D14">
        <v>6</v>
      </c>
      <c r="E14" s="2">
        <v>6</v>
      </c>
      <c r="F14" s="2">
        <v>0.1</v>
      </c>
      <c r="G14">
        <v>6</v>
      </c>
      <c r="H14" t="s">
        <v>11</v>
      </c>
      <c r="I14" t="s">
        <v>117</v>
      </c>
      <c r="J14" s="3">
        <v>7.5</v>
      </c>
      <c r="K14" t="s">
        <v>12</v>
      </c>
      <c r="M14" s="1" t="s">
        <v>29</v>
      </c>
    </row>
    <row r="15" spans="1:13">
      <c r="A15" t="s">
        <v>30</v>
      </c>
      <c r="B15" s="2">
        <v>6.3</v>
      </c>
      <c r="C15" s="2">
        <v>0.1</v>
      </c>
      <c r="D15">
        <v>6</v>
      </c>
      <c r="E15" s="2">
        <v>6</v>
      </c>
      <c r="F15" s="2">
        <v>0.1</v>
      </c>
      <c r="G15">
        <v>6</v>
      </c>
      <c r="H15" t="s">
        <v>11</v>
      </c>
      <c r="I15" t="s">
        <v>117</v>
      </c>
      <c r="J15" s="3">
        <v>15</v>
      </c>
      <c r="K15" t="s">
        <v>12</v>
      </c>
    </row>
    <row r="16" spans="1:13">
      <c r="A16" t="s">
        <v>31</v>
      </c>
      <c r="B16" s="2">
        <v>6.4</v>
      </c>
      <c r="C16" s="2">
        <v>0.1</v>
      </c>
      <c r="D16">
        <v>6</v>
      </c>
      <c r="E16" s="2">
        <v>6</v>
      </c>
      <c r="F16" s="2">
        <v>0.1</v>
      </c>
      <c r="G16">
        <v>6</v>
      </c>
      <c r="H16" t="s">
        <v>11</v>
      </c>
      <c r="I16" t="s">
        <v>117</v>
      </c>
      <c r="J16" s="3">
        <v>22.5</v>
      </c>
      <c r="K16" t="s">
        <v>12</v>
      </c>
    </row>
    <row r="17" spans="1:13">
      <c r="A17" t="s">
        <v>32</v>
      </c>
      <c r="B17" s="2">
        <v>6.23</v>
      </c>
      <c r="C17" s="2">
        <v>0.22</v>
      </c>
      <c r="D17">
        <v>4</v>
      </c>
      <c r="E17" s="2">
        <v>5.87</v>
      </c>
      <c r="F17" s="2">
        <v>0.22</v>
      </c>
      <c r="G17">
        <v>4</v>
      </c>
      <c r="H17" t="s">
        <v>11</v>
      </c>
      <c r="I17" t="s">
        <v>117</v>
      </c>
      <c r="J17" s="3">
        <v>7.5</v>
      </c>
      <c r="K17" t="s">
        <v>17</v>
      </c>
      <c r="M17" s="1" t="s">
        <v>33</v>
      </c>
    </row>
    <row r="18" spans="1:13">
      <c r="A18" t="s">
        <v>34</v>
      </c>
      <c r="B18" s="2">
        <v>5.6</v>
      </c>
      <c r="C18" s="2">
        <v>1.71</v>
      </c>
      <c r="D18">
        <v>6</v>
      </c>
      <c r="E18" s="2">
        <v>5.5</v>
      </c>
      <c r="F18" s="2">
        <v>1.71</v>
      </c>
      <c r="G18">
        <v>6</v>
      </c>
      <c r="H18" t="s">
        <v>11</v>
      </c>
      <c r="I18" t="s">
        <v>117</v>
      </c>
      <c r="J18" s="3">
        <v>10</v>
      </c>
      <c r="K18" t="s">
        <v>17</v>
      </c>
      <c r="M18" s="1" t="s">
        <v>35</v>
      </c>
    </row>
    <row r="19" spans="1:13">
      <c r="A19" t="s">
        <v>36</v>
      </c>
      <c r="B19" s="2">
        <v>5.9</v>
      </c>
      <c r="C19" s="2">
        <v>1.71</v>
      </c>
      <c r="D19">
        <v>6</v>
      </c>
      <c r="E19" s="2">
        <v>5.9</v>
      </c>
      <c r="F19" s="2">
        <v>1.71</v>
      </c>
      <c r="G19">
        <v>6</v>
      </c>
      <c r="H19" t="s">
        <v>11</v>
      </c>
      <c r="I19" t="s">
        <v>117</v>
      </c>
      <c r="J19" s="3">
        <v>10</v>
      </c>
      <c r="K19" t="s">
        <v>17</v>
      </c>
    </row>
    <row r="20" spans="1:13">
      <c r="A20" t="s">
        <v>34</v>
      </c>
      <c r="B20" s="2">
        <v>5.6</v>
      </c>
      <c r="C20" s="2">
        <v>1.71</v>
      </c>
      <c r="D20">
        <v>6</v>
      </c>
      <c r="E20" s="2">
        <v>5.5</v>
      </c>
      <c r="F20" s="2">
        <v>1.71</v>
      </c>
      <c r="G20">
        <v>6</v>
      </c>
      <c r="H20" t="s">
        <v>44</v>
      </c>
      <c r="I20" t="s">
        <v>117</v>
      </c>
      <c r="J20" s="3">
        <v>10</v>
      </c>
      <c r="K20" t="s">
        <v>17</v>
      </c>
    </row>
    <row r="21" spans="1:13">
      <c r="A21" t="s">
        <v>36</v>
      </c>
      <c r="B21" s="2">
        <v>6</v>
      </c>
      <c r="C21" s="2">
        <v>1.71</v>
      </c>
      <c r="D21">
        <v>6</v>
      </c>
      <c r="E21" s="2">
        <v>5.9</v>
      </c>
      <c r="F21" s="2">
        <v>1.71</v>
      </c>
      <c r="G21">
        <v>6</v>
      </c>
      <c r="H21" t="s">
        <v>44</v>
      </c>
      <c r="I21" t="s">
        <v>117</v>
      </c>
      <c r="J21" s="3">
        <v>10</v>
      </c>
      <c r="K21" t="s">
        <v>17</v>
      </c>
    </row>
    <row r="22" spans="1:13">
      <c r="A22" t="s">
        <v>37</v>
      </c>
      <c r="B22" s="2">
        <v>6.62</v>
      </c>
      <c r="C22" s="2">
        <v>7.0000000000000007E-2</v>
      </c>
      <c r="D22">
        <v>6</v>
      </c>
      <c r="E22" s="2">
        <v>6.66</v>
      </c>
      <c r="F22" s="2">
        <v>7.0000000000000007E-2</v>
      </c>
      <c r="G22">
        <v>6</v>
      </c>
      <c r="H22" t="s">
        <v>11</v>
      </c>
      <c r="I22" t="s">
        <v>117</v>
      </c>
      <c r="J22" s="3">
        <v>10</v>
      </c>
      <c r="K22" t="s">
        <v>17</v>
      </c>
      <c r="M22" s="1" t="s">
        <v>38</v>
      </c>
    </row>
    <row r="23" spans="1:13">
      <c r="A23" t="s">
        <v>39</v>
      </c>
      <c r="B23" s="2">
        <v>6.8</v>
      </c>
      <c r="C23" s="2">
        <v>7.0000000000000007E-2</v>
      </c>
      <c r="D23">
        <v>6</v>
      </c>
      <c r="E23" s="2">
        <v>6.76</v>
      </c>
      <c r="F23" s="2">
        <v>7.0000000000000007E-2</v>
      </c>
      <c r="G23">
        <v>6</v>
      </c>
      <c r="H23" t="s">
        <v>11</v>
      </c>
      <c r="I23" t="s">
        <v>117</v>
      </c>
      <c r="J23" s="3">
        <v>10</v>
      </c>
      <c r="K23" t="s">
        <v>17</v>
      </c>
    </row>
    <row r="24" spans="1:13">
      <c r="A24" t="s">
        <v>37</v>
      </c>
      <c r="B24" s="2">
        <v>6.66</v>
      </c>
      <c r="C24" s="2">
        <v>7.0000000000000007E-2</v>
      </c>
      <c r="D24">
        <v>6</v>
      </c>
      <c r="E24" s="2">
        <v>6.66</v>
      </c>
      <c r="F24" s="2">
        <v>7.0000000000000007E-2</v>
      </c>
      <c r="G24">
        <v>6</v>
      </c>
      <c r="H24" t="s">
        <v>40</v>
      </c>
      <c r="I24" t="s">
        <v>117</v>
      </c>
      <c r="J24" s="3">
        <v>20</v>
      </c>
      <c r="K24" t="s">
        <v>17</v>
      </c>
    </row>
    <row r="25" spans="1:13">
      <c r="A25" t="s">
        <v>39</v>
      </c>
      <c r="B25" s="2">
        <v>6.73</v>
      </c>
      <c r="C25" s="2">
        <v>7.0000000000000007E-2</v>
      </c>
      <c r="D25">
        <v>6</v>
      </c>
      <c r="E25" s="2">
        <v>6.76</v>
      </c>
      <c r="F25" s="2">
        <v>7.0000000000000007E-2</v>
      </c>
      <c r="G25">
        <v>6</v>
      </c>
      <c r="H25" t="s">
        <v>40</v>
      </c>
      <c r="I25" t="s">
        <v>117</v>
      </c>
      <c r="J25" s="3">
        <v>20</v>
      </c>
      <c r="K25" t="s">
        <v>17</v>
      </c>
    </row>
    <row r="26" spans="1:13">
      <c r="A26" t="s">
        <v>41</v>
      </c>
      <c r="B26" s="2">
        <v>6.91</v>
      </c>
      <c r="C26" s="2">
        <v>0.25</v>
      </c>
      <c r="D26">
        <v>18</v>
      </c>
      <c r="E26" s="2">
        <v>6.89</v>
      </c>
      <c r="F26" s="2">
        <v>0.25</v>
      </c>
      <c r="G26">
        <v>17</v>
      </c>
      <c r="H26" t="s">
        <v>11</v>
      </c>
      <c r="I26" t="s">
        <v>117</v>
      </c>
      <c r="J26" s="3">
        <v>20</v>
      </c>
      <c r="K26" t="s">
        <v>45</v>
      </c>
      <c r="M26" s="1" t="s">
        <v>42</v>
      </c>
    </row>
    <row r="27" spans="1:13">
      <c r="A27" t="s">
        <v>47</v>
      </c>
      <c r="B27" s="2">
        <v>5.7</v>
      </c>
      <c r="C27" s="2">
        <f>0.04*SQRT(D27)</f>
        <v>6.9282032302755092E-2</v>
      </c>
      <c r="D27">
        <v>3</v>
      </c>
      <c r="E27" s="2">
        <v>5.7</v>
      </c>
      <c r="F27" s="2">
        <f>0.04*SQRT(G27)</f>
        <v>6.9282032302755092E-2</v>
      </c>
      <c r="G27">
        <v>3</v>
      </c>
      <c r="H27" t="s">
        <v>11</v>
      </c>
      <c r="I27" t="s">
        <v>117</v>
      </c>
      <c r="J27" s="3">
        <v>10</v>
      </c>
      <c r="K27" t="s">
        <v>17</v>
      </c>
      <c r="M27" s="1" t="s">
        <v>46</v>
      </c>
    </row>
    <row r="28" spans="1:13">
      <c r="A28" t="s">
        <v>48</v>
      </c>
      <c r="B28" s="2">
        <v>6.38</v>
      </c>
      <c r="C28" s="2">
        <f>0.04*SQRT(D28)</f>
        <v>9.7979589711327114E-2</v>
      </c>
      <c r="D28">
        <v>6</v>
      </c>
      <c r="E28" s="2">
        <v>6.32</v>
      </c>
      <c r="F28" s="2">
        <f t="shared" ref="F28:F30" si="0">0.04*SQRT(G28)</f>
        <v>9.7979589711327114E-2</v>
      </c>
      <c r="G28">
        <v>6</v>
      </c>
      <c r="H28" t="s">
        <v>44</v>
      </c>
      <c r="I28" t="s">
        <v>117</v>
      </c>
      <c r="J28" s="3">
        <v>4</v>
      </c>
      <c r="K28" t="s">
        <v>17</v>
      </c>
      <c r="M28" s="1" t="s">
        <v>51</v>
      </c>
    </row>
    <row r="29" spans="1:13">
      <c r="A29" t="s">
        <v>49</v>
      </c>
      <c r="B29" s="2">
        <v>6.35</v>
      </c>
      <c r="C29" s="2">
        <f t="shared" ref="C29:C30" si="1">0.04*SQRT(D29)</f>
        <v>9.7979589711327114E-2</v>
      </c>
      <c r="D29">
        <v>6</v>
      </c>
      <c r="E29" s="2">
        <v>6.23</v>
      </c>
      <c r="F29" s="2">
        <f t="shared" si="0"/>
        <v>9.7979589711327114E-2</v>
      </c>
      <c r="G29">
        <v>6</v>
      </c>
      <c r="H29" t="s">
        <v>44</v>
      </c>
      <c r="I29" t="s">
        <v>117</v>
      </c>
      <c r="J29" s="3">
        <v>12</v>
      </c>
      <c r="K29" t="s">
        <v>17</v>
      </c>
    </row>
    <row r="30" spans="1:13">
      <c r="A30" t="s">
        <v>50</v>
      </c>
      <c r="B30" s="2">
        <v>6.32</v>
      </c>
      <c r="C30" s="2">
        <f t="shared" si="1"/>
        <v>9.7979589711327114E-2</v>
      </c>
      <c r="D30">
        <v>6</v>
      </c>
      <c r="E30" s="2">
        <v>6.33</v>
      </c>
      <c r="F30" s="2">
        <f t="shared" si="0"/>
        <v>9.7979589711327114E-2</v>
      </c>
      <c r="G30">
        <v>6</v>
      </c>
      <c r="H30" t="s">
        <v>44</v>
      </c>
      <c r="I30" t="s">
        <v>117</v>
      </c>
      <c r="J30" s="3">
        <v>20</v>
      </c>
      <c r="K30" t="s">
        <v>17</v>
      </c>
    </row>
    <row r="31" spans="1:13">
      <c r="A31" t="s">
        <v>53</v>
      </c>
      <c r="B31" s="2">
        <v>6.53</v>
      </c>
      <c r="C31" s="2">
        <f>0.072*SQRT(D31)</f>
        <v>0.14399999999999999</v>
      </c>
      <c r="D31">
        <v>4</v>
      </c>
      <c r="E31" s="2">
        <v>6.32</v>
      </c>
      <c r="F31" s="2">
        <f>0.072*SQRT(G31)</f>
        <v>0.14399999999999999</v>
      </c>
      <c r="G31">
        <v>4</v>
      </c>
      <c r="H31" t="s">
        <v>43</v>
      </c>
      <c r="I31" t="s">
        <v>117</v>
      </c>
      <c r="J31" s="3">
        <f>0.5/16.8</f>
        <v>2.976190476190476E-2</v>
      </c>
      <c r="K31" t="s">
        <v>45</v>
      </c>
      <c r="M31" s="1" t="s">
        <v>52</v>
      </c>
    </row>
    <row r="32" spans="1:13">
      <c r="A32" t="s">
        <v>55</v>
      </c>
      <c r="B32" s="2">
        <v>6.25</v>
      </c>
      <c r="C32" s="2">
        <f>0.03*SQRT(D32)</f>
        <v>0.06</v>
      </c>
      <c r="D32">
        <v>4</v>
      </c>
      <c r="E32" s="2">
        <v>6.31</v>
      </c>
      <c r="F32" s="2">
        <f t="shared" ref="F32:F33" si="2">0.03*SQRT(G32)</f>
        <v>0.06</v>
      </c>
      <c r="G32">
        <v>4</v>
      </c>
      <c r="H32" t="s">
        <v>44</v>
      </c>
      <c r="I32" t="s">
        <v>117</v>
      </c>
      <c r="J32" s="3">
        <v>12</v>
      </c>
      <c r="K32" t="s">
        <v>45</v>
      </c>
      <c r="M32" s="1" t="s">
        <v>54</v>
      </c>
    </row>
    <row r="33" spans="1:13">
      <c r="A33" t="s">
        <v>56</v>
      </c>
      <c r="B33" s="2">
        <v>6.1</v>
      </c>
      <c r="C33" s="2">
        <f t="shared" ref="C33" si="3">0.03*SQRT(D33)</f>
        <v>0.06</v>
      </c>
      <c r="D33">
        <v>4</v>
      </c>
      <c r="E33" s="2">
        <v>6.15</v>
      </c>
      <c r="F33" s="2">
        <f t="shared" si="2"/>
        <v>0.06</v>
      </c>
      <c r="G33">
        <v>4</v>
      </c>
      <c r="H33" t="s">
        <v>44</v>
      </c>
      <c r="I33" t="s">
        <v>117</v>
      </c>
      <c r="J33" s="3">
        <v>12</v>
      </c>
      <c r="K33" t="s">
        <v>45</v>
      </c>
    </row>
    <row r="34" spans="1:13">
      <c r="A34" t="s">
        <v>58</v>
      </c>
      <c r="B34" s="2">
        <v>5.88</v>
      </c>
      <c r="C34" s="2">
        <f>0.08*SQRT(D34)</f>
        <v>0.13856406460551018</v>
      </c>
      <c r="D34">
        <v>3</v>
      </c>
      <c r="E34" s="2">
        <v>5.81</v>
      </c>
      <c r="F34" s="2">
        <f t="shared" ref="F34:F35" si="4">0.08*SQRT(G34)</f>
        <v>0.13856406460551018</v>
      </c>
      <c r="G34">
        <v>3</v>
      </c>
      <c r="H34" t="s">
        <v>11</v>
      </c>
      <c r="I34" t="s">
        <v>117</v>
      </c>
      <c r="J34" s="3">
        <v>17.399999999999999</v>
      </c>
      <c r="K34" t="s">
        <v>45</v>
      </c>
      <c r="M34" s="1" t="s">
        <v>57</v>
      </c>
    </row>
    <row r="35" spans="1:13">
      <c r="A35" t="s">
        <v>59</v>
      </c>
      <c r="B35" s="2">
        <v>5.89</v>
      </c>
      <c r="C35" s="2">
        <f t="shared" ref="C35" si="5">0.08*SQRT(D35)</f>
        <v>0.13856406460551018</v>
      </c>
      <c r="D35">
        <v>3</v>
      </c>
      <c r="E35" s="2">
        <v>5.81</v>
      </c>
      <c r="F35" s="2">
        <f t="shared" si="4"/>
        <v>0.13856406460551018</v>
      </c>
      <c r="G35">
        <v>3</v>
      </c>
      <c r="H35" t="s">
        <v>11</v>
      </c>
      <c r="I35" t="s">
        <v>117</v>
      </c>
      <c r="J35" s="3">
        <v>57.8</v>
      </c>
      <c r="K35" t="s">
        <v>45</v>
      </c>
    </row>
    <row r="36" spans="1:13">
      <c r="A36" t="s">
        <v>61</v>
      </c>
      <c r="B36" s="2">
        <v>6.3</v>
      </c>
      <c r="C36" s="2">
        <f>0.09*SQRT(D36)</f>
        <v>0.20124611797498107</v>
      </c>
      <c r="D36">
        <v>5</v>
      </c>
      <c r="E36" s="2">
        <v>6</v>
      </c>
      <c r="F36" s="2">
        <f t="shared" ref="F36:F37" si="6">0.09*SQRT(G36)</f>
        <v>0.20124611797498107</v>
      </c>
      <c r="G36">
        <v>5</v>
      </c>
      <c r="H36" t="s">
        <v>44</v>
      </c>
      <c r="I36" t="s">
        <v>117</v>
      </c>
      <c r="J36" s="3">
        <v>12</v>
      </c>
      <c r="K36" t="s">
        <v>17</v>
      </c>
      <c r="M36" s="1" t="s">
        <v>60</v>
      </c>
    </row>
    <row r="37" spans="1:13">
      <c r="A37" t="s">
        <v>62</v>
      </c>
      <c r="B37" s="2">
        <v>6.5</v>
      </c>
      <c r="C37" s="2">
        <f t="shared" ref="C37" si="7">0.09*SQRT(D37)</f>
        <v>0.20124611797498107</v>
      </c>
      <c r="D37">
        <v>5</v>
      </c>
      <c r="E37" s="2">
        <v>6.2</v>
      </c>
      <c r="F37" s="2">
        <f t="shared" si="6"/>
        <v>0.20124611797498107</v>
      </c>
      <c r="G37">
        <v>5</v>
      </c>
      <c r="H37" t="s">
        <v>44</v>
      </c>
      <c r="I37" t="s">
        <v>117</v>
      </c>
      <c r="J37" s="3">
        <v>12</v>
      </c>
      <c r="K37" t="s">
        <v>17</v>
      </c>
    </row>
    <row r="38" spans="1:13">
      <c r="A38" t="s">
        <v>64</v>
      </c>
      <c r="B38" s="2">
        <v>5.37</v>
      </c>
      <c r="C38" s="2">
        <f>0.055*SQRT(D38)</f>
        <v>0.13472193585307479</v>
      </c>
      <c r="D38">
        <v>6</v>
      </c>
      <c r="E38" s="2">
        <v>5.19</v>
      </c>
      <c r="F38" s="2">
        <f>0.055*SQRT(G38)</f>
        <v>0.13472193585307479</v>
      </c>
      <c r="G38">
        <v>6</v>
      </c>
      <c r="H38" t="s">
        <v>11</v>
      </c>
      <c r="I38" t="s">
        <v>117</v>
      </c>
      <c r="J38" s="3">
        <v>8</v>
      </c>
      <c r="K38" t="s">
        <v>45</v>
      </c>
      <c r="M38" s="1" t="s">
        <v>63</v>
      </c>
    </row>
    <row r="39" spans="1:13">
      <c r="A39" t="s">
        <v>141</v>
      </c>
      <c r="B39" s="2">
        <v>5.69</v>
      </c>
      <c r="C39" s="2">
        <f>0.08*SQRT(D39)</f>
        <v>0.30983866769659335</v>
      </c>
      <c r="D39">
        <f>60/4</f>
        <v>15</v>
      </c>
      <c r="E39" s="2">
        <v>5.79</v>
      </c>
      <c r="F39" s="2">
        <f t="shared" ref="F39" si="8">0.08*SQRT(G39)</f>
        <v>0.30983866769659335</v>
      </c>
      <c r="G39">
        <f>60/4</f>
        <v>15</v>
      </c>
      <c r="H39" t="s">
        <v>43</v>
      </c>
      <c r="I39" t="s">
        <v>117</v>
      </c>
      <c r="J39" s="3">
        <v>2.5499999999999998</v>
      </c>
      <c r="K39" t="s">
        <v>45</v>
      </c>
      <c r="M39" s="1" t="s">
        <v>65</v>
      </c>
    </row>
    <row r="40" spans="1:13">
      <c r="A40" t="s">
        <v>119</v>
      </c>
      <c r="B40" s="2">
        <v>6.14</v>
      </c>
      <c r="C40" s="2">
        <f>0.03*SQRT(D40)</f>
        <v>5.1961524227066312E-2</v>
      </c>
      <c r="D40">
        <v>3</v>
      </c>
      <c r="E40" s="2">
        <v>6.15</v>
      </c>
      <c r="F40" s="2">
        <f t="shared" ref="F40:F41" si="9">0.03*SQRT(G40)</f>
        <v>4.2426406871192854E-2</v>
      </c>
      <c r="G40">
        <v>2</v>
      </c>
      <c r="H40" t="s">
        <v>43</v>
      </c>
      <c r="I40" t="s">
        <v>117</v>
      </c>
      <c r="J40" s="3">
        <v>0.02</v>
      </c>
      <c r="K40" t="s">
        <v>67</v>
      </c>
      <c r="M40" s="1" t="s">
        <v>66</v>
      </c>
    </row>
    <row r="41" spans="1:13">
      <c r="A41" t="s">
        <v>142</v>
      </c>
      <c r="B41" s="2">
        <v>6.2</v>
      </c>
      <c r="C41" s="2">
        <f t="shared" ref="C41" si="10">0.03*SQRT(D41)</f>
        <v>5.1961524227066312E-2</v>
      </c>
      <c r="D41">
        <v>3</v>
      </c>
      <c r="E41" s="2">
        <v>6.15</v>
      </c>
      <c r="F41" s="2">
        <f t="shared" si="9"/>
        <v>4.2426406871192854E-2</v>
      </c>
      <c r="G41">
        <v>2</v>
      </c>
      <c r="H41" t="s">
        <v>43</v>
      </c>
      <c r="I41" t="s">
        <v>117</v>
      </c>
      <c r="J41" s="3">
        <v>0.2</v>
      </c>
      <c r="K41" t="s">
        <v>67</v>
      </c>
    </row>
    <row r="42" spans="1:13">
      <c r="A42" t="s">
        <v>143</v>
      </c>
      <c r="B42" s="2">
        <v>6.05</v>
      </c>
      <c r="C42" s="2">
        <f>0.05*SQRT(D42)</f>
        <v>0.14142135623730953</v>
      </c>
      <c r="D42">
        <v>8</v>
      </c>
      <c r="E42" s="2">
        <v>6.04</v>
      </c>
      <c r="F42" s="2">
        <f t="shared" ref="F42:F43" si="11">0.05*SQRT(G42)</f>
        <v>0.14142135623730953</v>
      </c>
      <c r="G42">
        <v>8</v>
      </c>
      <c r="H42" t="s">
        <v>43</v>
      </c>
      <c r="I42" t="s">
        <v>117</v>
      </c>
      <c r="J42" s="3">
        <v>5</v>
      </c>
      <c r="K42" t="s">
        <v>45</v>
      </c>
      <c r="M42" s="1" t="s">
        <v>68</v>
      </c>
    </row>
    <row r="43" spans="1:13">
      <c r="A43" t="s">
        <v>144</v>
      </c>
      <c r="B43" s="2">
        <v>6</v>
      </c>
      <c r="C43" s="2">
        <f>0.05*SQRT(D43)</f>
        <v>0.14142135623730953</v>
      </c>
      <c r="D43">
        <v>8</v>
      </c>
      <c r="E43" s="2">
        <v>6</v>
      </c>
      <c r="F43" s="2">
        <f t="shared" si="11"/>
        <v>0.14142135623730953</v>
      </c>
      <c r="G43">
        <v>8</v>
      </c>
      <c r="H43" t="s">
        <v>43</v>
      </c>
      <c r="I43" t="s">
        <v>117</v>
      </c>
      <c r="J43" s="3">
        <v>5</v>
      </c>
      <c r="K43" t="s">
        <v>45</v>
      </c>
    </row>
    <row r="44" spans="1:13">
      <c r="A44" t="s">
        <v>137</v>
      </c>
      <c r="B44" s="2">
        <v>6.5</v>
      </c>
      <c r="C44" s="2">
        <f>0.14*SQRT(D44)</f>
        <v>0.24248711305964282</v>
      </c>
      <c r="D44">
        <v>3</v>
      </c>
      <c r="E44" s="2">
        <v>6.39</v>
      </c>
      <c r="F44" s="2">
        <f>0.14*SQRT(G44)</f>
        <v>0.24248711305964282</v>
      </c>
      <c r="G44">
        <v>3</v>
      </c>
      <c r="H44" t="s">
        <v>43</v>
      </c>
      <c r="I44" t="s">
        <v>117</v>
      </c>
      <c r="J44" s="3">
        <v>5</v>
      </c>
      <c r="K44" t="s">
        <v>69</v>
      </c>
      <c r="M44" s="1" t="s">
        <v>70</v>
      </c>
    </row>
    <row r="45" spans="1:13">
      <c r="A45" t="s">
        <v>136</v>
      </c>
      <c r="B45" s="2">
        <v>6.24</v>
      </c>
      <c r="C45" s="2">
        <f>0.024*SQRT(D45)</f>
        <v>4.8000000000000001E-2</v>
      </c>
      <c r="D45">
        <v>4</v>
      </c>
      <c r="E45" s="2">
        <v>6.19</v>
      </c>
      <c r="F45" s="2">
        <f>0.024*SQRT(G45)</f>
        <v>4.8000000000000001E-2</v>
      </c>
      <c r="G45">
        <v>4</v>
      </c>
      <c r="H45" t="s">
        <v>43</v>
      </c>
      <c r="I45" t="s">
        <v>117</v>
      </c>
      <c r="J45" s="3">
        <v>10</v>
      </c>
      <c r="K45" t="s">
        <v>45</v>
      </c>
      <c r="M45" s="1" t="s">
        <v>71</v>
      </c>
    </row>
    <row r="46" spans="1:13">
      <c r="A46" t="s">
        <v>146</v>
      </c>
      <c r="B46" s="2">
        <v>6.58</v>
      </c>
      <c r="C46" s="2">
        <f>0.05*SQRT(D46)</f>
        <v>8.6602540378443865E-2</v>
      </c>
      <c r="D46">
        <v>3</v>
      </c>
      <c r="E46" s="2">
        <v>6.47</v>
      </c>
      <c r="F46" s="2">
        <f>0.05*SQRT(G46)</f>
        <v>8.6602540378443865E-2</v>
      </c>
      <c r="G46">
        <v>3</v>
      </c>
      <c r="H46" t="s">
        <v>43</v>
      </c>
      <c r="I46" t="s">
        <v>117</v>
      </c>
      <c r="J46" s="3">
        <v>5</v>
      </c>
      <c r="K46" t="s">
        <v>69</v>
      </c>
      <c r="M46" s="1" t="s">
        <v>72</v>
      </c>
    </row>
    <row r="47" spans="1:13">
      <c r="A47" t="s">
        <v>145</v>
      </c>
      <c r="B47" s="2">
        <v>6.55</v>
      </c>
      <c r="C47" s="2">
        <f>0.05*SQRT(D47)</f>
        <v>8.6602540378443865E-2</v>
      </c>
      <c r="D47">
        <v>3</v>
      </c>
      <c r="E47" s="2">
        <v>6.45</v>
      </c>
      <c r="F47" s="2">
        <f>0.05*SQRT(G47)</f>
        <v>8.6602540378443865E-2</v>
      </c>
      <c r="G47">
        <v>3</v>
      </c>
      <c r="H47" t="s">
        <v>43</v>
      </c>
      <c r="I47" t="s">
        <v>117</v>
      </c>
      <c r="J47" s="3">
        <v>5</v>
      </c>
      <c r="K47" t="s">
        <v>69</v>
      </c>
      <c r="M47" s="1" t="s">
        <v>72</v>
      </c>
    </row>
    <row r="48" spans="1:13">
      <c r="A48" t="s">
        <v>135</v>
      </c>
      <c r="B48" s="2">
        <v>5.85</v>
      </c>
      <c r="C48" s="2">
        <f>0.05*SQRT(D48)</f>
        <v>8.6602540378443865E-2</v>
      </c>
      <c r="D48">
        <v>3</v>
      </c>
      <c r="E48" s="2">
        <v>6.05</v>
      </c>
      <c r="F48" s="2">
        <f>0.05*SQRT(G48)</f>
        <v>8.6602540378443865E-2</v>
      </c>
      <c r="G48">
        <v>3</v>
      </c>
      <c r="H48" t="s">
        <v>43</v>
      </c>
      <c r="I48" t="s">
        <v>117</v>
      </c>
      <c r="J48" s="3">
        <v>3</v>
      </c>
      <c r="K48" t="s">
        <v>74</v>
      </c>
      <c r="M48" s="1" t="s">
        <v>73</v>
      </c>
    </row>
    <row r="49" spans="1:13">
      <c r="A49" t="s">
        <v>134</v>
      </c>
      <c r="B49" s="2">
        <v>6.28</v>
      </c>
      <c r="C49" s="2">
        <f>0.103*SQRT(D49)</f>
        <v>0.20599999999999999</v>
      </c>
      <c r="D49">
        <v>4</v>
      </c>
      <c r="E49" s="2">
        <v>6.16</v>
      </c>
      <c r="F49" s="2">
        <f>0.087*SQRT(G49)</f>
        <v>0.17399999999999999</v>
      </c>
      <c r="G49">
        <v>4</v>
      </c>
      <c r="H49" t="s">
        <v>76</v>
      </c>
      <c r="I49" t="s">
        <v>117</v>
      </c>
      <c r="J49" s="3">
        <v>2.2999999999999998</v>
      </c>
      <c r="K49" t="s">
        <v>77</v>
      </c>
      <c r="M49" s="1" t="s">
        <v>75</v>
      </c>
    </row>
    <row r="50" spans="1:13">
      <c r="A50" t="s">
        <v>133</v>
      </c>
      <c r="B50" s="2">
        <v>6.22</v>
      </c>
      <c r="C50" s="2">
        <f>0.103*SQRT(D50)</f>
        <v>0.20599999999999999</v>
      </c>
      <c r="D50">
        <v>4</v>
      </c>
      <c r="E50" s="2">
        <v>6.29</v>
      </c>
      <c r="F50" s="2">
        <f>0.087*SQRT(G50)</f>
        <v>0.17399999999999999</v>
      </c>
      <c r="G50">
        <v>4</v>
      </c>
      <c r="H50" t="s">
        <v>76</v>
      </c>
      <c r="I50" t="s">
        <v>117</v>
      </c>
      <c r="J50" s="3">
        <v>2.2999999999999998</v>
      </c>
      <c r="K50" t="s">
        <v>77</v>
      </c>
    </row>
    <row r="51" spans="1:13">
      <c r="A51" t="s">
        <v>148</v>
      </c>
      <c r="B51" s="2">
        <v>5.35</v>
      </c>
      <c r="C51" s="2">
        <f>0.19*SQRT(D51)</f>
        <v>0.38</v>
      </c>
      <c r="D51">
        <v>4</v>
      </c>
      <c r="E51" s="2">
        <v>5.36</v>
      </c>
      <c r="F51" s="2">
        <f t="shared" ref="F51:F52" si="12">0.19*SQRT(G51)</f>
        <v>0.38</v>
      </c>
      <c r="G51">
        <v>4</v>
      </c>
      <c r="H51" t="s">
        <v>76</v>
      </c>
      <c r="I51" t="s">
        <v>117</v>
      </c>
      <c r="J51" s="3">
        <v>5</v>
      </c>
      <c r="K51" t="s">
        <v>45</v>
      </c>
      <c r="M51" s="1" t="s">
        <v>78</v>
      </c>
    </row>
    <row r="52" spans="1:13">
      <c r="A52" t="s">
        <v>147</v>
      </c>
      <c r="B52" s="2">
        <v>5.34</v>
      </c>
      <c r="C52" s="2">
        <f t="shared" ref="C52" si="13">0.19*SQRT(D52)</f>
        <v>0.38</v>
      </c>
      <c r="D52">
        <v>4</v>
      </c>
      <c r="E52" s="2">
        <v>5.36</v>
      </c>
      <c r="F52" s="2">
        <f t="shared" si="12"/>
        <v>0.38</v>
      </c>
      <c r="G52">
        <v>4</v>
      </c>
      <c r="H52" t="s">
        <v>76</v>
      </c>
      <c r="I52" t="s">
        <v>117</v>
      </c>
      <c r="J52" s="3">
        <v>2</v>
      </c>
      <c r="K52" t="s">
        <v>45</v>
      </c>
    </row>
    <row r="53" spans="1:13">
      <c r="A53" t="s">
        <v>149</v>
      </c>
      <c r="B53" s="2">
        <v>7.11</v>
      </c>
      <c r="C53" s="2">
        <f>0.075*SQRT(D53)</f>
        <v>0.15</v>
      </c>
      <c r="D53">
        <v>4</v>
      </c>
      <c r="E53" s="2">
        <v>7.07</v>
      </c>
      <c r="F53" s="2">
        <f t="shared" ref="F53" si="14">0.075*SQRT(G53)</f>
        <v>0.15</v>
      </c>
      <c r="G53">
        <v>4</v>
      </c>
      <c r="H53" t="s">
        <v>76</v>
      </c>
      <c r="I53" t="s">
        <v>117</v>
      </c>
      <c r="J53">
        <v>0</v>
      </c>
      <c r="K53" t="s">
        <v>80</v>
      </c>
      <c r="M53" s="1" t="s">
        <v>79</v>
      </c>
    </row>
    <row r="54" spans="1:13">
      <c r="A54" t="s">
        <v>130</v>
      </c>
      <c r="B54" s="2">
        <v>6.39</v>
      </c>
      <c r="C54" s="2">
        <f>0.1*SQRT(D54)</f>
        <v>0.2</v>
      </c>
      <c r="D54">
        <v>4</v>
      </c>
      <c r="E54" s="2">
        <v>6.36</v>
      </c>
      <c r="F54" s="2">
        <f t="shared" ref="F54:F55" si="15">0.1*SQRT(G54)</f>
        <v>0.2</v>
      </c>
      <c r="G54">
        <v>4</v>
      </c>
      <c r="H54" t="s">
        <v>76</v>
      </c>
      <c r="I54" t="s">
        <v>117</v>
      </c>
      <c r="J54">
        <v>0</v>
      </c>
      <c r="K54" t="s">
        <v>45</v>
      </c>
      <c r="M54" s="1" t="s">
        <v>81</v>
      </c>
    </row>
    <row r="55" spans="1:13">
      <c r="A55" t="s">
        <v>129</v>
      </c>
      <c r="B55" s="2">
        <v>6.41</v>
      </c>
      <c r="C55" s="2">
        <f>0.1*SQRT(D55)</f>
        <v>0.2</v>
      </c>
      <c r="D55">
        <v>4</v>
      </c>
      <c r="E55" s="2">
        <v>6.26</v>
      </c>
      <c r="F55" s="2">
        <f t="shared" si="15"/>
        <v>0.2</v>
      </c>
      <c r="G55">
        <v>4</v>
      </c>
      <c r="H55" t="s">
        <v>76</v>
      </c>
      <c r="I55" t="s">
        <v>117</v>
      </c>
      <c r="J55">
        <v>0</v>
      </c>
      <c r="K55" t="s">
        <v>45</v>
      </c>
    </row>
    <row r="56" spans="1:13">
      <c r="A56" t="s">
        <v>128</v>
      </c>
      <c r="B56" s="2">
        <v>6.46</v>
      </c>
      <c r="C56" s="2">
        <f>0.04*SQRT(D56)</f>
        <v>0.08</v>
      </c>
      <c r="D56">
        <v>4</v>
      </c>
      <c r="E56" s="2">
        <v>6.33</v>
      </c>
      <c r="F56" s="2">
        <f t="shared" ref="F56:F57" si="16">0.04*SQRT(G56)</f>
        <v>0.08</v>
      </c>
      <c r="G56">
        <v>4</v>
      </c>
      <c r="H56" t="s">
        <v>76</v>
      </c>
      <c r="I56" t="s">
        <v>117</v>
      </c>
      <c r="J56">
        <v>0</v>
      </c>
      <c r="K56" t="s">
        <v>45</v>
      </c>
      <c r="M56" s="1" t="s">
        <v>82</v>
      </c>
    </row>
    <row r="57" spans="1:13">
      <c r="A57" t="s">
        <v>127</v>
      </c>
      <c r="B57" s="2">
        <v>6.53</v>
      </c>
      <c r="C57" s="2">
        <f>0.04*SQRT(D57)</f>
        <v>0.08</v>
      </c>
      <c r="D57">
        <v>4</v>
      </c>
      <c r="E57" s="2">
        <v>6.44</v>
      </c>
      <c r="F57" s="2">
        <f t="shared" si="16"/>
        <v>0.08</v>
      </c>
      <c r="G57">
        <v>4</v>
      </c>
      <c r="H57" t="s">
        <v>76</v>
      </c>
      <c r="I57" t="s">
        <v>117</v>
      </c>
      <c r="J57">
        <v>0</v>
      </c>
      <c r="K57" t="s">
        <v>45</v>
      </c>
    </row>
    <row r="58" spans="1:13">
      <c r="A58" t="s">
        <v>150</v>
      </c>
      <c r="B58" s="2">
        <v>7.31</v>
      </c>
      <c r="C58" s="2">
        <f>0.29*SQRT(D58)</f>
        <v>0.82024386617639511</v>
      </c>
      <c r="D58">
        <v>8</v>
      </c>
      <c r="E58" s="2">
        <v>6.91</v>
      </c>
      <c r="F58" s="2">
        <f>0.29*SQRT(G58)</f>
        <v>0.82024386617639511</v>
      </c>
      <c r="G58">
        <v>8</v>
      </c>
      <c r="H58" t="s">
        <v>76</v>
      </c>
      <c r="I58" t="s">
        <v>117</v>
      </c>
      <c r="J58">
        <v>0</v>
      </c>
      <c r="K58" t="s">
        <v>67</v>
      </c>
      <c r="M58" s="1" t="s">
        <v>83</v>
      </c>
    </row>
    <row r="59" spans="1:13">
      <c r="A59" t="s">
        <v>125</v>
      </c>
      <c r="B59" s="2">
        <v>5.64</v>
      </c>
      <c r="C59" s="2">
        <f>0.08*SQRT(D59)</f>
        <v>0.47328638264796929</v>
      </c>
      <c r="D59">
        <v>35</v>
      </c>
      <c r="E59" s="2">
        <v>5.72</v>
      </c>
      <c r="F59" s="2">
        <f>0.08*SQRT(G59)</f>
        <v>0.41569219381653055</v>
      </c>
      <c r="G59">
        <v>27</v>
      </c>
      <c r="H59" t="s">
        <v>76</v>
      </c>
      <c r="I59" t="s">
        <v>117</v>
      </c>
      <c r="J59">
        <v>0</v>
      </c>
      <c r="K59" t="s">
        <v>17</v>
      </c>
      <c r="M59" s="1" t="s">
        <v>84</v>
      </c>
    </row>
    <row r="60" spans="1:13">
      <c r="A60" t="s">
        <v>124</v>
      </c>
      <c r="B60" s="2">
        <v>5.8</v>
      </c>
      <c r="C60" s="2">
        <f>0.12*SQRT(D60)</f>
        <v>0.33941125496954283</v>
      </c>
      <c r="D60">
        <v>8</v>
      </c>
      <c r="E60" s="2">
        <v>5.64</v>
      </c>
      <c r="F60" s="2">
        <f>0.12*SQRT(G60)</f>
        <v>0.33941125496954283</v>
      </c>
      <c r="G60">
        <v>8</v>
      </c>
      <c r="H60" t="s">
        <v>76</v>
      </c>
      <c r="I60" t="s">
        <v>117</v>
      </c>
      <c r="J60">
        <v>0</v>
      </c>
      <c r="K60" t="s">
        <v>45</v>
      </c>
      <c r="M60" s="1" t="s">
        <v>85</v>
      </c>
    </row>
    <row r="61" spans="1:13">
      <c r="A61" t="s">
        <v>123</v>
      </c>
      <c r="B61" s="2">
        <v>5.39</v>
      </c>
      <c r="C61" s="2">
        <f>0.101*SQRT(D61)</f>
        <v>0.31939004367700635</v>
      </c>
      <c r="D61">
        <v>10</v>
      </c>
      <c r="E61" s="2">
        <v>5.93</v>
      </c>
      <c r="F61" s="2">
        <f t="shared" ref="F61:F64" si="17">0.101*SQRT(G61)</f>
        <v>0.31939004367700635</v>
      </c>
      <c r="G61">
        <v>10</v>
      </c>
      <c r="H61" t="s">
        <v>76</v>
      </c>
      <c r="I61" t="s">
        <v>117</v>
      </c>
      <c r="J61">
        <v>0.2</v>
      </c>
      <c r="K61" t="s">
        <v>12</v>
      </c>
      <c r="M61" s="1" t="s">
        <v>86</v>
      </c>
    </row>
    <row r="62" spans="1:13">
      <c r="A62" t="s">
        <v>123</v>
      </c>
      <c r="B62" s="2">
        <v>5.67</v>
      </c>
      <c r="C62" s="2">
        <f t="shared" ref="C62:C64" si="18">0.101*SQRT(D62)</f>
        <v>0.31939004367700635</v>
      </c>
      <c r="D62">
        <v>10</v>
      </c>
      <c r="E62" s="2">
        <v>5.93</v>
      </c>
      <c r="F62" s="2">
        <f t="shared" si="17"/>
        <v>0.31939004367700635</v>
      </c>
      <c r="G62">
        <v>10</v>
      </c>
      <c r="H62" t="s">
        <v>76</v>
      </c>
      <c r="I62" t="s">
        <v>117</v>
      </c>
      <c r="J62">
        <v>0.2</v>
      </c>
      <c r="K62" t="s">
        <v>12</v>
      </c>
    </row>
    <row r="63" spans="1:13">
      <c r="A63" t="s">
        <v>122</v>
      </c>
      <c r="B63" s="2">
        <v>5.81</v>
      </c>
      <c r="C63" s="2">
        <f t="shared" si="18"/>
        <v>0.31939004367700635</v>
      </c>
      <c r="D63">
        <v>10</v>
      </c>
      <c r="E63" s="2">
        <v>5.88</v>
      </c>
      <c r="F63" s="2">
        <f t="shared" si="17"/>
        <v>0.31939004367700635</v>
      </c>
      <c r="G63">
        <v>10</v>
      </c>
      <c r="H63" t="s">
        <v>76</v>
      </c>
      <c r="I63" t="s">
        <v>117</v>
      </c>
      <c r="J63">
        <v>0.2</v>
      </c>
      <c r="K63" t="s">
        <v>12</v>
      </c>
    </row>
    <row r="64" spans="1:13">
      <c r="A64" t="s">
        <v>122</v>
      </c>
      <c r="B64" s="2">
        <v>5.8</v>
      </c>
      <c r="C64" s="2">
        <f t="shared" si="18"/>
        <v>0.31939004367700635</v>
      </c>
      <c r="D64">
        <v>10</v>
      </c>
      <c r="E64" s="2">
        <v>5.88</v>
      </c>
      <c r="F64" s="2">
        <f t="shared" si="17"/>
        <v>0.31939004367700635</v>
      </c>
      <c r="G64">
        <v>10</v>
      </c>
      <c r="H64" t="s">
        <v>76</v>
      </c>
      <c r="I64" t="s">
        <v>117</v>
      </c>
      <c r="J64">
        <v>0.2</v>
      </c>
      <c r="K64" t="s">
        <v>12</v>
      </c>
    </row>
    <row r="65" spans="1:13">
      <c r="A65" t="s">
        <v>89</v>
      </c>
      <c r="B65" s="2">
        <v>6.41</v>
      </c>
      <c r="C65" s="2">
        <f>0.059*SQRT(D65)</f>
        <v>0.11799999999999999</v>
      </c>
      <c r="D65">
        <v>4</v>
      </c>
      <c r="E65" s="2">
        <v>6.43</v>
      </c>
      <c r="F65" s="2">
        <f t="shared" ref="F65:F67" si="19">0.059*SQRT(G65)</f>
        <v>0.14451989482420749</v>
      </c>
      <c r="G65">
        <v>6</v>
      </c>
      <c r="H65" t="s">
        <v>87</v>
      </c>
      <c r="I65" t="s">
        <v>117</v>
      </c>
      <c r="J65">
        <v>4</v>
      </c>
      <c r="K65" t="s">
        <v>17</v>
      </c>
      <c r="M65" s="1" t="s">
        <v>88</v>
      </c>
    </row>
    <row r="66" spans="1:13">
      <c r="A66" t="s">
        <v>90</v>
      </c>
      <c r="B66" s="2">
        <v>6.54</v>
      </c>
      <c r="C66" s="2">
        <f t="shared" ref="C66:C67" si="20">0.059*SQRT(D66)</f>
        <v>0.11799999999999999</v>
      </c>
      <c r="D66">
        <v>4</v>
      </c>
      <c r="E66" s="2">
        <v>6.43</v>
      </c>
      <c r="F66" s="2">
        <f t="shared" si="19"/>
        <v>0.14451989482420749</v>
      </c>
      <c r="G66">
        <v>6</v>
      </c>
      <c r="H66" t="s">
        <v>87</v>
      </c>
      <c r="I66" t="s">
        <v>117</v>
      </c>
      <c r="J66">
        <v>4</v>
      </c>
      <c r="K66" t="s">
        <v>17</v>
      </c>
    </row>
    <row r="67" spans="1:13">
      <c r="A67" t="s">
        <v>91</v>
      </c>
      <c r="B67" s="2">
        <v>6.56</v>
      </c>
      <c r="C67" s="2">
        <f t="shared" si="20"/>
        <v>0.11799999999999999</v>
      </c>
      <c r="D67">
        <v>4</v>
      </c>
      <c r="E67" s="2">
        <v>6.43</v>
      </c>
      <c r="F67" s="2">
        <f t="shared" si="19"/>
        <v>0.14451989482420749</v>
      </c>
      <c r="G67">
        <v>6</v>
      </c>
      <c r="H67" t="s">
        <v>87</v>
      </c>
      <c r="I67" t="s">
        <v>117</v>
      </c>
      <c r="J67">
        <v>4</v>
      </c>
      <c r="K67" t="s">
        <v>17</v>
      </c>
    </row>
    <row r="68" spans="1:13">
      <c r="A68" t="s">
        <v>120</v>
      </c>
      <c r="B68" s="2">
        <v>6.11</v>
      </c>
      <c r="C68" s="2">
        <f>0.07*SQRT(D68)</f>
        <v>0.22135943621178658</v>
      </c>
      <c r="D68">
        <v>10</v>
      </c>
      <c r="E68" s="2">
        <v>6.1</v>
      </c>
      <c r="F68" s="2">
        <f t="shared" ref="F68:F69" si="21">0.07*SQRT(G68)</f>
        <v>0.22135943621178658</v>
      </c>
      <c r="G68">
        <v>10</v>
      </c>
      <c r="H68" t="s">
        <v>87</v>
      </c>
      <c r="I68" t="s">
        <v>117</v>
      </c>
      <c r="J68">
        <v>20</v>
      </c>
      <c r="K68" t="s">
        <v>45</v>
      </c>
      <c r="M68" s="1" t="s">
        <v>92</v>
      </c>
    </row>
    <row r="69" spans="1:13">
      <c r="A69" t="s">
        <v>121</v>
      </c>
      <c r="B69" s="2">
        <v>6.08</v>
      </c>
      <c r="C69" s="2">
        <f t="shared" ref="C69" si="22">0.07*SQRT(D69)</f>
        <v>0.22135943621178658</v>
      </c>
      <c r="D69">
        <v>10</v>
      </c>
      <c r="E69" s="2">
        <v>6.1</v>
      </c>
      <c r="F69" s="2">
        <f t="shared" si="21"/>
        <v>0.22135943621178658</v>
      </c>
      <c r="G69">
        <v>10</v>
      </c>
      <c r="H69" t="s">
        <v>87</v>
      </c>
      <c r="I69" t="s">
        <v>117</v>
      </c>
      <c r="J69">
        <v>20</v>
      </c>
      <c r="K69" t="s">
        <v>45</v>
      </c>
    </row>
    <row r="70" spans="1:13">
      <c r="A70" t="s">
        <v>94</v>
      </c>
      <c r="B70" s="2">
        <v>6.01</v>
      </c>
      <c r="C70" s="2">
        <f>0.05*SQRT(D70)</f>
        <v>0.1</v>
      </c>
      <c r="D70">
        <v>4</v>
      </c>
      <c r="E70" s="2">
        <v>5.77</v>
      </c>
      <c r="F70" s="2">
        <f t="shared" ref="F70:F72" si="23">0.05*SQRT(G70)</f>
        <v>0.1</v>
      </c>
      <c r="G70">
        <v>4</v>
      </c>
      <c r="H70" t="s">
        <v>87</v>
      </c>
      <c r="I70" t="s">
        <v>117</v>
      </c>
      <c r="J70">
        <v>0</v>
      </c>
      <c r="K70" t="s">
        <v>17</v>
      </c>
      <c r="M70" s="1" t="s">
        <v>93</v>
      </c>
    </row>
    <row r="71" spans="1:13">
      <c r="A71" t="s">
        <v>95</v>
      </c>
      <c r="B71" s="2">
        <v>6.07</v>
      </c>
      <c r="C71" s="2">
        <f t="shared" ref="C71:C72" si="24">0.05*SQRT(D71)</f>
        <v>0.1</v>
      </c>
      <c r="D71">
        <v>4</v>
      </c>
      <c r="E71" s="2">
        <v>5.77</v>
      </c>
      <c r="F71" s="2">
        <f t="shared" si="23"/>
        <v>0.1</v>
      </c>
      <c r="G71">
        <v>4</v>
      </c>
      <c r="H71" t="s">
        <v>87</v>
      </c>
      <c r="I71" t="s">
        <v>117</v>
      </c>
      <c r="J71">
        <v>0</v>
      </c>
      <c r="K71" t="s">
        <v>17</v>
      </c>
    </row>
    <row r="72" spans="1:13">
      <c r="A72" t="s">
        <v>96</v>
      </c>
      <c r="B72" s="2">
        <v>6.15</v>
      </c>
      <c r="C72" s="2">
        <f t="shared" si="24"/>
        <v>0.1</v>
      </c>
      <c r="D72">
        <v>4</v>
      </c>
      <c r="E72" s="2">
        <v>5.77</v>
      </c>
      <c r="F72" s="2">
        <f t="shared" si="23"/>
        <v>0.1</v>
      </c>
      <c r="G72">
        <v>4</v>
      </c>
      <c r="H72" t="s">
        <v>87</v>
      </c>
      <c r="I72" t="s">
        <v>117</v>
      </c>
      <c r="J72">
        <v>0</v>
      </c>
      <c r="K72" t="s">
        <v>17</v>
      </c>
    </row>
    <row r="73" spans="1:13">
      <c r="A73" t="s">
        <v>97</v>
      </c>
      <c r="B73" s="2">
        <v>5.2</v>
      </c>
      <c r="C73" s="2">
        <f>0.05*SQRT(D73)</f>
        <v>8.6602540378443865E-2</v>
      </c>
      <c r="D73">
        <v>3</v>
      </c>
      <c r="E73" s="2">
        <v>5.1100000000000003</v>
      </c>
      <c r="F73" s="2">
        <f>0.05*SQRT(G73)</f>
        <v>8.6602540378443865E-2</v>
      </c>
      <c r="G73">
        <v>3</v>
      </c>
      <c r="H73" t="s">
        <v>87</v>
      </c>
      <c r="I73" t="s">
        <v>117</v>
      </c>
      <c r="J73">
        <v>0</v>
      </c>
      <c r="K73" t="s">
        <v>17</v>
      </c>
      <c r="M73" s="1" t="s">
        <v>99</v>
      </c>
    </row>
    <row r="74" spans="1:13">
      <c r="A74" t="s">
        <v>98</v>
      </c>
      <c r="B74" s="2">
        <v>5.95</v>
      </c>
      <c r="C74" s="2">
        <f>0.06*SQRT(D74)</f>
        <v>0.12</v>
      </c>
      <c r="D74">
        <v>4</v>
      </c>
      <c r="E74" s="2">
        <v>5.78</v>
      </c>
      <c r="F74" s="2">
        <f>0.06*SQRT(G74)</f>
        <v>0.12</v>
      </c>
      <c r="G74">
        <v>4</v>
      </c>
      <c r="H74" t="s">
        <v>87</v>
      </c>
      <c r="I74" t="s">
        <v>117</v>
      </c>
      <c r="J74">
        <v>0</v>
      </c>
      <c r="K74" t="s">
        <v>17</v>
      </c>
    </row>
    <row r="75" spans="1:13">
      <c r="A75" t="s">
        <v>101</v>
      </c>
      <c r="B75" s="2">
        <v>6.5</v>
      </c>
      <c r="C75" s="2">
        <f>0.04*SQRT(D75)</f>
        <v>0.08</v>
      </c>
      <c r="D75">
        <v>4</v>
      </c>
      <c r="E75" s="2">
        <v>6.2</v>
      </c>
      <c r="F75" s="2">
        <f t="shared" ref="F75:F77" si="25">0.04*SQRT(G75)</f>
        <v>0.08</v>
      </c>
      <c r="G75">
        <v>4</v>
      </c>
      <c r="H75" t="s">
        <v>87</v>
      </c>
      <c r="I75" t="s">
        <v>117</v>
      </c>
      <c r="J75">
        <v>0</v>
      </c>
      <c r="K75" t="s">
        <v>17</v>
      </c>
      <c r="M75" s="1" t="s">
        <v>100</v>
      </c>
    </row>
    <row r="76" spans="1:13">
      <c r="A76" t="s">
        <v>102</v>
      </c>
      <c r="B76" s="2">
        <v>6.6</v>
      </c>
      <c r="C76" s="2">
        <f t="shared" ref="C76:C77" si="26">0.04*SQRT(D76)</f>
        <v>0.08</v>
      </c>
      <c r="D76">
        <v>4</v>
      </c>
      <c r="E76" s="2">
        <v>6.2</v>
      </c>
      <c r="F76" s="2">
        <f t="shared" si="25"/>
        <v>0.08</v>
      </c>
      <c r="G76">
        <v>4</v>
      </c>
      <c r="H76" t="s">
        <v>87</v>
      </c>
      <c r="I76" t="s">
        <v>117</v>
      </c>
      <c r="J76">
        <v>0</v>
      </c>
      <c r="K76" t="s">
        <v>17</v>
      </c>
    </row>
    <row r="77" spans="1:13">
      <c r="A77" t="s">
        <v>103</v>
      </c>
      <c r="B77" s="2">
        <v>6.5</v>
      </c>
      <c r="C77" s="2">
        <f t="shared" si="26"/>
        <v>0.08</v>
      </c>
      <c r="D77">
        <v>4</v>
      </c>
      <c r="E77" s="2">
        <v>6.2</v>
      </c>
      <c r="F77" s="2">
        <f t="shared" si="25"/>
        <v>0.08</v>
      </c>
      <c r="G77">
        <v>4</v>
      </c>
      <c r="H77" t="s">
        <v>87</v>
      </c>
      <c r="I77" t="s">
        <v>117</v>
      </c>
      <c r="J77">
        <v>0</v>
      </c>
      <c r="K77" t="s">
        <v>17</v>
      </c>
    </row>
    <row r="78" spans="1:13">
      <c r="A78" t="s">
        <v>105</v>
      </c>
      <c r="B78" s="2">
        <v>6.92</v>
      </c>
      <c r="C78" s="2">
        <f>0.067*SQRT(D78)</f>
        <v>0.17726533784132759</v>
      </c>
      <c r="D78">
        <v>7</v>
      </c>
      <c r="E78" s="2">
        <v>6.99</v>
      </c>
      <c r="F78" s="2">
        <f t="shared" ref="F78:F79" si="27">0.067*SQRT(G78)</f>
        <v>0.17726533784132759</v>
      </c>
      <c r="G78">
        <v>7</v>
      </c>
      <c r="H78" t="s">
        <v>87</v>
      </c>
      <c r="I78" t="s">
        <v>117</v>
      </c>
      <c r="J78">
        <v>4</v>
      </c>
      <c r="K78" t="s">
        <v>12</v>
      </c>
      <c r="M78" s="1" t="s">
        <v>104</v>
      </c>
    </row>
    <row r="79" spans="1:13">
      <c r="A79" t="s">
        <v>106</v>
      </c>
      <c r="B79" s="2">
        <v>6.95</v>
      </c>
      <c r="C79" s="2">
        <f t="shared" ref="C79" si="28">0.067*SQRT(D79)</f>
        <v>0.17726533784132759</v>
      </c>
      <c r="D79">
        <v>7</v>
      </c>
      <c r="E79" s="2">
        <v>6.99</v>
      </c>
      <c r="F79" s="2">
        <f t="shared" si="27"/>
        <v>0.17726533784132759</v>
      </c>
      <c r="G79">
        <v>7</v>
      </c>
      <c r="H79" t="s">
        <v>87</v>
      </c>
      <c r="I79" t="s">
        <v>117</v>
      </c>
      <c r="J79">
        <v>8</v>
      </c>
      <c r="K79" t="s">
        <v>12</v>
      </c>
    </row>
    <row r="80" spans="1:13">
      <c r="A80" t="s">
        <v>107</v>
      </c>
      <c r="B80" s="2">
        <v>5.98</v>
      </c>
      <c r="C80">
        <f>0.03*SQRT(D80)</f>
        <v>0.06</v>
      </c>
      <c r="D80">
        <v>4</v>
      </c>
      <c r="E80" s="2">
        <v>5.94</v>
      </c>
      <c r="F80">
        <f t="shared" ref="F80:F82" si="29">0.03*SQRT(G80)</f>
        <v>0.06</v>
      </c>
      <c r="G80">
        <v>4</v>
      </c>
      <c r="H80" t="s">
        <v>87</v>
      </c>
      <c r="I80" t="s">
        <v>117</v>
      </c>
      <c r="J80">
        <v>0</v>
      </c>
      <c r="K80" t="s">
        <v>67</v>
      </c>
      <c r="M80" s="1" t="s">
        <v>110</v>
      </c>
    </row>
    <row r="81" spans="1:13">
      <c r="A81" t="s">
        <v>108</v>
      </c>
      <c r="B81" s="2">
        <v>6.08</v>
      </c>
      <c r="C81">
        <f t="shared" ref="C81:C82" si="30">0.03*SQRT(D81)</f>
        <v>0.06</v>
      </c>
      <c r="D81">
        <v>4</v>
      </c>
      <c r="E81" s="2">
        <v>5.94</v>
      </c>
      <c r="F81">
        <f t="shared" si="29"/>
        <v>0.06</v>
      </c>
      <c r="G81">
        <v>4</v>
      </c>
      <c r="H81" t="s">
        <v>87</v>
      </c>
      <c r="I81" t="s">
        <v>117</v>
      </c>
      <c r="J81">
        <v>0</v>
      </c>
      <c r="K81" t="s">
        <v>67</v>
      </c>
    </row>
    <row r="82" spans="1:13">
      <c r="A82" t="s">
        <v>109</v>
      </c>
      <c r="B82" s="2">
        <v>6.15</v>
      </c>
      <c r="C82">
        <f t="shared" si="30"/>
        <v>0.06</v>
      </c>
      <c r="D82">
        <v>4</v>
      </c>
      <c r="E82" s="2">
        <v>5.94</v>
      </c>
      <c r="F82">
        <f t="shared" si="29"/>
        <v>0.06</v>
      </c>
      <c r="G82">
        <v>4</v>
      </c>
      <c r="H82" t="s">
        <v>87</v>
      </c>
      <c r="I82" t="s">
        <v>117</v>
      </c>
      <c r="J82">
        <v>0</v>
      </c>
      <c r="K82" t="s">
        <v>67</v>
      </c>
    </row>
    <row r="83" spans="1:13">
      <c r="A83" t="s">
        <v>112</v>
      </c>
      <c r="B83" s="2">
        <v>6.24</v>
      </c>
      <c r="C83">
        <f>0.022*SQRT(D83)</f>
        <v>4.3999999999999997E-2</v>
      </c>
      <c r="D83">
        <v>4</v>
      </c>
      <c r="E83" s="2">
        <v>6.19</v>
      </c>
      <c r="F83">
        <f t="shared" ref="F83:F85" si="31">0.022*SQRT(G83)</f>
        <v>4.3999999999999997E-2</v>
      </c>
      <c r="G83">
        <v>4</v>
      </c>
      <c r="H83" t="s">
        <v>87</v>
      </c>
      <c r="I83" t="s">
        <v>117</v>
      </c>
      <c r="J83">
        <v>0</v>
      </c>
      <c r="K83" t="s">
        <v>67</v>
      </c>
      <c r="M83" s="1" t="s">
        <v>111</v>
      </c>
    </row>
    <row r="84" spans="1:13">
      <c r="A84" t="s">
        <v>113</v>
      </c>
      <c r="B84" s="2">
        <v>6.27</v>
      </c>
      <c r="C84">
        <f t="shared" ref="C84:C85" si="32">0.022*SQRT(D84)</f>
        <v>4.3999999999999997E-2</v>
      </c>
      <c r="D84">
        <v>4</v>
      </c>
      <c r="E84" s="2">
        <v>6.19</v>
      </c>
      <c r="F84">
        <f t="shared" si="31"/>
        <v>4.3999999999999997E-2</v>
      </c>
      <c r="G84">
        <v>4</v>
      </c>
      <c r="H84" t="s">
        <v>87</v>
      </c>
      <c r="I84" t="s">
        <v>117</v>
      </c>
      <c r="J84">
        <v>0</v>
      </c>
      <c r="K84" t="s">
        <v>67</v>
      </c>
    </row>
    <row r="85" spans="1:13">
      <c r="A85" t="s">
        <v>114</v>
      </c>
      <c r="B85" s="2">
        <v>6.34</v>
      </c>
      <c r="C85">
        <f t="shared" si="32"/>
        <v>4.3999999999999997E-2</v>
      </c>
      <c r="D85">
        <v>4</v>
      </c>
      <c r="E85" s="2">
        <v>6.19</v>
      </c>
      <c r="F85">
        <f t="shared" si="31"/>
        <v>4.3999999999999997E-2</v>
      </c>
      <c r="G85">
        <v>4</v>
      </c>
      <c r="H85" t="s">
        <v>87</v>
      </c>
      <c r="I85" t="s">
        <v>117</v>
      </c>
      <c r="J85">
        <v>0</v>
      </c>
      <c r="K85" t="s">
        <v>67</v>
      </c>
    </row>
    <row r="86" spans="1:13">
      <c r="A86" t="s">
        <v>16</v>
      </c>
      <c r="B86">
        <v>1.97</v>
      </c>
      <c r="C86">
        <v>0.24</v>
      </c>
      <c r="D86">
        <v>4</v>
      </c>
      <c r="E86">
        <v>1.76</v>
      </c>
      <c r="F86">
        <v>0.24</v>
      </c>
      <c r="G86">
        <v>4</v>
      </c>
      <c r="H86" t="s">
        <v>11</v>
      </c>
      <c r="I86" t="s">
        <v>118</v>
      </c>
      <c r="J86">
        <v>9</v>
      </c>
      <c r="K86" t="s">
        <v>17</v>
      </c>
      <c r="M86" t="s">
        <v>18</v>
      </c>
    </row>
    <row r="87" spans="1:13">
      <c r="A87" t="s">
        <v>41</v>
      </c>
      <c r="B87">
        <v>2.3199999999999998</v>
      </c>
      <c r="C87">
        <v>0.51</v>
      </c>
      <c r="D87">
        <v>18</v>
      </c>
      <c r="E87">
        <v>2.2599999999999998</v>
      </c>
      <c r="F87">
        <v>0.49</v>
      </c>
      <c r="G87">
        <v>17</v>
      </c>
      <c r="H87" t="s">
        <v>11</v>
      </c>
      <c r="I87" t="s">
        <v>118</v>
      </c>
      <c r="J87">
        <v>20</v>
      </c>
      <c r="K87" t="s">
        <v>45</v>
      </c>
      <c r="M87" t="s">
        <v>42</v>
      </c>
    </row>
    <row r="88" spans="1:13">
      <c r="A88" t="s">
        <v>47</v>
      </c>
      <c r="B88">
        <v>1.78</v>
      </c>
      <c r="C88">
        <v>0.34</v>
      </c>
      <c r="D88">
        <v>3</v>
      </c>
      <c r="E88">
        <v>1.66</v>
      </c>
      <c r="F88">
        <v>0.34</v>
      </c>
      <c r="G88">
        <v>3</v>
      </c>
      <c r="H88" t="s">
        <v>11</v>
      </c>
      <c r="I88" t="s">
        <v>118</v>
      </c>
      <c r="J88">
        <v>10</v>
      </c>
      <c r="K88" t="s">
        <v>17</v>
      </c>
      <c r="M88" t="s">
        <v>46</v>
      </c>
    </row>
    <row r="89" spans="1:13">
      <c r="A89" t="s">
        <v>48</v>
      </c>
      <c r="B89">
        <v>3.66</v>
      </c>
      <c r="C89">
        <v>0.28999999999999998</v>
      </c>
      <c r="D89">
        <v>6</v>
      </c>
      <c r="E89">
        <v>3.65</v>
      </c>
      <c r="F89">
        <v>0.28999999999999998</v>
      </c>
      <c r="G89">
        <v>6</v>
      </c>
      <c r="H89" t="s">
        <v>44</v>
      </c>
      <c r="I89" t="s">
        <v>118</v>
      </c>
      <c r="J89">
        <v>4</v>
      </c>
      <c r="K89" t="s">
        <v>17</v>
      </c>
      <c r="M89" t="s">
        <v>51</v>
      </c>
    </row>
    <row r="90" spans="1:13">
      <c r="A90" t="s">
        <v>49</v>
      </c>
      <c r="B90">
        <v>3.78</v>
      </c>
      <c r="C90">
        <v>0.28999999999999998</v>
      </c>
      <c r="D90">
        <v>6</v>
      </c>
      <c r="E90">
        <v>3.76</v>
      </c>
      <c r="F90">
        <v>0.28999999999999998</v>
      </c>
      <c r="G90">
        <v>6</v>
      </c>
      <c r="H90" t="s">
        <v>44</v>
      </c>
      <c r="I90" t="s">
        <v>118</v>
      </c>
      <c r="J90">
        <v>12</v>
      </c>
      <c r="K90" t="s">
        <v>17</v>
      </c>
    </row>
    <row r="91" spans="1:13">
      <c r="A91" t="s">
        <v>50</v>
      </c>
      <c r="B91">
        <v>3.9</v>
      </c>
      <c r="C91">
        <v>0.28999999999999998</v>
      </c>
      <c r="D91">
        <v>6</v>
      </c>
      <c r="E91">
        <v>3.48</v>
      </c>
      <c r="F91">
        <v>0.28999999999999998</v>
      </c>
      <c r="G91">
        <v>6</v>
      </c>
      <c r="H91" t="s">
        <v>44</v>
      </c>
      <c r="I91" t="s">
        <v>118</v>
      </c>
      <c r="J91">
        <v>20</v>
      </c>
      <c r="K91" t="s">
        <v>17</v>
      </c>
    </row>
    <row r="92" spans="1:13">
      <c r="A92" t="s">
        <v>58</v>
      </c>
      <c r="B92">
        <v>1.8</v>
      </c>
      <c r="C92">
        <v>1.49</v>
      </c>
      <c r="D92">
        <v>3</v>
      </c>
      <c r="E92">
        <v>1.9</v>
      </c>
      <c r="F92">
        <v>1.49</v>
      </c>
      <c r="G92">
        <v>3</v>
      </c>
      <c r="H92" t="s">
        <v>11</v>
      </c>
      <c r="I92" t="s">
        <v>118</v>
      </c>
      <c r="J92">
        <v>17.399999999999999</v>
      </c>
      <c r="K92" t="s">
        <v>45</v>
      </c>
      <c r="M92" t="s">
        <v>57</v>
      </c>
    </row>
    <row r="93" spans="1:13">
      <c r="A93" t="s">
        <v>59</v>
      </c>
      <c r="B93">
        <v>1.9</v>
      </c>
      <c r="C93">
        <v>1.49</v>
      </c>
      <c r="D93">
        <v>3</v>
      </c>
      <c r="E93">
        <v>1.9</v>
      </c>
      <c r="F93">
        <v>1.49</v>
      </c>
      <c r="G93">
        <v>3</v>
      </c>
      <c r="H93" t="s">
        <v>11</v>
      </c>
      <c r="I93" t="s">
        <v>118</v>
      </c>
      <c r="J93">
        <v>57.8</v>
      </c>
      <c r="K93" t="s">
        <v>45</v>
      </c>
    </row>
    <row r="94" spans="1:13">
      <c r="A94" t="s">
        <v>61</v>
      </c>
      <c r="B94">
        <v>4.4800000000000004</v>
      </c>
      <c r="C94">
        <v>1.01</v>
      </c>
      <c r="D94">
        <v>5</v>
      </c>
      <c r="E94">
        <v>4.0599999999999996</v>
      </c>
      <c r="F94">
        <v>1.01</v>
      </c>
      <c r="G94">
        <v>5</v>
      </c>
      <c r="H94" t="s">
        <v>44</v>
      </c>
      <c r="I94" t="s">
        <v>118</v>
      </c>
      <c r="J94">
        <v>12</v>
      </c>
      <c r="K94" t="s">
        <v>17</v>
      </c>
      <c r="M94" t="s">
        <v>60</v>
      </c>
    </row>
    <row r="95" spans="1:13">
      <c r="A95" t="s">
        <v>62</v>
      </c>
      <c r="B95">
        <v>3.72</v>
      </c>
      <c r="C95">
        <v>1.01</v>
      </c>
      <c r="D95">
        <v>5</v>
      </c>
      <c r="E95">
        <v>3.88</v>
      </c>
      <c r="F95">
        <v>1.01</v>
      </c>
      <c r="G95">
        <v>5</v>
      </c>
      <c r="H95" t="s">
        <v>44</v>
      </c>
      <c r="I95" t="s">
        <v>118</v>
      </c>
      <c r="J95">
        <v>12</v>
      </c>
      <c r="K95" t="s">
        <v>17</v>
      </c>
    </row>
    <row r="96" spans="1:13">
      <c r="A96" t="s">
        <v>64</v>
      </c>
      <c r="B96">
        <v>2.76</v>
      </c>
      <c r="C96">
        <v>0.2</v>
      </c>
      <c r="D96">
        <v>6</v>
      </c>
      <c r="E96">
        <v>2.36</v>
      </c>
      <c r="F96">
        <v>0.2</v>
      </c>
      <c r="G96">
        <v>6</v>
      </c>
      <c r="H96" t="s">
        <v>11</v>
      </c>
      <c r="I96" t="s">
        <v>118</v>
      </c>
      <c r="J96">
        <v>8</v>
      </c>
      <c r="K96" t="s">
        <v>45</v>
      </c>
      <c r="M96" t="s">
        <v>63</v>
      </c>
    </row>
    <row r="97" spans="1:13">
      <c r="A97" t="s">
        <v>141</v>
      </c>
      <c r="B97">
        <v>2.1</v>
      </c>
      <c r="C97">
        <v>0.93</v>
      </c>
      <c r="D97">
        <v>15</v>
      </c>
      <c r="E97">
        <v>2.35</v>
      </c>
      <c r="F97">
        <v>0.93</v>
      </c>
      <c r="G97">
        <v>15</v>
      </c>
      <c r="H97" t="s">
        <v>43</v>
      </c>
      <c r="I97" t="s">
        <v>118</v>
      </c>
      <c r="J97">
        <v>2.5499999999999998</v>
      </c>
      <c r="K97" t="s">
        <v>45</v>
      </c>
      <c r="M97" t="s">
        <v>65</v>
      </c>
    </row>
    <row r="98" spans="1:13">
      <c r="A98" t="s">
        <v>140</v>
      </c>
      <c r="B98">
        <v>2.35</v>
      </c>
      <c r="C98">
        <v>0.14000000000000001</v>
      </c>
      <c r="D98">
        <v>3</v>
      </c>
      <c r="E98">
        <v>2.41</v>
      </c>
      <c r="F98">
        <v>0.11</v>
      </c>
      <c r="G98">
        <v>2</v>
      </c>
      <c r="H98" t="s">
        <v>43</v>
      </c>
      <c r="I98" t="s">
        <v>118</v>
      </c>
      <c r="J98">
        <v>0.02</v>
      </c>
      <c r="K98" t="s">
        <v>67</v>
      </c>
      <c r="M98" t="s">
        <v>66</v>
      </c>
    </row>
    <row r="99" spans="1:13">
      <c r="A99" t="s">
        <v>140</v>
      </c>
      <c r="B99">
        <v>2.4500000000000002</v>
      </c>
      <c r="C99">
        <v>0.14000000000000001</v>
      </c>
      <c r="D99">
        <v>3</v>
      </c>
      <c r="E99">
        <v>2.41</v>
      </c>
      <c r="F99">
        <v>0.11</v>
      </c>
      <c r="G99">
        <v>2</v>
      </c>
      <c r="H99" t="s">
        <v>43</v>
      </c>
      <c r="I99" t="s">
        <v>118</v>
      </c>
      <c r="J99">
        <v>0.2</v>
      </c>
      <c r="K99" t="s">
        <v>67</v>
      </c>
    </row>
    <row r="100" spans="1:13">
      <c r="A100" t="s">
        <v>139</v>
      </c>
      <c r="B100">
        <v>1.9</v>
      </c>
      <c r="C100">
        <v>0.79</v>
      </c>
      <c r="D100">
        <v>8</v>
      </c>
      <c r="E100">
        <v>1.8</v>
      </c>
      <c r="F100">
        <v>0.79</v>
      </c>
      <c r="G100">
        <v>8</v>
      </c>
      <c r="H100" t="s">
        <v>43</v>
      </c>
      <c r="I100" t="s">
        <v>118</v>
      </c>
      <c r="J100">
        <v>0.5</v>
      </c>
      <c r="K100" t="s">
        <v>45</v>
      </c>
      <c r="M100" t="s">
        <v>68</v>
      </c>
    </row>
    <row r="101" spans="1:13">
      <c r="A101" t="s">
        <v>138</v>
      </c>
      <c r="B101">
        <v>1.7</v>
      </c>
      <c r="C101">
        <v>0.79</v>
      </c>
      <c r="D101">
        <v>8</v>
      </c>
      <c r="E101">
        <v>1.9</v>
      </c>
      <c r="F101">
        <v>0.79</v>
      </c>
      <c r="G101">
        <v>8</v>
      </c>
      <c r="H101" t="s">
        <v>43</v>
      </c>
      <c r="I101" t="s">
        <v>118</v>
      </c>
      <c r="J101">
        <v>0.5</v>
      </c>
      <c r="K101" t="s">
        <v>45</v>
      </c>
    </row>
    <row r="102" spans="1:13">
      <c r="A102" t="s">
        <v>137</v>
      </c>
      <c r="B102">
        <v>2.23</v>
      </c>
      <c r="C102">
        <v>0.16</v>
      </c>
      <c r="D102">
        <v>3</v>
      </c>
      <c r="E102">
        <v>2.1800000000000002</v>
      </c>
      <c r="F102">
        <v>0.16</v>
      </c>
      <c r="G102">
        <v>3</v>
      </c>
      <c r="H102" t="s">
        <v>43</v>
      </c>
      <c r="I102" t="s">
        <v>118</v>
      </c>
      <c r="J102">
        <v>5</v>
      </c>
      <c r="K102" t="s">
        <v>69</v>
      </c>
      <c r="M102" t="s">
        <v>70</v>
      </c>
    </row>
    <row r="103" spans="1:13">
      <c r="A103" t="s">
        <v>136</v>
      </c>
      <c r="B103">
        <v>4.12</v>
      </c>
      <c r="C103">
        <v>0.13</v>
      </c>
      <c r="D103">
        <v>4</v>
      </c>
      <c r="E103">
        <v>4.17</v>
      </c>
      <c r="F103">
        <v>0.13</v>
      </c>
      <c r="G103">
        <v>4</v>
      </c>
      <c r="H103" t="s">
        <v>43</v>
      </c>
      <c r="I103" t="s">
        <v>118</v>
      </c>
      <c r="J103">
        <v>10</v>
      </c>
      <c r="K103" t="s">
        <v>45</v>
      </c>
      <c r="M103" t="s">
        <v>71</v>
      </c>
    </row>
    <row r="104" spans="1:13">
      <c r="A104" t="s">
        <v>135</v>
      </c>
      <c r="B104">
        <v>3.2</v>
      </c>
      <c r="C104">
        <v>0.56999999999999995</v>
      </c>
      <c r="D104">
        <v>3</v>
      </c>
      <c r="E104">
        <v>3.07</v>
      </c>
      <c r="F104">
        <v>0.56999999999999995</v>
      </c>
      <c r="G104">
        <v>3</v>
      </c>
      <c r="H104" t="s">
        <v>43</v>
      </c>
      <c r="I104" t="s">
        <v>118</v>
      </c>
      <c r="J104">
        <v>3</v>
      </c>
      <c r="K104" t="s">
        <v>74</v>
      </c>
      <c r="M104" t="s">
        <v>73</v>
      </c>
    </row>
    <row r="105" spans="1:13">
      <c r="A105" t="s">
        <v>134</v>
      </c>
      <c r="B105">
        <v>3.19</v>
      </c>
      <c r="C105">
        <v>0.28999999999999998</v>
      </c>
      <c r="D105">
        <v>4</v>
      </c>
      <c r="E105">
        <v>3.24</v>
      </c>
      <c r="F105">
        <v>0.34</v>
      </c>
      <c r="G105">
        <v>4</v>
      </c>
      <c r="H105" t="s">
        <v>76</v>
      </c>
      <c r="I105" t="s">
        <v>118</v>
      </c>
      <c r="J105">
        <v>2.2999999999999998</v>
      </c>
      <c r="K105" t="s">
        <v>77</v>
      </c>
      <c r="M105" t="s">
        <v>75</v>
      </c>
    </row>
    <row r="106" spans="1:13">
      <c r="A106" t="s">
        <v>133</v>
      </c>
      <c r="B106">
        <v>3.62</v>
      </c>
      <c r="C106">
        <v>0.28999999999999998</v>
      </c>
      <c r="D106">
        <v>4</v>
      </c>
      <c r="E106">
        <v>3.83</v>
      </c>
      <c r="F106">
        <v>0.34</v>
      </c>
      <c r="G106">
        <v>4</v>
      </c>
      <c r="H106" t="s">
        <v>76</v>
      </c>
      <c r="I106" t="s">
        <v>118</v>
      </c>
      <c r="J106">
        <v>2.2999999999999998</v>
      </c>
      <c r="K106" t="s">
        <v>77</v>
      </c>
    </row>
    <row r="107" spans="1:13">
      <c r="A107" t="s">
        <v>132</v>
      </c>
      <c r="B107">
        <v>2.6</v>
      </c>
      <c r="C107">
        <v>1.24</v>
      </c>
      <c r="D107">
        <v>4</v>
      </c>
      <c r="E107">
        <v>2.72</v>
      </c>
      <c r="F107">
        <v>1.24</v>
      </c>
      <c r="G107">
        <v>4</v>
      </c>
      <c r="H107" t="s">
        <v>76</v>
      </c>
      <c r="I107" t="s">
        <v>118</v>
      </c>
      <c r="J107">
        <v>5</v>
      </c>
      <c r="K107" t="s">
        <v>45</v>
      </c>
      <c r="M107" t="s">
        <v>78</v>
      </c>
    </row>
    <row r="108" spans="1:13">
      <c r="A108" t="s">
        <v>131</v>
      </c>
      <c r="B108">
        <v>2.69</v>
      </c>
      <c r="C108">
        <v>1.24</v>
      </c>
      <c r="D108">
        <v>4</v>
      </c>
      <c r="E108">
        <v>2.72</v>
      </c>
      <c r="F108">
        <v>1.24</v>
      </c>
      <c r="G108">
        <v>4</v>
      </c>
      <c r="H108" t="s">
        <v>76</v>
      </c>
      <c r="I108" t="s">
        <v>118</v>
      </c>
      <c r="J108">
        <v>2</v>
      </c>
      <c r="K108" t="s">
        <v>45</v>
      </c>
    </row>
    <row r="109" spans="1:13">
      <c r="A109" t="s">
        <v>130</v>
      </c>
      <c r="B109">
        <v>3.72</v>
      </c>
      <c r="C109">
        <v>0.48</v>
      </c>
      <c r="D109">
        <v>4</v>
      </c>
      <c r="E109">
        <v>3.26</v>
      </c>
      <c r="F109">
        <v>0.48</v>
      </c>
      <c r="G109">
        <v>4</v>
      </c>
      <c r="H109" t="s">
        <v>76</v>
      </c>
      <c r="I109" t="s">
        <v>118</v>
      </c>
      <c r="J109">
        <v>0</v>
      </c>
      <c r="K109" t="s">
        <v>45</v>
      </c>
      <c r="M109" t="s">
        <v>81</v>
      </c>
    </row>
    <row r="110" spans="1:13">
      <c r="A110" t="s">
        <v>129</v>
      </c>
      <c r="B110">
        <v>2.2000000000000002</v>
      </c>
      <c r="C110">
        <v>0.48</v>
      </c>
      <c r="D110">
        <v>4</v>
      </c>
      <c r="E110">
        <v>2.2200000000000002</v>
      </c>
      <c r="F110">
        <v>0.48</v>
      </c>
      <c r="G110">
        <v>4</v>
      </c>
      <c r="H110" t="s">
        <v>76</v>
      </c>
      <c r="I110" t="s">
        <v>118</v>
      </c>
      <c r="J110">
        <v>0</v>
      </c>
      <c r="K110" t="s">
        <v>45</v>
      </c>
    </row>
    <row r="111" spans="1:13">
      <c r="A111" t="s">
        <v>128</v>
      </c>
      <c r="B111">
        <v>3.02</v>
      </c>
      <c r="C111">
        <v>0.2</v>
      </c>
      <c r="D111">
        <v>4</v>
      </c>
      <c r="E111">
        <v>2.94</v>
      </c>
      <c r="F111">
        <v>0.2</v>
      </c>
      <c r="G111">
        <v>4</v>
      </c>
      <c r="H111" t="s">
        <v>76</v>
      </c>
      <c r="I111" t="s">
        <v>118</v>
      </c>
      <c r="J111">
        <v>0</v>
      </c>
      <c r="K111" t="s">
        <v>45</v>
      </c>
      <c r="M111" t="s">
        <v>82</v>
      </c>
    </row>
    <row r="112" spans="1:13">
      <c r="A112" t="s">
        <v>127</v>
      </c>
      <c r="B112">
        <v>2.84</v>
      </c>
      <c r="C112">
        <v>0.2</v>
      </c>
      <c r="D112">
        <v>4</v>
      </c>
      <c r="E112">
        <v>2.77</v>
      </c>
      <c r="F112">
        <v>0.2</v>
      </c>
      <c r="G112">
        <v>4</v>
      </c>
      <c r="H112" t="s">
        <v>76</v>
      </c>
      <c r="I112" t="s">
        <v>118</v>
      </c>
      <c r="J112">
        <v>0</v>
      </c>
      <c r="K112" t="s">
        <v>45</v>
      </c>
    </row>
    <row r="113" spans="1:13">
      <c r="A113" t="s">
        <v>126</v>
      </c>
      <c r="B113">
        <v>4.3899999999999997</v>
      </c>
      <c r="C113">
        <v>0.88</v>
      </c>
      <c r="D113">
        <v>8</v>
      </c>
      <c r="E113">
        <v>3.23</v>
      </c>
      <c r="F113">
        <v>0.88</v>
      </c>
      <c r="G113">
        <v>8</v>
      </c>
      <c r="H113" t="s">
        <v>76</v>
      </c>
      <c r="I113" t="s">
        <v>118</v>
      </c>
      <c r="J113">
        <v>0</v>
      </c>
      <c r="K113" t="s">
        <v>67</v>
      </c>
      <c r="M113" t="s">
        <v>83</v>
      </c>
    </row>
    <row r="114" spans="1:13">
      <c r="A114" t="s">
        <v>125</v>
      </c>
      <c r="B114">
        <v>1.6</v>
      </c>
      <c r="C114">
        <v>2.19</v>
      </c>
      <c r="D114">
        <v>35</v>
      </c>
      <c r="E114">
        <v>2.2400000000000002</v>
      </c>
      <c r="F114">
        <v>1.92</v>
      </c>
      <c r="G114">
        <v>27</v>
      </c>
      <c r="H114" t="s">
        <v>76</v>
      </c>
      <c r="I114" t="s">
        <v>118</v>
      </c>
      <c r="J114">
        <v>0</v>
      </c>
      <c r="K114" t="s">
        <v>17</v>
      </c>
      <c r="M114" t="s">
        <v>84</v>
      </c>
    </row>
    <row r="115" spans="1:13">
      <c r="A115" t="s">
        <v>124</v>
      </c>
      <c r="B115">
        <v>2.7</v>
      </c>
      <c r="C115">
        <v>0.56999999999999995</v>
      </c>
      <c r="D115">
        <v>8</v>
      </c>
      <c r="E115">
        <v>2.8</v>
      </c>
      <c r="F115">
        <v>0.56999999999999995</v>
      </c>
      <c r="G115">
        <v>8</v>
      </c>
      <c r="H115" t="s">
        <v>76</v>
      </c>
      <c r="I115" t="s">
        <v>118</v>
      </c>
      <c r="J115">
        <v>0</v>
      </c>
      <c r="K115" t="s">
        <v>45</v>
      </c>
      <c r="M115" t="s">
        <v>85</v>
      </c>
    </row>
    <row r="116" spans="1:13">
      <c r="A116" t="s">
        <v>123</v>
      </c>
      <c r="B116">
        <v>1.1299999999999999</v>
      </c>
      <c r="C116">
        <v>1.36</v>
      </c>
      <c r="D116">
        <v>10</v>
      </c>
      <c r="E116">
        <v>1.24</v>
      </c>
      <c r="F116">
        <v>1.36</v>
      </c>
      <c r="G116">
        <v>10</v>
      </c>
      <c r="H116" t="s">
        <v>76</v>
      </c>
      <c r="I116" t="s">
        <v>118</v>
      </c>
      <c r="J116">
        <v>0.2</v>
      </c>
      <c r="K116" t="s">
        <v>12</v>
      </c>
      <c r="M116" t="s">
        <v>86</v>
      </c>
    </row>
    <row r="117" spans="1:13">
      <c r="A117" t="s">
        <v>123</v>
      </c>
      <c r="B117">
        <v>1.1299999999999999</v>
      </c>
      <c r="C117">
        <v>1.36</v>
      </c>
      <c r="D117">
        <v>10</v>
      </c>
      <c r="E117">
        <v>1.24</v>
      </c>
      <c r="F117">
        <v>1.36</v>
      </c>
      <c r="G117">
        <v>10</v>
      </c>
      <c r="H117" t="s">
        <v>76</v>
      </c>
      <c r="I117" t="s">
        <v>118</v>
      </c>
      <c r="J117">
        <v>0.2</v>
      </c>
      <c r="K117" t="s">
        <v>12</v>
      </c>
    </row>
    <row r="118" spans="1:13">
      <c r="A118" t="s">
        <v>122</v>
      </c>
      <c r="B118">
        <v>1.1599999999999999</v>
      </c>
      <c r="C118">
        <v>1.36</v>
      </c>
      <c r="D118">
        <v>10</v>
      </c>
      <c r="E118">
        <v>1.1499999999999999</v>
      </c>
      <c r="F118">
        <v>1.36</v>
      </c>
      <c r="G118">
        <v>10</v>
      </c>
      <c r="H118" t="s">
        <v>76</v>
      </c>
      <c r="I118" t="s">
        <v>118</v>
      </c>
      <c r="J118">
        <v>0.2</v>
      </c>
      <c r="K118" t="s">
        <v>12</v>
      </c>
    </row>
    <row r="119" spans="1:13">
      <c r="A119" t="s">
        <v>122</v>
      </c>
      <c r="B119">
        <v>1.33</v>
      </c>
      <c r="C119">
        <v>1.36</v>
      </c>
      <c r="D119">
        <v>10</v>
      </c>
      <c r="E119">
        <v>1.1499999999999999</v>
      </c>
      <c r="F119">
        <v>1.36</v>
      </c>
      <c r="G119">
        <v>10</v>
      </c>
      <c r="H119" t="s">
        <v>76</v>
      </c>
      <c r="I119" t="s">
        <v>118</v>
      </c>
      <c r="J119">
        <v>0.2</v>
      </c>
      <c r="K119" t="s">
        <v>12</v>
      </c>
    </row>
    <row r="120" spans="1:13">
      <c r="A120" t="s">
        <v>89</v>
      </c>
      <c r="B120">
        <v>4.5199999999999996</v>
      </c>
      <c r="C120">
        <v>0.16</v>
      </c>
      <c r="D120">
        <v>4</v>
      </c>
      <c r="E120">
        <v>4.53</v>
      </c>
      <c r="F120">
        <v>0.2</v>
      </c>
      <c r="G120">
        <v>6</v>
      </c>
      <c r="H120" t="s">
        <v>87</v>
      </c>
      <c r="I120" t="s">
        <v>118</v>
      </c>
      <c r="J120">
        <v>4</v>
      </c>
      <c r="K120" t="s">
        <v>17</v>
      </c>
      <c r="M120" t="s">
        <v>88</v>
      </c>
    </row>
    <row r="121" spans="1:13">
      <c r="A121" t="s">
        <v>90</v>
      </c>
      <c r="B121">
        <v>4.26</v>
      </c>
      <c r="C121">
        <v>0.16</v>
      </c>
      <c r="D121">
        <v>4</v>
      </c>
      <c r="E121">
        <v>4.53</v>
      </c>
      <c r="F121">
        <v>0.2</v>
      </c>
      <c r="G121">
        <v>6</v>
      </c>
      <c r="H121" t="s">
        <v>87</v>
      </c>
      <c r="I121" t="s">
        <v>118</v>
      </c>
      <c r="J121">
        <v>4</v>
      </c>
      <c r="K121" t="s">
        <v>17</v>
      </c>
    </row>
    <row r="122" spans="1:13">
      <c r="A122" t="s">
        <v>91</v>
      </c>
      <c r="B122">
        <v>3.91</v>
      </c>
      <c r="C122">
        <v>0.16</v>
      </c>
      <c r="D122">
        <v>4</v>
      </c>
      <c r="E122">
        <v>4.53</v>
      </c>
      <c r="F122">
        <v>0.2</v>
      </c>
      <c r="G122">
        <v>6</v>
      </c>
      <c r="H122" t="s">
        <v>87</v>
      </c>
      <c r="I122" t="s">
        <v>118</v>
      </c>
      <c r="J122">
        <v>4</v>
      </c>
      <c r="K122" t="s">
        <v>17</v>
      </c>
    </row>
    <row r="123" spans="1:13">
      <c r="A123" t="s">
        <v>120</v>
      </c>
      <c r="B123">
        <v>2.2999999999999998</v>
      </c>
      <c r="C123">
        <v>1.58</v>
      </c>
      <c r="D123">
        <v>10</v>
      </c>
      <c r="E123">
        <v>2.7</v>
      </c>
      <c r="F123">
        <v>1.58</v>
      </c>
      <c r="G123">
        <v>10</v>
      </c>
      <c r="H123" t="s">
        <v>87</v>
      </c>
      <c r="I123" t="s">
        <v>118</v>
      </c>
      <c r="J123">
        <v>20</v>
      </c>
      <c r="K123" t="s">
        <v>45</v>
      </c>
      <c r="M123" t="s">
        <v>92</v>
      </c>
    </row>
    <row r="124" spans="1:13">
      <c r="A124" t="s">
        <v>121</v>
      </c>
      <c r="B124">
        <v>2.9</v>
      </c>
      <c r="C124">
        <v>1.58</v>
      </c>
      <c r="D124">
        <v>10</v>
      </c>
      <c r="E124">
        <v>2.7</v>
      </c>
      <c r="F124">
        <v>1.58</v>
      </c>
      <c r="G124">
        <v>10</v>
      </c>
      <c r="H124" t="s">
        <v>87</v>
      </c>
      <c r="I124" t="s">
        <v>118</v>
      </c>
      <c r="J124">
        <v>20</v>
      </c>
      <c r="K124" t="s">
        <v>45</v>
      </c>
    </row>
    <row r="125" spans="1:13">
      <c r="A125" t="s">
        <v>94</v>
      </c>
      <c r="B125">
        <v>1.78</v>
      </c>
      <c r="C125">
        <v>0.28000000000000003</v>
      </c>
      <c r="D125">
        <v>4</v>
      </c>
      <c r="E125">
        <v>1.58</v>
      </c>
      <c r="F125">
        <v>0.28000000000000003</v>
      </c>
      <c r="G125">
        <v>4</v>
      </c>
      <c r="H125" t="s">
        <v>87</v>
      </c>
      <c r="I125" t="s">
        <v>118</v>
      </c>
      <c r="J125">
        <v>0</v>
      </c>
      <c r="K125" t="s">
        <v>17</v>
      </c>
      <c r="M125" t="s">
        <v>93</v>
      </c>
    </row>
    <row r="126" spans="1:13">
      <c r="A126" t="s">
        <v>95</v>
      </c>
      <c r="B126">
        <v>1.7</v>
      </c>
      <c r="C126">
        <v>0.28000000000000003</v>
      </c>
      <c r="D126">
        <v>4</v>
      </c>
      <c r="E126">
        <v>1.58</v>
      </c>
      <c r="F126">
        <v>0.28000000000000003</v>
      </c>
      <c r="G126">
        <v>4</v>
      </c>
      <c r="H126" t="s">
        <v>87</v>
      </c>
      <c r="I126" t="s">
        <v>118</v>
      </c>
      <c r="J126">
        <v>0</v>
      </c>
      <c r="K126" t="s">
        <v>17</v>
      </c>
    </row>
    <row r="127" spans="1:13">
      <c r="A127" t="s">
        <v>96</v>
      </c>
      <c r="B127">
        <v>1.84</v>
      </c>
      <c r="C127">
        <v>0.28000000000000003</v>
      </c>
      <c r="D127">
        <v>4</v>
      </c>
      <c r="E127">
        <v>1.58</v>
      </c>
      <c r="F127">
        <v>0.28000000000000003</v>
      </c>
      <c r="G127">
        <v>4</v>
      </c>
      <c r="H127" t="s">
        <v>87</v>
      </c>
      <c r="I127" t="s">
        <v>118</v>
      </c>
      <c r="J127">
        <v>0</v>
      </c>
      <c r="K127" t="s">
        <v>17</v>
      </c>
    </row>
    <row r="128" spans="1:13">
      <c r="A128" t="s">
        <v>97</v>
      </c>
      <c r="B128">
        <v>5.2</v>
      </c>
      <c r="C128">
        <v>0.09</v>
      </c>
      <c r="D128">
        <v>3</v>
      </c>
      <c r="E128">
        <v>5.1100000000000003</v>
      </c>
      <c r="F128">
        <v>0.09</v>
      </c>
      <c r="G128">
        <v>3</v>
      </c>
      <c r="H128" t="s">
        <v>87</v>
      </c>
      <c r="I128" t="s">
        <v>118</v>
      </c>
      <c r="J128">
        <v>0</v>
      </c>
      <c r="K128" t="s">
        <v>17</v>
      </c>
      <c r="M128" t="s">
        <v>99</v>
      </c>
    </row>
    <row r="129" spans="1:13">
      <c r="A129" t="s">
        <v>98</v>
      </c>
      <c r="B129">
        <v>5.95</v>
      </c>
      <c r="C129">
        <v>0.12</v>
      </c>
      <c r="D129">
        <v>4</v>
      </c>
      <c r="E129">
        <v>5.78</v>
      </c>
      <c r="F129">
        <v>0.12</v>
      </c>
      <c r="G129">
        <v>4</v>
      </c>
      <c r="H129" t="s">
        <v>87</v>
      </c>
      <c r="I129" t="s">
        <v>118</v>
      </c>
      <c r="J129">
        <v>0</v>
      </c>
      <c r="K129" t="s">
        <v>17</v>
      </c>
    </row>
    <row r="130" spans="1:13">
      <c r="A130" t="s">
        <v>101</v>
      </c>
      <c r="B130">
        <v>3.1</v>
      </c>
      <c r="C130">
        <v>0.08</v>
      </c>
      <c r="D130">
        <v>4</v>
      </c>
      <c r="E130">
        <v>3.6</v>
      </c>
      <c r="F130">
        <v>0.08</v>
      </c>
      <c r="G130">
        <v>4</v>
      </c>
      <c r="H130" t="s">
        <v>87</v>
      </c>
      <c r="I130" t="s">
        <v>118</v>
      </c>
      <c r="J130">
        <v>0</v>
      </c>
      <c r="K130" t="s">
        <v>17</v>
      </c>
      <c r="M130" t="s">
        <v>100</v>
      </c>
    </row>
    <row r="131" spans="1:13">
      <c r="A131" t="s">
        <v>102</v>
      </c>
      <c r="B131">
        <v>2.7</v>
      </c>
      <c r="C131">
        <v>0.08</v>
      </c>
      <c r="D131">
        <v>4</v>
      </c>
      <c r="E131">
        <v>3.6</v>
      </c>
      <c r="F131">
        <v>0.08</v>
      </c>
      <c r="G131">
        <v>4</v>
      </c>
      <c r="H131" t="s">
        <v>87</v>
      </c>
      <c r="I131" t="s">
        <v>118</v>
      </c>
      <c r="J131">
        <v>0</v>
      </c>
      <c r="K131" t="s">
        <v>17</v>
      </c>
    </row>
    <row r="132" spans="1:13">
      <c r="A132" t="s">
        <v>103</v>
      </c>
      <c r="B132">
        <v>3</v>
      </c>
      <c r="C132">
        <v>0.08</v>
      </c>
      <c r="D132">
        <v>4</v>
      </c>
      <c r="E132">
        <v>3.6</v>
      </c>
      <c r="F132">
        <v>0.08</v>
      </c>
      <c r="G132">
        <v>4</v>
      </c>
      <c r="H132" t="s">
        <v>87</v>
      </c>
      <c r="I132" t="s">
        <v>118</v>
      </c>
      <c r="J132">
        <v>0</v>
      </c>
      <c r="K132" t="s">
        <v>17</v>
      </c>
    </row>
    <row r="133" spans="1:13">
      <c r="A133" t="s">
        <v>105</v>
      </c>
      <c r="B133">
        <v>1.55</v>
      </c>
      <c r="C133">
        <v>0.16</v>
      </c>
      <c r="D133">
        <v>7</v>
      </c>
      <c r="E133">
        <v>1.5</v>
      </c>
      <c r="F133">
        <v>0.16</v>
      </c>
      <c r="G133">
        <v>7</v>
      </c>
      <c r="H133" t="s">
        <v>87</v>
      </c>
      <c r="I133" t="s">
        <v>118</v>
      </c>
      <c r="J133">
        <v>4</v>
      </c>
      <c r="K133" t="s">
        <v>12</v>
      </c>
      <c r="M133" t="s">
        <v>104</v>
      </c>
    </row>
    <row r="134" spans="1:13">
      <c r="A134" t="s">
        <v>106</v>
      </c>
      <c r="B134">
        <v>1.52</v>
      </c>
      <c r="C134">
        <v>0.16</v>
      </c>
      <c r="D134">
        <v>7</v>
      </c>
      <c r="E134">
        <v>1.5</v>
      </c>
      <c r="F134">
        <v>0.16</v>
      </c>
      <c r="G134">
        <v>7</v>
      </c>
      <c r="H134" t="s">
        <v>87</v>
      </c>
      <c r="I134" t="s">
        <v>118</v>
      </c>
      <c r="J134">
        <v>8</v>
      </c>
      <c r="K134" t="s">
        <v>12</v>
      </c>
    </row>
    <row r="135" spans="1:13">
      <c r="A135" t="s">
        <v>112</v>
      </c>
      <c r="B135">
        <v>1.42</v>
      </c>
      <c r="C135">
        <v>1.7999999999999999E-2</v>
      </c>
      <c r="D135">
        <v>4</v>
      </c>
      <c r="E135">
        <v>1.51</v>
      </c>
      <c r="F135">
        <v>1.7999999999999999E-2</v>
      </c>
      <c r="G135">
        <v>4</v>
      </c>
      <c r="H135" t="s">
        <v>87</v>
      </c>
      <c r="I135" t="s">
        <v>118</v>
      </c>
      <c r="J135">
        <v>0</v>
      </c>
      <c r="K135" t="s">
        <v>67</v>
      </c>
      <c r="M135" t="s">
        <v>111</v>
      </c>
    </row>
    <row r="136" spans="1:13">
      <c r="A136" t="s">
        <v>113</v>
      </c>
      <c r="B136">
        <v>1.38</v>
      </c>
      <c r="C136">
        <v>1.7999999999999999E-2</v>
      </c>
      <c r="D136">
        <v>4</v>
      </c>
      <c r="E136">
        <v>1.51</v>
      </c>
      <c r="F136">
        <v>1.7999999999999999E-2</v>
      </c>
      <c r="G136">
        <v>4</v>
      </c>
      <c r="H136" t="s">
        <v>87</v>
      </c>
      <c r="I136" t="s">
        <v>118</v>
      </c>
      <c r="J136">
        <v>0</v>
      </c>
      <c r="K136" t="s">
        <v>67</v>
      </c>
    </row>
    <row r="137" spans="1:13">
      <c r="A137" t="s">
        <v>114</v>
      </c>
      <c r="B137">
        <v>1.35</v>
      </c>
      <c r="C137">
        <v>1.7999999999999999E-2</v>
      </c>
      <c r="D137">
        <v>4</v>
      </c>
      <c r="E137">
        <v>1.51</v>
      </c>
      <c r="F137">
        <v>1.7999999999999999E-2</v>
      </c>
      <c r="G137">
        <v>4</v>
      </c>
      <c r="H137" t="s">
        <v>87</v>
      </c>
      <c r="I137" t="s">
        <v>118</v>
      </c>
      <c r="J137">
        <v>0</v>
      </c>
      <c r="K137" t="s">
        <v>67</v>
      </c>
    </row>
  </sheetData>
  <hyperlinks>
    <hyperlink ref="M7" r:id="rId1" xr:uid="{00000000-0004-0000-0000-000000000000}"/>
    <hyperlink ref="M11" r:id="rId2" xr:uid="{00000000-0004-0000-0000-000001000000}"/>
    <hyperlink ref="M14" r:id="rId3" xr:uid="{00000000-0004-0000-0000-000002000000}"/>
    <hyperlink ref="M17" r:id="rId4" xr:uid="{00000000-0004-0000-0000-000003000000}"/>
    <hyperlink ref="M18" r:id="rId5" xr:uid="{00000000-0004-0000-0000-000004000000}"/>
    <hyperlink ref="M22" r:id="rId6" xr:uid="{00000000-0004-0000-0000-000005000000}"/>
    <hyperlink ref="M26" r:id="rId7" xr:uid="{00000000-0004-0000-0000-000006000000}"/>
    <hyperlink ref="M27" r:id="rId8" xr:uid="{00000000-0004-0000-0000-000007000000}"/>
    <hyperlink ref="M28" r:id="rId9" xr:uid="{00000000-0004-0000-0000-000008000000}"/>
    <hyperlink ref="M31" r:id="rId10" xr:uid="{00000000-0004-0000-0000-000009000000}"/>
    <hyperlink ref="M32" r:id="rId11" xr:uid="{00000000-0004-0000-0000-00000A000000}"/>
    <hyperlink ref="M34" r:id="rId12" xr:uid="{00000000-0004-0000-0000-00000B000000}"/>
    <hyperlink ref="M36" r:id="rId13" xr:uid="{00000000-0004-0000-0000-00000C000000}"/>
    <hyperlink ref="M38" r:id="rId14" xr:uid="{00000000-0004-0000-0000-00000D000000}"/>
    <hyperlink ref="M39" r:id="rId15" xr:uid="{00000000-0004-0000-0000-00000E000000}"/>
    <hyperlink ref="M40" r:id="rId16" xr:uid="{00000000-0004-0000-0000-00000F000000}"/>
    <hyperlink ref="M42" r:id="rId17" xr:uid="{00000000-0004-0000-0000-000010000000}"/>
    <hyperlink ref="M44" r:id="rId18" xr:uid="{00000000-0004-0000-0000-000011000000}"/>
    <hyperlink ref="M45" r:id="rId19" xr:uid="{00000000-0004-0000-0000-000012000000}"/>
    <hyperlink ref="M46" r:id="rId20" xr:uid="{00000000-0004-0000-0000-000013000000}"/>
    <hyperlink ref="M47" r:id="rId21" xr:uid="{00000000-0004-0000-0000-000014000000}"/>
    <hyperlink ref="M48" r:id="rId22" xr:uid="{00000000-0004-0000-0000-000015000000}"/>
    <hyperlink ref="M49" r:id="rId23" xr:uid="{00000000-0004-0000-0000-000016000000}"/>
    <hyperlink ref="M51" r:id="rId24" xr:uid="{00000000-0004-0000-0000-000017000000}"/>
    <hyperlink ref="M53" r:id="rId25" xr:uid="{00000000-0004-0000-0000-000018000000}"/>
    <hyperlink ref="M54" r:id="rId26" xr:uid="{00000000-0004-0000-0000-000019000000}"/>
    <hyperlink ref="M56" r:id="rId27" xr:uid="{00000000-0004-0000-0000-00001A000000}"/>
    <hyperlink ref="M58" r:id="rId28" xr:uid="{00000000-0004-0000-0000-00001B000000}"/>
    <hyperlink ref="M59" r:id="rId29" xr:uid="{00000000-0004-0000-0000-00001C000000}"/>
    <hyperlink ref="M60" r:id="rId30" xr:uid="{00000000-0004-0000-0000-00001D000000}"/>
    <hyperlink ref="M61" r:id="rId31" xr:uid="{00000000-0004-0000-0000-00001E000000}"/>
    <hyperlink ref="M65" r:id="rId32" xr:uid="{00000000-0004-0000-0000-00001F000000}"/>
    <hyperlink ref="M68" r:id="rId33" xr:uid="{00000000-0004-0000-0000-000020000000}"/>
    <hyperlink ref="M70" r:id="rId34" xr:uid="{00000000-0004-0000-0000-000021000000}"/>
    <hyperlink ref="M73" r:id="rId35" xr:uid="{00000000-0004-0000-0000-000022000000}"/>
    <hyperlink ref="M75" r:id="rId36" xr:uid="{00000000-0004-0000-0000-000023000000}"/>
    <hyperlink ref="M78" r:id="rId37" xr:uid="{00000000-0004-0000-0000-000024000000}"/>
    <hyperlink ref="M80" r:id="rId38" xr:uid="{00000000-0004-0000-0000-000025000000}"/>
    <hyperlink ref="M83" r:id="rId39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SARA_meta_ph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Youngjun</cp:lastModifiedBy>
  <dcterms:created xsi:type="dcterms:W3CDTF">2017-06-01T06:08:18Z</dcterms:created>
  <dcterms:modified xsi:type="dcterms:W3CDTF">2017-11-02T01:03:35Z</dcterms:modified>
</cp:coreProperties>
</file>