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jun\Google Drive\Lecture-Presentation\당신과 당신의 개를 위한 영양학\"/>
    </mc:Choice>
  </mc:AlternateContent>
  <xr:revisionPtr revIDLastSave="0" documentId="13_ncr:1_{73335D9A-0661-4B33-8AB6-02536710082D}" xr6:coauthVersionLast="40" xr6:coauthVersionMax="40" xr10:uidLastSave="{00000000-0000-0000-0000-000000000000}"/>
  <bookViews>
    <workbookView xWindow="-120" yWindow="-120" windowWidth="21840" windowHeight="13140" xr2:uid="{0B08DEA0-5865-4B4B-90DA-60E50D8C7F10}"/>
  </bookViews>
  <sheets>
    <sheet name="Sheet1" sheetId="1" r:id="rId1"/>
  </sheets>
  <definedNames>
    <definedName name="solver_adj" localSheetId="0" hidden="1">Sheet1!$B$3:$B$7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Sheet1!$B$3</definedName>
    <definedName name="solver_lhs10" localSheetId="0" hidden="1">Sheet1!$D$5</definedName>
    <definedName name="solver_lhs11" localSheetId="0" hidden="1">Sheet1!$D$6</definedName>
    <definedName name="solver_lhs12" localSheetId="0" hidden="1">Sheet1!$O$9</definedName>
    <definedName name="solver_lhs13" localSheetId="0" hidden="1">Sheet1!$P$9</definedName>
    <definedName name="solver_lhs14" localSheetId="0" hidden="1">Sheet1!$Q$9</definedName>
    <definedName name="solver_lhs15" localSheetId="0" hidden="1">Sheet1!$S$9</definedName>
    <definedName name="solver_lhs16" localSheetId="0" hidden="1">Sheet1!$T$9</definedName>
    <definedName name="solver_lhs2" localSheetId="0" hidden="1">Sheet1!$B$4</definedName>
    <definedName name="solver_lhs3" localSheetId="0" hidden="1">Sheet1!$B$5</definedName>
    <definedName name="solver_lhs4" localSheetId="0" hidden="1">Sheet1!$B$6</definedName>
    <definedName name="solver_lhs5" localSheetId="0" hidden="1">Sheet1!$B$7</definedName>
    <definedName name="solver_lhs6" localSheetId="0" hidden="1">Sheet1!$B$7</definedName>
    <definedName name="solver_lhs7" localSheetId="0" hidden="1">Sheet1!$B$8</definedName>
    <definedName name="solver_lhs8" localSheetId="0" hidden="1">Sheet1!$D$3</definedName>
    <definedName name="solver_lhs9" localSheetId="0" hidden="1">Sheet1!$D$4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16</definedName>
    <definedName name="solver_nwt" localSheetId="0" hidden="1">1</definedName>
    <definedName name="solver_opt" localSheetId="0" hidden="1">Sheet1!$C$8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Sheet1!$E$3</definedName>
    <definedName name="solver_rhs10" localSheetId="0" hidden="1">Sheet1!$B$5</definedName>
    <definedName name="solver_rhs11" localSheetId="0" hidden="1">Sheet1!$B$6</definedName>
    <definedName name="solver_rhs12" localSheetId="0" hidden="1">Sheet1!$O$8</definedName>
    <definedName name="solver_rhs13" localSheetId="0" hidden="1">Sheet1!$P$8</definedName>
    <definedName name="solver_rhs14" localSheetId="0" hidden="1">Sheet1!$Q$8</definedName>
    <definedName name="solver_rhs15" localSheetId="0" hidden="1">Sheet1!$S$8</definedName>
    <definedName name="solver_rhs16" localSheetId="0" hidden="1">Sheet1!$T$8</definedName>
    <definedName name="solver_rhs2" localSheetId="0" hidden="1">Sheet1!$E$4</definedName>
    <definedName name="solver_rhs3" localSheetId="0" hidden="1">Sheet1!$E$5</definedName>
    <definedName name="solver_rhs4" localSheetId="0" hidden="1">Sheet1!$E$6</definedName>
    <definedName name="solver_rhs5" localSheetId="0" hidden="1">Sheet1!$E$7</definedName>
    <definedName name="solver_rhs6" localSheetId="0" hidden="1">Sheet1!$D$7</definedName>
    <definedName name="solver_rhs7" localSheetId="0" hidden="1">100</definedName>
    <definedName name="solver_rhs8" localSheetId="0" hidden="1">Sheet1!$B$3</definedName>
    <definedName name="solver_rhs9" localSheetId="0" hidden="1">Sheet1!$B$4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O9" i="1" s="1"/>
  <c r="J8" i="1"/>
  <c r="K8" i="1"/>
  <c r="G8" i="1"/>
  <c r="G10" i="1" s="1"/>
  <c r="B8" i="1"/>
  <c r="I8" i="1"/>
  <c r="U9" i="1"/>
  <c r="O4" i="1"/>
  <c r="P4" i="1"/>
  <c r="Q4" i="1"/>
  <c r="R4" i="1"/>
  <c r="S4" i="1"/>
  <c r="U4" i="1" s="1"/>
  <c r="T4" i="1"/>
  <c r="O5" i="1"/>
  <c r="P5" i="1"/>
  <c r="Q5" i="1"/>
  <c r="R5" i="1"/>
  <c r="S5" i="1"/>
  <c r="T5" i="1"/>
  <c r="U5" i="1" s="1"/>
  <c r="O6" i="1"/>
  <c r="P6" i="1"/>
  <c r="Q6" i="1"/>
  <c r="R6" i="1"/>
  <c r="S6" i="1"/>
  <c r="U6" i="1" s="1"/>
  <c r="T6" i="1"/>
  <c r="O7" i="1"/>
  <c r="P7" i="1"/>
  <c r="Q7" i="1"/>
  <c r="R7" i="1"/>
  <c r="S7" i="1"/>
  <c r="T7" i="1"/>
  <c r="U7" i="1" s="1"/>
  <c r="P3" i="1"/>
  <c r="Q3" i="1"/>
  <c r="R3" i="1"/>
  <c r="S3" i="1"/>
  <c r="U3" i="1" s="1"/>
  <c r="T3" i="1"/>
  <c r="O3" i="1"/>
  <c r="M8" i="1" l="1"/>
  <c r="H9" i="1"/>
  <c r="P8" i="1"/>
  <c r="L8" i="1"/>
  <c r="H8" i="1"/>
  <c r="C8" i="1"/>
  <c r="S8" i="1"/>
  <c r="R8" i="1"/>
  <c r="Q8" i="1"/>
  <c r="O8" i="1"/>
  <c r="U8" i="1"/>
  <c r="T8" i="1"/>
</calcChain>
</file>

<file path=xl/sharedStrings.xml><?xml version="1.0" encoding="utf-8"?>
<sst xmlns="http://schemas.openxmlformats.org/spreadsheetml/2006/main" count="49" uniqueCount="31">
  <si>
    <t>원료</t>
    <phoneticPr fontId="1" type="noConversion"/>
  </si>
  <si>
    <t>배합비</t>
    <phoneticPr fontId="1" type="noConversion"/>
  </si>
  <si>
    <t>CP</t>
    <phoneticPr fontId="1" type="noConversion"/>
  </si>
  <si>
    <t>ME</t>
    <phoneticPr fontId="1" type="noConversion"/>
  </si>
  <si>
    <t>EE</t>
    <phoneticPr fontId="1" type="noConversion"/>
  </si>
  <si>
    <t>Ash</t>
    <phoneticPr fontId="1" type="noConversion"/>
  </si>
  <si>
    <t>Ca</t>
    <phoneticPr fontId="1" type="noConversion"/>
  </si>
  <si>
    <t>P</t>
    <phoneticPr fontId="1" type="noConversion"/>
  </si>
  <si>
    <t>쇠고기</t>
    <phoneticPr fontId="1" type="noConversion"/>
  </si>
  <si>
    <t>%</t>
    <phoneticPr fontId="1" type="noConversion"/>
  </si>
  <si>
    <t>kcal/g</t>
    <phoneticPr fontId="1" type="noConversion"/>
  </si>
  <si>
    <t>닭똥집</t>
    <phoneticPr fontId="1" type="noConversion"/>
  </si>
  <si>
    <t>Max</t>
    <phoneticPr fontId="1" type="noConversion"/>
  </si>
  <si>
    <t>Min</t>
    <phoneticPr fontId="1" type="noConversion"/>
  </si>
  <si>
    <t>당근</t>
    <phoneticPr fontId="1" type="noConversion"/>
  </si>
  <si>
    <t>쌀가루</t>
    <phoneticPr fontId="1" type="noConversion"/>
  </si>
  <si>
    <t>난각</t>
    <phoneticPr fontId="1" type="noConversion"/>
  </si>
  <si>
    <t>합계</t>
    <phoneticPr fontId="1" type="noConversion"/>
  </si>
  <si>
    <t>DM</t>
    <phoneticPr fontId="1" type="noConversion"/>
  </si>
  <si>
    <t>%DM</t>
    <phoneticPr fontId="1" type="noConversion"/>
  </si>
  <si>
    <t>일일급여량</t>
    <phoneticPr fontId="1" type="noConversion"/>
  </si>
  <si>
    <t>최소요구량</t>
    <phoneticPr fontId="1" type="noConversion"/>
  </si>
  <si>
    <t>Ca/P</t>
    <phoneticPr fontId="1" type="noConversion"/>
  </si>
  <si>
    <t>g/100g</t>
    <phoneticPr fontId="1" type="noConversion"/>
  </si>
  <si>
    <t>체중</t>
    <phoneticPr fontId="1" type="noConversion"/>
  </si>
  <si>
    <t>대사체중</t>
    <phoneticPr fontId="1" type="noConversion"/>
  </si>
  <si>
    <t>건물섭취량</t>
    <phoneticPr fontId="1" type="noConversion"/>
  </si>
  <si>
    <t>g</t>
    <phoneticPr fontId="1" type="noConversion"/>
  </si>
  <si>
    <t>kg</t>
    <phoneticPr fontId="1" type="noConversion"/>
  </si>
  <si>
    <t>가격</t>
    <phoneticPr fontId="1" type="noConversion"/>
  </si>
  <si>
    <t>원/g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</si>
</sst>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1" xfId="0" applyBorder="1">
      <alignment vertical="center"/>
    </xf>
    <xf numFmtId="2" fontId="0" fillId="0" borderId="1" xfId="0" applyNumberFormat="1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2" fontId="0" fillId="2" borderId="0" xfId="0" applyNumberFormat="1" applyFill="1">
      <alignment vertical="center"/>
    </xf>
    <xf numFmtId="2" fontId="0" fillId="0" borderId="2" xfId="0" applyNumberFormat="1" applyBorder="1">
      <alignment vertical="center"/>
    </xf>
    <xf numFmtId="2" fontId="0" fillId="0" borderId="0" xfId="0" applyNumberFormat="1" applyBorder="1">
      <alignment vertical="center"/>
    </xf>
    <xf numFmtId="2" fontId="0" fillId="0" borderId="0" xfId="0" applyNumberFormat="1" applyFill="1" applyBorder="1">
      <alignment vertical="center"/>
    </xf>
    <xf numFmtId="16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23F3-DC68-154B-A5D9-85CCE16A03BB}">
  <dimension ref="A1:U13"/>
  <sheetViews>
    <sheetView tabSelected="1" workbookViewId="0">
      <selection activeCell="O13" sqref="O13"/>
    </sheetView>
  </sheetViews>
  <sheetFormatPr defaultColWidth="11" defaultRowHeight="15.75"/>
  <cols>
    <col min="6" max="7" width="10.375" customWidth="1"/>
    <col min="8" max="8" width="10.75" customWidth="1"/>
    <col min="9" max="13" width="10.75" hidden="1" customWidth="1"/>
    <col min="14" max="14" width="2.875" customWidth="1"/>
    <col min="15" max="15" width="10.875" bestFit="1" customWidth="1"/>
    <col min="16" max="17" width="11.125" bestFit="1" customWidth="1"/>
    <col min="18" max="20" width="10.875" bestFit="1" customWidth="1"/>
  </cols>
  <sheetData>
    <row r="1" spans="1:21">
      <c r="A1" t="s">
        <v>0</v>
      </c>
      <c r="B1" t="s">
        <v>1</v>
      </c>
      <c r="C1" t="s">
        <v>29</v>
      </c>
      <c r="D1" t="s">
        <v>13</v>
      </c>
      <c r="E1" t="s">
        <v>12</v>
      </c>
      <c r="G1" t="s">
        <v>18</v>
      </c>
      <c r="H1" t="s">
        <v>3</v>
      </c>
      <c r="I1" t="s">
        <v>2</v>
      </c>
      <c r="J1" t="s">
        <v>4</v>
      </c>
      <c r="K1" t="s">
        <v>5</v>
      </c>
      <c r="L1" t="s">
        <v>6</v>
      </c>
      <c r="M1" t="s">
        <v>7</v>
      </c>
      <c r="O1" t="s">
        <v>3</v>
      </c>
      <c r="P1" t="s">
        <v>2</v>
      </c>
      <c r="Q1" t="s">
        <v>4</v>
      </c>
      <c r="R1" t="s">
        <v>5</v>
      </c>
      <c r="S1" t="s">
        <v>6</v>
      </c>
      <c r="T1" t="s">
        <v>7</v>
      </c>
      <c r="U1" t="s">
        <v>22</v>
      </c>
    </row>
    <row r="2" spans="1:21" s="2" customFormat="1">
      <c r="B2" s="2" t="s">
        <v>23</v>
      </c>
      <c r="C2" s="2" t="s">
        <v>30</v>
      </c>
      <c r="G2" s="2" t="s">
        <v>9</v>
      </c>
      <c r="H2" s="2" t="s">
        <v>10</v>
      </c>
      <c r="I2" s="2" t="s">
        <v>9</v>
      </c>
      <c r="J2" s="2" t="s">
        <v>9</v>
      </c>
      <c r="K2" s="2" t="s">
        <v>9</v>
      </c>
      <c r="L2" s="2" t="s">
        <v>9</v>
      </c>
      <c r="M2" s="2" t="s">
        <v>9</v>
      </c>
      <c r="O2" s="2" t="s">
        <v>10</v>
      </c>
      <c r="P2" s="2" t="s">
        <v>19</v>
      </c>
      <c r="Q2" s="2" t="s">
        <v>19</v>
      </c>
      <c r="R2" s="2" t="s">
        <v>19</v>
      </c>
      <c r="S2" s="2" t="s">
        <v>19</v>
      </c>
      <c r="T2" s="2" t="s">
        <v>19</v>
      </c>
    </row>
    <row r="3" spans="1:21">
      <c r="A3" t="s">
        <v>8</v>
      </c>
      <c r="B3" s="1">
        <v>20</v>
      </c>
      <c r="C3">
        <v>200</v>
      </c>
      <c r="D3">
        <v>20</v>
      </c>
      <c r="E3">
        <v>100</v>
      </c>
      <c r="G3">
        <v>40.6</v>
      </c>
      <c r="H3" s="1">
        <v>2.72</v>
      </c>
      <c r="I3" s="1">
        <v>15</v>
      </c>
      <c r="J3" s="1">
        <v>23.5</v>
      </c>
      <c r="K3" s="1">
        <v>2.1</v>
      </c>
      <c r="L3" s="1">
        <v>0.49</v>
      </c>
      <c r="M3" s="1">
        <v>0.32</v>
      </c>
      <c r="O3" s="1">
        <f>H3/$G3*100</f>
        <v>6.6995073891625623</v>
      </c>
      <c r="P3" s="1">
        <f t="shared" ref="P3:T3" si="0">I3/$G3*100</f>
        <v>36.945812807881772</v>
      </c>
      <c r="Q3" s="1">
        <f t="shared" si="0"/>
        <v>57.881773399014783</v>
      </c>
      <c r="R3" s="1">
        <f t="shared" si="0"/>
        <v>5.1724137931034484</v>
      </c>
      <c r="S3" s="1">
        <f t="shared" si="0"/>
        <v>1.2068965517241379</v>
      </c>
      <c r="T3" s="1">
        <f t="shared" si="0"/>
        <v>0.78817733990147776</v>
      </c>
      <c r="U3" s="8">
        <f>S3/T3</f>
        <v>1.53125</v>
      </c>
    </row>
    <row r="4" spans="1:21">
      <c r="A4" t="s">
        <v>11</v>
      </c>
      <c r="B4" s="1">
        <v>20</v>
      </c>
      <c r="C4">
        <v>200</v>
      </c>
      <c r="D4">
        <v>20</v>
      </c>
      <c r="E4">
        <v>100</v>
      </c>
      <c r="G4">
        <v>23.8</v>
      </c>
      <c r="H4" s="1">
        <v>1.1299999999999999</v>
      </c>
      <c r="I4" s="1">
        <v>18.2</v>
      </c>
      <c r="J4" s="1">
        <v>4.2</v>
      </c>
      <c r="K4" s="1">
        <v>0.9</v>
      </c>
      <c r="L4" s="1">
        <v>0.01</v>
      </c>
      <c r="M4" s="1">
        <v>0.14000000000000001</v>
      </c>
      <c r="O4" s="1">
        <f t="shared" ref="O4:O7" si="1">H4/$G4*100</f>
        <v>4.7478991596638647</v>
      </c>
      <c r="P4" s="1">
        <f t="shared" ref="P4:P7" si="2">I4/$G4*100</f>
        <v>76.470588235294116</v>
      </c>
      <c r="Q4" s="1">
        <f t="shared" ref="Q4:Q7" si="3">J4/$G4*100</f>
        <v>17.647058823529413</v>
      </c>
      <c r="R4" s="1">
        <f t="shared" ref="R4:R7" si="4">K4/$G4*100</f>
        <v>3.7815126050420167</v>
      </c>
      <c r="S4" s="1">
        <f t="shared" ref="S4:S7" si="5">L4/$G4*100</f>
        <v>4.2016806722689072E-2</v>
      </c>
      <c r="T4" s="1">
        <f t="shared" ref="T4:T7" si="6">M4/$G4*100</f>
        <v>0.58823529411764719</v>
      </c>
      <c r="U4" s="9">
        <f t="shared" ref="U4:U7" si="7">S4/T4</f>
        <v>7.1428571428571411E-2</v>
      </c>
    </row>
    <row r="5" spans="1:21">
      <c r="A5" t="s">
        <v>14</v>
      </c>
      <c r="B5" s="1">
        <v>5</v>
      </c>
      <c r="C5">
        <v>200</v>
      </c>
      <c r="D5">
        <v>5</v>
      </c>
      <c r="E5">
        <v>10</v>
      </c>
      <c r="G5">
        <v>12.2</v>
      </c>
      <c r="H5" s="1">
        <v>0.46</v>
      </c>
      <c r="I5" s="1">
        <v>1</v>
      </c>
      <c r="J5" s="1">
        <v>0.2</v>
      </c>
      <c r="K5" s="1">
        <v>0.9</v>
      </c>
      <c r="L5" s="1">
        <v>0.03</v>
      </c>
      <c r="M5" s="1">
        <v>0.04</v>
      </c>
      <c r="O5" s="1">
        <f t="shared" si="1"/>
        <v>3.7704918032786887</v>
      </c>
      <c r="P5" s="1">
        <f t="shared" si="2"/>
        <v>8.1967213114754109</v>
      </c>
      <c r="Q5" s="1">
        <f t="shared" si="3"/>
        <v>1.639344262295082</v>
      </c>
      <c r="R5" s="1">
        <f t="shared" si="4"/>
        <v>7.3770491803278704</v>
      </c>
      <c r="S5" s="1">
        <f t="shared" si="5"/>
        <v>0.24590163934426232</v>
      </c>
      <c r="T5" s="1">
        <f t="shared" si="6"/>
        <v>0.32786885245901642</v>
      </c>
      <c r="U5" s="9">
        <f t="shared" si="7"/>
        <v>0.75</v>
      </c>
    </row>
    <row r="6" spans="1:21">
      <c r="A6" t="s">
        <v>15</v>
      </c>
      <c r="B6" s="1">
        <v>54.979999999999983</v>
      </c>
      <c r="C6">
        <v>100</v>
      </c>
      <c r="D6">
        <v>50</v>
      </c>
      <c r="E6">
        <v>100</v>
      </c>
      <c r="G6">
        <v>88</v>
      </c>
      <c r="H6" s="1">
        <v>3.6</v>
      </c>
      <c r="I6" s="1">
        <v>7.2</v>
      </c>
      <c r="J6" s="1">
        <v>2.8</v>
      </c>
      <c r="K6" s="1">
        <v>1.5</v>
      </c>
      <c r="L6" s="1">
        <v>0.01</v>
      </c>
      <c r="M6" s="1">
        <v>0.34</v>
      </c>
      <c r="O6" s="1">
        <f t="shared" si="1"/>
        <v>4.0909090909090908</v>
      </c>
      <c r="P6" s="1">
        <f t="shared" si="2"/>
        <v>8.1818181818181817</v>
      </c>
      <c r="Q6" s="1">
        <f t="shared" si="3"/>
        <v>3.1818181818181817</v>
      </c>
      <c r="R6" s="1">
        <f t="shared" si="4"/>
        <v>1.7045454545454544</v>
      </c>
      <c r="S6" s="1">
        <f t="shared" si="5"/>
        <v>1.1363636363636364E-2</v>
      </c>
      <c r="T6" s="1">
        <f t="shared" si="6"/>
        <v>0.38636363636363635</v>
      </c>
      <c r="U6" s="9">
        <f t="shared" si="7"/>
        <v>2.9411764705882356E-2</v>
      </c>
    </row>
    <row r="7" spans="1:21" s="2" customFormat="1">
      <c r="A7" s="2" t="s">
        <v>16</v>
      </c>
      <c r="B7" s="3">
        <v>0.02</v>
      </c>
      <c r="C7" s="2">
        <v>50</v>
      </c>
      <c r="D7" s="2">
        <v>0</v>
      </c>
      <c r="E7" s="2">
        <v>0.02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3">
        <v>35.79</v>
      </c>
      <c r="M7" s="3">
        <v>9.4000000000000004E-3</v>
      </c>
      <c r="O7" s="3">
        <f t="shared" si="1"/>
        <v>0</v>
      </c>
      <c r="P7" s="3">
        <f t="shared" si="2"/>
        <v>0</v>
      </c>
      <c r="Q7" s="3">
        <f t="shared" si="3"/>
        <v>0</v>
      </c>
      <c r="R7" s="3">
        <f t="shared" si="4"/>
        <v>0</v>
      </c>
      <c r="S7" s="3">
        <f t="shared" si="5"/>
        <v>3579</v>
      </c>
      <c r="T7" s="3">
        <f t="shared" si="6"/>
        <v>0.94000000000000006</v>
      </c>
      <c r="U7" s="3">
        <f t="shared" si="7"/>
        <v>3807.4468085106382</v>
      </c>
    </row>
    <row r="8" spans="1:21">
      <c r="A8" s="4" t="s">
        <v>17</v>
      </c>
      <c r="B8">
        <f>SUM(B3:B7)</f>
        <v>99.999999999999986</v>
      </c>
      <c r="C8" s="11">
        <f>SUMPRODUCT($B$3:$B$7,C3:C7)/100</f>
        <v>144.98999999999998</v>
      </c>
      <c r="G8" s="11">
        <f>SUMPRODUCT($B$3:$B$7,G3:G7)/100</f>
        <v>61.872599999999991</v>
      </c>
      <c r="H8" s="1">
        <f t="shared" ref="H8:M8" si="8">SUMPRODUCT($B$3:$B$7,H3:H7)/100</f>
        <v>2.7722799999999994</v>
      </c>
      <c r="I8" s="1">
        <f t="shared" si="8"/>
        <v>10.648559999999998</v>
      </c>
      <c r="J8" s="1">
        <f t="shared" si="8"/>
        <v>7.0894399999999997</v>
      </c>
      <c r="K8" s="1">
        <f t="shared" si="8"/>
        <v>1.4696999999999998</v>
      </c>
      <c r="L8" s="1">
        <f t="shared" si="8"/>
        <v>0.11415599999999999</v>
      </c>
      <c r="M8" s="1">
        <f t="shared" si="8"/>
        <v>0.28093387999999997</v>
      </c>
      <c r="O8" s="10">
        <f>SUMPRODUCT($B$3:$B$7, O3:O7)/100</f>
        <v>4.7271877181110371</v>
      </c>
      <c r="P8" s="10">
        <f t="shared" ref="P8:U8" si="9">SUMPRODUCT($B$3:$B$7, P3:P7)/100</f>
        <v>27.591479910572584</v>
      </c>
      <c r="Q8" s="10">
        <f t="shared" si="9"/>
        <v>16.937097293987232</v>
      </c>
      <c r="R8" s="10">
        <f t="shared" si="9"/>
        <v>3.0967968295545774</v>
      </c>
      <c r="S8" s="10">
        <f t="shared" si="9"/>
        <v>0.98412548092930574</v>
      </c>
      <c r="T8" s="10">
        <f t="shared" si="9"/>
        <v>0.50428669669950299</v>
      </c>
      <c r="U8" s="10">
        <f t="shared" si="9"/>
        <v>1.1356956642231362</v>
      </c>
    </row>
    <row r="9" spans="1:21" s="6" customFormat="1">
      <c r="A9" s="5"/>
      <c r="F9" s="6" t="s">
        <v>21</v>
      </c>
      <c r="H9" s="7">
        <f>95*G13/G10</f>
        <v>2.6797415383106631</v>
      </c>
      <c r="O9" s="7">
        <f>95*G13/G11</f>
        <v>4.3310634082140771</v>
      </c>
      <c r="P9" s="6">
        <v>21</v>
      </c>
      <c r="Q9" s="6">
        <v>5.5</v>
      </c>
      <c r="S9" s="6">
        <v>0.57999999999999996</v>
      </c>
      <c r="T9" s="6">
        <v>0.46</v>
      </c>
      <c r="U9" s="7">
        <f>S9/T9</f>
        <v>1.2608695652173911</v>
      </c>
    </row>
    <row r="10" spans="1:21">
      <c r="F10" t="s">
        <v>20</v>
      </c>
      <c r="G10" s="1">
        <f>G11/G8*100</f>
        <v>80.811215303704714</v>
      </c>
      <c r="H10" t="s">
        <v>27</v>
      </c>
    </row>
    <row r="11" spans="1:21">
      <c r="F11" t="s">
        <v>26</v>
      </c>
      <c r="G11">
        <v>50</v>
      </c>
      <c r="H11" t="s">
        <v>27</v>
      </c>
    </row>
    <row r="12" spans="1:21">
      <c r="F12" t="s">
        <v>24</v>
      </c>
      <c r="G12">
        <v>3</v>
      </c>
      <c r="H12" t="s">
        <v>28</v>
      </c>
    </row>
    <row r="13" spans="1:21">
      <c r="F13" t="s">
        <v>25</v>
      </c>
      <c r="G13" s="1">
        <f>G12^0.75</f>
        <v>2.2795070569547775</v>
      </c>
      <c r="H13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ruminoreticulum@gmail.com</dc:creator>
  <cp:lastModifiedBy>Youngjun</cp:lastModifiedBy>
  <dcterms:created xsi:type="dcterms:W3CDTF">2019-02-08T05:19:25Z</dcterms:created>
  <dcterms:modified xsi:type="dcterms:W3CDTF">2019-02-08T06:44:49Z</dcterms:modified>
</cp:coreProperties>
</file>