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ync\Learning, Research and Development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Sheet1!$A$2:$O$34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15" i="1"/>
  <c r="Q5" i="1"/>
  <c r="Q19" i="1"/>
  <c r="Q25" i="1"/>
  <c r="Q6" i="1"/>
  <c r="Q16" i="1"/>
  <c r="Q7" i="1"/>
  <c r="Q11" i="1"/>
  <c r="Q10" i="1"/>
  <c r="Q18" i="1"/>
  <c r="Q9" i="1"/>
  <c r="Q17" i="1"/>
  <c r="Q26" i="1"/>
  <c r="Q23" i="1"/>
  <c r="Q13" i="1"/>
  <c r="Q20" i="1"/>
  <c r="Q22" i="1"/>
  <c r="Q12" i="1"/>
  <c r="Q33" i="1"/>
  <c r="Q21" i="1"/>
  <c r="Q27" i="1"/>
  <c r="Q30" i="1"/>
  <c r="Q24" i="1"/>
  <c r="Q31" i="1"/>
  <c r="Q34" i="1"/>
  <c r="Q29" i="1"/>
  <c r="Q28" i="1"/>
  <c r="Q32" i="1"/>
  <c r="Q14" i="1"/>
  <c r="Q3" i="1"/>
  <c r="Q4" i="1"/>
  <c r="P33" i="1"/>
  <c r="P32" i="1"/>
  <c r="P15" i="1"/>
  <c r="P13" i="1"/>
  <c r="P26" i="1"/>
  <c r="P14" i="1"/>
  <c r="P17" i="1"/>
  <c r="P4" i="1"/>
  <c r="P31" i="1"/>
  <c r="P22" i="1"/>
  <c r="P20" i="1"/>
  <c r="P8" i="1"/>
  <c r="P23" i="1"/>
  <c r="P18" i="1"/>
  <c r="P12" i="1"/>
  <c r="P5" i="1"/>
  <c r="P25" i="1"/>
  <c r="P21" i="1"/>
  <c r="P6" i="1"/>
  <c r="P9" i="1"/>
  <c r="P30" i="1"/>
  <c r="P16" i="1"/>
  <c r="P11" i="1"/>
  <c r="P28" i="1"/>
  <c r="P34" i="1"/>
  <c r="P27" i="1"/>
  <c r="P24" i="1"/>
  <c r="P7" i="1"/>
  <c r="P29" i="1"/>
  <c r="P19" i="1"/>
  <c r="P10" i="1"/>
  <c r="P3" i="1"/>
  <c r="M33" i="1"/>
  <c r="L33" i="1"/>
  <c r="M32" i="1"/>
  <c r="L32" i="1"/>
  <c r="M15" i="1"/>
  <c r="L15" i="1"/>
  <c r="M13" i="1"/>
  <c r="L13" i="1"/>
  <c r="M26" i="1"/>
  <c r="L26" i="1"/>
  <c r="M14" i="1"/>
  <c r="L14" i="1"/>
  <c r="M17" i="1"/>
  <c r="L17" i="1"/>
  <c r="M4" i="1"/>
  <c r="L4" i="1"/>
  <c r="M31" i="1"/>
  <c r="L31" i="1"/>
  <c r="M22" i="1"/>
  <c r="L22" i="1"/>
  <c r="M20" i="1"/>
  <c r="L20" i="1"/>
  <c r="M8" i="1"/>
  <c r="L8" i="1"/>
  <c r="M23" i="1"/>
  <c r="L23" i="1"/>
  <c r="M18" i="1"/>
  <c r="L18" i="1"/>
  <c r="M12" i="1"/>
  <c r="L12" i="1"/>
  <c r="M5" i="1"/>
  <c r="L5" i="1"/>
  <c r="M25" i="1"/>
  <c r="L25" i="1"/>
  <c r="M21" i="1"/>
  <c r="L21" i="1"/>
  <c r="M6" i="1"/>
  <c r="L6" i="1"/>
  <c r="M9" i="1"/>
  <c r="L9" i="1"/>
  <c r="M30" i="1"/>
  <c r="L30" i="1"/>
  <c r="M16" i="1"/>
  <c r="L16" i="1"/>
  <c r="M11" i="1"/>
  <c r="L11" i="1"/>
  <c r="M28" i="1"/>
  <c r="L28" i="1"/>
  <c r="M34" i="1"/>
  <c r="L34" i="1"/>
  <c r="M27" i="1"/>
  <c r="L27" i="1"/>
  <c r="M24" i="1"/>
  <c r="L24" i="1"/>
  <c r="M7" i="1"/>
  <c r="L7" i="1"/>
  <c r="M29" i="1"/>
  <c r="L29" i="1"/>
  <c r="M19" i="1"/>
  <c r="L19" i="1"/>
  <c r="M10" i="1"/>
  <c r="L10" i="1"/>
  <c r="M3" i="1"/>
  <c r="L3" i="1"/>
  <c r="K25" i="1"/>
  <c r="R25" i="1" s="1"/>
  <c r="K21" i="1"/>
  <c r="R21" i="1" s="1"/>
  <c r="K6" i="1"/>
  <c r="R6" i="1" s="1"/>
  <c r="K9" i="1"/>
  <c r="R9" i="1" s="1"/>
  <c r="K30" i="1"/>
  <c r="R30" i="1" s="1"/>
  <c r="K16" i="1"/>
  <c r="R16" i="1" s="1"/>
  <c r="K11" i="1"/>
  <c r="R11" i="1" s="1"/>
  <c r="K28" i="1"/>
  <c r="R28" i="1" s="1"/>
  <c r="K34" i="1"/>
  <c r="R34" i="1" s="1"/>
  <c r="K27" i="1"/>
  <c r="R27" i="1" s="1"/>
  <c r="K24" i="1"/>
  <c r="R24" i="1" s="1"/>
  <c r="K7" i="1"/>
  <c r="R7" i="1" s="1"/>
  <c r="K29" i="1"/>
  <c r="R29" i="1" s="1"/>
  <c r="K19" i="1"/>
  <c r="R19" i="1" s="1"/>
  <c r="K10" i="1"/>
  <c r="R10" i="1" s="1"/>
  <c r="K33" i="1"/>
  <c r="R33" i="1" s="1"/>
  <c r="K32" i="1"/>
  <c r="R32" i="1" s="1"/>
  <c r="K15" i="1"/>
  <c r="R15" i="1" s="1"/>
  <c r="K13" i="1"/>
  <c r="R13" i="1" s="1"/>
  <c r="K26" i="1"/>
  <c r="R26" i="1" s="1"/>
  <c r="K14" i="1"/>
  <c r="R14" i="1" s="1"/>
  <c r="K17" i="1"/>
  <c r="R17" i="1" s="1"/>
  <c r="K4" i="1"/>
  <c r="R4" i="1" s="1"/>
  <c r="K31" i="1"/>
  <c r="R31" i="1" s="1"/>
  <c r="K22" i="1"/>
  <c r="R22" i="1" s="1"/>
  <c r="K20" i="1"/>
  <c r="R20" i="1" s="1"/>
  <c r="K8" i="1"/>
  <c r="R8" i="1" s="1"/>
  <c r="K23" i="1"/>
  <c r="R23" i="1" s="1"/>
  <c r="K18" i="1"/>
  <c r="R18" i="1" s="1"/>
  <c r="K12" i="1"/>
  <c r="R12" i="1" s="1"/>
  <c r="K5" i="1"/>
  <c r="R5" i="1" s="1"/>
  <c r="K3" i="1"/>
  <c r="R3" i="1" s="1"/>
  <c r="N10" i="1" l="1"/>
  <c r="N29" i="1"/>
  <c r="N24" i="1"/>
  <c r="N34" i="1"/>
  <c r="N11" i="1"/>
  <c r="N30" i="1"/>
  <c r="N6" i="1"/>
  <c r="N25" i="1"/>
  <c r="N12" i="1"/>
  <c r="N23" i="1"/>
  <c r="N20" i="1"/>
  <c r="N31" i="1"/>
  <c r="N17" i="1"/>
  <c r="N26" i="1"/>
  <c r="N15" i="1"/>
  <c r="N33" i="1"/>
  <c r="N3" i="1"/>
  <c r="N19" i="1"/>
  <c r="N7" i="1"/>
  <c r="N27" i="1"/>
  <c r="N28" i="1"/>
  <c r="N16" i="1"/>
  <c r="N9" i="1"/>
  <c r="N21" i="1"/>
  <c r="N5" i="1"/>
  <c r="N18" i="1"/>
  <c r="N8" i="1"/>
  <c r="N22" i="1"/>
  <c r="N4" i="1"/>
  <c r="N14" i="1"/>
  <c r="N13" i="1"/>
  <c r="N32" i="1"/>
</calcChain>
</file>

<file path=xl/sharedStrings.xml><?xml version="1.0" encoding="utf-8"?>
<sst xmlns="http://schemas.openxmlformats.org/spreadsheetml/2006/main" count="82" uniqueCount="58">
  <si>
    <t>AFC East Team</t>
  </si>
  <si>
    <t>W</t>
  </si>
  <si>
    <t>L</t>
  </si>
  <si>
    <t>T</t>
  </si>
  <si>
    <t> Pct</t>
  </si>
  <si>
    <t>PF</t>
  </si>
  <si>
    <t>PA</t>
  </si>
  <si>
    <t>Net Pts</t>
  </si>
  <si>
    <t>TD</t>
  </si>
  <si>
    <t>Buffalo Bills</t>
  </si>
  <si>
    <t>New York Jets</t>
  </si>
  <si>
    <t>AFC North Team</t>
  </si>
  <si>
    <t>Baltimore Ravens</t>
  </si>
  <si>
    <t>Cincinnati Bengals</t>
  </si>
  <si>
    <t>Cleveland Browns</t>
  </si>
  <si>
    <t>AFC South Team</t>
  </si>
  <si>
    <t>Tennessee Titans</t>
  </si>
  <si>
    <t>Indianapolis Colts</t>
  </si>
  <si>
    <t>Jacksonville Jaguars</t>
  </si>
  <si>
    <t>AFC West Team</t>
  </si>
  <si>
    <t>Denver Broncos</t>
  </si>
  <si>
    <t>San Diego Chargers</t>
  </si>
  <si>
    <t>NFC East Team</t>
  </si>
  <si>
    <t>Washington Redskins</t>
  </si>
  <si>
    <t>Philadelphia Eagles</t>
  </si>
  <si>
    <t>NFC North Team</t>
  </si>
  <si>
    <t>Minnesota Vikings</t>
  </si>
  <si>
    <t>Chicago Bears</t>
  </si>
  <si>
    <t>NFC South Team</t>
  </si>
  <si>
    <t>Tampa Bay Buccaneers</t>
  </si>
  <si>
    <t>New Orleans Saints</t>
  </si>
  <si>
    <t>Carolina Panthers</t>
  </si>
  <si>
    <t>NFC West Team</t>
  </si>
  <si>
    <t>Arizona Cardinals</t>
  </si>
  <si>
    <t>Los Angeles Rams</t>
  </si>
  <si>
    <t>San Francisco 49ers</t>
  </si>
  <si>
    <t>Points Ratio</t>
  </si>
  <si>
    <t>Avg for</t>
  </si>
  <si>
    <t>Avg against</t>
  </si>
  <si>
    <t>TDs per game</t>
  </si>
  <si>
    <t>Division</t>
  </si>
  <si>
    <t>Team</t>
  </si>
  <si>
    <t>Avg PD</t>
  </si>
  <si>
    <t>Super Sort</t>
  </si>
  <si>
    <t>TD Win Weight</t>
  </si>
  <si>
    <t>Houston Texans</t>
  </si>
  <si>
    <t>Atlanta Falcons</t>
  </si>
  <si>
    <t>Seattle Seahawks</t>
  </si>
  <si>
    <t>Detroit Lions</t>
  </si>
  <si>
    <t>Kansas City Chiefs</t>
  </si>
  <si>
    <t>Oakland Raiders</t>
  </si>
  <si>
    <t>Dallas Cowboys</t>
  </si>
  <si>
    <t>New England Patriots</t>
  </si>
  <si>
    <t>Green Bay Packers</t>
  </si>
  <si>
    <t>Pittsburgh Steelers</t>
  </si>
  <si>
    <t>New York Giants</t>
  </si>
  <si>
    <t>Miami Dolphins</t>
  </si>
  <si>
    <t>TD to Points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</si>
</sst>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00"/>
  </numFmts>
  <fonts count="4" x14ac:knownFonts="1">
    <font>
      <sz val="11"/>
      <color theme="1"/>
      <name val="Calibri Light"/>
      <family val="2"/>
    </font>
    <font>
      <sz val="8"/>
      <color rgb="FF000000"/>
      <name val="Arial"/>
      <family val="2"/>
    </font>
    <font>
      <u/>
      <sz val="11"/>
      <color theme="10"/>
      <name val="Calibri Light"/>
      <family val="2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2" fontId="2" fillId="3" borderId="3" xfId="1" applyNumberFormat="1" applyFill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9" fontId="3" fillId="0" borderId="1" xfId="0" applyNumberFormat="1" applyFont="1" applyFill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horizontal="center" vertical="center" wrapText="1"/>
    </xf>
    <xf numFmtId="169" fontId="3" fillId="0" borderId="5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3" fillId="2" borderId="9" xfId="0" applyNumberFormat="1" applyFont="1" applyFill="1" applyBorder="1" applyAlignment="1">
      <alignment horizontal="center" vertical="center" wrapText="1"/>
    </xf>
    <xf numFmtId="2" fontId="3" fillId="2" borderId="10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Points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Sheet1!$K$3:$K$34</c:f>
              <c:numCache>
                <c:formatCode>0.00</c:formatCode>
                <c:ptCount val="32"/>
                <c:pt idx="0">
                  <c:v>1.764</c:v>
                </c:pt>
                <c:pt idx="1">
                  <c:v>1.3300492610837438</c:v>
                </c:pt>
                <c:pt idx="2">
                  <c:v>1.3758169934640523</c:v>
                </c:pt>
                <c:pt idx="3">
                  <c:v>1.0805194805194804</c:v>
                </c:pt>
                <c:pt idx="4">
                  <c:v>1.2201834862385321</c:v>
                </c:pt>
                <c:pt idx="5">
                  <c:v>1.1134020618556701</c:v>
                </c:pt>
                <c:pt idx="6">
                  <c:v>1.2508038585209003</c:v>
                </c:pt>
                <c:pt idx="7">
                  <c:v>0.95526315789473681</c:v>
                </c:pt>
                <c:pt idx="8">
                  <c:v>1.0079365079365079</c:v>
                </c:pt>
                <c:pt idx="9">
                  <c:v>1.091549295774648</c:v>
                </c:pt>
                <c:pt idx="10">
                  <c:v>1.2123287671232876</c:v>
                </c:pt>
                <c:pt idx="11">
                  <c:v>1.0330396475770924</c:v>
                </c:pt>
                <c:pt idx="12">
                  <c:v>1.1546961325966851</c:v>
                </c:pt>
                <c:pt idx="13">
                  <c:v>1.0484693877551021</c:v>
                </c:pt>
                <c:pt idx="14">
                  <c:v>0.95934959349593496</c:v>
                </c:pt>
                <c:pt idx="15">
                  <c:v>1.0339425587467364</c:v>
                </c:pt>
                <c:pt idx="16">
                  <c:v>1.0555555555555556</c:v>
                </c:pt>
                <c:pt idx="17">
                  <c:v>0.96648044692737434</c:v>
                </c:pt>
                <c:pt idx="18">
                  <c:v>1.1212121212121211</c:v>
                </c:pt>
                <c:pt idx="19">
                  <c:v>1.0651465798045603</c:v>
                </c:pt>
                <c:pt idx="20">
                  <c:v>1.1087613293051359</c:v>
                </c:pt>
                <c:pt idx="21">
                  <c:v>1.0685358255451713</c:v>
                </c:pt>
                <c:pt idx="22">
                  <c:v>0.96926713947990539</c:v>
                </c:pt>
                <c:pt idx="23">
                  <c:v>0.91791044776119401</c:v>
                </c:pt>
                <c:pt idx="24">
                  <c:v>1.0317460317460319</c:v>
                </c:pt>
                <c:pt idx="25">
                  <c:v>0.85060975609756095</c:v>
                </c:pt>
                <c:pt idx="26">
                  <c:v>0.67237163814180934</c:v>
                </c:pt>
                <c:pt idx="27">
                  <c:v>0.79500000000000004</c:v>
                </c:pt>
                <c:pt idx="28">
                  <c:v>0.6992481203007519</c:v>
                </c:pt>
                <c:pt idx="29">
                  <c:v>0.56852791878172593</c:v>
                </c:pt>
                <c:pt idx="30">
                  <c:v>0.64375000000000004</c:v>
                </c:pt>
                <c:pt idx="31">
                  <c:v>0.58407079646017701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012272"/>
        <c:axId val="282011880"/>
      </c:barChart>
      <c:catAx>
        <c:axId val="28201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1880"/>
        <c:crosses val="autoZero"/>
        <c:auto val="1"/>
        <c:lblAlgn val="ctr"/>
        <c:lblOffset val="100"/>
        <c:noMultiLvlLbl val="0"/>
      </c:catAx>
      <c:valAx>
        <c:axId val="2820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7</xdr:row>
      <xdr:rowOff>66681</xdr:rowOff>
    </xdr:from>
    <xdr:to>
      <xdr:col>22</xdr:col>
      <xdr:colOff>47625</xdr:colOff>
      <xdr:row>21</xdr:row>
      <xdr:rowOff>9531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fl.com/standings?sort=TOUCHDOWNS&amp;order=desc&amp;colSel=7" TargetMode="External"/><Relationship Id="rId3" Type="http://schemas.openxmlformats.org/officeDocument/2006/relationships/hyperlink" Target="http://www.nfl.com/standings?sort=OVERALL_TIES&amp;order=desc&amp;colSel=2" TargetMode="External"/><Relationship Id="rId7" Type="http://schemas.openxmlformats.org/officeDocument/2006/relationships/hyperlink" Target="http://www.nfl.com/standings?sort=OVERALL_NET_PTS&amp;order=desc&amp;colSel=6" TargetMode="External"/><Relationship Id="rId2" Type="http://schemas.openxmlformats.org/officeDocument/2006/relationships/hyperlink" Target="http://www.nfl.com/standings?sort=OVERALL_LOSSES&amp;order=desc&amp;colSel=1" TargetMode="External"/><Relationship Id="rId1" Type="http://schemas.openxmlformats.org/officeDocument/2006/relationships/hyperlink" Target="http://www.nfl.com/standings?sort=OVERALL_WINS&amp;order=desc&amp;colSel=0" TargetMode="External"/><Relationship Id="rId6" Type="http://schemas.openxmlformats.org/officeDocument/2006/relationships/hyperlink" Target="http://www.nfl.com/standings?sort=OVERALL_PTS_AGAINST&amp;order=desc&amp;colSel=5" TargetMode="External"/><Relationship Id="rId5" Type="http://schemas.openxmlformats.org/officeDocument/2006/relationships/hyperlink" Target="http://www.nfl.com/standings?sort=OVERALL_PTS_FOR&amp;order=desc&amp;colSel=4" TargetMode="External"/><Relationship Id="rId4" Type="http://schemas.openxmlformats.org/officeDocument/2006/relationships/hyperlink" Target="http://www.nfl.com/standings?sort=OVERALL_WIN_PCT&amp;order=asc&amp;colSel=3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showGridLines="0" tabSelected="1" workbookViewId="0">
      <pane ySplit="2" topLeftCell="A3" activePane="bottomLeft" state="frozen"/>
      <selection pane="bottomLeft" activeCell="T2" sqref="T2"/>
    </sheetView>
  </sheetViews>
  <sheetFormatPr defaultRowHeight="15" x14ac:dyDescent="0.25"/>
  <cols>
    <col min="1" max="1" width="5.5" style="1" customWidth="1"/>
    <col min="2" max="2" width="18.25" style="1" customWidth="1"/>
    <col min="3" max="3" width="25.25" style="2" customWidth="1"/>
    <col min="4" max="10" width="9" style="2" customWidth="1"/>
    <col min="11" max="11" width="9" style="3" customWidth="1"/>
    <col min="12" max="14" width="9" style="4" customWidth="1"/>
    <col min="15" max="15" width="9" style="2" customWidth="1"/>
    <col min="16" max="16" width="9" style="6" customWidth="1"/>
    <col min="17" max="17" width="11" style="6" customWidth="1"/>
    <col min="18" max="18" width="9" style="6" customWidth="1"/>
    <col min="19" max="16384" width="9" style="2"/>
  </cols>
  <sheetData>
    <row r="2" spans="1:18" s="5" customFormat="1" ht="51" customHeight="1" x14ac:dyDescent="0.25">
      <c r="A2" s="31" t="s">
        <v>43</v>
      </c>
      <c r="B2" s="30" t="s">
        <v>40</v>
      </c>
      <c r="C2" s="26" t="s">
        <v>41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6" t="s">
        <v>36</v>
      </c>
      <c r="L2" s="17" t="s">
        <v>37</v>
      </c>
      <c r="M2" s="17" t="s">
        <v>38</v>
      </c>
      <c r="N2" s="17" t="s">
        <v>42</v>
      </c>
      <c r="O2" s="15" t="s">
        <v>8</v>
      </c>
      <c r="P2" s="18" t="s">
        <v>39</v>
      </c>
      <c r="Q2" s="18" t="s">
        <v>44</v>
      </c>
      <c r="R2" s="6" t="s">
        <v>57</v>
      </c>
    </row>
    <row r="3" spans="1:18" ht="15.95" customHeight="1" x14ac:dyDescent="0.25">
      <c r="A3" s="19">
        <v>1</v>
      </c>
      <c r="B3" s="19" t="s">
        <v>0</v>
      </c>
      <c r="C3" s="19" t="s">
        <v>52</v>
      </c>
      <c r="D3" s="32">
        <v>14</v>
      </c>
      <c r="E3" s="7">
        <v>2</v>
      </c>
      <c r="F3" s="7">
        <v>0</v>
      </c>
      <c r="G3" s="27">
        <v>0.875</v>
      </c>
      <c r="H3" s="32">
        <v>441</v>
      </c>
      <c r="I3" s="35">
        <v>250</v>
      </c>
      <c r="J3" s="35">
        <v>191</v>
      </c>
      <c r="K3" s="36">
        <f>IF(ISNUMBER(H3)=FALSE,"",H3/I3)</f>
        <v>1.764</v>
      </c>
      <c r="L3" s="9">
        <f>IF(ISNUMBER(H3)=FALSE,"",H3/16)</f>
        <v>27.5625</v>
      </c>
      <c r="M3" s="10">
        <f>IF(ISNUMBER(I3)=FALSE,"",I3/16)</f>
        <v>15.625</v>
      </c>
      <c r="N3" s="10">
        <f>L3-M3</f>
        <v>11.9375</v>
      </c>
      <c r="O3" s="7">
        <v>51</v>
      </c>
      <c r="P3" s="8">
        <f>IF(ISNUMBER(O3)=FALSE,"",O3/16)</f>
        <v>3.1875</v>
      </c>
      <c r="Q3" s="8">
        <f>O3*G3</f>
        <v>44.625</v>
      </c>
      <c r="R3" s="39">
        <f>O3*K3</f>
        <v>89.963999999999999</v>
      </c>
    </row>
    <row r="4" spans="1:18" ht="15.95" customHeight="1" x14ac:dyDescent="0.25">
      <c r="A4" s="20">
        <v>25</v>
      </c>
      <c r="B4" s="20" t="s">
        <v>28</v>
      </c>
      <c r="C4" s="20" t="s">
        <v>46</v>
      </c>
      <c r="D4" s="33">
        <v>11</v>
      </c>
      <c r="E4" s="11">
        <v>5</v>
      </c>
      <c r="F4" s="11">
        <v>0</v>
      </c>
      <c r="G4" s="28">
        <v>0.68799999999999994</v>
      </c>
      <c r="H4" s="33">
        <v>540</v>
      </c>
      <c r="I4" s="11">
        <v>406</v>
      </c>
      <c r="J4" s="11">
        <v>134</v>
      </c>
      <c r="K4" s="37">
        <f>IF(ISNUMBER(H4)=FALSE,"",H4/I4)</f>
        <v>1.3300492610837438</v>
      </c>
      <c r="L4" s="13">
        <f>IF(ISNUMBER(H4)=FALSE,"",H4/16)</f>
        <v>33.75</v>
      </c>
      <c r="M4" s="14">
        <f>IF(ISNUMBER(I4)=FALSE,"",I4/16)</f>
        <v>25.375</v>
      </c>
      <c r="N4" s="14">
        <f>L4-M4</f>
        <v>8.375</v>
      </c>
      <c r="O4" s="11">
        <v>63</v>
      </c>
      <c r="P4" s="12">
        <f>IF(ISNUMBER(O4)=FALSE,"",O4/16)</f>
        <v>3.9375</v>
      </c>
      <c r="Q4" s="12">
        <f>O4*G4</f>
        <v>43.343999999999994</v>
      </c>
      <c r="R4" s="39">
        <f>O4*K4</f>
        <v>83.793103448275858</v>
      </c>
    </row>
    <row r="5" spans="1:18" ht="15.95" customHeight="1" x14ac:dyDescent="0.25">
      <c r="A5" s="20">
        <v>17</v>
      </c>
      <c r="B5" s="20" t="s">
        <v>22</v>
      </c>
      <c r="C5" s="20" t="s">
        <v>51</v>
      </c>
      <c r="D5" s="33">
        <v>13</v>
      </c>
      <c r="E5" s="11">
        <v>3</v>
      </c>
      <c r="F5" s="11">
        <v>0</v>
      </c>
      <c r="G5" s="28">
        <v>0.81299999999999994</v>
      </c>
      <c r="H5" s="33">
        <v>421</v>
      </c>
      <c r="I5" s="11">
        <v>306</v>
      </c>
      <c r="J5" s="11">
        <v>115</v>
      </c>
      <c r="K5" s="37">
        <f>IF(ISNUMBER(H5)=FALSE,"",H5/I5)</f>
        <v>1.3758169934640523</v>
      </c>
      <c r="L5" s="13">
        <f>IF(ISNUMBER(H5)=FALSE,"",H5/16)</f>
        <v>26.3125</v>
      </c>
      <c r="M5" s="14">
        <f>IF(ISNUMBER(I5)=FALSE,"",I5/16)</f>
        <v>19.125</v>
      </c>
      <c r="N5" s="14">
        <f>L5-M5</f>
        <v>7.1875</v>
      </c>
      <c r="O5" s="11">
        <v>49</v>
      </c>
      <c r="P5" s="12">
        <f>IF(ISNUMBER(O5)=FALSE,"",O5/16)</f>
        <v>3.0625</v>
      </c>
      <c r="Q5" s="12">
        <f>O5*G5</f>
        <v>39.836999999999996</v>
      </c>
      <c r="R5" s="39">
        <f>O5*K5</f>
        <v>67.415032679738559</v>
      </c>
    </row>
    <row r="6" spans="1:18" ht="15.95" customHeight="1" x14ac:dyDescent="0.25">
      <c r="A6" s="20">
        <v>14</v>
      </c>
      <c r="B6" s="20" t="s">
        <v>19</v>
      </c>
      <c r="C6" s="20" t="s">
        <v>50</v>
      </c>
      <c r="D6" s="33">
        <v>12</v>
      </c>
      <c r="E6" s="11">
        <v>4</v>
      </c>
      <c r="F6" s="11">
        <v>0</v>
      </c>
      <c r="G6" s="28">
        <v>0.75</v>
      </c>
      <c r="H6" s="33">
        <v>416</v>
      </c>
      <c r="I6" s="11">
        <v>385</v>
      </c>
      <c r="J6" s="11">
        <v>31</v>
      </c>
      <c r="K6" s="37">
        <f>IF(ISNUMBER(H6)=FALSE,"",H6/I6)</f>
        <v>1.0805194805194804</v>
      </c>
      <c r="L6" s="13">
        <f>IF(ISNUMBER(H6)=FALSE,"",H6/16)</f>
        <v>26</v>
      </c>
      <c r="M6" s="14">
        <f>IF(ISNUMBER(I6)=FALSE,"",I6/16)</f>
        <v>24.0625</v>
      </c>
      <c r="N6" s="14">
        <f>L6-M6</f>
        <v>1.9375</v>
      </c>
      <c r="O6" s="11">
        <v>47</v>
      </c>
      <c r="P6" s="12">
        <f>IF(ISNUMBER(O6)=FALSE,"",O6/16)</f>
        <v>2.9375</v>
      </c>
      <c r="Q6" s="12">
        <f>O6*G6</f>
        <v>35.25</v>
      </c>
      <c r="R6" s="39">
        <f>O6*K6</f>
        <v>50.784415584415584</v>
      </c>
    </row>
    <row r="7" spans="1:18" ht="15.95" customHeight="1" x14ac:dyDescent="0.25">
      <c r="A7" s="20">
        <v>5</v>
      </c>
      <c r="B7" s="20" t="s">
        <v>11</v>
      </c>
      <c r="C7" s="20" t="s">
        <v>54</v>
      </c>
      <c r="D7" s="33">
        <v>11</v>
      </c>
      <c r="E7" s="11">
        <v>5</v>
      </c>
      <c r="F7" s="11">
        <v>0</v>
      </c>
      <c r="G7" s="28">
        <v>0.68799999999999994</v>
      </c>
      <c r="H7" s="33">
        <v>399</v>
      </c>
      <c r="I7" s="11">
        <v>327</v>
      </c>
      <c r="J7" s="11">
        <v>72</v>
      </c>
      <c r="K7" s="37">
        <f>IF(ISNUMBER(H7)=FALSE,"",H7/I7)</f>
        <v>1.2201834862385321</v>
      </c>
      <c r="L7" s="13">
        <f>IF(ISNUMBER(H7)=FALSE,"",H7/16)</f>
        <v>24.9375</v>
      </c>
      <c r="M7" s="14">
        <f>IF(ISNUMBER(I7)=FALSE,"",I7/16)</f>
        <v>20.4375</v>
      </c>
      <c r="N7" s="14">
        <f>L7-M7</f>
        <v>4.5</v>
      </c>
      <c r="O7" s="11">
        <v>47</v>
      </c>
      <c r="P7" s="12">
        <f>IF(ISNUMBER(O7)=FALSE,"",O7/16)</f>
        <v>2.9375</v>
      </c>
      <c r="Q7" s="12">
        <f>O7*G7</f>
        <v>32.335999999999999</v>
      </c>
      <c r="R7" s="39">
        <f>O7*K7</f>
        <v>57.348623853211009</v>
      </c>
    </row>
    <row r="8" spans="1:18" ht="15.95" customHeight="1" x14ac:dyDescent="0.25">
      <c r="A8" s="20">
        <v>21</v>
      </c>
      <c r="B8" s="20" t="s">
        <v>25</v>
      </c>
      <c r="C8" s="20" t="s">
        <v>53</v>
      </c>
      <c r="D8" s="33">
        <v>10</v>
      </c>
      <c r="E8" s="11">
        <v>6</v>
      </c>
      <c r="F8" s="11">
        <v>0</v>
      </c>
      <c r="G8" s="28">
        <v>0.625</v>
      </c>
      <c r="H8" s="33">
        <v>432</v>
      </c>
      <c r="I8" s="11">
        <v>388</v>
      </c>
      <c r="J8" s="11">
        <v>44</v>
      </c>
      <c r="K8" s="37">
        <f>IF(ISNUMBER(H8)=FALSE,"",H8/I8)</f>
        <v>1.1134020618556701</v>
      </c>
      <c r="L8" s="13">
        <f>IF(ISNUMBER(H8)=FALSE,"",H8/16)</f>
        <v>27</v>
      </c>
      <c r="M8" s="14">
        <f>IF(ISNUMBER(I8)=FALSE,"",I8/16)</f>
        <v>24.25</v>
      </c>
      <c r="N8" s="14">
        <f>L8-M8</f>
        <v>2.75</v>
      </c>
      <c r="O8" s="11">
        <v>51</v>
      </c>
      <c r="P8" s="12">
        <f>IF(ISNUMBER(O8)=FALSE,"",O8/16)</f>
        <v>3.1875</v>
      </c>
      <c r="Q8" s="12">
        <f>O8*G8</f>
        <v>31.875</v>
      </c>
      <c r="R8" s="39">
        <f>O8*K8</f>
        <v>56.78350515463918</v>
      </c>
    </row>
    <row r="9" spans="1:18" ht="15.95" customHeight="1" x14ac:dyDescent="0.25">
      <c r="A9" s="20">
        <v>13</v>
      </c>
      <c r="B9" s="20" t="s">
        <v>19</v>
      </c>
      <c r="C9" s="20" t="s">
        <v>49</v>
      </c>
      <c r="D9" s="33">
        <v>12</v>
      </c>
      <c r="E9" s="11">
        <v>4</v>
      </c>
      <c r="F9" s="11">
        <v>0</v>
      </c>
      <c r="G9" s="28">
        <v>0.75</v>
      </c>
      <c r="H9" s="33">
        <v>389</v>
      </c>
      <c r="I9" s="11">
        <v>311</v>
      </c>
      <c r="J9" s="11">
        <v>78</v>
      </c>
      <c r="K9" s="37">
        <f>IF(ISNUMBER(H9)=FALSE,"",H9/I9)</f>
        <v>1.2508038585209003</v>
      </c>
      <c r="L9" s="13">
        <f>IF(ISNUMBER(H9)=FALSE,"",H9/16)</f>
        <v>24.3125</v>
      </c>
      <c r="M9" s="14">
        <f>IF(ISNUMBER(I9)=FALSE,"",I9/16)</f>
        <v>19.4375</v>
      </c>
      <c r="N9" s="14">
        <f>L9-M9</f>
        <v>4.875</v>
      </c>
      <c r="O9" s="11">
        <v>42</v>
      </c>
      <c r="P9" s="12">
        <f>IF(ISNUMBER(O9)=FALSE,"",O9/16)</f>
        <v>2.625</v>
      </c>
      <c r="Q9" s="12">
        <f>O9*G9</f>
        <v>31.5</v>
      </c>
      <c r="R9" s="39">
        <f>O9*K9</f>
        <v>52.533762057877809</v>
      </c>
    </row>
    <row r="10" spans="1:18" ht="15.95" customHeight="1" x14ac:dyDescent="0.25">
      <c r="A10" s="20">
        <v>2</v>
      </c>
      <c r="B10" s="20" t="s">
        <v>0</v>
      </c>
      <c r="C10" s="20" t="s">
        <v>56</v>
      </c>
      <c r="D10" s="33">
        <v>10</v>
      </c>
      <c r="E10" s="11">
        <v>6</v>
      </c>
      <c r="F10" s="11">
        <v>0</v>
      </c>
      <c r="G10" s="28">
        <v>0.625</v>
      </c>
      <c r="H10" s="33">
        <v>363</v>
      </c>
      <c r="I10" s="11">
        <v>380</v>
      </c>
      <c r="J10" s="11">
        <v>-17</v>
      </c>
      <c r="K10" s="37">
        <f>IF(ISNUMBER(H10)=FALSE,"",H10/I10)</f>
        <v>0.95526315789473681</v>
      </c>
      <c r="L10" s="13">
        <f>IF(ISNUMBER(H10)=FALSE,"",H10/16)</f>
        <v>22.6875</v>
      </c>
      <c r="M10" s="14">
        <f>IF(ISNUMBER(I10)=FALSE,"",I10/16)</f>
        <v>23.75</v>
      </c>
      <c r="N10" s="14">
        <f>L10-M10</f>
        <v>-1.0625</v>
      </c>
      <c r="O10" s="11">
        <v>45</v>
      </c>
      <c r="P10" s="12">
        <f>IF(ISNUMBER(O10)=FALSE,"",O10/16)</f>
        <v>2.8125</v>
      </c>
      <c r="Q10" s="12">
        <f>O10*G10</f>
        <v>28.125</v>
      </c>
      <c r="R10" s="39">
        <f>O10*K10</f>
        <v>42.986842105263158</v>
      </c>
    </row>
    <row r="11" spans="1:18" ht="15.95" customHeight="1" x14ac:dyDescent="0.25">
      <c r="A11" s="20">
        <v>10</v>
      </c>
      <c r="B11" s="20" t="s">
        <v>15</v>
      </c>
      <c r="C11" s="20" t="s">
        <v>16</v>
      </c>
      <c r="D11" s="33">
        <v>9</v>
      </c>
      <c r="E11" s="11">
        <v>7</v>
      </c>
      <c r="F11" s="11">
        <v>0</v>
      </c>
      <c r="G11" s="28">
        <v>0.56299999999999994</v>
      </c>
      <c r="H11" s="33">
        <v>381</v>
      </c>
      <c r="I11" s="11">
        <v>378</v>
      </c>
      <c r="J11" s="11">
        <v>3</v>
      </c>
      <c r="K11" s="37">
        <f>IF(ISNUMBER(H11)=FALSE,"",H11/I11)</f>
        <v>1.0079365079365079</v>
      </c>
      <c r="L11" s="13">
        <f>IF(ISNUMBER(H11)=FALSE,"",H11/16)</f>
        <v>23.8125</v>
      </c>
      <c r="M11" s="14">
        <f>IF(ISNUMBER(I11)=FALSE,"",I11/16)</f>
        <v>23.625</v>
      </c>
      <c r="N11" s="14">
        <f>L11-M11</f>
        <v>0.1875</v>
      </c>
      <c r="O11" s="11">
        <v>46</v>
      </c>
      <c r="P11" s="12">
        <f>IF(ISNUMBER(O11)=FALSE,"",O11/16)</f>
        <v>2.875</v>
      </c>
      <c r="Q11" s="12">
        <f>O11*G11</f>
        <v>25.897999999999996</v>
      </c>
      <c r="R11" s="39">
        <f>O11*K11</f>
        <v>46.365079365079367</v>
      </c>
    </row>
    <row r="12" spans="1:18" ht="15.95" customHeight="1" x14ac:dyDescent="0.25">
      <c r="A12" s="20">
        <v>18</v>
      </c>
      <c r="B12" s="20" t="s">
        <v>22</v>
      </c>
      <c r="C12" s="20" t="s">
        <v>55</v>
      </c>
      <c r="D12" s="33">
        <v>11</v>
      </c>
      <c r="E12" s="11">
        <v>5</v>
      </c>
      <c r="F12" s="11">
        <v>0</v>
      </c>
      <c r="G12" s="28">
        <v>0.68799999999999994</v>
      </c>
      <c r="H12" s="33">
        <v>310</v>
      </c>
      <c r="I12" s="11">
        <v>284</v>
      </c>
      <c r="J12" s="11">
        <v>26</v>
      </c>
      <c r="K12" s="37">
        <f>IF(ISNUMBER(H12)=FALSE,"",H12/I12)</f>
        <v>1.091549295774648</v>
      </c>
      <c r="L12" s="13">
        <f>IF(ISNUMBER(H12)=FALSE,"",H12/16)</f>
        <v>19.375</v>
      </c>
      <c r="M12" s="14">
        <f>IF(ISNUMBER(I12)=FALSE,"",I12/16)</f>
        <v>17.75</v>
      </c>
      <c r="N12" s="14">
        <f>L12-M12</f>
        <v>1.625</v>
      </c>
      <c r="O12" s="11">
        <v>36</v>
      </c>
      <c r="P12" s="12">
        <f>IF(ISNUMBER(O12)=FALSE,"",O12/16)</f>
        <v>2.25</v>
      </c>
      <c r="Q12" s="12">
        <f>O12*G12</f>
        <v>24.767999999999997</v>
      </c>
      <c r="R12" s="39">
        <f>O12*K12</f>
        <v>39.295774647887328</v>
      </c>
    </row>
    <row r="13" spans="1:18" ht="15.95" customHeight="1" x14ac:dyDescent="0.25">
      <c r="A13" s="20">
        <v>29</v>
      </c>
      <c r="B13" s="20" t="s">
        <v>32</v>
      </c>
      <c r="C13" s="20" t="s">
        <v>47</v>
      </c>
      <c r="D13" s="33">
        <v>10</v>
      </c>
      <c r="E13" s="11">
        <v>5</v>
      </c>
      <c r="F13" s="11">
        <v>1</v>
      </c>
      <c r="G13" s="28">
        <v>0.65600000000000003</v>
      </c>
      <c r="H13" s="33">
        <v>354</v>
      </c>
      <c r="I13" s="11">
        <v>292</v>
      </c>
      <c r="J13" s="11">
        <v>62</v>
      </c>
      <c r="K13" s="37">
        <f>IF(ISNUMBER(H13)=FALSE,"",H13/I13)</f>
        <v>1.2123287671232876</v>
      </c>
      <c r="L13" s="13">
        <f>IF(ISNUMBER(H13)=FALSE,"",H13/16)</f>
        <v>22.125</v>
      </c>
      <c r="M13" s="14">
        <f>IF(ISNUMBER(I13)=FALSE,"",I13/16)</f>
        <v>18.25</v>
      </c>
      <c r="N13" s="14">
        <f>L13-M13</f>
        <v>3.875</v>
      </c>
      <c r="O13" s="11">
        <v>37</v>
      </c>
      <c r="P13" s="12">
        <f>IF(ISNUMBER(O13)=FALSE,"",O13/16)</f>
        <v>2.3125</v>
      </c>
      <c r="Q13" s="12">
        <f>O13*G13</f>
        <v>24.272000000000002</v>
      </c>
      <c r="R13" s="39">
        <f>O13*K13</f>
        <v>44.856164383561641</v>
      </c>
    </row>
    <row r="14" spans="1:18" ht="15.95" customHeight="1" x14ac:dyDescent="0.25">
      <c r="A14" s="20">
        <v>27</v>
      </c>
      <c r="B14" s="20" t="s">
        <v>28</v>
      </c>
      <c r="C14" s="20" t="s">
        <v>30</v>
      </c>
      <c r="D14" s="33">
        <v>7</v>
      </c>
      <c r="E14" s="11">
        <v>9</v>
      </c>
      <c r="F14" s="11">
        <v>0</v>
      </c>
      <c r="G14" s="28">
        <v>0.438</v>
      </c>
      <c r="H14" s="33">
        <v>469</v>
      </c>
      <c r="I14" s="11">
        <v>454</v>
      </c>
      <c r="J14" s="11">
        <v>15</v>
      </c>
      <c r="K14" s="37">
        <f>IF(ISNUMBER(H14)=FALSE,"",H14/I14)</f>
        <v>1.0330396475770924</v>
      </c>
      <c r="L14" s="13">
        <f>IF(ISNUMBER(H14)=FALSE,"",H14/16)</f>
        <v>29.3125</v>
      </c>
      <c r="M14" s="14">
        <f>IF(ISNUMBER(I14)=FALSE,"",I14/16)</f>
        <v>28.375</v>
      </c>
      <c r="N14" s="14">
        <f>L14-M14</f>
        <v>0.9375</v>
      </c>
      <c r="O14" s="11">
        <v>55</v>
      </c>
      <c r="P14" s="12">
        <f>IF(ISNUMBER(O14)=FALSE,"",O14/16)</f>
        <v>3.4375</v>
      </c>
      <c r="Q14" s="12">
        <f>O14*G14</f>
        <v>24.09</v>
      </c>
      <c r="R14" s="39">
        <f>O14*K14</f>
        <v>56.817180616740082</v>
      </c>
    </row>
    <row r="15" spans="1:18" ht="15.95" customHeight="1" x14ac:dyDescent="0.25">
      <c r="A15" s="20">
        <v>30</v>
      </c>
      <c r="B15" s="20" t="s">
        <v>32</v>
      </c>
      <c r="C15" s="20" t="s">
        <v>33</v>
      </c>
      <c r="D15" s="33">
        <v>7</v>
      </c>
      <c r="E15" s="11">
        <v>8</v>
      </c>
      <c r="F15" s="11">
        <v>1</v>
      </c>
      <c r="G15" s="28">
        <v>0.46899999999999997</v>
      </c>
      <c r="H15" s="33">
        <v>418</v>
      </c>
      <c r="I15" s="11">
        <v>362</v>
      </c>
      <c r="J15" s="11">
        <v>56</v>
      </c>
      <c r="K15" s="37">
        <f>IF(ISNUMBER(H15)=FALSE,"",H15/I15)</f>
        <v>1.1546961325966851</v>
      </c>
      <c r="L15" s="13">
        <f>IF(ISNUMBER(H15)=FALSE,"",H15/16)</f>
        <v>26.125</v>
      </c>
      <c r="M15" s="14">
        <f>IF(ISNUMBER(I15)=FALSE,"",I15/16)</f>
        <v>22.625</v>
      </c>
      <c r="N15" s="14">
        <f>L15-M15</f>
        <v>3.5</v>
      </c>
      <c r="O15" s="11">
        <v>51</v>
      </c>
      <c r="P15" s="12">
        <f>IF(ISNUMBER(O15)=FALSE,"",O15/16)</f>
        <v>3.1875</v>
      </c>
      <c r="Q15" s="12">
        <f>O15*G15</f>
        <v>23.918999999999997</v>
      </c>
      <c r="R15" s="39">
        <f>O15*K15</f>
        <v>58.889502762430944</v>
      </c>
    </row>
    <row r="16" spans="1:18" ht="15.95" customHeight="1" x14ac:dyDescent="0.25">
      <c r="A16" s="20">
        <v>11</v>
      </c>
      <c r="B16" s="20" t="s">
        <v>15</v>
      </c>
      <c r="C16" s="20" t="s">
        <v>17</v>
      </c>
      <c r="D16" s="33">
        <v>8</v>
      </c>
      <c r="E16" s="11">
        <v>8</v>
      </c>
      <c r="F16" s="11">
        <v>0</v>
      </c>
      <c r="G16" s="28">
        <v>0.5</v>
      </c>
      <c r="H16" s="33">
        <v>411</v>
      </c>
      <c r="I16" s="11">
        <v>392</v>
      </c>
      <c r="J16" s="11">
        <v>19</v>
      </c>
      <c r="K16" s="37">
        <f>IF(ISNUMBER(H16)=FALSE,"",H16/I16)</f>
        <v>1.0484693877551021</v>
      </c>
      <c r="L16" s="13">
        <f>IF(ISNUMBER(H16)=FALSE,"",H16/16)</f>
        <v>25.6875</v>
      </c>
      <c r="M16" s="14">
        <f>IF(ISNUMBER(I16)=FALSE,"",I16/16)</f>
        <v>24.5</v>
      </c>
      <c r="N16" s="14">
        <f>L16-M16</f>
        <v>1.1875</v>
      </c>
      <c r="O16" s="11">
        <v>47</v>
      </c>
      <c r="P16" s="12">
        <f>IF(ISNUMBER(O16)=FALSE,"",O16/16)</f>
        <v>2.9375</v>
      </c>
      <c r="Q16" s="12">
        <f>O16*G16</f>
        <v>23.5</v>
      </c>
      <c r="R16" s="39">
        <f>O16*K16</f>
        <v>49.278061224489797</v>
      </c>
    </row>
    <row r="17" spans="1:18" ht="15.95" customHeight="1" x14ac:dyDescent="0.25">
      <c r="A17" s="20">
        <v>26</v>
      </c>
      <c r="B17" s="20" t="s">
        <v>28</v>
      </c>
      <c r="C17" s="20" t="s">
        <v>29</v>
      </c>
      <c r="D17" s="33">
        <v>9</v>
      </c>
      <c r="E17" s="11">
        <v>7</v>
      </c>
      <c r="F17" s="11">
        <v>0</v>
      </c>
      <c r="G17" s="28">
        <v>0.56299999999999994</v>
      </c>
      <c r="H17" s="33">
        <v>354</v>
      </c>
      <c r="I17" s="11">
        <v>369</v>
      </c>
      <c r="J17" s="11">
        <v>-15</v>
      </c>
      <c r="K17" s="37">
        <f>IF(ISNUMBER(H17)=FALSE,"",H17/I17)</f>
        <v>0.95934959349593496</v>
      </c>
      <c r="L17" s="13">
        <f>IF(ISNUMBER(H17)=FALSE,"",H17/16)</f>
        <v>22.125</v>
      </c>
      <c r="M17" s="14">
        <f>IF(ISNUMBER(I17)=FALSE,"",I17/16)</f>
        <v>23.0625</v>
      </c>
      <c r="N17" s="14">
        <f>L17-M17</f>
        <v>-0.9375</v>
      </c>
      <c r="O17" s="11">
        <v>41</v>
      </c>
      <c r="P17" s="12">
        <f>IF(ISNUMBER(O17)=FALSE,"",O17/16)</f>
        <v>2.5625</v>
      </c>
      <c r="Q17" s="12">
        <f>O17*G17</f>
        <v>23.082999999999998</v>
      </c>
      <c r="R17" s="39">
        <f>O17*K17</f>
        <v>39.333333333333336</v>
      </c>
    </row>
    <row r="18" spans="1:18" ht="15.95" customHeight="1" x14ac:dyDescent="0.25">
      <c r="A18" s="20">
        <v>19</v>
      </c>
      <c r="B18" s="20" t="s">
        <v>22</v>
      </c>
      <c r="C18" s="20" t="s">
        <v>23</v>
      </c>
      <c r="D18" s="33">
        <v>8</v>
      </c>
      <c r="E18" s="11">
        <v>7</v>
      </c>
      <c r="F18" s="11">
        <v>1</v>
      </c>
      <c r="G18" s="28">
        <v>0.53100000000000003</v>
      </c>
      <c r="H18" s="33">
        <v>396</v>
      </c>
      <c r="I18" s="11">
        <v>383</v>
      </c>
      <c r="J18" s="11">
        <v>13</v>
      </c>
      <c r="K18" s="37">
        <f>IF(ISNUMBER(H18)=FALSE,"",H18/I18)</f>
        <v>1.0339425587467364</v>
      </c>
      <c r="L18" s="13">
        <f>IF(ISNUMBER(H18)=FALSE,"",H18/16)</f>
        <v>24.75</v>
      </c>
      <c r="M18" s="14">
        <f>IF(ISNUMBER(I18)=FALSE,"",I18/16)</f>
        <v>23.9375</v>
      </c>
      <c r="N18" s="14">
        <f>L18-M18</f>
        <v>0.8125</v>
      </c>
      <c r="O18" s="11">
        <v>43</v>
      </c>
      <c r="P18" s="12">
        <f>IF(ISNUMBER(O18)=FALSE,"",O18/16)</f>
        <v>2.6875</v>
      </c>
      <c r="Q18" s="12">
        <f>O18*G18</f>
        <v>22.833000000000002</v>
      </c>
      <c r="R18" s="39">
        <f>O18*K18</f>
        <v>44.459530026109661</v>
      </c>
    </row>
    <row r="19" spans="1:18" ht="15.95" customHeight="1" x14ac:dyDescent="0.25">
      <c r="A19" s="20">
        <v>3</v>
      </c>
      <c r="B19" s="20" t="s">
        <v>0</v>
      </c>
      <c r="C19" s="20" t="s">
        <v>9</v>
      </c>
      <c r="D19" s="33">
        <v>7</v>
      </c>
      <c r="E19" s="11">
        <v>9</v>
      </c>
      <c r="F19" s="11">
        <v>0</v>
      </c>
      <c r="G19" s="28">
        <v>0.438</v>
      </c>
      <c r="H19" s="33">
        <v>399</v>
      </c>
      <c r="I19" s="11">
        <v>378</v>
      </c>
      <c r="J19" s="11">
        <v>21</v>
      </c>
      <c r="K19" s="37">
        <f>IF(ISNUMBER(H19)=FALSE,"",H19/I19)</f>
        <v>1.0555555555555556</v>
      </c>
      <c r="L19" s="13">
        <f>IF(ISNUMBER(H19)=FALSE,"",H19/16)</f>
        <v>24.9375</v>
      </c>
      <c r="M19" s="14">
        <f>IF(ISNUMBER(I19)=FALSE,"",I19/16)</f>
        <v>23.625</v>
      </c>
      <c r="N19" s="14">
        <f>L19-M19</f>
        <v>1.3125</v>
      </c>
      <c r="O19" s="11">
        <v>49</v>
      </c>
      <c r="P19" s="12">
        <f>IF(ISNUMBER(O19)=FALSE,"",O19/16)</f>
        <v>3.0625</v>
      </c>
      <c r="Q19" s="12">
        <f>O19*G19</f>
        <v>21.462</v>
      </c>
      <c r="R19" s="39">
        <f>O19*K19</f>
        <v>51.722222222222221</v>
      </c>
    </row>
    <row r="20" spans="1:18" ht="15.95" customHeight="1" x14ac:dyDescent="0.25">
      <c r="A20" s="20">
        <v>22</v>
      </c>
      <c r="B20" s="20" t="s">
        <v>25</v>
      </c>
      <c r="C20" s="20" t="s">
        <v>48</v>
      </c>
      <c r="D20" s="33">
        <v>9</v>
      </c>
      <c r="E20" s="11">
        <v>7</v>
      </c>
      <c r="F20" s="11">
        <v>0</v>
      </c>
      <c r="G20" s="28">
        <v>0.56299999999999994</v>
      </c>
      <c r="H20" s="33">
        <v>346</v>
      </c>
      <c r="I20" s="11">
        <v>358</v>
      </c>
      <c r="J20" s="11">
        <v>-12</v>
      </c>
      <c r="K20" s="37">
        <f>IF(ISNUMBER(H20)=FALSE,"",H20/I20)</f>
        <v>0.96648044692737434</v>
      </c>
      <c r="L20" s="13">
        <f>IF(ISNUMBER(H20)=FALSE,"",H20/16)</f>
        <v>21.625</v>
      </c>
      <c r="M20" s="14">
        <f>IF(ISNUMBER(I20)=FALSE,"",I20/16)</f>
        <v>22.375</v>
      </c>
      <c r="N20" s="14">
        <f>L20-M20</f>
        <v>-0.75</v>
      </c>
      <c r="O20" s="11">
        <v>36</v>
      </c>
      <c r="P20" s="12">
        <f>IF(ISNUMBER(O20)=FALSE,"",O20/16)</f>
        <v>2.25</v>
      </c>
      <c r="Q20" s="12">
        <f>O20*G20</f>
        <v>20.267999999999997</v>
      </c>
      <c r="R20" s="39">
        <f>O20*K20</f>
        <v>34.793296089385478</v>
      </c>
    </row>
    <row r="21" spans="1:18" ht="15.95" customHeight="1" x14ac:dyDescent="0.25">
      <c r="A21" s="20">
        <v>15</v>
      </c>
      <c r="B21" s="20" t="s">
        <v>19</v>
      </c>
      <c r="C21" s="20" t="s">
        <v>20</v>
      </c>
      <c r="D21" s="33">
        <v>9</v>
      </c>
      <c r="E21" s="11">
        <v>7</v>
      </c>
      <c r="F21" s="11">
        <v>0</v>
      </c>
      <c r="G21" s="28">
        <v>0.56299999999999994</v>
      </c>
      <c r="H21" s="33">
        <v>333</v>
      </c>
      <c r="I21" s="11">
        <v>297</v>
      </c>
      <c r="J21" s="11">
        <v>36</v>
      </c>
      <c r="K21" s="37">
        <f>IF(ISNUMBER(H21)=FALSE,"",H21/I21)</f>
        <v>1.1212121212121211</v>
      </c>
      <c r="L21" s="13">
        <f>IF(ISNUMBER(H21)=FALSE,"",H21/16)</f>
        <v>20.8125</v>
      </c>
      <c r="M21" s="14">
        <f>IF(ISNUMBER(I21)=FALSE,"",I21/16)</f>
        <v>18.5625</v>
      </c>
      <c r="N21" s="14">
        <f>L21-M21</f>
        <v>2.25</v>
      </c>
      <c r="O21" s="11">
        <v>35</v>
      </c>
      <c r="P21" s="12">
        <f>IF(ISNUMBER(O21)=FALSE,"",O21/16)</f>
        <v>2.1875</v>
      </c>
      <c r="Q21" s="12">
        <f>O21*G21</f>
        <v>19.704999999999998</v>
      </c>
      <c r="R21" s="39">
        <f>O21*K21</f>
        <v>39.242424242424235</v>
      </c>
    </row>
    <row r="22" spans="1:18" ht="15.95" customHeight="1" x14ac:dyDescent="0.25">
      <c r="A22" s="20">
        <v>23</v>
      </c>
      <c r="B22" s="20" t="s">
        <v>25</v>
      </c>
      <c r="C22" s="20" t="s">
        <v>26</v>
      </c>
      <c r="D22" s="33">
        <v>8</v>
      </c>
      <c r="E22" s="11">
        <v>8</v>
      </c>
      <c r="F22" s="11">
        <v>0</v>
      </c>
      <c r="G22" s="28">
        <v>0.5</v>
      </c>
      <c r="H22" s="33">
        <v>327</v>
      </c>
      <c r="I22" s="11">
        <v>307</v>
      </c>
      <c r="J22" s="11">
        <v>20</v>
      </c>
      <c r="K22" s="37">
        <f>IF(ISNUMBER(H22)=FALSE,"",H22/I22)</f>
        <v>1.0651465798045603</v>
      </c>
      <c r="L22" s="13">
        <f>IF(ISNUMBER(H22)=FALSE,"",H22/16)</f>
        <v>20.4375</v>
      </c>
      <c r="M22" s="14">
        <f>IF(ISNUMBER(I22)=FALSE,"",I22/16)</f>
        <v>19.1875</v>
      </c>
      <c r="N22" s="14">
        <f>L22-M22</f>
        <v>1.25</v>
      </c>
      <c r="O22" s="11">
        <v>36</v>
      </c>
      <c r="P22" s="12">
        <f>IF(ISNUMBER(O22)=FALSE,"",O22/16)</f>
        <v>2.25</v>
      </c>
      <c r="Q22" s="12">
        <f>O22*G22</f>
        <v>18</v>
      </c>
      <c r="R22" s="39">
        <f>O22*K22</f>
        <v>38.34527687296417</v>
      </c>
    </row>
    <row r="23" spans="1:18" ht="15.95" customHeight="1" x14ac:dyDescent="0.25">
      <c r="A23" s="20">
        <v>20</v>
      </c>
      <c r="B23" s="20" t="s">
        <v>22</v>
      </c>
      <c r="C23" s="20" t="s">
        <v>24</v>
      </c>
      <c r="D23" s="33">
        <v>7</v>
      </c>
      <c r="E23" s="11">
        <v>9</v>
      </c>
      <c r="F23" s="11">
        <v>0</v>
      </c>
      <c r="G23" s="28">
        <v>0.438</v>
      </c>
      <c r="H23" s="33">
        <v>367</v>
      </c>
      <c r="I23" s="11">
        <v>331</v>
      </c>
      <c r="J23" s="11">
        <v>36</v>
      </c>
      <c r="K23" s="37">
        <f>IF(ISNUMBER(H23)=FALSE,"",H23/I23)</f>
        <v>1.1087613293051359</v>
      </c>
      <c r="L23" s="13">
        <f>IF(ISNUMBER(H23)=FALSE,"",H23/16)</f>
        <v>22.9375</v>
      </c>
      <c r="M23" s="14">
        <f>IF(ISNUMBER(I23)=FALSE,"",I23/16)</f>
        <v>20.6875</v>
      </c>
      <c r="N23" s="14">
        <f>L23-M23</f>
        <v>2.25</v>
      </c>
      <c r="O23" s="11">
        <v>37</v>
      </c>
      <c r="P23" s="12">
        <f>IF(ISNUMBER(O23)=FALSE,"",O23/16)</f>
        <v>2.3125</v>
      </c>
      <c r="Q23" s="12">
        <f>O23*G23</f>
        <v>16.206</v>
      </c>
      <c r="R23" s="39">
        <f>O23*K23</f>
        <v>41.024169184290031</v>
      </c>
    </row>
    <row r="24" spans="1:18" ht="15.95" customHeight="1" x14ac:dyDescent="0.25">
      <c r="A24" s="20">
        <v>6</v>
      </c>
      <c r="B24" s="20" t="s">
        <v>11</v>
      </c>
      <c r="C24" s="20" t="s">
        <v>12</v>
      </c>
      <c r="D24" s="33">
        <v>8</v>
      </c>
      <c r="E24" s="11">
        <v>8</v>
      </c>
      <c r="F24" s="11">
        <v>0</v>
      </c>
      <c r="G24" s="28">
        <v>0.5</v>
      </c>
      <c r="H24" s="33">
        <v>343</v>
      </c>
      <c r="I24" s="11">
        <v>321</v>
      </c>
      <c r="J24" s="11">
        <v>22</v>
      </c>
      <c r="K24" s="37">
        <f>IF(ISNUMBER(H24)=FALSE,"",H24/I24)</f>
        <v>1.0685358255451713</v>
      </c>
      <c r="L24" s="13">
        <f>IF(ISNUMBER(H24)=FALSE,"",H24/16)</f>
        <v>21.4375</v>
      </c>
      <c r="M24" s="14">
        <f>IF(ISNUMBER(I24)=FALSE,"",I24/16)</f>
        <v>20.0625</v>
      </c>
      <c r="N24" s="14">
        <f>L24-M24</f>
        <v>1.375</v>
      </c>
      <c r="O24" s="11">
        <v>32</v>
      </c>
      <c r="P24" s="12">
        <f>IF(ISNUMBER(O24)=FALSE,"",O24/16)</f>
        <v>2</v>
      </c>
      <c r="Q24" s="12">
        <f>O24*G24</f>
        <v>16</v>
      </c>
      <c r="R24" s="39">
        <f>O24*K24</f>
        <v>34.193146417445483</v>
      </c>
    </row>
    <row r="25" spans="1:18" ht="15.95" customHeight="1" x14ac:dyDescent="0.25">
      <c r="A25" s="20">
        <v>16</v>
      </c>
      <c r="B25" s="20" t="s">
        <v>19</v>
      </c>
      <c r="C25" s="20" t="s">
        <v>21</v>
      </c>
      <c r="D25" s="33">
        <v>5</v>
      </c>
      <c r="E25" s="11">
        <v>11</v>
      </c>
      <c r="F25" s="11">
        <v>0</v>
      </c>
      <c r="G25" s="28">
        <v>0.313</v>
      </c>
      <c r="H25" s="33">
        <v>410</v>
      </c>
      <c r="I25" s="11">
        <v>423</v>
      </c>
      <c r="J25" s="11">
        <v>-13</v>
      </c>
      <c r="K25" s="37">
        <f>IF(ISNUMBER(H25)=FALSE,"",H25/I25)</f>
        <v>0.96926713947990539</v>
      </c>
      <c r="L25" s="13">
        <f>IF(ISNUMBER(H25)=FALSE,"",H25/16)</f>
        <v>25.625</v>
      </c>
      <c r="M25" s="14">
        <f>IF(ISNUMBER(I25)=FALSE,"",I25/16)</f>
        <v>26.4375</v>
      </c>
      <c r="N25" s="14">
        <f>L25-M25</f>
        <v>-0.8125</v>
      </c>
      <c r="O25" s="11">
        <v>48</v>
      </c>
      <c r="P25" s="12">
        <f>IF(ISNUMBER(O25)=FALSE,"",O25/16)</f>
        <v>3</v>
      </c>
      <c r="Q25" s="12">
        <f>O25*G25</f>
        <v>15.024000000000001</v>
      </c>
      <c r="R25" s="39">
        <f>O25*K25</f>
        <v>46.524822695035461</v>
      </c>
    </row>
    <row r="26" spans="1:18" ht="15.95" customHeight="1" x14ac:dyDescent="0.25">
      <c r="A26" s="20">
        <v>28</v>
      </c>
      <c r="B26" s="20" t="s">
        <v>28</v>
      </c>
      <c r="C26" s="20" t="s">
        <v>31</v>
      </c>
      <c r="D26" s="33">
        <v>6</v>
      </c>
      <c r="E26" s="11">
        <v>10</v>
      </c>
      <c r="F26" s="11">
        <v>0</v>
      </c>
      <c r="G26" s="28">
        <v>0.375</v>
      </c>
      <c r="H26" s="33">
        <v>369</v>
      </c>
      <c r="I26" s="11">
        <v>402</v>
      </c>
      <c r="J26" s="11">
        <v>-33</v>
      </c>
      <c r="K26" s="37">
        <f>IF(ISNUMBER(H26)=FALSE,"",H26/I26)</f>
        <v>0.91791044776119401</v>
      </c>
      <c r="L26" s="13">
        <f>IF(ISNUMBER(H26)=FALSE,"",H26/16)</f>
        <v>23.0625</v>
      </c>
      <c r="M26" s="14">
        <f>IF(ISNUMBER(I26)=FALSE,"",I26/16)</f>
        <v>25.125</v>
      </c>
      <c r="N26" s="14">
        <f>L26-M26</f>
        <v>-2.0625</v>
      </c>
      <c r="O26" s="11">
        <v>40</v>
      </c>
      <c r="P26" s="12">
        <f>IF(ISNUMBER(O26)=FALSE,"",O26/16)</f>
        <v>2.5</v>
      </c>
      <c r="Q26" s="12">
        <f>O26*G26</f>
        <v>15</v>
      </c>
      <c r="R26" s="39">
        <f>O26*K26</f>
        <v>36.71641791044776</v>
      </c>
    </row>
    <row r="27" spans="1:18" ht="15.95" customHeight="1" x14ac:dyDescent="0.25">
      <c r="A27" s="20">
        <v>7</v>
      </c>
      <c r="B27" s="20" t="s">
        <v>11</v>
      </c>
      <c r="C27" s="20" t="s">
        <v>13</v>
      </c>
      <c r="D27" s="33">
        <v>6</v>
      </c>
      <c r="E27" s="11">
        <v>9</v>
      </c>
      <c r="F27" s="11">
        <v>1</v>
      </c>
      <c r="G27" s="28">
        <v>0.40600000000000003</v>
      </c>
      <c r="H27" s="33">
        <v>325</v>
      </c>
      <c r="I27" s="11">
        <v>315</v>
      </c>
      <c r="J27" s="11">
        <v>10</v>
      </c>
      <c r="K27" s="37">
        <f>IF(ISNUMBER(H27)=FALSE,"",H27/I27)</f>
        <v>1.0317460317460319</v>
      </c>
      <c r="L27" s="13">
        <f>IF(ISNUMBER(H27)=FALSE,"",H27/16)</f>
        <v>20.3125</v>
      </c>
      <c r="M27" s="14">
        <f>IF(ISNUMBER(I27)=FALSE,"",I27/16)</f>
        <v>19.6875</v>
      </c>
      <c r="N27" s="14">
        <f>L27-M27</f>
        <v>0.625</v>
      </c>
      <c r="O27" s="11">
        <v>35</v>
      </c>
      <c r="P27" s="12">
        <f>IF(ISNUMBER(O27)=FALSE,"",O27/16)</f>
        <v>2.1875</v>
      </c>
      <c r="Q27" s="12">
        <f>O27*G27</f>
        <v>14.21</v>
      </c>
      <c r="R27" s="39">
        <f>O27*K27</f>
        <v>36.111111111111114</v>
      </c>
    </row>
    <row r="28" spans="1:18" ht="15.95" customHeight="1" x14ac:dyDescent="0.25">
      <c r="A28" s="20">
        <v>9</v>
      </c>
      <c r="B28" s="20" t="s">
        <v>15</v>
      </c>
      <c r="C28" s="20" t="s">
        <v>45</v>
      </c>
      <c r="D28" s="33">
        <v>9</v>
      </c>
      <c r="E28" s="11">
        <v>7</v>
      </c>
      <c r="F28" s="11">
        <v>0</v>
      </c>
      <c r="G28" s="28">
        <v>0.56299999999999994</v>
      </c>
      <c r="H28" s="33">
        <v>279</v>
      </c>
      <c r="I28" s="11">
        <v>328</v>
      </c>
      <c r="J28" s="11">
        <v>-49</v>
      </c>
      <c r="K28" s="37">
        <f>IF(ISNUMBER(H28)=FALSE,"",H28/I28)</f>
        <v>0.85060975609756095</v>
      </c>
      <c r="L28" s="13">
        <f>IF(ISNUMBER(H28)=FALSE,"",H28/16)</f>
        <v>17.4375</v>
      </c>
      <c r="M28" s="14">
        <f>IF(ISNUMBER(I28)=FALSE,"",I28/16)</f>
        <v>20.5</v>
      </c>
      <c r="N28" s="14">
        <f>L28-M28</f>
        <v>-3.0625</v>
      </c>
      <c r="O28" s="11">
        <v>25</v>
      </c>
      <c r="P28" s="12">
        <f>IF(ISNUMBER(O28)=FALSE,"",O28/16)</f>
        <v>1.5625</v>
      </c>
      <c r="Q28" s="12">
        <f>O28*G28</f>
        <v>14.074999999999999</v>
      </c>
      <c r="R28" s="39">
        <f>O28*K28</f>
        <v>21.265243902439025</v>
      </c>
    </row>
    <row r="29" spans="1:18" ht="15.95" customHeight="1" x14ac:dyDescent="0.25">
      <c r="A29" s="20">
        <v>4</v>
      </c>
      <c r="B29" s="20" t="s">
        <v>0</v>
      </c>
      <c r="C29" s="20" t="s">
        <v>10</v>
      </c>
      <c r="D29" s="33">
        <v>5</v>
      </c>
      <c r="E29" s="11">
        <v>11</v>
      </c>
      <c r="F29" s="11">
        <v>0</v>
      </c>
      <c r="G29" s="28">
        <v>0.313</v>
      </c>
      <c r="H29" s="33">
        <v>275</v>
      </c>
      <c r="I29" s="11">
        <v>409</v>
      </c>
      <c r="J29" s="11">
        <v>-134</v>
      </c>
      <c r="K29" s="37">
        <f>IF(ISNUMBER(H29)=FALSE,"",H29/I29)</f>
        <v>0.67237163814180934</v>
      </c>
      <c r="L29" s="13">
        <f>IF(ISNUMBER(H29)=FALSE,"",H29/16)</f>
        <v>17.1875</v>
      </c>
      <c r="M29" s="14">
        <f>IF(ISNUMBER(I29)=FALSE,"",I29/16)</f>
        <v>25.5625</v>
      </c>
      <c r="N29" s="14">
        <f>L29-M29</f>
        <v>-8.375</v>
      </c>
      <c r="O29" s="11">
        <v>28</v>
      </c>
      <c r="P29" s="12">
        <f>IF(ISNUMBER(O29)=FALSE,"",O29/16)</f>
        <v>1.75</v>
      </c>
      <c r="Q29" s="12">
        <f>O29*G29</f>
        <v>8.7639999999999993</v>
      </c>
      <c r="R29" s="39">
        <f>O29*K29</f>
        <v>18.82640586797066</v>
      </c>
    </row>
    <row r="30" spans="1:18" ht="15.95" customHeight="1" x14ac:dyDescent="0.25">
      <c r="A30" s="20">
        <v>12</v>
      </c>
      <c r="B30" s="20" t="s">
        <v>15</v>
      </c>
      <c r="C30" s="20" t="s">
        <v>18</v>
      </c>
      <c r="D30" s="33">
        <v>3</v>
      </c>
      <c r="E30" s="11">
        <v>13</v>
      </c>
      <c r="F30" s="11">
        <v>0</v>
      </c>
      <c r="G30" s="28">
        <v>0.188</v>
      </c>
      <c r="H30" s="33">
        <v>318</v>
      </c>
      <c r="I30" s="11">
        <v>400</v>
      </c>
      <c r="J30" s="11">
        <v>-82</v>
      </c>
      <c r="K30" s="37">
        <f>IF(ISNUMBER(H30)=FALSE,"",H30/I30)</f>
        <v>0.79500000000000004</v>
      </c>
      <c r="L30" s="13">
        <f>IF(ISNUMBER(H30)=FALSE,"",H30/16)</f>
        <v>19.875</v>
      </c>
      <c r="M30" s="14">
        <f>IF(ISNUMBER(I30)=FALSE,"",I30/16)</f>
        <v>25</v>
      </c>
      <c r="N30" s="14">
        <f>L30-M30</f>
        <v>-5.125</v>
      </c>
      <c r="O30" s="11">
        <v>34</v>
      </c>
      <c r="P30" s="12">
        <f>IF(ISNUMBER(O30)=FALSE,"",O30/16)</f>
        <v>2.125</v>
      </c>
      <c r="Q30" s="12">
        <f>O30*G30</f>
        <v>6.3920000000000003</v>
      </c>
      <c r="R30" s="39">
        <f>O30*K30</f>
        <v>27.03</v>
      </c>
    </row>
    <row r="31" spans="1:18" ht="15.95" customHeight="1" x14ac:dyDescent="0.25">
      <c r="A31" s="20">
        <v>24</v>
      </c>
      <c r="B31" s="20" t="s">
        <v>25</v>
      </c>
      <c r="C31" s="20" t="s">
        <v>27</v>
      </c>
      <c r="D31" s="33">
        <v>3</v>
      </c>
      <c r="E31" s="11">
        <v>13</v>
      </c>
      <c r="F31" s="11">
        <v>0</v>
      </c>
      <c r="G31" s="28">
        <v>0.188</v>
      </c>
      <c r="H31" s="33">
        <v>279</v>
      </c>
      <c r="I31" s="11">
        <v>399</v>
      </c>
      <c r="J31" s="11">
        <v>-120</v>
      </c>
      <c r="K31" s="37">
        <f>IF(ISNUMBER(H31)=FALSE,"",H31/I31)</f>
        <v>0.6992481203007519</v>
      </c>
      <c r="L31" s="13">
        <f>IF(ISNUMBER(H31)=FALSE,"",H31/16)</f>
        <v>17.4375</v>
      </c>
      <c r="M31" s="14">
        <f>IF(ISNUMBER(I31)=FALSE,"",I31/16)</f>
        <v>24.9375</v>
      </c>
      <c r="N31" s="14">
        <f>L31-M31</f>
        <v>-7.5</v>
      </c>
      <c r="O31" s="11">
        <v>32</v>
      </c>
      <c r="P31" s="12">
        <f>IF(ISNUMBER(O31)=FALSE,"",O31/16)</f>
        <v>2</v>
      </c>
      <c r="Q31" s="12">
        <f>O31*G31</f>
        <v>6.016</v>
      </c>
      <c r="R31" s="39">
        <f>O31*K31</f>
        <v>22.375939849624061</v>
      </c>
    </row>
    <row r="32" spans="1:18" ht="15.95" customHeight="1" x14ac:dyDescent="0.25">
      <c r="A32" s="20">
        <v>31</v>
      </c>
      <c r="B32" s="20" t="s">
        <v>32</v>
      </c>
      <c r="C32" s="20" t="s">
        <v>34</v>
      </c>
      <c r="D32" s="33">
        <v>4</v>
      </c>
      <c r="E32" s="11">
        <v>12</v>
      </c>
      <c r="F32" s="11">
        <v>0</v>
      </c>
      <c r="G32" s="28">
        <v>0.25</v>
      </c>
      <c r="H32" s="33">
        <v>224</v>
      </c>
      <c r="I32" s="11">
        <v>394</v>
      </c>
      <c r="J32" s="11">
        <v>-170</v>
      </c>
      <c r="K32" s="37">
        <f>IF(ISNUMBER(H32)=FALSE,"",H32/I32)</f>
        <v>0.56852791878172593</v>
      </c>
      <c r="L32" s="13">
        <f>IF(ISNUMBER(H32)=FALSE,"",H32/16)</f>
        <v>14</v>
      </c>
      <c r="M32" s="14">
        <f>IF(ISNUMBER(I32)=FALSE,"",I32/16)</f>
        <v>24.625</v>
      </c>
      <c r="N32" s="14">
        <f>L32-M32</f>
        <v>-10.625</v>
      </c>
      <c r="O32" s="11">
        <v>24</v>
      </c>
      <c r="P32" s="12">
        <f>IF(ISNUMBER(O32)=FALSE,"",O32/16)</f>
        <v>1.5</v>
      </c>
      <c r="Q32" s="12">
        <f>O32*G32</f>
        <v>6</v>
      </c>
      <c r="R32" s="39">
        <f>O32*K32</f>
        <v>13.644670050761423</v>
      </c>
    </row>
    <row r="33" spans="1:18" ht="15.95" customHeight="1" x14ac:dyDescent="0.25">
      <c r="A33" s="20">
        <v>32</v>
      </c>
      <c r="B33" s="20" t="s">
        <v>32</v>
      </c>
      <c r="C33" s="20" t="s">
        <v>35</v>
      </c>
      <c r="D33" s="33">
        <v>2</v>
      </c>
      <c r="E33" s="11">
        <v>14</v>
      </c>
      <c r="F33" s="11">
        <v>0</v>
      </c>
      <c r="G33" s="28">
        <v>0.125</v>
      </c>
      <c r="H33" s="33">
        <v>309</v>
      </c>
      <c r="I33" s="11">
        <v>480</v>
      </c>
      <c r="J33" s="11">
        <v>-171</v>
      </c>
      <c r="K33" s="37">
        <f>IF(ISNUMBER(H33)=FALSE,"",H33/I33)</f>
        <v>0.64375000000000004</v>
      </c>
      <c r="L33" s="13">
        <f>IF(ISNUMBER(H33)=FALSE,"",H33/16)</f>
        <v>19.3125</v>
      </c>
      <c r="M33" s="14">
        <f>IF(ISNUMBER(I33)=FALSE,"",I33/16)</f>
        <v>30</v>
      </c>
      <c r="N33" s="14">
        <f>L33-M33</f>
        <v>-10.6875</v>
      </c>
      <c r="O33" s="11">
        <v>36</v>
      </c>
      <c r="P33" s="12">
        <f>IF(ISNUMBER(O33)=FALSE,"",O33/16)</f>
        <v>2.25</v>
      </c>
      <c r="Q33" s="12">
        <f>O33*G33</f>
        <v>4.5</v>
      </c>
      <c r="R33" s="39">
        <f>O33*K33</f>
        <v>23.175000000000001</v>
      </c>
    </row>
    <row r="34" spans="1:18" ht="15.95" customHeight="1" x14ac:dyDescent="0.25">
      <c r="A34" s="21">
        <v>8</v>
      </c>
      <c r="B34" s="21" t="s">
        <v>11</v>
      </c>
      <c r="C34" s="21" t="s">
        <v>14</v>
      </c>
      <c r="D34" s="34">
        <v>1</v>
      </c>
      <c r="E34" s="22">
        <v>15</v>
      </c>
      <c r="F34" s="22">
        <v>0</v>
      </c>
      <c r="G34" s="29">
        <v>6.3E-2</v>
      </c>
      <c r="H34" s="34">
        <v>264</v>
      </c>
      <c r="I34" s="22">
        <v>452</v>
      </c>
      <c r="J34" s="22">
        <v>-188</v>
      </c>
      <c r="K34" s="38">
        <f>IF(ISNUMBER(H34)=FALSE,"",H34/I34)</f>
        <v>0.58407079646017701</v>
      </c>
      <c r="L34" s="24">
        <f>IF(ISNUMBER(H34)=FALSE,"",H34/16)</f>
        <v>16.5</v>
      </c>
      <c r="M34" s="25">
        <f>IF(ISNUMBER(I34)=FALSE,"",I34/16)</f>
        <v>28.25</v>
      </c>
      <c r="N34" s="25">
        <f>L34-M34</f>
        <v>-11.75</v>
      </c>
      <c r="O34" s="22">
        <v>29</v>
      </c>
      <c r="P34" s="23">
        <f>IF(ISNUMBER(O34)=FALSE,"",O34/16)</f>
        <v>1.8125</v>
      </c>
      <c r="Q34" s="23">
        <f>O34*G34</f>
        <v>1.827</v>
      </c>
      <c r="R34" s="39">
        <f>O34*K34</f>
        <v>16.938053097345133</v>
      </c>
    </row>
  </sheetData>
  <autoFilter ref="A2:O34"/>
  <sortState ref="A3:X34">
    <sortCondition descending="1" ref="Q3"/>
  </sortState>
  <conditionalFormatting sqref="F3:F34">
    <cfRule type="cellIs" dxfId="6" priority="10" operator="equal">
      <formula>1</formula>
    </cfRule>
  </conditionalFormatting>
  <conditionalFormatting sqref="D3:D34 L3:L34 O3:O34 R3:R34">
    <cfRule type="cellIs" dxfId="5" priority="9" operator="equal">
      <formula>MAX(D$3:D$34)</formula>
    </cfRule>
  </conditionalFormatting>
  <conditionalFormatting sqref="H3:H34">
    <cfRule type="cellIs" dxfId="4" priority="8" operator="equal">
      <formula>MAX(H$3:H$34)</formula>
    </cfRule>
  </conditionalFormatting>
  <conditionalFormatting sqref="J3:J34">
    <cfRule type="cellIs" dxfId="3" priority="7" operator="equal">
      <formula>MAX(J$3:J$34)</formula>
    </cfRule>
  </conditionalFormatting>
  <conditionalFormatting sqref="K3:K34">
    <cfRule type="cellIs" dxfId="2" priority="6" operator="equal">
      <formula>MAX(K$3:K$34)</formula>
    </cfRule>
  </conditionalFormatting>
  <conditionalFormatting sqref="P3:P34">
    <cfRule type="cellIs" dxfId="1" priority="3" operator="equal">
      <formula>MAX(P$3:P$34)</formula>
    </cfRule>
  </conditionalFormatting>
  <conditionalFormatting sqref="Q3:Q34">
    <cfRule type="cellIs" dxfId="0" priority="2" operator="equal">
      <formula>MAX(Q$3:Q$34)</formula>
    </cfRule>
  </conditionalFormatting>
  <hyperlinks>
    <hyperlink ref="D2" r:id="rId1" display="http://www.nfl.com/standings?sort=OVERALL_WINS&amp;order=desc&amp;colSel=0"/>
    <hyperlink ref="E2" r:id="rId2" display="http://www.nfl.com/standings?sort=OVERALL_LOSSES&amp;order=desc&amp;colSel=1"/>
    <hyperlink ref="F2" r:id="rId3" display="http://www.nfl.com/standings?sort=OVERALL_TIES&amp;order=desc&amp;colSel=2"/>
    <hyperlink ref="G2" r:id="rId4" display="http://www.nfl.com/standings?sort=OVERALL_WIN_PCT&amp;order=asc&amp;colSel=3"/>
    <hyperlink ref="H2" r:id="rId5" display="http://www.nfl.com/standings?sort=OVERALL_PTS_FOR&amp;order=desc&amp;colSel=4"/>
    <hyperlink ref="I2" r:id="rId6" display="http://www.nfl.com/standings?sort=OVERALL_PTS_AGAINST&amp;order=desc&amp;colSel=5"/>
    <hyperlink ref="J2" r:id="rId7" display="http://www.nfl.com/standings?sort=OVERALL_NET_PTS&amp;order=desc&amp;colSel=6"/>
    <hyperlink ref="O2" r:id="rId8" display="http://www.nfl.com/standings?sort=TOUCHDOWNS&amp;order=desc&amp;colSel=7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Aubin</dc:creator>
  <cp:lastModifiedBy>Duane Aubin</cp:lastModifiedBy>
  <dcterms:created xsi:type="dcterms:W3CDTF">2017-02-02T01:22:01Z</dcterms:created>
  <dcterms:modified xsi:type="dcterms:W3CDTF">2017-02-02T03:16:11Z</dcterms:modified>
</cp:coreProperties>
</file>