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630" windowWidth="14340" windowHeight="11400" activeTab="1"/>
  </bookViews>
  <sheets>
    <sheet name="Sheet1" sheetId="1" r:id="rId1"/>
    <sheet name="Revised" sheetId="2" r:id="rId2"/>
  </sheets>
  <definedNames>
    <definedName name="_xlnm._FilterDatabase" localSheetId="1" hidden="1">Revised!$B$4:$J$27</definedName>
    <definedName name="_xlnm.Extract" localSheetId="1">Revised!$L$19</definedName>
    <definedName name="_xlnm.Print_Area" localSheetId="1">Revised!$B$1:$P$27</definedName>
    <definedName name="_xlnm.Print_Area" localSheetId="0">Sheet1!$A$1:$G$28</definedName>
  </definedNames>
  <calcPr calcId="145621"/>
</workbook>
</file>

<file path=xl/calcChain.xml><?xml version="1.0" encoding="utf-8"?>
<calcChain xmlns="http://schemas.openxmlformats.org/spreadsheetml/2006/main">
  <c r="N39" i="2" l="1"/>
  <c r="M39" i="2"/>
  <c r="N38" i="2"/>
  <c r="M38" i="2"/>
  <c r="N37" i="2"/>
  <c r="M37" i="2"/>
  <c r="M16" i="2"/>
  <c r="M10" i="2"/>
  <c r="M31" i="2"/>
  <c r="N31" i="2"/>
  <c r="M30" i="2"/>
  <c r="N30" i="2"/>
  <c r="M25" i="2"/>
  <c r="N25" i="2"/>
  <c r="N8" i="2"/>
  <c r="M8" i="2"/>
  <c r="N10" i="2"/>
  <c r="N9" i="2"/>
  <c r="M9" i="2"/>
  <c r="N6" i="2"/>
  <c r="M6" i="2"/>
  <c r="M7" i="2"/>
  <c r="N29" i="2"/>
  <c r="M29" i="2"/>
  <c r="N28" i="2"/>
  <c r="M28" i="2"/>
  <c r="N27" i="2"/>
  <c r="M27" i="2"/>
  <c r="N26" i="2"/>
  <c r="M26" i="2"/>
  <c r="N24" i="2"/>
  <c r="M24" i="2"/>
  <c r="N23" i="2"/>
  <c r="M23" i="2"/>
  <c r="N22" i="2"/>
  <c r="M22" i="2"/>
  <c r="N21" i="2"/>
  <c r="M21" i="2"/>
  <c r="N20" i="2"/>
  <c r="M20" i="2"/>
  <c r="N16" i="2"/>
  <c r="N15" i="2"/>
  <c r="M15" i="2"/>
  <c r="N14" i="2"/>
  <c r="M14" i="2"/>
  <c r="O31" i="2" l="1"/>
  <c r="P31" i="2" s="1"/>
  <c r="N40" i="2"/>
  <c r="O39" i="2"/>
  <c r="P39" i="2" s="1"/>
  <c r="M40" i="2"/>
  <c r="O38" i="2"/>
  <c r="P38" i="2" s="1"/>
  <c r="O37" i="2"/>
  <c r="P37" i="2" s="1"/>
  <c r="O15" i="2"/>
  <c r="P15" i="2" s="1"/>
  <c r="O30" i="2"/>
  <c r="P30" i="2" s="1"/>
  <c r="O25" i="2"/>
  <c r="P25" i="2" s="1"/>
  <c r="O23" i="2"/>
  <c r="P23" i="2" s="1"/>
  <c r="O8" i="2"/>
  <c r="P8" i="2" s="1"/>
  <c r="O24" i="2"/>
  <c r="P24" i="2" s="1"/>
  <c r="O40" i="2" l="1"/>
  <c r="O29" i="2"/>
  <c r="P29" i="2" s="1"/>
  <c r="O22" i="2"/>
  <c r="P22" i="2" s="1"/>
  <c r="M34" i="2"/>
  <c r="O27" i="2"/>
  <c r="P27" i="2" s="1"/>
  <c r="P33" i="2"/>
  <c r="O26" i="2"/>
  <c r="P26" i="2" s="1"/>
  <c r="P32" i="2"/>
  <c r="O21" i="2"/>
  <c r="P21" i="2" s="1"/>
  <c r="O28" i="2"/>
  <c r="P28" i="2" s="1"/>
  <c r="O20" i="2"/>
  <c r="P20" i="2" s="1"/>
  <c r="N34" i="2"/>
  <c r="N7" i="2"/>
  <c r="O34" i="2" l="1"/>
  <c r="O9" i="2"/>
  <c r="P9" i="2" s="1"/>
  <c r="O10" i="2"/>
  <c r="P10" i="2" s="1"/>
  <c r="M17" i="2"/>
  <c r="O6" i="2"/>
  <c r="P6" i="2" s="1"/>
  <c r="N17" i="2"/>
  <c r="O16" i="2"/>
  <c r="P16" i="2" s="1"/>
  <c r="N11" i="2"/>
  <c r="M11" i="2"/>
  <c r="O14" i="2"/>
  <c r="P14" i="2" s="1"/>
  <c r="O7" i="2"/>
  <c r="P7" i="2" s="1"/>
  <c r="O11" i="2" l="1"/>
  <c r="O17" i="2"/>
</calcChain>
</file>

<file path=xl/sharedStrings.xml><?xml version="1.0" encoding="utf-8"?>
<sst xmlns="http://schemas.openxmlformats.org/spreadsheetml/2006/main" count="247" uniqueCount="87">
  <si>
    <t>Office</t>
  </si>
  <si>
    <t>Cell</t>
  </si>
  <si>
    <t>Shift</t>
  </si>
  <si>
    <t>ID #</t>
  </si>
  <si>
    <t>Position</t>
  </si>
  <si>
    <t>Tony Hammond</t>
  </si>
  <si>
    <t>James Conley</t>
  </si>
  <si>
    <t>Dean Blackshaw</t>
  </si>
  <si>
    <t>Chris Joyce</t>
  </si>
  <si>
    <t>Angus Fitzpatrick</t>
  </si>
  <si>
    <t>Sterling Tremblett</t>
  </si>
  <si>
    <t>Floyd Smith</t>
  </si>
  <si>
    <t>Rick Piche</t>
  </si>
  <si>
    <t>Wayne Adams</t>
  </si>
  <si>
    <t>Rick Williams</t>
  </si>
  <si>
    <t>00340</t>
  </si>
  <si>
    <t>Eddieberto Dawe</t>
  </si>
  <si>
    <t>Inspector</t>
  </si>
  <si>
    <t>Slurry</t>
  </si>
  <si>
    <t xml:space="preserve">Mobile Equipment </t>
  </si>
  <si>
    <t>Shovel Electrical</t>
  </si>
  <si>
    <t>Shovel Mechanical</t>
  </si>
  <si>
    <t>Shovel NDT</t>
  </si>
  <si>
    <t>Truck NDT</t>
  </si>
  <si>
    <t>Lynda Friesen</t>
  </si>
  <si>
    <t>Office Contact Info</t>
  </si>
  <si>
    <t>102008</t>
  </si>
  <si>
    <t>M&amp;IS SECTION 1</t>
  </si>
  <si>
    <t>Team Lead</t>
  </si>
  <si>
    <t>Jeremy Osmond</t>
  </si>
  <si>
    <t>Jason Burley</t>
  </si>
  <si>
    <t>140662</t>
  </si>
  <si>
    <t>111300</t>
  </si>
  <si>
    <t>Section 1 Administrator</t>
  </si>
  <si>
    <t>n/a</t>
  </si>
  <si>
    <t>BM Office Fax: 790.4923</t>
  </si>
  <si>
    <t>Hugh Roth</t>
  </si>
  <si>
    <t>SEAN CARBERY AREA LEAD</t>
  </si>
  <si>
    <t>Bucket NDT</t>
  </si>
  <si>
    <t>116097</t>
  </si>
  <si>
    <t>Inspection Engineer</t>
  </si>
  <si>
    <t>Ken Ehry</t>
  </si>
  <si>
    <t>30312</t>
  </si>
  <si>
    <t>714.0520</t>
  </si>
  <si>
    <t>Ed Kazmierczak</t>
  </si>
  <si>
    <t>63347</t>
  </si>
  <si>
    <t>Undercarriage NDT</t>
  </si>
  <si>
    <t>Blake Carey</t>
  </si>
  <si>
    <t>54857</t>
  </si>
  <si>
    <t>713.8160</t>
  </si>
  <si>
    <t>881-4492</t>
  </si>
  <si>
    <t>MD 0061</t>
  </si>
  <si>
    <t>MD 0011</t>
  </si>
  <si>
    <t>Mario Roy</t>
  </si>
  <si>
    <t>46111</t>
  </si>
  <si>
    <t>792-3267</t>
  </si>
  <si>
    <t>SHARED WORK STATION</t>
  </si>
  <si>
    <t>Jeffrey Jones</t>
  </si>
  <si>
    <t>Programmer</t>
  </si>
  <si>
    <t>158121</t>
  </si>
  <si>
    <t>157870</t>
  </si>
  <si>
    <t>790.5680</t>
  </si>
  <si>
    <t xml:space="preserve">Shovel NDT &amp; UT  </t>
  </si>
  <si>
    <t>Rosalie Usher</t>
  </si>
  <si>
    <t>CELL 713.5285</t>
  </si>
  <si>
    <t>Forecaster/Admin</t>
  </si>
  <si>
    <t>TEAM</t>
  </si>
  <si>
    <t>Sean Carbery</t>
  </si>
  <si>
    <t>Area Lead</t>
  </si>
  <si>
    <t>Name</t>
  </si>
  <si>
    <t>Department</t>
  </si>
  <si>
    <t>RSVP</t>
  </si>
  <si>
    <t>accepted</t>
  </si>
  <si>
    <t>Invited</t>
  </si>
  <si>
    <t>Accepted</t>
  </si>
  <si>
    <t>Rate</t>
  </si>
  <si>
    <t>Mobile Equipment</t>
  </si>
  <si>
    <t xml:space="preserve"> </t>
  </si>
  <si>
    <t>AL</t>
  </si>
  <si>
    <t>Duane Aubin</t>
  </si>
  <si>
    <t>780.381.0524</t>
  </si>
  <si>
    <t>Excel Trainer</t>
  </si>
  <si>
    <t>Date</t>
  </si>
  <si>
    <t>Thursday</t>
  </si>
  <si>
    <t>Friday</t>
  </si>
  <si>
    <t>Thursday / Friday</t>
  </si>
  <si>
    <t>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</si>
</sst>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2"/>
      <name val="Arial"/>
      <family val="2"/>
    </font>
    <font>
      <i/>
      <sz val="10"/>
      <name val="Arial"/>
      <family val="2"/>
    </font>
    <font>
      <sz val="10"/>
      <color theme="3" tint="0.39997558519241921"/>
      <name val="Arial"/>
      <family val="2"/>
    </font>
    <font>
      <b/>
      <i/>
      <sz val="10"/>
      <name val="Arial"/>
      <family val="2"/>
    </font>
    <font>
      <b/>
      <i/>
      <sz val="10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65"/>
        <bgColor indexed="64"/>
      </patternFill>
    </fill>
    <fill>
      <patternFill patternType="lightGray"/>
    </fill>
    <fill>
      <patternFill patternType="solid">
        <fgColor theme="0" tint="-0.14999847407452621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theme="0" tint="-0.24994659260841701"/>
      </bottom>
      <diagonal/>
    </border>
    <border>
      <left/>
      <right style="thin">
        <color indexed="64"/>
      </right>
      <top style="thin">
        <color indexed="64"/>
      </top>
      <bottom style="thin">
        <color theme="0" tint="-0.24994659260841701"/>
      </bottom>
      <diagonal/>
    </border>
    <border>
      <left/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indexed="64"/>
      </right>
      <top style="thin">
        <color theme="0" tint="-0.24994659260841701"/>
      </top>
      <bottom style="thin">
        <color indexed="64"/>
      </bottom>
      <diagonal/>
    </border>
    <border>
      <left/>
      <right style="thin">
        <color indexed="64"/>
      </right>
      <top/>
      <bottom style="thin">
        <color theme="0" tint="-0.24994659260841701"/>
      </bottom>
      <diagonal/>
    </border>
    <border>
      <left/>
      <right/>
      <top style="thick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6">
    <xf numFmtId="0" fontId="0" fillId="0" borderId="0" xfId="0"/>
    <xf numFmtId="0" fontId="1" fillId="0" borderId="1" xfId="0" applyFont="1" applyBorder="1"/>
    <xf numFmtId="0" fontId="3" fillId="0" borderId="0" xfId="0" applyFont="1"/>
    <xf numFmtId="0" fontId="3" fillId="0" borderId="3" xfId="0" applyFont="1" applyBorder="1"/>
    <xf numFmtId="0" fontId="3" fillId="0" borderId="2" xfId="0" applyFont="1" applyBorder="1" applyAlignment="1">
      <alignment horizontal="center"/>
    </xf>
    <xf numFmtId="0" fontId="3" fillId="0" borderId="2" xfId="0" applyFont="1" applyBorder="1"/>
    <xf numFmtId="0" fontId="3" fillId="0" borderId="4" xfId="0" applyFont="1" applyBorder="1"/>
    <xf numFmtId="0" fontId="3" fillId="0" borderId="5" xfId="0" applyFont="1" applyBorder="1" applyAlignment="1">
      <alignment horizontal="center"/>
    </xf>
    <xf numFmtId="0" fontId="3" fillId="0" borderId="6" xfId="0" applyFont="1" applyBorder="1"/>
    <xf numFmtId="0" fontId="3" fillId="0" borderId="7" xfId="0" applyFont="1" applyBorder="1" applyAlignment="1">
      <alignment horizontal="center"/>
    </xf>
    <xf numFmtId="0" fontId="3" fillId="0" borderId="7" xfId="0" applyFont="1" applyBorder="1"/>
    <xf numFmtId="0" fontId="3" fillId="0" borderId="8" xfId="0" applyFont="1" applyBorder="1"/>
    <xf numFmtId="49" fontId="3" fillId="0" borderId="9" xfId="0" applyNumberFormat="1" applyFont="1" applyBorder="1" applyAlignment="1">
      <alignment horizontal="center"/>
    </xf>
    <xf numFmtId="0" fontId="3" fillId="0" borderId="9" xfId="0" applyFont="1" applyBorder="1"/>
    <xf numFmtId="0" fontId="3" fillId="0" borderId="9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3" fillId="3" borderId="10" xfId="0" applyFont="1" applyFill="1" applyBorder="1"/>
    <xf numFmtId="49" fontId="1" fillId="0" borderId="11" xfId="0" applyNumberFormat="1" applyFont="1" applyBorder="1" applyAlignment="1">
      <alignment horizontal="center"/>
    </xf>
    <xf numFmtId="49" fontId="3" fillId="3" borderId="10" xfId="0" applyNumberFormat="1" applyFont="1" applyFill="1" applyBorder="1" applyAlignment="1">
      <alignment horizontal="center"/>
    </xf>
    <xf numFmtId="49" fontId="1" fillId="3" borderId="12" xfId="0" applyNumberFormat="1" applyFont="1" applyFill="1" applyBorder="1" applyAlignment="1">
      <alignment horizontal="center"/>
    </xf>
    <xf numFmtId="49" fontId="3" fillId="0" borderId="2" xfId="0" applyNumberFormat="1" applyFont="1" applyBorder="1" applyAlignment="1">
      <alignment horizontal="center"/>
    </xf>
    <xf numFmtId="49" fontId="3" fillId="0" borderId="5" xfId="0" applyNumberFormat="1" applyFont="1" applyBorder="1" applyAlignment="1">
      <alignment horizontal="center"/>
    </xf>
    <xf numFmtId="49" fontId="3" fillId="0" borderId="7" xfId="0" applyNumberFormat="1" applyFont="1" applyBorder="1" applyAlignment="1">
      <alignment horizontal="center"/>
    </xf>
    <xf numFmtId="49" fontId="3" fillId="0" borderId="0" xfId="0" applyNumberFormat="1" applyFont="1" applyAlignment="1">
      <alignment horizontal="center"/>
    </xf>
    <xf numFmtId="0" fontId="3" fillId="3" borderId="2" xfId="0" applyFont="1" applyFill="1" applyBorder="1" applyAlignment="1">
      <alignment horizontal="center"/>
    </xf>
    <xf numFmtId="49" fontId="1" fillId="4" borderId="9" xfId="0" applyNumberFormat="1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0" borderId="11" xfId="0" applyFont="1" applyBorder="1" applyAlignment="1">
      <alignment horizontal="left"/>
    </xf>
    <xf numFmtId="0" fontId="3" fillId="0" borderId="11" xfId="0" applyFont="1" applyBorder="1" applyAlignment="1">
      <alignment horizontal="center"/>
    </xf>
    <xf numFmtId="0" fontId="1" fillId="2" borderId="13" xfId="0" applyFont="1" applyFill="1" applyBorder="1"/>
    <xf numFmtId="49" fontId="1" fillId="2" borderId="0" xfId="0" applyNumberFormat="1" applyFont="1" applyFill="1" applyBorder="1" applyAlignment="1">
      <alignment horizontal="center"/>
    </xf>
    <xf numFmtId="0" fontId="1" fillId="2" borderId="0" xfId="0" applyFont="1" applyFill="1" applyBorder="1"/>
    <xf numFmtId="0" fontId="3" fillId="2" borderId="9" xfId="0" applyFont="1" applyFill="1" applyBorder="1" applyAlignment="1">
      <alignment horizontal="center"/>
    </xf>
    <xf numFmtId="0" fontId="1" fillId="3" borderId="12" xfId="0" applyFont="1" applyFill="1" applyBorder="1"/>
    <xf numFmtId="0" fontId="6" fillId="3" borderId="2" xfId="0" applyFont="1" applyFill="1" applyBorder="1" applyAlignment="1">
      <alignment horizontal="center"/>
    </xf>
    <xf numFmtId="0" fontId="3" fillId="0" borderId="11" xfId="0" applyFont="1" applyBorder="1" applyAlignment="1">
      <alignment horizontal="left"/>
    </xf>
    <xf numFmtId="0" fontId="3" fillId="3" borderId="15" xfId="0" applyFont="1" applyFill="1" applyBorder="1" applyAlignment="1">
      <alignment horizontal="center"/>
    </xf>
    <xf numFmtId="0" fontId="3" fillId="2" borderId="16" xfId="0" applyFont="1" applyFill="1" applyBorder="1" applyAlignment="1">
      <alignment horizontal="center"/>
    </xf>
    <xf numFmtId="0" fontId="1" fillId="4" borderId="16" xfId="0" applyFont="1" applyFill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1" fillId="4" borderId="18" xfId="0" applyFont="1" applyFill="1" applyBorder="1" applyAlignment="1">
      <alignment horizontal="left"/>
    </xf>
    <xf numFmtId="0" fontId="0" fillId="0" borderId="0" xfId="0" applyFill="1" applyBorder="1" applyAlignment="1">
      <alignment horizontal="center" wrapText="1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1" fillId="0" borderId="0" xfId="0" applyFont="1" applyFill="1" applyBorder="1"/>
    <xf numFmtId="0" fontId="0" fillId="0" borderId="0" xfId="0" applyBorder="1" applyAlignment="1">
      <alignment horizontal="center" wrapText="1"/>
    </xf>
    <xf numFmtId="0" fontId="0" fillId="0" borderId="0" xfId="0" applyBorder="1"/>
    <xf numFmtId="0" fontId="0" fillId="0" borderId="0" xfId="0" applyBorder="1" applyAlignment="1">
      <alignment horizontal="center"/>
    </xf>
    <xf numFmtId="0" fontId="5" fillId="0" borderId="0" xfId="0" applyFont="1" applyBorder="1" applyAlignment="1">
      <alignment horizontal="center" wrapText="1"/>
    </xf>
    <xf numFmtId="0" fontId="1" fillId="0" borderId="0" xfId="0" applyFont="1" applyBorder="1"/>
    <xf numFmtId="0" fontId="1" fillId="4" borderId="19" xfId="0" applyFont="1" applyFill="1" applyBorder="1" applyAlignment="1">
      <alignment horizontal="left"/>
    </xf>
    <xf numFmtId="0" fontId="3" fillId="0" borderId="0" xfId="0" applyFont="1" applyAlignment="1">
      <alignment horizontal="center" vertical="center"/>
    </xf>
    <xf numFmtId="0" fontId="3" fillId="0" borderId="3" xfId="0" applyFont="1" applyBorder="1" applyAlignment="1">
      <alignment horizontal="left" wrapText="1"/>
    </xf>
    <xf numFmtId="49" fontId="3" fillId="0" borderId="2" xfId="0" applyNumberFormat="1" applyFont="1" applyBorder="1" applyAlignment="1">
      <alignment horizontal="center" wrapText="1"/>
    </xf>
    <xf numFmtId="49" fontId="3" fillId="0" borderId="15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3" fillId="5" borderId="3" xfId="0" applyFont="1" applyFill="1" applyBorder="1"/>
    <xf numFmtId="49" fontId="3" fillId="5" borderId="2" xfId="0" applyNumberFormat="1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6" borderId="9" xfId="0" applyFont="1" applyFill="1" applyBorder="1"/>
    <xf numFmtId="0" fontId="3" fillId="6" borderId="9" xfId="0" applyFont="1" applyFill="1" applyBorder="1" applyAlignment="1">
      <alignment horizontal="center"/>
    </xf>
    <xf numFmtId="0" fontId="3" fillId="6" borderId="2" xfId="0" applyFont="1" applyFill="1" applyBorder="1" applyAlignment="1">
      <alignment horizontal="center"/>
    </xf>
    <xf numFmtId="0" fontId="3" fillId="0" borderId="13" xfId="0" applyFont="1" applyBorder="1" applyAlignment="1">
      <alignment horizontal="center" vertical="center" wrapText="1"/>
    </xf>
    <xf numFmtId="49" fontId="3" fillId="0" borderId="7" xfId="0" applyNumberFormat="1" applyFont="1" applyBorder="1" applyAlignment="1">
      <alignment horizontal="center" vertical="center"/>
    </xf>
    <xf numFmtId="0" fontId="3" fillId="0" borderId="6" xfId="0" applyFont="1" applyBorder="1" applyAlignment="1">
      <alignment horizontal="left" wrapText="1"/>
    </xf>
    <xf numFmtId="49" fontId="3" fillId="0" borderId="7" xfId="0" applyNumberFormat="1" applyFont="1" applyBorder="1" applyAlignment="1">
      <alignment horizontal="center" wrapText="1"/>
    </xf>
    <xf numFmtId="0" fontId="3" fillId="0" borderId="4" xfId="0" applyFont="1" applyBorder="1" applyAlignment="1">
      <alignment horizontal="left" wrapText="1"/>
    </xf>
    <xf numFmtId="49" fontId="3" fillId="0" borderId="5" xfId="0" applyNumberFormat="1" applyFont="1" applyBorder="1" applyAlignment="1">
      <alignment horizontal="center" wrapText="1"/>
    </xf>
    <xf numFmtId="0" fontId="3" fillId="0" borderId="5" xfId="0" applyFont="1" applyBorder="1" applyAlignment="1">
      <alignment horizontal="center" vertical="center"/>
    </xf>
    <xf numFmtId="0" fontId="3" fillId="0" borderId="22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49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vertical="center"/>
    </xf>
    <xf numFmtId="49" fontId="3" fillId="3" borderId="0" xfId="0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vertical="center"/>
    </xf>
    <xf numFmtId="0" fontId="3" fillId="3" borderId="0" xfId="0" applyFont="1" applyFill="1" applyBorder="1" applyAlignment="1">
      <alignment horizontal="center" vertical="center"/>
    </xf>
    <xf numFmtId="49" fontId="1" fillId="3" borderId="0" xfId="0" applyNumberFormat="1" applyFont="1" applyFill="1" applyBorder="1" applyAlignment="1">
      <alignment horizontal="center" vertical="center"/>
    </xf>
    <xf numFmtId="0" fontId="1" fillId="3" borderId="0" xfId="0" applyFont="1" applyFill="1" applyBorder="1" applyAlignment="1">
      <alignment vertical="center"/>
    </xf>
    <xf numFmtId="0" fontId="6" fillId="3" borderId="0" xfId="0" applyFont="1" applyFill="1" applyBorder="1" applyAlignment="1">
      <alignment horizontal="center" vertical="center"/>
    </xf>
    <xf numFmtId="49" fontId="3" fillId="0" borderId="0" xfId="0" applyNumberFormat="1" applyFont="1" applyBorder="1" applyAlignment="1">
      <alignment horizontal="center" vertical="center"/>
    </xf>
    <xf numFmtId="0" fontId="4" fillId="3" borderId="0" xfId="0" applyFont="1" applyFill="1" applyBorder="1" applyAlignment="1">
      <alignment vertical="center"/>
    </xf>
    <xf numFmtId="0" fontId="3" fillId="0" borderId="25" xfId="0" applyFont="1" applyBorder="1" applyAlignment="1">
      <alignment vertical="center"/>
    </xf>
    <xf numFmtId="49" fontId="3" fillId="0" borderId="25" xfId="0" applyNumberFormat="1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" fillId="0" borderId="26" xfId="0" applyFont="1" applyBorder="1" applyAlignment="1">
      <alignment vertical="center"/>
    </xf>
    <xf numFmtId="49" fontId="3" fillId="0" borderId="26" xfId="0" applyNumberFormat="1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0" fillId="0" borderId="26" xfId="0" applyBorder="1" applyAlignment="1">
      <alignment vertical="center"/>
    </xf>
    <xf numFmtId="0" fontId="3" fillId="5" borderId="26" xfId="0" applyFont="1" applyFill="1" applyBorder="1" applyAlignment="1">
      <alignment vertical="center"/>
    </xf>
    <xf numFmtId="49" fontId="3" fillId="5" borderId="26" xfId="0" applyNumberFormat="1" applyFont="1" applyFill="1" applyBorder="1" applyAlignment="1">
      <alignment horizontal="center" vertical="center"/>
    </xf>
    <xf numFmtId="0" fontId="3" fillId="0" borderId="26" xfId="0" applyFont="1" applyBorder="1" applyAlignment="1">
      <alignment horizontal="left" vertical="center" wrapText="1"/>
    </xf>
    <xf numFmtId="49" fontId="3" fillId="0" borderId="26" xfId="0" applyNumberFormat="1" applyFont="1" applyBorder="1" applyAlignment="1">
      <alignment horizontal="center" vertical="center" wrapText="1"/>
    </xf>
    <xf numFmtId="0" fontId="0" fillId="0" borderId="26" xfId="0" applyBorder="1" applyAlignment="1">
      <alignment horizontal="center" vertical="center"/>
    </xf>
    <xf numFmtId="0" fontId="3" fillId="0" borderId="27" xfId="0" applyFont="1" applyBorder="1" applyAlignment="1">
      <alignment vertical="center"/>
    </xf>
    <xf numFmtId="49" fontId="3" fillId="0" borderId="27" xfId="0" applyNumberFormat="1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1" fillId="2" borderId="28" xfId="0" applyFont="1" applyFill="1" applyBorder="1" applyAlignment="1">
      <alignment vertical="center"/>
    </xf>
    <xf numFmtId="49" fontId="1" fillId="2" borderId="28" xfId="0" applyNumberFormat="1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3" fillId="2" borderId="28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1" fillId="2" borderId="28" xfId="0" applyFont="1" applyFill="1" applyBorder="1" applyAlignment="1">
      <alignment horizontal="center" vertical="center"/>
    </xf>
    <xf numFmtId="0" fontId="3" fillId="5" borderId="26" xfId="0" applyFont="1" applyFill="1" applyBorder="1" applyAlignment="1">
      <alignment horizontal="center" vertical="center"/>
    </xf>
    <xf numFmtId="0" fontId="3" fillId="0" borderId="26" xfId="0" applyFont="1" applyBorder="1" applyAlignment="1">
      <alignment horizontal="center" vertical="center" wrapText="1"/>
    </xf>
    <xf numFmtId="9" fontId="3" fillId="0" borderId="0" xfId="0" applyNumberFormat="1" applyFont="1" applyBorder="1" applyAlignment="1">
      <alignment vertical="center"/>
    </xf>
    <xf numFmtId="0" fontId="3" fillId="0" borderId="29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9" fontId="3" fillId="0" borderId="0" xfId="0" applyNumberFormat="1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9" fontId="3" fillId="0" borderId="31" xfId="0" applyNumberFormat="1" applyFont="1" applyBorder="1" applyAlignment="1">
      <alignment horizontal="center" vertical="center"/>
    </xf>
    <xf numFmtId="9" fontId="3" fillId="0" borderId="26" xfId="0" applyNumberFormat="1" applyFont="1" applyBorder="1" applyAlignment="1">
      <alignment horizontal="center" vertical="center"/>
    </xf>
    <xf numFmtId="9" fontId="3" fillId="0" borderId="27" xfId="0" applyNumberFormat="1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3" xfId="0" applyFont="1" applyBorder="1" applyAlignment="1">
      <alignment horizontal="center" vertical="center"/>
    </xf>
    <xf numFmtId="0" fontId="3" fillId="0" borderId="34" xfId="0" applyFont="1" applyBorder="1" applyAlignment="1">
      <alignment horizontal="center" vertical="center"/>
    </xf>
    <xf numFmtId="0" fontId="9" fillId="0" borderId="0" xfId="0" applyFont="1" applyBorder="1" applyAlignment="1">
      <alignment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3" fillId="0" borderId="34" xfId="0" applyFont="1" applyBorder="1" applyAlignment="1">
      <alignment horizontal="left" vertical="center"/>
    </xf>
    <xf numFmtId="0" fontId="0" fillId="0" borderId="32" xfId="0" applyFill="1" applyBorder="1" applyAlignment="1">
      <alignment horizontal="left" vertical="center"/>
    </xf>
    <xf numFmtId="0" fontId="0" fillId="0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/>
    </xf>
    <xf numFmtId="0" fontId="3" fillId="0" borderId="33" xfId="0" applyFont="1" applyBorder="1" applyAlignment="1">
      <alignment horizontal="left" vertical="center"/>
    </xf>
    <xf numFmtId="0" fontId="3" fillId="0" borderId="35" xfId="0" applyFont="1" applyBorder="1" applyAlignment="1">
      <alignment horizontal="left" vertical="center"/>
    </xf>
    <xf numFmtId="0" fontId="3" fillId="0" borderId="35" xfId="0" applyFont="1" applyBorder="1" applyAlignment="1">
      <alignment horizontal="center" vertical="center"/>
    </xf>
    <xf numFmtId="9" fontId="3" fillId="0" borderId="25" xfId="0" applyNumberFormat="1" applyFont="1" applyBorder="1" applyAlignment="1">
      <alignment horizontal="center" vertical="center"/>
    </xf>
    <xf numFmtId="0" fontId="10" fillId="7" borderId="36" xfId="0" applyFont="1" applyFill="1" applyBorder="1" applyAlignment="1">
      <alignment horizontal="left" vertical="center"/>
    </xf>
    <xf numFmtId="0" fontId="8" fillId="7" borderId="36" xfId="0" applyFont="1" applyFill="1" applyBorder="1" applyAlignment="1">
      <alignment horizontal="center" vertical="center"/>
    </xf>
    <xf numFmtId="0" fontId="11" fillId="0" borderId="0" xfId="0" applyFont="1" applyBorder="1" applyAlignment="1">
      <alignment vertical="center"/>
    </xf>
    <xf numFmtId="0" fontId="3" fillId="0" borderId="30" xfId="0" applyFont="1" applyBorder="1" applyAlignment="1">
      <alignment horizontal="left" vertical="center"/>
    </xf>
    <xf numFmtId="0" fontId="0" fillId="0" borderId="34" xfId="0" applyBorder="1" applyAlignment="1">
      <alignment horizontal="left" vertical="center"/>
    </xf>
    <xf numFmtId="0" fontId="4" fillId="3" borderId="19" xfId="0" applyFont="1" applyFill="1" applyBorder="1" applyAlignment="1">
      <alignment vertical="center"/>
    </xf>
    <xf numFmtId="0" fontId="7" fillId="0" borderId="18" xfId="0" applyFont="1" applyBorder="1" applyAlignment="1">
      <alignment vertical="center"/>
    </xf>
    <xf numFmtId="0" fontId="3" fillId="0" borderId="5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22" xfId="0" applyFont="1" applyBorder="1" applyAlignment="1">
      <alignment vertical="center"/>
    </xf>
    <xf numFmtId="0" fontId="0" fillId="0" borderId="23" xfId="0" applyBorder="1" applyAlignment="1">
      <alignment vertical="center"/>
    </xf>
    <xf numFmtId="0" fontId="3" fillId="0" borderId="9" xfId="0" applyFont="1" applyBorder="1" applyAlignment="1">
      <alignment vertical="center"/>
    </xf>
    <xf numFmtId="0" fontId="3" fillId="0" borderId="17" xfId="0" applyFont="1" applyBorder="1" applyAlignment="1"/>
    <xf numFmtId="0" fontId="0" fillId="0" borderId="20" xfId="0" applyBorder="1" applyAlignment="1"/>
    <xf numFmtId="0" fontId="0" fillId="0" borderId="11" xfId="0" applyBorder="1" applyAlignment="1">
      <alignment vertical="center"/>
    </xf>
    <xf numFmtId="0" fontId="0" fillId="0" borderId="24" xfId="0" applyBorder="1" applyAlignment="1">
      <alignment vertical="center"/>
    </xf>
    <xf numFmtId="0" fontId="3" fillId="0" borderId="13" xfId="0" applyFont="1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49" fontId="3" fillId="0" borderId="22" xfId="0" applyNumberFormat="1" applyFont="1" applyBorder="1" applyAlignment="1">
      <alignment horizontal="center" vertical="center"/>
    </xf>
    <xf numFmtId="0" fontId="3" fillId="0" borderId="13" xfId="0" applyFont="1" applyFill="1" applyBorder="1" applyAlignment="1">
      <alignment horizontal="center" wrapText="1"/>
    </xf>
    <xf numFmtId="0" fontId="0" fillId="0" borderId="13" xfId="0" applyBorder="1" applyAlignment="1">
      <alignment wrapText="1"/>
    </xf>
    <xf numFmtId="0" fontId="3" fillId="0" borderId="0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0" fillId="0" borderId="21" xfId="0" applyBorder="1" applyAlignment="1">
      <alignment vertical="center"/>
    </xf>
    <xf numFmtId="0" fontId="0" fillId="0" borderId="14" xfId="0" applyBorder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zoomScale="120" zoomScaleNormal="120" workbookViewId="0">
      <selection activeCell="F16" sqref="F16:F17"/>
    </sheetView>
  </sheetViews>
  <sheetFormatPr defaultColWidth="9.140625" defaultRowHeight="12.75" x14ac:dyDescent="0.2"/>
  <cols>
    <col min="1" max="1" width="17.28515625" style="2" customWidth="1"/>
    <col min="2" max="2" width="11.140625" style="24" customWidth="1"/>
    <col min="3" max="3" width="19.5703125" style="2" customWidth="1"/>
    <col min="4" max="5" width="11.140625" style="15" customWidth="1"/>
    <col min="6" max="6" width="14.5703125" style="15" bestFit="1" customWidth="1"/>
    <col min="7" max="7" width="11.28515625" style="2" customWidth="1"/>
    <col min="8" max="16384" width="9.140625" style="2"/>
  </cols>
  <sheetData>
    <row r="1" spans="1:11" x14ac:dyDescent="0.2">
      <c r="A1" s="1" t="s">
        <v>25</v>
      </c>
      <c r="B1" s="18"/>
      <c r="C1" s="28" t="s">
        <v>35</v>
      </c>
      <c r="D1" s="28"/>
      <c r="E1" s="29"/>
      <c r="F1" s="36"/>
    </row>
    <row r="2" spans="1:11" ht="15" customHeight="1" x14ac:dyDescent="0.2">
      <c r="A2" s="143" t="s">
        <v>27</v>
      </c>
      <c r="B2" s="19"/>
      <c r="C2" s="17"/>
      <c r="D2" s="16"/>
      <c r="E2" s="16"/>
      <c r="F2" s="16"/>
    </row>
    <row r="3" spans="1:11" ht="15.75" customHeight="1" x14ac:dyDescent="0.2">
      <c r="A3" s="144"/>
      <c r="B3" s="20"/>
      <c r="C3" s="34"/>
      <c r="D3" s="35"/>
      <c r="E3" s="25"/>
      <c r="F3" s="37" t="s">
        <v>64</v>
      </c>
      <c r="G3" s="160"/>
    </row>
    <row r="4" spans="1:11" ht="16.5" customHeight="1" x14ac:dyDescent="0.2">
      <c r="A4" s="30" t="s">
        <v>37</v>
      </c>
      <c r="B4" s="31"/>
      <c r="C4" s="32"/>
      <c r="D4" s="73" t="s">
        <v>66</v>
      </c>
      <c r="E4" s="33"/>
      <c r="F4" s="38"/>
      <c r="G4" s="161"/>
    </row>
    <row r="5" spans="1:11" x14ac:dyDescent="0.2">
      <c r="A5" s="3" t="s">
        <v>41</v>
      </c>
      <c r="B5" s="21" t="s">
        <v>42</v>
      </c>
      <c r="C5" s="5" t="s">
        <v>28</v>
      </c>
      <c r="D5" s="4">
        <v>15</v>
      </c>
      <c r="E5" s="60">
        <v>714.26909999999998</v>
      </c>
      <c r="F5" s="56" t="s">
        <v>43</v>
      </c>
      <c r="G5" s="57"/>
    </row>
    <row r="6" spans="1:11" x14ac:dyDescent="0.2">
      <c r="A6" s="3" t="s">
        <v>36</v>
      </c>
      <c r="B6" s="21" t="s">
        <v>39</v>
      </c>
      <c r="C6" s="5" t="s">
        <v>40</v>
      </c>
      <c r="D6" s="4">
        <v>15</v>
      </c>
      <c r="E6" s="4">
        <v>790.81849999999997</v>
      </c>
      <c r="F6" s="40" t="s">
        <v>50</v>
      </c>
      <c r="G6" s="57"/>
    </row>
    <row r="7" spans="1:11" x14ac:dyDescent="0.2">
      <c r="A7" s="3" t="s">
        <v>24</v>
      </c>
      <c r="B7" s="21">
        <v>149406</v>
      </c>
      <c r="C7" s="5" t="s">
        <v>33</v>
      </c>
      <c r="D7" s="4">
        <v>15</v>
      </c>
      <c r="E7" s="4">
        <v>790.85540000000003</v>
      </c>
      <c r="F7" s="40" t="s">
        <v>52</v>
      </c>
    </row>
    <row r="8" spans="1:11" x14ac:dyDescent="0.2">
      <c r="A8" s="5" t="s">
        <v>57</v>
      </c>
      <c r="B8" s="21" t="s">
        <v>59</v>
      </c>
      <c r="C8" s="13" t="s">
        <v>58</v>
      </c>
      <c r="D8" s="14">
        <v>15</v>
      </c>
      <c r="E8" s="14" t="s">
        <v>55</v>
      </c>
      <c r="F8" s="41" t="s">
        <v>34</v>
      </c>
    </row>
    <row r="9" spans="1:11" x14ac:dyDescent="0.2">
      <c r="A9" s="151" t="s">
        <v>56</v>
      </c>
      <c r="B9" s="152"/>
      <c r="C9" s="61"/>
      <c r="D9" s="62"/>
      <c r="E9" s="14" t="s">
        <v>55</v>
      </c>
      <c r="F9" s="63"/>
    </row>
    <row r="10" spans="1:11" x14ac:dyDescent="0.2">
      <c r="A10" s="52" t="s">
        <v>19</v>
      </c>
      <c r="B10" s="26" t="s">
        <v>3</v>
      </c>
      <c r="C10" s="27" t="s">
        <v>4</v>
      </c>
      <c r="D10" s="27" t="s">
        <v>2</v>
      </c>
      <c r="E10" s="27" t="s">
        <v>0</v>
      </c>
      <c r="F10" s="39" t="s">
        <v>1</v>
      </c>
    </row>
    <row r="11" spans="1:11" x14ac:dyDescent="0.2">
      <c r="A11" s="3" t="s">
        <v>5</v>
      </c>
      <c r="B11" s="21">
        <v>30536</v>
      </c>
      <c r="C11" s="150" t="s">
        <v>20</v>
      </c>
      <c r="D11" s="4">
        <v>31</v>
      </c>
      <c r="E11" s="147">
        <v>790.54330000000004</v>
      </c>
      <c r="F11" s="147">
        <v>714.14260000000002</v>
      </c>
      <c r="G11" s="162"/>
    </row>
    <row r="12" spans="1:11" ht="13.5" thickBot="1" x14ac:dyDescent="0.25">
      <c r="A12" s="8" t="s">
        <v>6</v>
      </c>
      <c r="B12" s="23">
        <v>90084</v>
      </c>
      <c r="C12" s="149"/>
      <c r="D12" s="9">
        <v>30</v>
      </c>
      <c r="E12" s="146"/>
      <c r="F12" s="146"/>
      <c r="G12" s="162"/>
      <c r="H12" s="43"/>
      <c r="I12" s="44"/>
      <c r="J12" s="45"/>
      <c r="K12" s="45"/>
    </row>
    <row r="13" spans="1:11" x14ac:dyDescent="0.2">
      <c r="A13" s="6" t="s">
        <v>7</v>
      </c>
      <c r="B13" s="22">
        <v>86696</v>
      </c>
      <c r="C13" s="148" t="s">
        <v>21</v>
      </c>
      <c r="D13" s="7">
        <v>31</v>
      </c>
      <c r="E13" s="7">
        <v>790.5711</v>
      </c>
      <c r="F13" s="145">
        <v>714.80579999999998</v>
      </c>
      <c r="G13" s="162"/>
      <c r="H13" s="43"/>
      <c r="I13" s="46"/>
      <c r="J13" s="45"/>
      <c r="K13" s="45"/>
    </row>
    <row r="14" spans="1:11" ht="13.5" thickBot="1" x14ac:dyDescent="0.25">
      <c r="A14" s="8" t="s">
        <v>8</v>
      </c>
      <c r="B14" s="23">
        <v>51953</v>
      </c>
      <c r="C14" s="149"/>
      <c r="D14" s="9">
        <v>30</v>
      </c>
      <c r="E14" s="9">
        <v>790.82050000000004</v>
      </c>
      <c r="F14" s="146"/>
      <c r="G14" s="162"/>
      <c r="H14" s="43"/>
      <c r="I14" s="46"/>
      <c r="J14" s="45"/>
      <c r="K14" s="43"/>
    </row>
    <row r="15" spans="1:11" ht="13.9" customHeight="1" thickBot="1" x14ac:dyDescent="0.25">
      <c r="A15" s="6" t="s">
        <v>9</v>
      </c>
      <c r="B15" s="22">
        <v>100304</v>
      </c>
      <c r="C15" s="148" t="s">
        <v>22</v>
      </c>
      <c r="D15" s="7">
        <v>31</v>
      </c>
      <c r="E15" s="65" t="s">
        <v>61</v>
      </c>
      <c r="F15" s="7">
        <v>881.85580000000004</v>
      </c>
      <c r="G15" s="162"/>
      <c r="H15" s="43"/>
      <c r="I15" s="44"/>
      <c r="J15" s="45"/>
      <c r="K15" s="45"/>
    </row>
    <row r="16" spans="1:11" x14ac:dyDescent="0.2">
      <c r="A16" s="3" t="s">
        <v>10</v>
      </c>
      <c r="B16" s="21">
        <v>25668</v>
      </c>
      <c r="C16" s="164"/>
      <c r="D16" s="4">
        <v>31</v>
      </c>
      <c r="E16" s="147">
        <v>790.41039999999998</v>
      </c>
      <c r="F16" s="147">
        <v>714.16319999999996</v>
      </c>
      <c r="G16" s="162"/>
      <c r="H16" s="47"/>
      <c r="I16" s="48"/>
      <c r="J16" s="49"/>
      <c r="K16" s="49"/>
    </row>
    <row r="17" spans="1:11" x14ac:dyDescent="0.2">
      <c r="A17" s="58" t="s">
        <v>11</v>
      </c>
      <c r="B17" s="59">
        <v>11288</v>
      </c>
      <c r="C17" s="165"/>
      <c r="D17" s="4">
        <v>30</v>
      </c>
      <c r="E17" s="147"/>
      <c r="F17" s="147"/>
      <c r="G17" s="162"/>
      <c r="H17" s="47"/>
      <c r="I17" s="48"/>
      <c r="J17" s="49"/>
      <c r="K17" s="49"/>
    </row>
    <row r="18" spans="1:11" ht="13.5" thickBot="1" x14ac:dyDescent="0.25">
      <c r="A18" s="8" t="s">
        <v>29</v>
      </c>
      <c r="B18" s="23" t="s">
        <v>32</v>
      </c>
      <c r="C18" s="10" t="s">
        <v>62</v>
      </c>
      <c r="D18" s="9">
        <v>30</v>
      </c>
      <c r="E18" s="65" t="s">
        <v>61</v>
      </c>
      <c r="F18" s="9">
        <v>799.97829999999999</v>
      </c>
      <c r="G18" s="162"/>
      <c r="H18" s="47"/>
      <c r="I18" s="48"/>
      <c r="J18" s="49"/>
      <c r="K18" s="49"/>
    </row>
    <row r="19" spans="1:11" x14ac:dyDescent="0.2">
      <c r="A19" s="6" t="s">
        <v>12</v>
      </c>
      <c r="B19" s="22">
        <v>28456</v>
      </c>
      <c r="C19" s="148" t="s">
        <v>23</v>
      </c>
      <c r="D19" s="7">
        <v>31</v>
      </c>
      <c r="E19" s="145">
        <v>790.55930000000001</v>
      </c>
      <c r="F19" s="145">
        <v>715.41510000000005</v>
      </c>
      <c r="H19" s="47"/>
      <c r="I19" s="48"/>
      <c r="J19" s="49"/>
      <c r="K19" s="49"/>
    </row>
    <row r="20" spans="1:11" ht="13.5" thickBot="1" x14ac:dyDescent="0.25">
      <c r="A20" s="11" t="s">
        <v>13</v>
      </c>
      <c r="B20" s="12" t="s">
        <v>15</v>
      </c>
      <c r="C20" s="164"/>
      <c r="D20" s="14">
        <v>30</v>
      </c>
      <c r="E20" s="163"/>
      <c r="F20" s="163"/>
      <c r="H20" s="47"/>
      <c r="I20" s="48"/>
      <c r="J20" s="49"/>
      <c r="K20" s="49"/>
    </row>
    <row r="21" spans="1:11" ht="13.5" thickBot="1" x14ac:dyDescent="0.25">
      <c r="A21" s="6" t="s">
        <v>14</v>
      </c>
      <c r="B21" s="22">
        <v>86944</v>
      </c>
      <c r="C21" s="71" t="s">
        <v>38</v>
      </c>
      <c r="D21" s="7">
        <v>31</v>
      </c>
      <c r="E21" s="70">
        <v>790.54660000000001</v>
      </c>
      <c r="F21" s="70">
        <v>715.80529999999999</v>
      </c>
      <c r="G21" s="64"/>
      <c r="H21" s="50"/>
      <c r="I21" s="48"/>
      <c r="J21" s="49"/>
      <c r="K21" s="50"/>
    </row>
    <row r="22" spans="1:11" x14ac:dyDescent="0.2">
      <c r="A22" s="68" t="s">
        <v>44</v>
      </c>
      <c r="B22" s="69" t="s">
        <v>45</v>
      </c>
      <c r="C22" s="153" t="s">
        <v>46</v>
      </c>
      <c r="D22" s="7">
        <v>31</v>
      </c>
      <c r="E22" s="157">
        <v>790.88329999999996</v>
      </c>
      <c r="F22" s="159" t="s">
        <v>49</v>
      </c>
      <c r="G22" s="155"/>
      <c r="H22" s="47"/>
      <c r="I22" s="51"/>
      <c r="J22" s="49"/>
      <c r="K22" s="49"/>
    </row>
    <row r="23" spans="1:11" ht="13.5" thickBot="1" x14ac:dyDescent="0.25">
      <c r="A23" s="66" t="s">
        <v>53</v>
      </c>
      <c r="B23" s="67" t="s">
        <v>54</v>
      </c>
      <c r="C23" s="154"/>
      <c r="D23" s="9">
        <v>30</v>
      </c>
      <c r="E23" s="158"/>
      <c r="F23" s="158"/>
      <c r="G23" s="156"/>
      <c r="H23" s="47"/>
      <c r="I23" s="51"/>
      <c r="J23" s="49"/>
      <c r="K23" s="49"/>
    </row>
    <row r="24" spans="1:11" x14ac:dyDescent="0.2">
      <c r="A24" s="42" t="s">
        <v>18</v>
      </c>
      <c r="B24" s="26" t="s">
        <v>3</v>
      </c>
      <c r="C24" s="27" t="s">
        <v>4</v>
      </c>
      <c r="D24" s="27" t="s">
        <v>2</v>
      </c>
      <c r="E24" s="27" t="s">
        <v>0</v>
      </c>
      <c r="F24" s="39" t="s">
        <v>1</v>
      </c>
    </row>
    <row r="25" spans="1:11" x14ac:dyDescent="0.2">
      <c r="A25" s="3" t="s">
        <v>16</v>
      </c>
      <c r="B25" s="21" t="s">
        <v>26</v>
      </c>
      <c r="C25" s="5" t="s">
        <v>17</v>
      </c>
      <c r="D25" s="4">
        <v>30</v>
      </c>
      <c r="E25" s="4">
        <v>790.41459999999995</v>
      </c>
      <c r="F25" s="40">
        <v>715.62189999999998</v>
      </c>
      <c r="G25" s="53"/>
    </row>
    <row r="26" spans="1:11" x14ac:dyDescent="0.2">
      <c r="A26" s="11" t="s">
        <v>30</v>
      </c>
      <c r="B26" s="12" t="s">
        <v>31</v>
      </c>
      <c r="C26" s="13" t="s">
        <v>17</v>
      </c>
      <c r="D26" s="14">
        <v>31</v>
      </c>
      <c r="E26" s="14">
        <v>790.50329999999997</v>
      </c>
      <c r="F26" s="41">
        <v>792.91340000000002</v>
      </c>
      <c r="G26" s="53"/>
    </row>
    <row r="27" spans="1:11" x14ac:dyDescent="0.2">
      <c r="A27" s="54" t="s">
        <v>47</v>
      </c>
      <c r="B27" s="55" t="s">
        <v>48</v>
      </c>
      <c r="C27" s="13" t="s">
        <v>17</v>
      </c>
      <c r="D27" s="14">
        <v>151</v>
      </c>
      <c r="E27" s="14">
        <v>715.75409999999999</v>
      </c>
      <c r="F27" s="41"/>
      <c r="G27" s="53"/>
    </row>
    <row r="28" spans="1:11" x14ac:dyDescent="0.2">
      <c r="A28" s="11" t="s">
        <v>63</v>
      </c>
      <c r="B28" s="12" t="s">
        <v>60</v>
      </c>
      <c r="C28" s="13" t="s">
        <v>65</v>
      </c>
      <c r="D28" s="14">
        <v>15</v>
      </c>
      <c r="E28" s="14">
        <v>790.40809999999999</v>
      </c>
      <c r="F28" s="41" t="s">
        <v>51</v>
      </c>
    </row>
  </sheetData>
  <mergeCells count="21">
    <mergeCell ref="C22:C23"/>
    <mergeCell ref="G22:G23"/>
    <mergeCell ref="E22:E23"/>
    <mergeCell ref="F22:F23"/>
    <mergeCell ref="G3:G4"/>
    <mergeCell ref="G11:G12"/>
    <mergeCell ref="G13:G14"/>
    <mergeCell ref="G15:G18"/>
    <mergeCell ref="F19:F20"/>
    <mergeCell ref="E16:E17"/>
    <mergeCell ref="F16:F17"/>
    <mergeCell ref="E19:E20"/>
    <mergeCell ref="C19:C20"/>
    <mergeCell ref="C15:C17"/>
    <mergeCell ref="A2:A3"/>
    <mergeCell ref="F13:F14"/>
    <mergeCell ref="F11:F12"/>
    <mergeCell ref="C13:C14"/>
    <mergeCell ref="C11:C12"/>
    <mergeCell ref="A9:B9"/>
    <mergeCell ref="E11:E12"/>
  </mergeCells>
  <phoneticPr fontId="2" type="noConversion"/>
  <printOptions horizontalCentered="1" verticalCentered="1"/>
  <pageMargins left="0.5" right="0.5" top="0.25" bottom="0.5" header="0.5" footer="0.5"/>
  <pageSetup paperSize="5" scale="75" fitToHeight="0" orientation="portrait" r:id="rId1"/>
  <headerFooter alignWithMargins="0"/>
  <ignoredErrors>
    <ignoredError sqref="F5 B5:B6 B18 B8 B20:B21 B25:B26 F22 B22:B23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V40"/>
  <sheetViews>
    <sheetView showGridLines="0" tabSelected="1" zoomScaleNormal="100" workbookViewId="0">
      <pane ySplit="4" topLeftCell="A5" activePane="bottomLeft" state="frozen"/>
      <selection pane="bottomLeft" activeCell="F14" sqref="F14"/>
    </sheetView>
  </sheetViews>
  <sheetFormatPr defaultColWidth="9.140625" defaultRowHeight="20.100000000000001" customHeight="1" x14ac:dyDescent="0.2"/>
  <cols>
    <col min="1" max="1" width="9.140625" style="84"/>
    <col min="2" max="2" width="20.42578125" style="84" customWidth="1"/>
    <col min="3" max="3" width="22.7109375" style="84" customWidth="1"/>
    <col min="4" max="4" width="15.140625" style="91" customWidth="1"/>
    <col min="5" max="5" width="24.5703125" style="84" customWidth="1"/>
    <col min="6" max="6" width="13.28515625" style="72" customWidth="1"/>
    <col min="7" max="7" width="14" style="72" customWidth="1"/>
    <col min="8" max="8" width="20" style="72" customWidth="1"/>
    <col min="9" max="9" width="14.7109375" style="74" customWidth="1"/>
    <col min="10" max="10" width="17.140625" style="112" customWidth="1"/>
    <col min="11" max="11" width="6" style="84" customWidth="1"/>
    <col min="12" max="12" width="21.5703125" style="84" customWidth="1"/>
    <col min="13" max="13" width="8.28515625" style="84" customWidth="1"/>
    <col min="14" max="14" width="9.140625" style="84"/>
    <col min="15" max="15" width="10.140625" style="84" customWidth="1"/>
    <col min="16" max="16" width="24.140625" style="74" customWidth="1"/>
    <col min="17" max="17" width="5.140625" style="74" customWidth="1"/>
    <col min="18" max="18" width="18" style="74" customWidth="1"/>
    <col min="19" max="21" width="9.140625" style="84"/>
    <col min="22" max="22" width="14.140625" style="84" customWidth="1"/>
    <col min="23" max="16384" width="9.140625" style="84"/>
  </cols>
  <sheetData>
    <row r="1" spans="2:22" ht="20.100000000000001" customHeight="1" x14ac:dyDescent="0.2">
      <c r="B1" s="80" t="s">
        <v>25</v>
      </c>
      <c r="C1" s="81"/>
      <c r="D1" s="82" t="s">
        <v>35</v>
      </c>
      <c r="E1" s="82"/>
      <c r="H1" s="83"/>
      <c r="I1" s="81"/>
      <c r="J1" s="81"/>
    </row>
    <row r="2" spans="2:22" ht="20.100000000000001" customHeight="1" x14ac:dyDescent="0.2">
      <c r="B2" s="92" t="s">
        <v>27</v>
      </c>
      <c r="C2" s="85"/>
      <c r="D2" s="86"/>
      <c r="E2" s="87"/>
      <c r="F2" s="87"/>
      <c r="G2" s="87"/>
      <c r="H2" s="87"/>
      <c r="I2" s="85"/>
      <c r="J2" s="85"/>
      <c r="L2" s="140"/>
      <c r="Q2" s="84"/>
    </row>
    <row r="3" spans="2:22" ht="16.5" customHeight="1" thickBot="1" x14ac:dyDescent="0.25">
      <c r="B3" s="88"/>
      <c r="C3" s="88"/>
      <c r="D3" s="89"/>
      <c r="E3" s="90"/>
      <c r="F3" s="87"/>
      <c r="G3" s="87"/>
      <c r="H3" s="87" t="s">
        <v>64</v>
      </c>
      <c r="I3" s="88"/>
      <c r="J3" s="88"/>
      <c r="Q3" s="84"/>
      <c r="V3" s="127"/>
    </row>
    <row r="4" spans="2:22" ht="20.25" customHeight="1" thickBot="1" x14ac:dyDescent="0.25">
      <c r="B4" s="108" t="s">
        <v>70</v>
      </c>
      <c r="C4" s="108" t="s">
        <v>69</v>
      </c>
      <c r="D4" s="109" t="s">
        <v>3</v>
      </c>
      <c r="E4" s="108" t="s">
        <v>4</v>
      </c>
      <c r="F4" s="110" t="s">
        <v>2</v>
      </c>
      <c r="G4" s="111" t="s">
        <v>0</v>
      </c>
      <c r="H4" s="111" t="s">
        <v>1</v>
      </c>
      <c r="I4" s="113" t="s">
        <v>71</v>
      </c>
      <c r="J4" s="113" t="s">
        <v>82</v>
      </c>
      <c r="P4" s="84"/>
      <c r="Q4" s="84"/>
    </row>
    <row r="5" spans="2:22" ht="20.100000000000001" customHeight="1" thickTop="1" x14ac:dyDescent="0.2">
      <c r="B5" s="93" t="s">
        <v>0</v>
      </c>
      <c r="C5" s="93" t="s">
        <v>67</v>
      </c>
      <c r="D5" s="94"/>
      <c r="E5" s="93" t="s">
        <v>68</v>
      </c>
      <c r="F5" s="95" t="s">
        <v>78</v>
      </c>
      <c r="G5" s="95"/>
      <c r="H5" s="94"/>
      <c r="I5" s="95" t="s">
        <v>72</v>
      </c>
      <c r="J5" s="95" t="s">
        <v>85</v>
      </c>
      <c r="L5" s="138" t="s">
        <v>2</v>
      </c>
      <c r="M5" s="139" t="s">
        <v>73</v>
      </c>
      <c r="N5" s="139" t="s">
        <v>74</v>
      </c>
      <c r="O5" s="139" t="s">
        <v>75</v>
      </c>
    </row>
    <row r="6" spans="2:22" ht="20.100000000000001" customHeight="1" x14ac:dyDescent="0.2">
      <c r="B6" s="96" t="s">
        <v>0</v>
      </c>
      <c r="C6" s="96" t="s">
        <v>41</v>
      </c>
      <c r="D6" s="97" t="s">
        <v>42</v>
      </c>
      <c r="E6" s="96" t="s">
        <v>28</v>
      </c>
      <c r="F6" s="98">
        <v>15</v>
      </c>
      <c r="G6" s="98">
        <v>714.26909999999998</v>
      </c>
      <c r="H6" s="97" t="s">
        <v>43</v>
      </c>
      <c r="I6" s="98" t="s">
        <v>72</v>
      </c>
      <c r="J6" s="98" t="s">
        <v>85</v>
      </c>
      <c r="L6" s="124">
        <v>30</v>
      </c>
      <c r="M6" s="120">
        <f t="shared" ref="M6" si="0">COUNTIF($F$5:$F$27,L6)</f>
        <v>7</v>
      </c>
      <c r="N6" s="124">
        <f t="shared" ref="N6" si="1">SUMPRODUCT(($F$5:$F$27=L6)*($I$5:$I$27="ACCEPTED"))</f>
        <v>2</v>
      </c>
      <c r="O6" s="121">
        <f>N6/M6</f>
        <v>0.2857142857142857</v>
      </c>
      <c r="P6" s="127" t="str">
        <f t="shared" ref="P6:P10" si="2">REPT("|",O6*25)</f>
        <v>|||||||</v>
      </c>
    </row>
    <row r="7" spans="2:22" ht="20.100000000000001" customHeight="1" x14ac:dyDescent="0.2">
      <c r="B7" s="96" t="s">
        <v>0</v>
      </c>
      <c r="C7" s="96" t="s">
        <v>36</v>
      </c>
      <c r="D7" s="97" t="s">
        <v>39</v>
      </c>
      <c r="E7" s="96" t="s">
        <v>40</v>
      </c>
      <c r="F7" s="98">
        <v>15</v>
      </c>
      <c r="G7" s="98">
        <v>790.81849999999997</v>
      </c>
      <c r="H7" s="98" t="s">
        <v>50</v>
      </c>
      <c r="I7" s="98"/>
      <c r="J7" s="98"/>
      <c r="L7" s="125">
        <v>31</v>
      </c>
      <c r="M7" s="98">
        <f>COUNTIF($F$5:$F$27,L7)</f>
        <v>8</v>
      </c>
      <c r="N7" s="125">
        <f>SUMPRODUCT(($F$5:$F$27=L7)*($I$5:$I$27="ACCEPTED"))</f>
        <v>4</v>
      </c>
      <c r="O7" s="122">
        <f t="shared" ref="O7:O11" si="3">N7/M7</f>
        <v>0.5</v>
      </c>
      <c r="P7" s="127" t="str">
        <f t="shared" si="2"/>
        <v>||||||||||||</v>
      </c>
    </row>
    <row r="8" spans="2:22" ht="20.100000000000001" customHeight="1" x14ac:dyDescent="0.2">
      <c r="B8" s="96" t="s">
        <v>0</v>
      </c>
      <c r="C8" s="96" t="s">
        <v>24</v>
      </c>
      <c r="D8" s="97">
        <v>149406</v>
      </c>
      <c r="E8" s="96" t="s">
        <v>33</v>
      </c>
      <c r="F8" s="98">
        <v>15</v>
      </c>
      <c r="G8" s="98">
        <v>790.85540000000003</v>
      </c>
      <c r="H8" s="98" t="s">
        <v>52</v>
      </c>
      <c r="I8" s="98"/>
      <c r="J8" s="98"/>
      <c r="L8" s="125" t="s">
        <v>78</v>
      </c>
      <c r="M8" s="98">
        <f>COUNTIF($F$5:$F$27,L8)</f>
        <v>1</v>
      </c>
      <c r="N8" s="125">
        <f>SUMPRODUCT(($F$5:$F$27=L8)*($I$5:$I$27="ACCEPTED"))</f>
        <v>1</v>
      </c>
      <c r="O8" s="122">
        <f t="shared" ref="O8" si="4">N8/M8</f>
        <v>1</v>
      </c>
      <c r="P8" s="127" t="str">
        <f t="shared" ref="P8" si="5">REPT("|",O8*25)</f>
        <v>|||||||||||||||||||||||||</v>
      </c>
    </row>
    <row r="9" spans="2:22" ht="20.100000000000001" customHeight="1" x14ac:dyDescent="0.2">
      <c r="B9" s="96" t="s">
        <v>0</v>
      </c>
      <c r="C9" s="96" t="s">
        <v>57</v>
      </c>
      <c r="D9" s="97" t="s">
        <v>59</v>
      </c>
      <c r="E9" s="96" t="s">
        <v>58</v>
      </c>
      <c r="F9" s="98">
        <v>15</v>
      </c>
      <c r="G9" s="98" t="s">
        <v>55</v>
      </c>
      <c r="H9" s="98" t="s">
        <v>34</v>
      </c>
      <c r="I9" s="98"/>
      <c r="J9" s="98"/>
      <c r="L9" s="125">
        <v>151</v>
      </c>
      <c r="M9" s="98">
        <f t="shared" ref="M9" si="6">COUNTIF($F$5:$F$27,L9)</f>
        <v>1</v>
      </c>
      <c r="N9" s="125">
        <f t="shared" ref="N9:N10" si="7">SUMPRODUCT(($F$5:$F$27=L9)*($I$5:$I$27="ACCEPTED"))</f>
        <v>0</v>
      </c>
      <c r="O9" s="122">
        <f t="shared" si="3"/>
        <v>0</v>
      </c>
      <c r="P9" s="127" t="str">
        <f t="shared" si="2"/>
        <v/>
      </c>
    </row>
    <row r="10" spans="2:22" ht="20.100000000000001" customHeight="1" x14ac:dyDescent="0.2">
      <c r="B10" s="96" t="s">
        <v>0</v>
      </c>
      <c r="C10" s="96" t="s">
        <v>79</v>
      </c>
      <c r="D10" s="104">
        <v>171765</v>
      </c>
      <c r="E10" s="96" t="s">
        <v>81</v>
      </c>
      <c r="F10" s="98">
        <v>15</v>
      </c>
      <c r="G10" s="98"/>
      <c r="H10" s="98" t="s">
        <v>80</v>
      </c>
      <c r="I10" s="98" t="s">
        <v>72</v>
      </c>
      <c r="J10" s="98" t="s">
        <v>85</v>
      </c>
      <c r="L10" s="126">
        <v>15</v>
      </c>
      <c r="M10" s="107">
        <f>COUNTIF($F$5:$F$27,L10)-3</f>
        <v>3</v>
      </c>
      <c r="N10" s="126">
        <f t="shared" si="7"/>
        <v>3</v>
      </c>
      <c r="O10" s="123">
        <f t="shared" si="3"/>
        <v>1</v>
      </c>
      <c r="P10" s="127" t="str">
        <f t="shared" si="2"/>
        <v>|||||||||||||||||||||||||</v>
      </c>
    </row>
    <row r="11" spans="2:22" ht="20.100000000000001" customHeight="1" x14ac:dyDescent="0.2">
      <c r="B11" s="96" t="s">
        <v>76</v>
      </c>
      <c r="C11" s="96" t="s">
        <v>5</v>
      </c>
      <c r="D11" s="97">
        <v>30536</v>
      </c>
      <c r="E11" s="96" t="s">
        <v>20</v>
      </c>
      <c r="F11" s="98">
        <v>31</v>
      </c>
      <c r="G11" s="98">
        <v>790.54330000000004</v>
      </c>
      <c r="H11" s="98">
        <v>714.14260000000002</v>
      </c>
      <c r="I11" s="98"/>
      <c r="J11" s="98" t="s">
        <v>84</v>
      </c>
      <c r="K11" s="75"/>
      <c r="M11" s="74">
        <f>SUM(M6:M10)</f>
        <v>20</v>
      </c>
      <c r="N11" s="118">
        <f>SUM(N6:N10)</f>
        <v>10</v>
      </c>
      <c r="O11" s="119">
        <f t="shared" si="3"/>
        <v>0.5</v>
      </c>
      <c r="P11" s="84"/>
    </row>
    <row r="12" spans="2:22" ht="20.100000000000001" customHeight="1" thickBot="1" x14ac:dyDescent="0.25">
      <c r="B12" s="96" t="s">
        <v>76</v>
      </c>
      <c r="C12" s="96" t="s">
        <v>6</v>
      </c>
      <c r="D12" s="97">
        <v>90084</v>
      </c>
      <c r="E12" s="99" t="s">
        <v>20</v>
      </c>
      <c r="F12" s="98">
        <v>30</v>
      </c>
      <c r="G12" s="98">
        <v>790.54330000000004</v>
      </c>
      <c r="H12" s="98">
        <v>714.14260000000002</v>
      </c>
      <c r="I12" s="98"/>
      <c r="J12" s="98" t="s">
        <v>83</v>
      </c>
      <c r="K12" s="75"/>
      <c r="L12" s="77"/>
      <c r="M12" s="76"/>
      <c r="N12" s="128"/>
    </row>
    <row r="13" spans="2:22" ht="20.100000000000001" customHeight="1" thickTop="1" x14ac:dyDescent="0.2">
      <c r="B13" s="96" t="s">
        <v>76</v>
      </c>
      <c r="C13" s="96" t="s">
        <v>7</v>
      </c>
      <c r="D13" s="97">
        <v>86696</v>
      </c>
      <c r="E13" s="96" t="s">
        <v>21</v>
      </c>
      <c r="F13" s="98">
        <v>31</v>
      </c>
      <c r="G13" s="98">
        <v>790.5711</v>
      </c>
      <c r="H13" s="98">
        <v>714.80579999999998</v>
      </c>
      <c r="I13" s="98" t="s">
        <v>72</v>
      </c>
      <c r="J13" s="98" t="s">
        <v>84</v>
      </c>
      <c r="K13" s="75"/>
      <c r="L13" s="138" t="s">
        <v>70</v>
      </c>
      <c r="M13" s="139" t="s">
        <v>73</v>
      </c>
      <c r="N13" s="139" t="s">
        <v>74</v>
      </c>
      <c r="O13" s="139" t="s">
        <v>75</v>
      </c>
      <c r="P13" s="84"/>
    </row>
    <row r="14" spans="2:22" ht="20.100000000000001" customHeight="1" x14ac:dyDescent="0.2">
      <c r="B14" s="96" t="s">
        <v>76</v>
      </c>
      <c r="C14" s="96" t="s">
        <v>8</v>
      </c>
      <c r="D14" s="97">
        <v>51953</v>
      </c>
      <c r="E14" s="99" t="s">
        <v>21</v>
      </c>
      <c r="F14" s="98">
        <v>30</v>
      </c>
      <c r="G14" s="98">
        <v>790.82050000000004</v>
      </c>
      <c r="H14" s="98">
        <v>714.80579999999998</v>
      </c>
      <c r="I14" s="98"/>
      <c r="J14" s="98" t="s">
        <v>83</v>
      </c>
      <c r="K14" s="75"/>
      <c r="L14" s="135" t="s">
        <v>76</v>
      </c>
      <c r="M14" s="95">
        <f>COUNTIF($B$5:$B$27,L14)</f>
        <v>13</v>
      </c>
      <c r="N14" s="136">
        <f>SUMPRODUCT(($B$5:$B$27=L14)*($I$5:$I$27="ACCEPTED"))</f>
        <v>4</v>
      </c>
      <c r="O14" s="137">
        <f>N14/M14</f>
        <v>0.30769230769230771</v>
      </c>
      <c r="P14" s="127" t="str">
        <f>REPT("|",O14*25)</f>
        <v>|||||||</v>
      </c>
    </row>
    <row r="15" spans="2:22" ht="20.100000000000001" customHeight="1" x14ac:dyDescent="0.2">
      <c r="B15" s="96" t="s">
        <v>76</v>
      </c>
      <c r="C15" s="96" t="s">
        <v>9</v>
      </c>
      <c r="D15" s="97">
        <v>100304</v>
      </c>
      <c r="E15" s="96" t="s">
        <v>22</v>
      </c>
      <c r="F15" s="98">
        <v>31</v>
      </c>
      <c r="G15" s="97" t="s">
        <v>61</v>
      </c>
      <c r="H15" s="98">
        <v>881.85580000000004</v>
      </c>
      <c r="I15" s="98" t="s">
        <v>72</v>
      </c>
      <c r="J15" s="98" t="s">
        <v>84</v>
      </c>
      <c r="K15" s="75"/>
      <c r="L15" s="141" t="s">
        <v>18</v>
      </c>
      <c r="M15" s="112">
        <f t="shared" ref="M15" si="8">COUNTIF($B$5:$B$27,L15)</f>
        <v>4</v>
      </c>
      <c r="N15" s="118">
        <f t="shared" ref="N15:N16" si="9">SUMPRODUCT(($B$5:$B$27=L15)*($I$5:$I$27="ACCEPTED"))</f>
        <v>3</v>
      </c>
      <c r="O15" s="119">
        <f>N15/M15</f>
        <v>0.75</v>
      </c>
      <c r="P15" s="127" t="str">
        <f>REPT("|",O15*25)</f>
        <v>||||||||||||||||||</v>
      </c>
    </row>
    <row r="16" spans="2:22" ht="20.100000000000001" customHeight="1" x14ac:dyDescent="0.2">
      <c r="B16" s="96" t="s">
        <v>76</v>
      </c>
      <c r="C16" s="96" t="s">
        <v>10</v>
      </c>
      <c r="D16" s="97">
        <v>25668</v>
      </c>
      <c r="E16" s="99" t="s">
        <v>22</v>
      </c>
      <c r="F16" s="98">
        <v>31</v>
      </c>
      <c r="G16" s="98">
        <v>790.41039999999998</v>
      </c>
      <c r="H16" s="98">
        <v>714.16319999999996</v>
      </c>
      <c r="I16" s="98"/>
      <c r="J16" s="98" t="s">
        <v>84</v>
      </c>
      <c r="K16" s="75"/>
      <c r="L16" s="130" t="s">
        <v>0</v>
      </c>
      <c r="M16" s="107">
        <f>COUNTIF($B$5:$B$27,L16)-3</f>
        <v>3</v>
      </c>
      <c r="N16" s="126">
        <f t="shared" si="9"/>
        <v>3</v>
      </c>
      <c r="O16" s="123">
        <f>N16/M16</f>
        <v>1</v>
      </c>
      <c r="P16" s="127" t="str">
        <f>REPT("|",O16*25)</f>
        <v>|||||||||||||||||||||||||</v>
      </c>
    </row>
    <row r="17" spans="2:16" ht="20.100000000000001" customHeight="1" x14ac:dyDescent="0.2">
      <c r="B17" s="100" t="s">
        <v>76</v>
      </c>
      <c r="C17" s="100" t="s">
        <v>11</v>
      </c>
      <c r="D17" s="101">
        <v>11288</v>
      </c>
      <c r="E17" s="99" t="s">
        <v>22</v>
      </c>
      <c r="F17" s="98">
        <v>30</v>
      </c>
      <c r="G17" s="98">
        <v>790.41039999999998</v>
      </c>
      <c r="H17" s="98">
        <v>714.16319999999996</v>
      </c>
      <c r="I17" s="114"/>
      <c r="J17" s="114" t="s">
        <v>83</v>
      </c>
      <c r="K17" s="75"/>
      <c r="M17" s="74">
        <f>SUM(M14:M16)</f>
        <v>20</v>
      </c>
      <c r="N17" s="118">
        <f>SUM(N14:N16)</f>
        <v>10</v>
      </c>
      <c r="O17" s="119">
        <f>N17/M17</f>
        <v>0.5</v>
      </c>
      <c r="P17" s="127" t="s">
        <v>77</v>
      </c>
    </row>
    <row r="18" spans="2:16" ht="20.100000000000001" customHeight="1" thickBot="1" x14ac:dyDescent="0.25">
      <c r="B18" s="96" t="s">
        <v>76</v>
      </c>
      <c r="C18" s="96" t="s">
        <v>29</v>
      </c>
      <c r="D18" s="97" t="s">
        <v>32</v>
      </c>
      <c r="E18" s="96" t="s">
        <v>62</v>
      </c>
      <c r="F18" s="98">
        <v>30</v>
      </c>
      <c r="G18" s="97" t="s">
        <v>61</v>
      </c>
      <c r="H18" s="98">
        <v>799.97829999999999</v>
      </c>
      <c r="I18" s="98"/>
      <c r="J18" s="98" t="s">
        <v>83</v>
      </c>
      <c r="K18" s="75"/>
      <c r="L18" s="78"/>
      <c r="M18" s="79"/>
      <c r="N18" s="129"/>
    </row>
    <row r="19" spans="2:16" ht="20.100000000000001" customHeight="1" thickTop="1" x14ac:dyDescent="0.2">
      <c r="B19" s="96" t="s">
        <v>76</v>
      </c>
      <c r="C19" s="96" t="s">
        <v>12</v>
      </c>
      <c r="D19" s="97">
        <v>28456</v>
      </c>
      <c r="E19" s="96" t="s">
        <v>23</v>
      </c>
      <c r="F19" s="98">
        <v>31</v>
      </c>
      <c r="G19" s="98">
        <v>790.55930000000001</v>
      </c>
      <c r="H19" s="98">
        <v>715.41510000000005</v>
      </c>
      <c r="I19" s="98"/>
      <c r="J19" s="98" t="s">
        <v>84</v>
      </c>
      <c r="K19" s="75"/>
      <c r="L19" s="138" t="s">
        <v>4</v>
      </c>
      <c r="M19" s="139" t="s">
        <v>73</v>
      </c>
      <c r="N19" s="139" t="s">
        <v>74</v>
      </c>
      <c r="O19" s="139" t="s">
        <v>75</v>
      </c>
      <c r="P19" s="84"/>
    </row>
    <row r="20" spans="2:16" ht="20.100000000000001" customHeight="1" x14ac:dyDescent="0.2">
      <c r="B20" s="96" t="s">
        <v>76</v>
      </c>
      <c r="C20" s="96" t="s">
        <v>13</v>
      </c>
      <c r="D20" s="97" t="s">
        <v>15</v>
      </c>
      <c r="E20" s="99" t="s">
        <v>23</v>
      </c>
      <c r="F20" s="98">
        <v>30</v>
      </c>
      <c r="G20" s="98">
        <v>790.55930000000001</v>
      </c>
      <c r="H20" s="98">
        <v>715.41510000000005</v>
      </c>
      <c r="I20" s="98" t="s">
        <v>72</v>
      </c>
      <c r="J20" s="98" t="s">
        <v>83</v>
      </c>
      <c r="K20" s="75"/>
      <c r="L20" s="131" t="s">
        <v>20</v>
      </c>
      <c r="M20" s="120">
        <f>COUNTIF($E$5:$E$27,L20)</f>
        <v>2</v>
      </c>
      <c r="N20" s="124">
        <f t="shared" ref="N20:N31" si="10">SUMPRODUCT(($E$5:$E$27=$L20)*($I$5:$I$27="accepted"))</f>
        <v>0</v>
      </c>
      <c r="O20" s="121">
        <f>N20/M20</f>
        <v>0</v>
      </c>
      <c r="P20" s="127" t="str">
        <f t="shared" ref="P20:P33" si="11">REPT("|",O20*25)</f>
        <v/>
      </c>
    </row>
    <row r="21" spans="2:16" ht="20.100000000000001" customHeight="1" x14ac:dyDescent="0.2">
      <c r="B21" s="96" t="s">
        <v>76</v>
      </c>
      <c r="C21" s="96" t="s">
        <v>14</v>
      </c>
      <c r="D21" s="97">
        <v>86944</v>
      </c>
      <c r="E21" s="96" t="s">
        <v>38</v>
      </c>
      <c r="F21" s="98">
        <v>31</v>
      </c>
      <c r="G21" s="98">
        <v>790.54660000000001</v>
      </c>
      <c r="H21" s="98">
        <v>715.80529999999999</v>
      </c>
      <c r="I21" s="98"/>
      <c r="J21" s="98" t="s">
        <v>84</v>
      </c>
      <c r="K21" s="75"/>
      <c r="L21" s="132" t="s">
        <v>21</v>
      </c>
      <c r="M21" s="98">
        <f t="shared" ref="M21:M31" si="12">COUNTIF($E$5:$E$27,L21)</f>
        <v>2</v>
      </c>
      <c r="N21" s="125">
        <f t="shared" si="10"/>
        <v>1</v>
      </c>
      <c r="O21" s="122">
        <f t="shared" ref="O21:O34" si="13">N21/M21</f>
        <v>0.5</v>
      </c>
      <c r="P21" s="127" t="str">
        <f t="shared" si="11"/>
        <v>||||||||||||</v>
      </c>
    </row>
    <row r="22" spans="2:16" ht="20.100000000000001" customHeight="1" x14ac:dyDescent="0.2">
      <c r="B22" s="102" t="s">
        <v>76</v>
      </c>
      <c r="C22" s="102" t="s">
        <v>44</v>
      </c>
      <c r="D22" s="103" t="s">
        <v>45</v>
      </c>
      <c r="E22" s="99" t="s">
        <v>46</v>
      </c>
      <c r="F22" s="98">
        <v>31</v>
      </c>
      <c r="G22" s="98">
        <v>790.88329999999996</v>
      </c>
      <c r="H22" s="97" t="s">
        <v>49</v>
      </c>
      <c r="I22" s="115" t="s">
        <v>72</v>
      </c>
      <c r="J22" s="115" t="s">
        <v>84</v>
      </c>
      <c r="K22" s="75"/>
      <c r="L22" s="133" t="s">
        <v>22</v>
      </c>
      <c r="M22" s="98">
        <f t="shared" si="12"/>
        <v>3</v>
      </c>
      <c r="N22" s="125">
        <f t="shared" si="10"/>
        <v>1</v>
      </c>
      <c r="O22" s="122">
        <f t="shared" si="13"/>
        <v>0.33333333333333331</v>
      </c>
      <c r="P22" s="127" t="str">
        <f t="shared" si="11"/>
        <v>||||||||</v>
      </c>
    </row>
    <row r="23" spans="2:16" ht="20.100000000000001" customHeight="1" x14ac:dyDescent="0.2">
      <c r="B23" s="102" t="s">
        <v>76</v>
      </c>
      <c r="C23" s="102" t="s">
        <v>53</v>
      </c>
      <c r="D23" s="103" t="s">
        <v>54</v>
      </c>
      <c r="E23" s="99" t="s">
        <v>46</v>
      </c>
      <c r="F23" s="98">
        <v>30</v>
      </c>
      <c r="G23" s="104">
        <v>790.88329999999996</v>
      </c>
      <c r="H23" s="104" t="s">
        <v>49</v>
      </c>
      <c r="I23" s="115"/>
      <c r="J23" s="115" t="s">
        <v>83</v>
      </c>
      <c r="K23" s="75"/>
      <c r="L23" s="133" t="s">
        <v>62</v>
      </c>
      <c r="M23" s="98">
        <f t="shared" si="12"/>
        <v>1</v>
      </c>
      <c r="N23" s="125">
        <f t="shared" si="10"/>
        <v>0</v>
      </c>
      <c r="O23" s="122">
        <f t="shared" ref="O23:O25" si="14">N23/M23</f>
        <v>0</v>
      </c>
      <c r="P23" s="127" t="str">
        <f t="shared" ref="P23:P25" si="15">REPT("|",O23*25)</f>
        <v/>
      </c>
    </row>
    <row r="24" spans="2:16" ht="20.100000000000001" customHeight="1" x14ac:dyDescent="0.2">
      <c r="B24" s="96" t="s">
        <v>18</v>
      </c>
      <c r="C24" s="96" t="s">
        <v>16</v>
      </c>
      <c r="D24" s="97" t="s">
        <v>26</v>
      </c>
      <c r="E24" s="96" t="s">
        <v>17</v>
      </c>
      <c r="F24" s="98">
        <v>30</v>
      </c>
      <c r="G24" s="98">
        <v>790.41459999999995</v>
      </c>
      <c r="H24" s="98">
        <v>715.62189999999998</v>
      </c>
      <c r="I24" s="98" t="s">
        <v>72</v>
      </c>
      <c r="J24" s="98" t="s">
        <v>83</v>
      </c>
      <c r="K24" s="75"/>
      <c r="L24" s="133" t="s">
        <v>23</v>
      </c>
      <c r="M24" s="98">
        <f>COUNTIF($E$5:$E$27,L24)</f>
        <v>2</v>
      </c>
      <c r="N24" s="125">
        <f t="shared" si="10"/>
        <v>1</v>
      </c>
      <c r="O24" s="122">
        <f t="shared" si="14"/>
        <v>0.5</v>
      </c>
      <c r="P24" s="127" t="str">
        <f t="shared" si="15"/>
        <v>||||||||||||</v>
      </c>
    </row>
    <row r="25" spans="2:16" ht="20.100000000000001" customHeight="1" x14ac:dyDescent="0.2">
      <c r="B25" s="96" t="s">
        <v>18</v>
      </c>
      <c r="C25" s="96" t="s">
        <v>30</v>
      </c>
      <c r="D25" s="97" t="s">
        <v>31</v>
      </c>
      <c r="E25" s="96" t="s">
        <v>17</v>
      </c>
      <c r="F25" s="98">
        <v>31</v>
      </c>
      <c r="G25" s="98">
        <v>790.50329999999997</v>
      </c>
      <c r="H25" s="98">
        <v>792.91340000000002</v>
      </c>
      <c r="I25" s="98" t="s">
        <v>72</v>
      </c>
      <c r="J25" s="98" t="s">
        <v>84</v>
      </c>
      <c r="K25" s="75"/>
      <c r="L25" s="133" t="s">
        <v>38</v>
      </c>
      <c r="M25" s="98">
        <f>COUNTIF($E$5:$E$27,L25)</f>
        <v>1</v>
      </c>
      <c r="N25" s="125">
        <f t="shared" si="10"/>
        <v>0</v>
      </c>
      <c r="O25" s="122">
        <f t="shared" si="14"/>
        <v>0</v>
      </c>
      <c r="P25" s="127" t="str">
        <f t="shared" si="15"/>
        <v/>
      </c>
    </row>
    <row r="26" spans="2:16" ht="20.100000000000001" customHeight="1" x14ac:dyDescent="0.2">
      <c r="B26" s="102" t="s">
        <v>18</v>
      </c>
      <c r="C26" s="102" t="s">
        <v>47</v>
      </c>
      <c r="D26" s="103" t="s">
        <v>48</v>
      </c>
      <c r="E26" s="96" t="s">
        <v>17</v>
      </c>
      <c r="F26" s="98">
        <v>151</v>
      </c>
      <c r="G26" s="98">
        <v>715.75409999999999</v>
      </c>
      <c r="H26" s="98"/>
      <c r="I26" s="115"/>
      <c r="J26" s="115" t="s">
        <v>83</v>
      </c>
      <c r="K26" s="75"/>
      <c r="L26" s="133" t="s">
        <v>46</v>
      </c>
      <c r="M26" s="98">
        <f>COUNTIF($E$5:$E$27,L26)</f>
        <v>2</v>
      </c>
      <c r="N26" s="125">
        <f t="shared" si="10"/>
        <v>1</v>
      </c>
      <c r="O26" s="122">
        <f t="shared" si="13"/>
        <v>0.5</v>
      </c>
      <c r="P26" s="127" t="str">
        <f t="shared" si="11"/>
        <v>||||||||||||</v>
      </c>
    </row>
    <row r="27" spans="2:16" ht="20.100000000000001" customHeight="1" x14ac:dyDescent="0.2">
      <c r="B27" s="105" t="s">
        <v>18</v>
      </c>
      <c r="C27" s="105" t="s">
        <v>63</v>
      </c>
      <c r="D27" s="106" t="s">
        <v>60</v>
      </c>
      <c r="E27" s="105" t="s">
        <v>65</v>
      </c>
      <c r="F27" s="107">
        <v>15</v>
      </c>
      <c r="G27" s="107">
        <v>790.40809999999999</v>
      </c>
      <c r="H27" s="107" t="s">
        <v>51</v>
      </c>
      <c r="I27" s="107" t="s">
        <v>72</v>
      </c>
      <c r="J27" s="107" t="s">
        <v>84</v>
      </c>
      <c r="K27" s="75"/>
      <c r="L27" s="133" t="s">
        <v>17</v>
      </c>
      <c r="M27" s="98">
        <f>COUNTIF($E$5:$E$27,L27)</f>
        <v>3</v>
      </c>
      <c r="N27" s="125">
        <f t="shared" si="10"/>
        <v>2</v>
      </c>
      <c r="O27" s="122">
        <f t="shared" si="13"/>
        <v>0.66666666666666663</v>
      </c>
      <c r="P27" s="127" t="str">
        <f t="shared" si="11"/>
        <v>||||||||||||||||</v>
      </c>
    </row>
    <row r="28" spans="2:16" ht="20.100000000000001" customHeight="1" x14ac:dyDescent="0.2">
      <c r="L28" s="133" t="s">
        <v>65</v>
      </c>
      <c r="M28" s="98">
        <f t="shared" si="12"/>
        <v>1</v>
      </c>
      <c r="N28" s="125">
        <f t="shared" si="10"/>
        <v>1</v>
      </c>
      <c r="O28" s="122">
        <f t="shared" si="13"/>
        <v>1</v>
      </c>
      <c r="P28" s="127" t="str">
        <f t="shared" si="11"/>
        <v>|||||||||||||||||||||||||</v>
      </c>
    </row>
    <row r="29" spans="2:16" ht="20.100000000000001" customHeight="1" x14ac:dyDescent="0.2">
      <c r="L29" s="133" t="s">
        <v>68</v>
      </c>
      <c r="M29" s="98">
        <f t="shared" si="12"/>
        <v>1</v>
      </c>
      <c r="N29" s="125">
        <f t="shared" si="10"/>
        <v>1</v>
      </c>
      <c r="O29" s="122">
        <f t="shared" si="13"/>
        <v>1</v>
      </c>
      <c r="P29" s="127" t="str">
        <f t="shared" si="11"/>
        <v>|||||||||||||||||||||||||</v>
      </c>
    </row>
    <row r="30" spans="2:16" ht="20.100000000000001" customHeight="1" x14ac:dyDescent="0.2">
      <c r="L30" s="133" t="s">
        <v>28</v>
      </c>
      <c r="M30" s="98">
        <f t="shared" si="12"/>
        <v>1</v>
      </c>
      <c r="N30" s="125">
        <f t="shared" si="10"/>
        <v>1</v>
      </c>
      <c r="O30" s="122">
        <f t="shared" si="13"/>
        <v>1</v>
      </c>
      <c r="P30" s="127" t="str">
        <f t="shared" si="11"/>
        <v>|||||||||||||||||||||||||</v>
      </c>
    </row>
    <row r="31" spans="2:16" ht="20.100000000000001" customHeight="1" x14ac:dyDescent="0.2">
      <c r="L31" s="133" t="s">
        <v>81</v>
      </c>
      <c r="M31" s="98">
        <f t="shared" si="12"/>
        <v>1</v>
      </c>
      <c r="N31" s="125">
        <f t="shared" si="10"/>
        <v>1</v>
      </c>
      <c r="O31" s="122">
        <f t="shared" ref="O31" si="16">N31/M31</f>
        <v>1</v>
      </c>
      <c r="P31" s="127" t="str">
        <f t="shared" ref="P31" si="17">REPT("|",O31*25)</f>
        <v>|||||||||||||||||||||||||</v>
      </c>
    </row>
    <row r="32" spans="2:16" ht="20.100000000000001" customHeight="1" x14ac:dyDescent="0.2">
      <c r="L32" s="134"/>
      <c r="M32" s="98"/>
      <c r="N32" s="125"/>
      <c r="O32" s="122"/>
      <c r="P32" s="127" t="str">
        <f t="shared" si="11"/>
        <v/>
      </c>
    </row>
    <row r="33" spans="12:16" ht="20.100000000000001" customHeight="1" x14ac:dyDescent="0.2">
      <c r="L33" s="130"/>
      <c r="M33" s="107"/>
      <c r="N33" s="126"/>
      <c r="O33" s="123"/>
      <c r="P33" s="127" t="str">
        <f t="shared" si="11"/>
        <v/>
      </c>
    </row>
    <row r="34" spans="12:16" ht="20.100000000000001" customHeight="1" x14ac:dyDescent="0.2">
      <c r="L34" s="74"/>
      <c r="M34" s="74">
        <f>SUM(M20:M33)</f>
        <v>20</v>
      </c>
      <c r="N34" s="117">
        <f>SUM(N20:N33)</f>
        <v>10</v>
      </c>
      <c r="O34" s="116">
        <f t="shared" si="13"/>
        <v>0.5</v>
      </c>
      <c r="P34" s="84"/>
    </row>
    <row r="35" spans="12:16" ht="20.100000000000001" customHeight="1" thickBot="1" x14ac:dyDescent="0.25"/>
    <row r="36" spans="12:16" ht="20.100000000000001" customHeight="1" thickTop="1" x14ac:dyDescent="0.2">
      <c r="L36" s="138" t="s">
        <v>86</v>
      </c>
      <c r="M36" s="139" t="s">
        <v>73</v>
      </c>
      <c r="N36" s="139" t="s">
        <v>74</v>
      </c>
      <c r="O36" s="139" t="s">
        <v>75</v>
      </c>
    </row>
    <row r="37" spans="12:16" ht="20.100000000000001" customHeight="1" x14ac:dyDescent="0.2">
      <c r="L37" s="131" t="s">
        <v>83</v>
      </c>
      <c r="M37" s="120">
        <f>COUNTIF($J$5:$J$27,L37)</f>
        <v>8</v>
      </c>
      <c r="N37" s="124">
        <f>SUMPRODUCT(($J$5:$J$27=$L37)*($I$5:$I$27="accepted"))</f>
        <v>2</v>
      </c>
      <c r="O37" s="121">
        <f>N37/M37</f>
        <v>0.25</v>
      </c>
      <c r="P37" s="127" t="str">
        <f t="shared" ref="P37:P39" si="18">REPT("|",O37*25)</f>
        <v>||||||</v>
      </c>
    </row>
    <row r="38" spans="12:16" ht="20.100000000000001" customHeight="1" x14ac:dyDescent="0.2">
      <c r="L38" s="132" t="s">
        <v>84</v>
      </c>
      <c r="M38" s="98">
        <f t="shared" ref="M38:M39" si="19">COUNTIF($J$5:$J$27,L38)</f>
        <v>9</v>
      </c>
      <c r="N38" s="125">
        <f t="shared" ref="N38:N39" si="20">SUMPRODUCT(($J$5:$J$27=$L38)*($I$5:$I$27="accepted"))</f>
        <v>5</v>
      </c>
      <c r="O38" s="122">
        <f t="shared" ref="O38:O40" si="21">N38/M38</f>
        <v>0.55555555555555558</v>
      </c>
      <c r="P38" s="127" t="str">
        <f t="shared" si="18"/>
        <v>|||||||||||||</v>
      </c>
    </row>
    <row r="39" spans="12:16" ht="20.100000000000001" customHeight="1" x14ac:dyDescent="0.2">
      <c r="L39" s="142" t="s">
        <v>85</v>
      </c>
      <c r="M39" s="107">
        <f t="shared" si="19"/>
        <v>3</v>
      </c>
      <c r="N39" s="126">
        <f t="shared" si="20"/>
        <v>3</v>
      </c>
      <c r="O39" s="123">
        <f t="shared" si="21"/>
        <v>1</v>
      </c>
      <c r="P39" s="127" t="str">
        <f t="shared" si="18"/>
        <v>|||||||||||||||||||||||||</v>
      </c>
    </row>
    <row r="40" spans="12:16" ht="20.100000000000001" customHeight="1" x14ac:dyDescent="0.2">
      <c r="M40" s="112">
        <f>SUM(M37:M39)</f>
        <v>20</v>
      </c>
      <c r="N40" s="117">
        <f>SUM(N37:N39)</f>
        <v>10</v>
      </c>
      <c r="O40" s="119">
        <f t="shared" si="21"/>
        <v>0.5</v>
      </c>
    </row>
  </sheetData>
  <autoFilter ref="B4:J27"/>
  <printOptions horizontalCentered="1" verticalCentered="1"/>
  <pageMargins left="0.5" right="0.5" top="0.25" bottom="0.5" header="0.5" footer="0.5"/>
  <pageSetup paperSize="5" scale="75" fitToHeight="0" orientation="landscape" r:id="rId1"/>
  <headerFooter alignWithMargins="0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Revised!O17:O17</xm:f>
              <xm:sqref>P17</xm:sqref>
            </x14:sparkline>
          </x14:sparklines>
        </x14:sparklineGroup>
        <x14:sparklineGroup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Revised!O6:O6</xm:f>
              <xm:sqref>P6</xm:sqref>
            </x14:sparkline>
            <x14:sparkline>
              <xm:f>Revised!O7:O7</xm:f>
              <xm:sqref>P7</xm:sqref>
            </x14:sparkline>
            <x14:sparkline>
              <xm:f>Revised!O8:O8</xm:f>
              <xm:sqref>P8</xm:sqref>
            </x14:sparkline>
            <x14:sparkline>
              <xm:f>Revised!O9:O9</xm:f>
              <xm:sqref>P9</xm:sqref>
            </x14:sparkline>
            <x14:sparkline>
              <xm:f>Revised!O10:O10</xm:f>
              <xm:sqref>P10</xm:sqref>
            </x14:sparkline>
          </x14:sparklines>
        </x14:sparklineGroup>
        <x14:sparklineGroup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Revised!O14:O14</xm:f>
              <xm:sqref>P14</xm:sqref>
            </x14:sparkline>
            <x14:sparkline>
              <xm:f>Revised!O16:O16</xm:f>
              <xm:sqref>P16</xm:sqref>
            </x14:sparkline>
            <x14:sparkline>
              <xm:sqref>V3</xm:sqref>
            </x14:sparkline>
            <x14:sparkline>
              <xm:f>Revised!O15:O15</xm:f>
              <xm:sqref>P15</xm:sqref>
            </x14:sparkline>
          </x14:sparklines>
        </x14:sparklineGroup>
        <x14:sparklineGroup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Revised!O20:O20</xm:f>
              <xm:sqref>P20</xm:sqref>
            </x14:sparkline>
            <x14:sparkline>
              <xm:f>Revised!O21:O21</xm:f>
              <xm:sqref>P21</xm:sqref>
            </x14:sparkline>
            <x14:sparkline>
              <xm:f>Revised!O22:O22</xm:f>
              <xm:sqref>P22</xm:sqref>
            </x14:sparkline>
            <x14:sparkline>
              <xm:f>Revised!O23:O23</xm:f>
              <xm:sqref>P23</xm:sqref>
            </x14:sparkline>
            <x14:sparkline>
              <xm:f>Revised!O24:O24</xm:f>
              <xm:sqref>P24</xm:sqref>
            </x14:sparkline>
            <x14:sparkline>
              <xm:f>Revised!O25:O25</xm:f>
              <xm:sqref>P25</xm:sqref>
            </x14:sparkline>
            <x14:sparkline>
              <xm:f>Revised!O26:O26</xm:f>
              <xm:sqref>P26</xm:sqref>
            </x14:sparkline>
            <x14:sparkline>
              <xm:f>Revised!O27:O27</xm:f>
              <xm:sqref>P27</xm:sqref>
            </x14:sparkline>
            <x14:sparkline>
              <xm:f>Revised!O28:O28</xm:f>
              <xm:sqref>P28</xm:sqref>
            </x14:sparkline>
            <x14:sparkline>
              <xm:f>Revised!O29:O29</xm:f>
              <xm:sqref>P29</xm:sqref>
            </x14:sparkline>
            <x14:sparkline>
              <xm:f>Revised!O30:O30</xm:f>
              <xm:sqref>P30</xm:sqref>
            </x14:sparkline>
            <x14:sparkline>
              <xm:f>Revised!O31:O31</xm:f>
              <xm:sqref>P31</xm:sqref>
            </x14:sparkline>
            <x14:sparkline>
              <xm:f>Revised!O32:O32</xm:f>
              <xm:sqref>P32</xm:sqref>
            </x14:sparkline>
            <x14:sparkline>
              <xm:f>Revised!O33:O33</xm:f>
              <xm:sqref>P33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Sheet1</vt:lpstr>
      <vt:lpstr>Revised</vt:lpstr>
      <vt:lpstr>Revised!Extract</vt:lpstr>
      <vt:lpstr>Revised!Print_Area</vt:lpstr>
      <vt:lpstr>Sheet1!Print_Area</vt:lpstr>
    </vt:vector>
  </TitlesOfParts>
  <Company>ExxonMobil or an Affiliate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Lynda Friesen</dc:creator>
  <cp:lastModifiedBy>Aubin, Duane G</cp:lastModifiedBy>
  <cp:lastPrinted>2014-03-17T17:19:19Z</cp:lastPrinted>
  <dcterms:created xsi:type="dcterms:W3CDTF">2012-06-13T17:44:27Z</dcterms:created>
  <dcterms:modified xsi:type="dcterms:W3CDTF">2014-03-19T23:36:29Z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-2052791413</vt:i4>
  </property>
  <property fmtid="{D5CDD505-2E9C-101B-9397-08002B2CF9AE}" pid="3" name="_NewReviewCycle">
    <vt:lpwstr/>
  </property>
  <property fmtid="{D5CDD505-2E9C-101B-9397-08002B2CF9AE}" pid="4" name="_EmailSubject">
    <vt:lpwstr>Lunch &amp; Learn</vt:lpwstr>
  </property>
  <property fmtid="{D5CDD505-2E9C-101B-9397-08002B2CF9AE}" pid="5" name="_AuthorEmail">
    <vt:lpwstr>Friesen.Lynda@syncrude.com</vt:lpwstr>
  </property>
  <property fmtid="{D5CDD505-2E9C-101B-9397-08002B2CF9AE}" pid="6" name="_AuthorEmailDisplayName">
    <vt:lpwstr>Friesen, Lynda /JC</vt:lpwstr>
  </property>
  <property fmtid="{D5CDD505-2E9C-101B-9397-08002B2CF9AE}" pid="7" name="_ReviewingToolsShownOnce">
    <vt:lpwstr/>
  </property>
</Properties>
</file>