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390" tabRatio="503" firstSheet="1" activeTab="3"/>
  </bookViews>
  <sheets>
    <sheet name="datasets" sheetId="2" r:id="rId1"/>
    <sheet name="eval" sheetId="1" r:id="rId2"/>
    <sheet name="scaling methods" sheetId="3" r:id="rId3"/>
    <sheet name="computation co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4" l="1"/>
  <c r="I35" i="4"/>
  <c r="I36" i="4"/>
  <c r="I37" i="4"/>
  <c r="I38" i="4"/>
  <c r="I33" i="4"/>
  <c r="E59" i="4"/>
  <c r="E58" i="4"/>
  <c r="E57" i="4"/>
  <c r="G57" i="4" s="1"/>
  <c r="E56" i="4"/>
  <c r="G56" i="4" s="1"/>
  <c r="E55" i="4"/>
  <c r="G55" i="4" s="1"/>
  <c r="E54" i="4"/>
  <c r="G54" i="4" s="1"/>
  <c r="E52" i="4"/>
  <c r="E51" i="4"/>
  <c r="E50" i="4"/>
  <c r="G50" i="4" s="1"/>
  <c r="E49" i="4"/>
  <c r="G49" i="4" s="1"/>
  <c r="E48" i="4"/>
  <c r="G48" i="4" s="1"/>
  <c r="E47" i="4"/>
  <c r="G47" i="4" s="1"/>
  <c r="E45" i="4"/>
  <c r="E44" i="4"/>
  <c r="E43" i="4"/>
  <c r="G43" i="4" s="1"/>
  <c r="E42" i="4"/>
  <c r="G42" i="4" s="1"/>
  <c r="E41" i="4"/>
  <c r="G41" i="4" s="1"/>
  <c r="E40" i="4"/>
  <c r="G40" i="4" s="1"/>
  <c r="E37" i="4"/>
  <c r="E38" i="4"/>
  <c r="G36" i="4"/>
  <c r="E36" i="4"/>
  <c r="G35" i="4"/>
  <c r="E35" i="4"/>
  <c r="E33" i="4"/>
  <c r="G33" i="4" s="1"/>
  <c r="E34" i="4"/>
  <c r="G34" i="4"/>
  <c r="R61" i="3"/>
  <c r="R60" i="3"/>
  <c r="R59" i="3"/>
  <c r="M61" i="3"/>
  <c r="M60" i="3"/>
  <c r="M59" i="3"/>
  <c r="H61" i="3"/>
  <c r="H60" i="3"/>
  <c r="H59" i="3"/>
  <c r="C60" i="3"/>
  <c r="C61" i="3"/>
  <c r="C59" i="3"/>
  <c r="R53" i="3"/>
  <c r="M53" i="3"/>
  <c r="H53" i="3"/>
  <c r="C53" i="3"/>
  <c r="R52" i="3"/>
  <c r="M52" i="3"/>
  <c r="H52" i="3"/>
  <c r="C52" i="3"/>
  <c r="R51" i="3"/>
  <c r="M51" i="3"/>
  <c r="H51" i="3"/>
  <c r="C51" i="3"/>
  <c r="R45" i="3"/>
  <c r="R44" i="3"/>
  <c r="R43" i="3"/>
  <c r="M45" i="3"/>
  <c r="M44" i="3"/>
  <c r="M43" i="3"/>
  <c r="H45" i="3"/>
  <c r="H44" i="3"/>
  <c r="H43" i="3"/>
  <c r="C44" i="3"/>
  <c r="C45" i="3"/>
  <c r="C43" i="3"/>
  <c r="H24" i="1"/>
  <c r="H25" i="1"/>
  <c r="H26" i="1"/>
  <c r="H27" i="1"/>
  <c r="H28" i="1"/>
  <c r="H23" i="1"/>
  <c r="E13" i="1"/>
  <c r="F26" i="1" s="1"/>
  <c r="D13" i="1"/>
  <c r="C13" i="1"/>
  <c r="F28" i="1" s="1"/>
  <c r="F24" i="1" l="1"/>
  <c r="F23" i="1"/>
  <c r="F17" i="1"/>
  <c r="F41" i="1"/>
  <c r="F27" i="1"/>
  <c r="F33" i="1"/>
  <c r="F40" i="1"/>
  <c r="F19" i="1"/>
  <c r="F34" i="1"/>
  <c r="F25" i="1"/>
  <c r="F18" i="1"/>
  <c r="F39" i="1"/>
  <c r="C6" i="2"/>
  <c r="D6" i="2"/>
  <c r="F5" i="2"/>
  <c r="F4" i="2"/>
  <c r="F3" i="2"/>
  <c r="E5" i="2"/>
  <c r="C5" i="2"/>
  <c r="C3" i="2"/>
  <c r="E11" i="2"/>
  <c r="F12" i="2"/>
  <c r="P18" i="2"/>
  <c r="P17" i="2"/>
  <c r="N18" i="2"/>
  <c r="N17" i="2"/>
  <c r="L18" i="2"/>
  <c r="L17" i="2"/>
  <c r="O18" i="2"/>
  <c r="O17" i="2"/>
  <c r="K18" i="2"/>
  <c r="K17" i="2"/>
  <c r="M18" i="2"/>
  <c r="M17" i="2"/>
  <c r="P19" i="2"/>
  <c r="O19" i="2"/>
  <c r="N19" i="2"/>
  <c r="M19" i="2"/>
  <c r="L19" i="2"/>
  <c r="K19" i="2"/>
  <c r="E3" i="2" l="1"/>
  <c r="K9" i="4"/>
  <c r="K8" i="4"/>
  <c r="H9" i="4"/>
  <c r="H8" i="4"/>
  <c r="E9" i="4"/>
  <c r="E8" i="4"/>
  <c r="K19" i="4"/>
  <c r="K18" i="4"/>
  <c r="H19" i="4"/>
  <c r="H18" i="4"/>
  <c r="E19" i="4"/>
  <c r="E18" i="4"/>
  <c r="K17" i="4" l="1"/>
  <c r="K7" i="4"/>
  <c r="H17" i="4"/>
  <c r="H7" i="4"/>
  <c r="H6" i="4"/>
  <c r="E17" i="4"/>
  <c r="E7" i="4"/>
  <c r="K15" i="4" l="1"/>
  <c r="E20" i="4"/>
  <c r="E5" i="4"/>
  <c r="K3" i="4" l="1"/>
  <c r="K4" i="4"/>
  <c r="K5" i="4"/>
  <c r="K6" i="4"/>
  <c r="K12" i="4"/>
  <c r="K13" i="4"/>
  <c r="K14" i="4"/>
  <c r="K16" i="4"/>
  <c r="H3" i="4"/>
  <c r="H4" i="4"/>
  <c r="H10" i="4" s="1"/>
  <c r="H5" i="4"/>
  <c r="H12" i="4"/>
  <c r="H13" i="4"/>
  <c r="H14" i="4"/>
  <c r="H15" i="4"/>
  <c r="H16" i="4"/>
  <c r="E3" i="4"/>
  <c r="E4" i="4"/>
  <c r="E6" i="4"/>
  <c r="E10" i="4" s="1"/>
  <c r="E12" i="4"/>
  <c r="E13" i="4"/>
  <c r="E14" i="4"/>
  <c r="E15" i="4"/>
  <c r="E16" i="4"/>
  <c r="K2" i="4"/>
  <c r="H2" i="4"/>
  <c r="E2" i="4"/>
  <c r="K10" i="4" l="1"/>
  <c r="K20" i="4"/>
  <c r="H20" i="4"/>
  <c r="G4" i="1"/>
  <c r="G3" i="1"/>
  <c r="C4" i="1"/>
  <c r="C3" i="1"/>
  <c r="E4" i="1"/>
  <c r="E3" i="1"/>
  <c r="H20" i="2" l="1"/>
  <c r="G20" i="2"/>
  <c r="H19" i="2"/>
  <c r="G19" i="2"/>
  <c r="H18" i="2"/>
  <c r="G18" i="2"/>
  <c r="H17" i="2"/>
  <c r="G17" i="2"/>
  <c r="F20" i="2"/>
  <c r="E20" i="2"/>
  <c r="F19" i="2"/>
  <c r="E19" i="2"/>
  <c r="F18" i="2"/>
  <c r="E18" i="2"/>
  <c r="F17" i="2"/>
  <c r="E17" i="2"/>
  <c r="D20" i="2"/>
  <c r="D19" i="2"/>
  <c r="C20" i="2"/>
  <c r="C19" i="2"/>
  <c r="D18" i="2"/>
  <c r="C18" i="2"/>
  <c r="D17" i="2"/>
  <c r="C17" i="2"/>
  <c r="E42" i="2"/>
  <c r="C42" i="2"/>
  <c r="E45" i="2" s="1"/>
  <c r="E44" i="2" s="1"/>
  <c r="K45" i="2" s="1"/>
  <c r="E38" i="2"/>
  <c r="E41" i="2" s="1"/>
  <c r="E40" i="2" s="1"/>
  <c r="K41" i="2" s="1"/>
  <c r="C38" i="2"/>
  <c r="E34" i="2"/>
  <c r="C34" i="2"/>
  <c r="C37" i="2" s="1"/>
  <c r="G11" i="2"/>
  <c r="J13" i="2"/>
  <c r="J12" i="2"/>
  <c r="J11" i="2"/>
  <c r="F13" i="2"/>
  <c r="F11" i="2"/>
  <c r="E13" i="2"/>
  <c r="J42" i="2"/>
  <c r="J45" i="2"/>
  <c r="J44" i="2"/>
  <c r="J43" i="2"/>
  <c r="J41" i="2"/>
  <c r="J40" i="2"/>
  <c r="J39" i="2"/>
  <c r="J38" i="2"/>
  <c r="J34" i="2"/>
  <c r="J35" i="2"/>
  <c r="K13" i="2"/>
  <c r="K11" i="2"/>
  <c r="N13" i="2" s="1"/>
  <c r="M13" i="2" s="1"/>
  <c r="I13" i="2"/>
  <c r="G13" i="2"/>
  <c r="I11" i="2"/>
  <c r="C13" i="2"/>
  <c r="C11" i="2"/>
  <c r="D37" i="2" l="1"/>
  <c r="K35" i="2" s="1"/>
  <c r="J36" i="2"/>
  <c r="D41" i="2"/>
  <c r="K39" i="2" s="1"/>
  <c r="K34" i="2"/>
  <c r="C36" i="2"/>
  <c r="K36" i="2" s="1"/>
  <c r="J37" i="2"/>
  <c r="E37" i="2"/>
  <c r="E36" i="2" s="1"/>
  <c r="K37" i="2" s="1"/>
  <c r="C45" i="2"/>
  <c r="C41" i="2"/>
  <c r="D45" i="2"/>
  <c r="K43" i="2" s="1"/>
  <c r="N11" i="2"/>
  <c r="N12" i="2"/>
  <c r="K38" i="2" l="1"/>
  <c r="C40" i="2"/>
  <c r="K40" i="2" s="1"/>
  <c r="C44" i="2"/>
  <c r="K44" i="2" s="1"/>
  <c r="K42" i="2"/>
  <c r="M11" i="2"/>
</calcChain>
</file>

<file path=xl/sharedStrings.xml><?xml version="1.0" encoding="utf-8"?>
<sst xmlns="http://schemas.openxmlformats.org/spreadsheetml/2006/main" count="565" uniqueCount="124">
  <si>
    <t xml:space="preserve">Kullu </t>
  </si>
  <si>
    <t xml:space="preserve">Mandi </t>
  </si>
  <si>
    <t xml:space="preserve">Shimla </t>
  </si>
  <si>
    <t>metrics</t>
  </si>
  <si>
    <t>open datasets</t>
  </si>
  <si>
    <t>GFSAD</t>
  </si>
  <si>
    <t>Copernicus</t>
  </si>
  <si>
    <t>data statistics</t>
  </si>
  <si>
    <t>croplands</t>
  </si>
  <si>
    <t>non-croplands</t>
  </si>
  <si>
    <t>360/417</t>
  </si>
  <si>
    <t>2611/3534</t>
  </si>
  <si>
    <t>croplands-wise</t>
  </si>
  <si>
    <t>non-croplands-wise</t>
  </si>
  <si>
    <t>[0.88, 0.83, 0.86]</t>
  </si>
  <si>
    <t>[0.86, 0.90, 0.88]</t>
  </si>
  <si>
    <t xml:space="preserve">avg. accuracy </t>
  </si>
  <si>
    <t>precision, recall, f1-score</t>
  </si>
  <si>
    <t>apples</t>
  </si>
  <si>
    <t>other crops</t>
  </si>
  <si>
    <t>label</t>
  </si>
  <si>
    <t>Number of pixels</t>
  </si>
  <si>
    <t>Percentage</t>
  </si>
  <si>
    <t xml:space="preserve">district </t>
  </si>
  <si>
    <t>Mandi</t>
  </si>
  <si>
    <t>Shimla</t>
  </si>
  <si>
    <t>labels</t>
  </si>
  <si>
    <t>Kullu</t>
  </si>
  <si>
    <t>Labels \ District</t>
  </si>
  <si>
    <t>[0.92, 0.73, 0.82]</t>
  </si>
  <si>
    <t>[0.69, 0.90, 0.78]</t>
  </si>
  <si>
    <t>81/186</t>
  </si>
  <si>
    <t>368/446</t>
  </si>
  <si>
    <t>[0.90, 0.80, 0.85]</t>
  </si>
  <si>
    <t>[0.83, 0.91, 0.87]</t>
  </si>
  <si>
    <t>309/572</t>
  </si>
  <si>
    <t>1918/2374</t>
  </si>
  <si>
    <t>svc</t>
  </si>
  <si>
    <t>rfc</t>
  </si>
  <si>
    <t>mlp</t>
  </si>
  <si>
    <t>train</t>
  </si>
  <si>
    <t>test_kullu</t>
  </si>
  <si>
    <t>test_mandi</t>
  </si>
  <si>
    <t>test_shimla</t>
  </si>
  <si>
    <t>1119-224829</t>
  </si>
  <si>
    <t>predict train_val square</t>
  </si>
  <si>
    <t>1201-204953</t>
  </si>
  <si>
    <t>fitting</t>
  </si>
  <si>
    <t>1202-102307</t>
  </si>
  <si>
    <t>1202-142248</t>
  </si>
  <si>
    <t>1205-122225</t>
  </si>
  <si>
    <t>1206-093231</t>
  </si>
  <si>
    <t>float</t>
  </si>
  <si>
    <t>standardize</t>
  </si>
  <si>
    <t>Pretrained</t>
  </si>
  <si>
    <t>Scaling</t>
  </si>
  <si>
    <t>Models</t>
  </si>
  <si>
    <t xml:space="preserve">normalize </t>
  </si>
  <si>
    <t>normalize</t>
  </si>
  <si>
    <t>1206-131028</t>
  </si>
  <si>
    <t>1206-215716</t>
  </si>
  <si>
    <t>1207-181913</t>
  </si>
  <si>
    <t>1208-100402</t>
  </si>
  <si>
    <t>1210-220956</t>
  </si>
  <si>
    <t>Forward filling  [hyperparameters by grid search]</t>
  </si>
  <si>
    <t>Forward filling [hyperparameters determined]</t>
  </si>
  <si>
    <t>Linear filling [hyperparameters determined]</t>
  </si>
  <si>
    <t>1212-010141</t>
  </si>
  <si>
    <t>-</t>
  </si>
  <si>
    <t>1211-174911</t>
  </si>
  <si>
    <t>forward filling [with wrong features]</t>
  </si>
  <si>
    <t>1213-010458</t>
  </si>
  <si>
    <t>1213-052354</t>
  </si>
  <si>
    <t>Linear filling [hyperparameters by grig search]</t>
  </si>
  <si>
    <t>reflectance</t>
  </si>
  <si>
    <r>
      <t>After</t>
    </r>
    <r>
      <rPr>
        <b/>
        <sz val="18"/>
        <color rgb="FFFFFFFF"/>
        <rFont val="Corbel Light"/>
      </rPr>
      <t xml:space="preserve"> </t>
    </r>
  </si>
  <si>
    <t>Svc</t>
  </si>
  <si>
    <t>Rfc</t>
  </si>
  <si>
    <t xml:space="preserve">Before </t>
  </si>
  <si>
    <t>1213-215737</t>
  </si>
  <si>
    <t>models</t>
  </si>
  <si>
    <t xml:space="preserve">models </t>
  </si>
  <si>
    <t>Croplands</t>
  </si>
  <si>
    <t>Non-croplands</t>
  </si>
  <si>
    <t xml:space="preserve">In total </t>
  </si>
  <si>
    <t>Kullu [train]</t>
  </si>
  <si>
    <t xml:space="preserve">in total </t>
  </si>
  <si>
    <t>1119-224829_svc</t>
  </si>
  <si>
    <t>kullu</t>
  </si>
  <si>
    <t>mandi</t>
  </si>
  <si>
    <t>shimla</t>
  </si>
  <si>
    <t>cropland_20220105-135132</t>
  </si>
  <si>
    <t>w-avg</t>
  </si>
  <si>
    <t xml:space="preserve"># of pixels </t>
  </si>
  <si>
    <t>all spatial</t>
  </si>
  <si>
    <t>cv_test_score</t>
  </si>
  <si>
    <t>NDVI spatial</t>
  </si>
  <si>
    <t>no spatial</t>
  </si>
  <si>
    <t>QI data</t>
  </si>
  <si>
    <t>20220105-135132</t>
  </si>
  <si>
    <t>20220110-154830</t>
  </si>
  <si>
    <t>20220110-175849</t>
  </si>
  <si>
    <t>20220109-233002</t>
  </si>
  <si>
    <t>k_tune (75)</t>
  </si>
  <si>
    <t>k_tune (50)</t>
  </si>
  <si>
    <t>20220111-094108</t>
  </si>
  <si>
    <t>k_tune(400)</t>
  </si>
  <si>
    <t>20220111-213339</t>
  </si>
  <si>
    <t>k75 + SCL</t>
  </si>
  <si>
    <t>ww-avg</t>
  </si>
  <si>
    <t xml:space="preserve">extend table above </t>
  </si>
  <si>
    <t>cv_score</t>
  </si>
  <si>
    <t>rfc + SCL</t>
  </si>
  <si>
    <t>weighted avg</t>
  </si>
  <si>
    <t>43SFS</t>
  </si>
  <si>
    <t xml:space="preserve">download </t>
  </si>
  <si>
    <t>unzip</t>
  </si>
  <si>
    <t>correction</t>
  </si>
  <si>
    <t>merge</t>
  </si>
  <si>
    <t>prepare</t>
  </si>
  <si>
    <t>predict</t>
  </si>
  <si>
    <t>44RKV</t>
  </si>
  <si>
    <t>43SER</t>
  </si>
  <si>
    <t>43SGR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</si>
</sst>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8" formatCode="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FFFF"/>
      <name val="Corbel Light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10" fontId="1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Font="1" applyBorder="1"/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21" fontId="0" fillId="0" borderId="2" xfId="0" applyNumberFormat="1" applyBorder="1"/>
    <xf numFmtId="21" fontId="0" fillId="0" borderId="7" xfId="0" applyNumberFormat="1" applyBorder="1"/>
    <xf numFmtId="21" fontId="0" fillId="0" borderId="0" xfId="0" applyNumberFormat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21" fontId="0" fillId="0" borderId="5" xfId="0" applyNumberFormat="1" applyBorder="1"/>
    <xf numFmtId="21" fontId="3" fillId="0" borderId="2" xfId="0" applyNumberFormat="1" applyFont="1" applyBorder="1"/>
    <xf numFmtId="0" fontId="3" fillId="0" borderId="7" xfId="0" applyFont="1" applyBorder="1"/>
    <xf numFmtId="0" fontId="3" fillId="0" borderId="0" xfId="0" applyFont="1" applyBorder="1"/>
    <xf numFmtId="21" fontId="0" fillId="0" borderId="11" xfId="0" applyNumberFormat="1" applyBorder="1"/>
    <xf numFmtId="21" fontId="0" fillId="0" borderId="10" xfId="0" applyNumberFormat="1" applyBorder="1"/>
    <xf numFmtId="0" fontId="3" fillId="0" borderId="8" xfId="0" applyFont="1" applyBorder="1"/>
    <xf numFmtId="0" fontId="3" fillId="0" borderId="1" xfId="0" applyFont="1" applyBorder="1"/>
    <xf numFmtId="21" fontId="3" fillId="0" borderId="3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/>
    <xf numFmtId="0" fontId="0" fillId="0" borderId="12" xfId="0" applyBorder="1"/>
    <xf numFmtId="0" fontId="0" fillId="0" borderId="13" xfId="0" applyFont="1" applyBorder="1"/>
    <xf numFmtId="0" fontId="0" fillId="0" borderId="15" xfId="0" applyBorder="1"/>
    <xf numFmtId="0" fontId="0" fillId="0" borderId="14" xfId="0" applyBorder="1"/>
    <xf numFmtId="0" fontId="5" fillId="0" borderId="13" xfId="0" applyFont="1" applyBorder="1"/>
    <xf numFmtId="0" fontId="5" fillId="0" borderId="14" xfId="0" applyFont="1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70" fontId="0" fillId="0" borderId="0" xfId="0" applyNumberFormat="1"/>
    <xf numFmtId="0" fontId="0" fillId="0" borderId="0" xfId="0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70" fontId="0" fillId="0" borderId="0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4" xfId="0" applyFill="1" applyBorder="1"/>
    <xf numFmtId="170" fontId="0" fillId="0" borderId="0" xfId="0" applyNumberForma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70" fontId="10" fillId="0" borderId="0" xfId="0" applyNumberFormat="1" applyFont="1" applyAlignment="1">
      <alignment horizontal="center"/>
    </xf>
    <xf numFmtId="170" fontId="10" fillId="0" borderId="0" xfId="0" applyNumberFormat="1" applyFont="1"/>
    <xf numFmtId="0" fontId="0" fillId="0" borderId="0" xfId="0" applyNumberFormat="1"/>
    <xf numFmtId="178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methods'!$A$23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methods'!$G$22:$I$22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methods'!$G$23:$I$23</c:f>
              <c:numCache>
                <c:formatCode>General</c:formatCode>
                <c:ptCount val="3"/>
                <c:pt idx="0">
                  <c:v>0.86</c:v>
                </c:pt>
                <c:pt idx="1">
                  <c:v>0.85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4E8-8C45-E72985FBF4B6}"/>
            </c:ext>
          </c:extLst>
        </c:ser>
        <c:ser>
          <c:idx val="1"/>
          <c:order val="1"/>
          <c:tx>
            <c:strRef>
              <c:f>'scaling methods'!$A$24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methods'!$G$22:$I$22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methods'!$G$24:$I$24</c:f>
              <c:numCache>
                <c:formatCode>General</c:formatCode>
                <c:ptCount val="3"/>
                <c:pt idx="0">
                  <c:v>0.85</c:v>
                </c:pt>
                <c:pt idx="1">
                  <c:v>0.75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A-44E8-8C45-E72985FBF4B6}"/>
            </c:ext>
          </c:extLst>
        </c:ser>
        <c:ser>
          <c:idx val="2"/>
          <c:order val="2"/>
          <c:tx>
            <c:strRef>
              <c:f>'scaling methods'!$A$7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'scaling methods'!$G$7:$I$7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A-44E8-8C45-E72985FB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2648"/>
        <c:axId val="226271664"/>
      </c:barChart>
      <c:catAx>
        <c:axId val="226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1664"/>
        <c:crosses val="autoZero"/>
        <c:auto val="1"/>
        <c:lblAlgn val="ctr"/>
        <c:lblOffset val="100"/>
        <c:noMultiLvlLbl val="0"/>
      </c:catAx>
      <c:valAx>
        <c:axId val="226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methods'!$T$4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methods'!$U$3:$W$3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methods'!$U$4:$W$4</c:f>
              <c:numCache>
                <c:formatCode>General</c:formatCode>
                <c:ptCount val="3"/>
                <c:pt idx="0">
                  <c:v>0.87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2-475C-97A8-131B10DCE5D3}"/>
            </c:ext>
          </c:extLst>
        </c:ser>
        <c:ser>
          <c:idx val="1"/>
          <c:order val="1"/>
          <c:tx>
            <c:strRef>
              <c:f>'scaling methods'!$T$5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methods'!$U$3:$W$3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methods'!$U$5:$W$5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2-475C-97A8-131B10DC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2648"/>
        <c:axId val="226271664"/>
      </c:barChart>
      <c:catAx>
        <c:axId val="226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1664"/>
        <c:crosses val="autoZero"/>
        <c:auto val="1"/>
        <c:lblAlgn val="ctr"/>
        <c:lblOffset val="100"/>
        <c:noMultiLvlLbl val="0"/>
      </c:catAx>
      <c:valAx>
        <c:axId val="22627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611186</xdr:colOff>
      <xdr:row>18</xdr:row>
      <xdr:rowOff>53180</xdr:rowOff>
    </xdr:from>
    <xdr:to>
      <xdr:col>24</xdr:col>
      <xdr:colOff>289718</xdr:colOff>
      <xdr:row>34</xdr:row>
      <xdr:rowOff>57943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71437</xdr:colOff>
      <xdr:row>6</xdr:row>
      <xdr:rowOff>119062</xdr:rowOff>
    </xdr:from>
    <xdr:to>
      <xdr:col>24</xdr:col>
      <xdr:colOff>496094</xdr:colOff>
      <xdr:row>21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7" workbookViewId="0">
      <selection activeCell="C40" sqref="C40:D40"/>
    </sheetView>
  </sheetViews>
  <sheetFormatPr defaultColWidth="8.7265625" defaultRowHeight="14" x14ac:dyDescent="0.3"/>
  <cols>
    <col min="1" max="1" width="8.54296875" style="4" customWidth="1"/>
    <col min="2" max="2" width="18.81640625" style="4" customWidth="1"/>
    <col min="3" max="3" width="11" style="4" customWidth="1"/>
    <col min="4" max="4" width="10.54296875" style="4" customWidth="1"/>
    <col min="5" max="5" width="13.1796875" style="4" customWidth="1"/>
    <col min="6" max="6" width="8.54296875" style="4" customWidth="1"/>
    <col min="7" max="8" width="8.7265625" style="4"/>
    <col min="9" max="9" width="15.54296875" style="4" customWidth="1"/>
    <col min="10" max="10" width="15.453125" style="4" customWidth="1"/>
    <col min="11" max="11" width="10.1796875" style="4" bestFit="1" customWidth="1"/>
    <col min="12" max="16384" width="8.7265625" style="4"/>
  </cols>
  <sheetData>
    <row r="1" spans="1:16" x14ac:dyDescent="0.3">
      <c r="A1" s="92" t="s">
        <v>20</v>
      </c>
      <c r="B1" s="92"/>
      <c r="C1" s="92" t="s">
        <v>85</v>
      </c>
      <c r="D1" s="92"/>
      <c r="E1" s="92"/>
      <c r="F1" s="92"/>
      <c r="G1" s="3"/>
      <c r="H1" s="3"/>
      <c r="I1" s="3"/>
      <c r="J1" s="3"/>
    </row>
    <row r="2" spans="1:16" x14ac:dyDescent="0.3">
      <c r="A2" s="2"/>
      <c r="B2" s="2"/>
      <c r="C2" s="92" t="s">
        <v>21</v>
      </c>
      <c r="D2" s="92"/>
      <c r="E2" s="92" t="s">
        <v>22</v>
      </c>
      <c r="F2" s="92"/>
      <c r="H2" s="5"/>
      <c r="I2" s="5"/>
      <c r="J2" s="5"/>
    </row>
    <row r="3" spans="1:16" x14ac:dyDescent="0.3">
      <c r="A3" s="92" t="s">
        <v>8</v>
      </c>
      <c r="B3" s="2" t="s">
        <v>18</v>
      </c>
      <c r="C3" s="92">
        <f>D3+D4</f>
        <v>54724</v>
      </c>
      <c r="D3" s="69">
        <v>5430</v>
      </c>
      <c r="E3" s="93">
        <f>F3+F4</f>
        <v>0.52283410402415254</v>
      </c>
      <c r="F3" s="70">
        <f>D3/(C3+C5)</f>
        <v>5.1878320021401005E-2</v>
      </c>
      <c r="I3" s="7"/>
    </row>
    <row r="4" spans="1:16" x14ac:dyDescent="0.3">
      <c r="A4" s="92"/>
      <c r="B4" s="2" t="s">
        <v>19</v>
      </c>
      <c r="C4" s="92"/>
      <c r="D4" s="69">
        <v>49294</v>
      </c>
      <c r="E4" s="93"/>
      <c r="F4" s="70">
        <f>D4/(C5+C3)</f>
        <v>0.47095578400275157</v>
      </c>
      <c r="I4" s="7"/>
    </row>
    <row r="5" spans="1:16" x14ac:dyDescent="0.3">
      <c r="A5" s="92" t="s">
        <v>9</v>
      </c>
      <c r="B5" s="92"/>
      <c r="C5" s="69">
        <f>D5</f>
        <v>49944</v>
      </c>
      <c r="D5" s="69">
        <v>49944</v>
      </c>
      <c r="E5" s="70">
        <f>F5</f>
        <v>0.47716589597584746</v>
      </c>
      <c r="F5" s="70">
        <f>D5/(C3+C5)</f>
        <v>0.47716589597584746</v>
      </c>
    </row>
    <row r="6" spans="1:16" x14ac:dyDescent="0.3">
      <c r="A6" s="94" t="s">
        <v>86</v>
      </c>
      <c r="B6" s="94"/>
      <c r="C6" s="4">
        <f>C3+C5</f>
        <v>104668</v>
      </c>
      <c r="D6" s="4">
        <f>SUM(D3:D5)</f>
        <v>104668</v>
      </c>
      <c r="I6" s="4">
        <v>104668</v>
      </c>
    </row>
    <row r="9" spans="1:16" x14ac:dyDescent="0.3">
      <c r="A9" s="94" t="s">
        <v>23</v>
      </c>
      <c r="B9" s="94"/>
      <c r="C9" s="92" t="s">
        <v>0</v>
      </c>
      <c r="D9" s="92"/>
      <c r="E9" s="92"/>
      <c r="F9" s="92"/>
      <c r="G9" s="92" t="s">
        <v>24</v>
      </c>
      <c r="H9" s="92"/>
      <c r="I9" s="92"/>
      <c r="J9" s="92"/>
      <c r="K9" s="92" t="s">
        <v>25</v>
      </c>
      <c r="L9" s="92"/>
      <c r="M9" s="92"/>
      <c r="N9" s="92"/>
    </row>
    <row r="10" spans="1:16" x14ac:dyDescent="0.3">
      <c r="A10" s="92" t="s">
        <v>20</v>
      </c>
      <c r="B10" s="92"/>
      <c r="C10" s="92" t="s">
        <v>21</v>
      </c>
      <c r="D10" s="92"/>
      <c r="E10" s="92" t="s">
        <v>22</v>
      </c>
      <c r="F10" s="92"/>
      <c r="G10" s="92" t="s">
        <v>21</v>
      </c>
      <c r="H10" s="92"/>
      <c r="I10" s="92" t="s">
        <v>22</v>
      </c>
      <c r="J10" s="92"/>
      <c r="K10" s="92" t="s">
        <v>21</v>
      </c>
      <c r="L10" s="92"/>
      <c r="M10" s="92" t="s">
        <v>22</v>
      </c>
      <c r="N10" s="92"/>
    </row>
    <row r="11" spans="1:16" x14ac:dyDescent="0.3">
      <c r="A11" s="92" t="s">
        <v>8</v>
      </c>
      <c r="B11" s="2" t="s">
        <v>18</v>
      </c>
      <c r="C11" s="92">
        <f>D11+D12</f>
        <v>6548</v>
      </c>
      <c r="D11" s="2">
        <v>0</v>
      </c>
      <c r="E11" s="93">
        <f>F11+F12</f>
        <v>0.47363471971066906</v>
      </c>
      <c r="F11" s="6">
        <f>D11/(C$11+C$13)</f>
        <v>0</v>
      </c>
      <c r="G11" s="92">
        <f>H11+H12</f>
        <v>1198</v>
      </c>
      <c r="H11" s="2">
        <v>500</v>
      </c>
      <c r="I11" s="93">
        <f>J11+J12</f>
        <v>0.60966921119592876</v>
      </c>
      <c r="J11" s="6">
        <f>H11/(G$11+G$13)</f>
        <v>0.2544529262086514</v>
      </c>
      <c r="K11" s="92">
        <f>L11+L12</f>
        <v>4642</v>
      </c>
      <c r="L11" s="2">
        <v>2530</v>
      </c>
      <c r="M11" s="93">
        <f>N11+N12</f>
        <v>0.4795454545454545</v>
      </c>
      <c r="N11" s="6">
        <f>L11/(K$11+K$13)</f>
        <v>0.26136363636363635</v>
      </c>
    </row>
    <row r="12" spans="1:16" x14ac:dyDescent="0.3">
      <c r="A12" s="92"/>
      <c r="B12" s="2" t="s">
        <v>19</v>
      </c>
      <c r="C12" s="92"/>
      <c r="D12" s="2">
        <v>6548</v>
      </c>
      <c r="E12" s="93"/>
      <c r="F12" s="6">
        <f>D12/(C$11+C$13)</f>
        <v>0.47363471971066906</v>
      </c>
      <c r="G12" s="92"/>
      <c r="H12" s="2">
        <v>698</v>
      </c>
      <c r="I12" s="93"/>
      <c r="J12" s="6">
        <f t="shared" ref="J12:J13" si="0">H12/(G$11+G$13)</f>
        <v>0.35521628498727736</v>
      </c>
      <c r="K12" s="92"/>
      <c r="L12" s="2">
        <v>2112</v>
      </c>
      <c r="M12" s="93"/>
      <c r="N12" s="6">
        <f t="shared" ref="N12:N13" si="1">L12/(K$11+K$13)</f>
        <v>0.21818181818181817</v>
      </c>
    </row>
    <row r="13" spans="1:16" x14ac:dyDescent="0.3">
      <c r="A13" s="92" t="s">
        <v>9</v>
      </c>
      <c r="B13" s="92"/>
      <c r="C13" s="2">
        <f>D13</f>
        <v>7277</v>
      </c>
      <c r="D13" s="2">
        <v>7277</v>
      </c>
      <c r="E13" s="6">
        <f>F13</f>
        <v>0.52636528028933094</v>
      </c>
      <c r="F13" s="6">
        <f t="shared" ref="F13" si="2">D13/(C$11+C$13)</f>
        <v>0.52636528028933094</v>
      </c>
      <c r="G13" s="2">
        <f>H13</f>
        <v>767</v>
      </c>
      <c r="H13" s="2">
        <v>767</v>
      </c>
      <c r="I13" s="6">
        <f>J13</f>
        <v>0.39033078880407124</v>
      </c>
      <c r="J13" s="6">
        <f t="shared" si="0"/>
        <v>0.39033078880407124</v>
      </c>
      <c r="K13" s="2">
        <f>L13</f>
        <v>5038</v>
      </c>
      <c r="L13" s="2">
        <v>5038</v>
      </c>
      <c r="M13" s="6">
        <f>N13</f>
        <v>0.5204545454545455</v>
      </c>
      <c r="N13" s="6">
        <f t="shared" si="1"/>
        <v>0.5204545454545455</v>
      </c>
    </row>
    <row r="14" spans="1:16" x14ac:dyDescent="0.3">
      <c r="A14" s="2"/>
      <c r="B14" s="2"/>
      <c r="C14" s="2"/>
      <c r="D14" s="2"/>
      <c r="E14" s="6"/>
      <c r="F14" s="6"/>
      <c r="G14" s="2"/>
      <c r="H14" s="2"/>
      <c r="I14" s="6"/>
      <c r="J14" s="6"/>
      <c r="K14" s="2"/>
      <c r="L14" s="2"/>
      <c r="M14" s="6"/>
      <c r="N14" s="6"/>
    </row>
    <row r="15" spans="1:16" x14ac:dyDescent="0.3">
      <c r="A15" s="2"/>
      <c r="B15" s="88" t="s">
        <v>28</v>
      </c>
      <c r="C15" s="90" t="s">
        <v>27</v>
      </c>
      <c r="D15" s="91"/>
      <c r="E15" s="91" t="s">
        <v>24</v>
      </c>
      <c r="F15" s="91"/>
      <c r="G15" s="91" t="s">
        <v>25</v>
      </c>
      <c r="H15" s="91"/>
      <c r="I15" s="6"/>
      <c r="J15" s="88" t="s">
        <v>28</v>
      </c>
      <c r="K15" s="90" t="s">
        <v>27</v>
      </c>
      <c r="L15" s="91"/>
      <c r="M15" s="91" t="s">
        <v>24</v>
      </c>
      <c r="N15" s="91"/>
      <c r="O15" s="91" t="s">
        <v>25</v>
      </c>
      <c r="P15" s="91"/>
    </row>
    <row r="16" spans="1:16" x14ac:dyDescent="0.3">
      <c r="A16" s="2"/>
      <c r="B16" s="89"/>
      <c r="C16" s="10" t="s">
        <v>21</v>
      </c>
      <c r="D16" s="10" t="s">
        <v>22</v>
      </c>
      <c r="E16" s="10" t="s">
        <v>21</v>
      </c>
      <c r="F16" s="10" t="s">
        <v>22</v>
      </c>
      <c r="G16" s="10" t="s">
        <v>21</v>
      </c>
      <c r="H16" s="10" t="s">
        <v>22</v>
      </c>
      <c r="I16" s="6"/>
      <c r="J16" s="89"/>
      <c r="K16" s="10" t="s">
        <v>21</v>
      </c>
      <c r="L16" s="10" t="s">
        <v>22</v>
      </c>
      <c r="M16" s="10" t="s">
        <v>21</v>
      </c>
      <c r="N16" s="10" t="s">
        <v>22</v>
      </c>
      <c r="O16" s="10" t="s">
        <v>21</v>
      </c>
      <c r="P16" s="10" t="s">
        <v>22</v>
      </c>
    </row>
    <row r="17" spans="1:16" x14ac:dyDescent="0.3">
      <c r="B17" s="11" t="s">
        <v>18</v>
      </c>
      <c r="C17" s="12">
        <f>D11</f>
        <v>0</v>
      </c>
      <c r="D17" s="13">
        <f>F11</f>
        <v>0</v>
      </c>
      <c r="E17" s="12">
        <f>H11</f>
        <v>500</v>
      </c>
      <c r="F17" s="13">
        <f>J11</f>
        <v>0.2544529262086514</v>
      </c>
      <c r="G17" s="12">
        <f>L11</f>
        <v>2530</v>
      </c>
      <c r="H17" s="13">
        <f>N11</f>
        <v>0.26136363636363635</v>
      </c>
      <c r="J17" s="11" t="s">
        <v>82</v>
      </c>
      <c r="K17" s="12">
        <f>C11</f>
        <v>6548</v>
      </c>
      <c r="L17" s="13">
        <f>E11</f>
        <v>0.47363471971066906</v>
      </c>
      <c r="M17" s="12">
        <f>G11</f>
        <v>1198</v>
      </c>
      <c r="N17" s="13">
        <f>I11</f>
        <v>0.60966921119592876</v>
      </c>
      <c r="O17" s="12">
        <f>K11</f>
        <v>4642</v>
      </c>
      <c r="P17" s="13">
        <f>M11</f>
        <v>0.4795454545454545</v>
      </c>
    </row>
    <row r="18" spans="1:16" x14ac:dyDescent="0.3">
      <c r="B18" s="11" t="s">
        <v>19</v>
      </c>
      <c r="C18" s="12">
        <f>D12</f>
        <v>6548</v>
      </c>
      <c r="D18" s="13">
        <f>F12</f>
        <v>0.47363471971066906</v>
      </c>
      <c r="E18" s="12">
        <f>H12</f>
        <v>698</v>
      </c>
      <c r="F18" s="13">
        <f>J12</f>
        <v>0.35521628498727736</v>
      </c>
      <c r="G18" s="12">
        <f>L12</f>
        <v>2112</v>
      </c>
      <c r="H18" s="13">
        <f>N12</f>
        <v>0.21818181818181817</v>
      </c>
      <c r="J18" s="68" t="s">
        <v>83</v>
      </c>
      <c r="K18" s="15">
        <f>C13</f>
        <v>7277</v>
      </c>
      <c r="L18" s="16">
        <f>E13</f>
        <v>0.52636528028933094</v>
      </c>
      <c r="M18" s="15">
        <f>G13</f>
        <v>767</v>
      </c>
      <c r="N18" s="16">
        <f>I13</f>
        <v>0.39033078880407124</v>
      </c>
      <c r="O18" s="15">
        <f>K13</f>
        <v>5038</v>
      </c>
      <c r="P18" s="16">
        <f>M13</f>
        <v>0.5204545454545455</v>
      </c>
    </row>
    <row r="19" spans="1:16" x14ac:dyDescent="0.3">
      <c r="B19" s="11" t="s">
        <v>8</v>
      </c>
      <c r="C19" s="12">
        <f>C11</f>
        <v>6548</v>
      </c>
      <c r="D19" s="13">
        <f>E11</f>
        <v>0.47363471971066906</v>
      </c>
      <c r="E19" s="12">
        <f>G11</f>
        <v>1198</v>
      </c>
      <c r="F19" s="13">
        <f>I11</f>
        <v>0.60966921119592876</v>
      </c>
      <c r="G19" s="12">
        <f>K11</f>
        <v>4642</v>
      </c>
      <c r="H19" s="13">
        <f>M11</f>
        <v>0.4795454545454545</v>
      </c>
      <c r="J19" s="4" t="s">
        <v>84</v>
      </c>
      <c r="K19" s="4">
        <f t="shared" ref="K19:P19" si="3">K17+K18</f>
        <v>13825</v>
      </c>
      <c r="L19" s="7">
        <f t="shared" si="3"/>
        <v>1</v>
      </c>
      <c r="M19" s="4">
        <f t="shared" si="3"/>
        <v>1965</v>
      </c>
      <c r="N19" s="7">
        <f t="shared" si="3"/>
        <v>1</v>
      </c>
      <c r="O19" s="4">
        <f t="shared" si="3"/>
        <v>9680</v>
      </c>
      <c r="P19" s="7">
        <f t="shared" si="3"/>
        <v>1</v>
      </c>
    </row>
    <row r="20" spans="1:16" x14ac:dyDescent="0.3">
      <c r="B20" s="14" t="s">
        <v>9</v>
      </c>
      <c r="C20" s="15">
        <f>C13</f>
        <v>7277</v>
      </c>
      <c r="D20" s="16">
        <f>E13</f>
        <v>0.52636528028933094</v>
      </c>
      <c r="E20" s="15">
        <f>G13</f>
        <v>767</v>
      </c>
      <c r="F20" s="16">
        <f>I13</f>
        <v>0.39033078880407124</v>
      </c>
      <c r="G20" s="15">
        <f>K13</f>
        <v>5038</v>
      </c>
      <c r="H20" s="16">
        <f>M13</f>
        <v>0.5204545454545455</v>
      </c>
    </row>
    <row r="32" spans="1:16" x14ac:dyDescent="0.3">
      <c r="A32" s="94" t="s">
        <v>23</v>
      </c>
      <c r="B32" s="92" t="s">
        <v>20</v>
      </c>
      <c r="C32" s="92" t="s">
        <v>8</v>
      </c>
      <c r="D32" s="92"/>
      <c r="E32" s="92" t="s">
        <v>9</v>
      </c>
    </row>
    <row r="33" spans="1:11" x14ac:dyDescent="0.3">
      <c r="A33" s="94"/>
      <c r="B33" s="92"/>
      <c r="C33" s="2" t="s">
        <v>18</v>
      </c>
      <c r="D33" s="2" t="s">
        <v>19</v>
      </c>
      <c r="E33" s="92"/>
      <c r="H33" s="4" t="s">
        <v>23</v>
      </c>
      <c r="I33" s="4" t="s">
        <v>26</v>
      </c>
      <c r="J33" s="8" t="s">
        <v>21</v>
      </c>
      <c r="K33" s="8" t="s">
        <v>22</v>
      </c>
    </row>
    <row r="34" spans="1:11" x14ac:dyDescent="0.3">
      <c r="A34" s="92" t="s">
        <v>0</v>
      </c>
      <c r="B34" s="92" t="s">
        <v>21</v>
      </c>
      <c r="C34" s="92">
        <f>C35+D35</f>
        <v>6548</v>
      </c>
      <c r="D34" s="92"/>
      <c r="E34" s="2">
        <f>E35</f>
        <v>7277</v>
      </c>
      <c r="H34" s="92" t="s">
        <v>0</v>
      </c>
      <c r="I34" s="4" t="s">
        <v>18</v>
      </c>
      <c r="J34" s="8">
        <f>C35</f>
        <v>0</v>
      </c>
      <c r="K34" s="9">
        <f>C37</f>
        <v>0</v>
      </c>
    </row>
    <row r="35" spans="1:11" x14ac:dyDescent="0.3">
      <c r="A35" s="92"/>
      <c r="B35" s="92"/>
      <c r="C35" s="2">
        <v>0</v>
      </c>
      <c r="D35" s="2">
        <v>6548</v>
      </c>
      <c r="E35" s="2">
        <v>7277</v>
      </c>
      <c r="H35" s="92"/>
      <c r="I35" s="4" t="s">
        <v>19</v>
      </c>
      <c r="J35" s="4">
        <f>D35</f>
        <v>6548</v>
      </c>
      <c r="K35" s="7">
        <f>D37</f>
        <v>0.47363471971066906</v>
      </c>
    </row>
    <row r="36" spans="1:11" x14ac:dyDescent="0.3">
      <c r="A36" s="92"/>
      <c r="B36" s="92" t="s">
        <v>22</v>
      </c>
      <c r="C36" s="93">
        <f>C37+D37</f>
        <v>0.47363471971066906</v>
      </c>
      <c r="D36" s="93"/>
      <c r="E36" s="6">
        <f>E37</f>
        <v>0.52636528028933094</v>
      </c>
      <c r="H36" s="92"/>
      <c r="I36" s="4" t="s">
        <v>8</v>
      </c>
      <c r="J36" s="4">
        <f>C34</f>
        <v>6548</v>
      </c>
      <c r="K36" s="7">
        <f>C36</f>
        <v>0.47363471971066906</v>
      </c>
    </row>
    <row r="37" spans="1:11" x14ac:dyDescent="0.3">
      <c r="A37" s="92"/>
      <c r="B37" s="92"/>
      <c r="C37" s="6">
        <f>C35/($C34+$E34)</f>
        <v>0</v>
      </c>
      <c r="D37" s="6">
        <f>D35/($C34+$E34)</f>
        <v>0.47363471971066906</v>
      </c>
      <c r="E37" s="6">
        <f>E35/($C34+$E34)</f>
        <v>0.52636528028933094</v>
      </c>
      <c r="H37" s="92"/>
      <c r="I37" s="4" t="s">
        <v>9</v>
      </c>
      <c r="J37" s="4">
        <f>E34</f>
        <v>7277</v>
      </c>
      <c r="K37" s="7">
        <f>E36</f>
        <v>0.52636528028933094</v>
      </c>
    </row>
    <row r="38" spans="1:11" x14ac:dyDescent="0.3">
      <c r="A38" s="92" t="s">
        <v>24</v>
      </c>
      <c r="B38" s="92" t="s">
        <v>21</v>
      </c>
      <c r="C38" s="92">
        <f>C39+D39</f>
        <v>1198</v>
      </c>
      <c r="D38" s="92"/>
      <c r="E38" s="2">
        <f>E39</f>
        <v>767</v>
      </c>
      <c r="H38" s="92" t="s">
        <v>24</v>
      </c>
      <c r="I38" s="4" t="s">
        <v>18</v>
      </c>
      <c r="J38" s="8">
        <f>C39</f>
        <v>500</v>
      </c>
      <c r="K38" s="9">
        <f>C41</f>
        <v>0.2544529262086514</v>
      </c>
    </row>
    <row r="39" spans="1:11" x14ac:dyDescent="0.3">
      <c r="A39" s="92"/>
      <c r="B39" s="92"/>
      <c r="C39" s="2">
        <v>500</v>
      </c>
      <c r="D39" s="2">
        <v>698</v>
      </c>
      <c r="E39" s="2">
        <v>767</v>
      </c>
      <c r="H39" s="92"/>
      <c r="I39" s="4" t="s">
        <v>19</v>
      </c>
      <c r="J39" s="4">
        <f>D39</f>
        <v>698</v>
      </c>
      <c r="K39" s="7">
        <f>D41</f>
        <v>0.35521628498727736</v>
      </c>
    </row>
    <row r="40" spans="1:11" x14ac:dyDescent="0.3">
      <c r="A40" s="92"/>
      <c r="B40" s="92" t="s">
        <v>22</v>
      </c>
      <c r="C40" s="93">
        <f>C41+D41</f>
        <v>0.60966921119592876</v>
      </c>
      <c r="D40" s="93"/>
      <c r="E40" s="6">
        <f>E41</f>
        <v>0.39033078880407124</v>
      </c>
      <c r="H40" s="92"/>
      <c r="I40" s="4" t="s">
        <v>8</v>
      </c>
      <c r="J40" s="4">
        <f>C38</f>
        <v>1198</v>
      </c>
      <c r="K40" s="7">
        <f>C40</f>
        <v>0.60966921119592876</v>
      </c>
    </row>
    <row r="41" spans="1:11" x14ac:dyDescent="0.3">
      <c r="A41" s="92"/>
      <c r="B41" s="92"/>
      <c r="C41" s="6">
        <f>C39/($C38+$E38)</f>
        <v>0.2544529262086514</v>
      </c>
      <c r="D41" s="6">
        <f>D39/($C38+$E38)</f>
        <v>0.35521628498727736</v>
      </c>
      <c r="E41" s="6">
        <f>E39/($C38+$E38)</f>
        <v>0.39033078880407124</v>
      </c>
      <c r="H41" s="92"/>
      <c r="I41" s="4" t="s">
        <v>9</v>
      </c>
      <c r="J41" s="4">
        <f>E38</f>
        <v>767</v>
      </c>
      <c r="K41" s="7">
        <f>E40</f>
        <v>0.39033078880407124</v>
      </c>
    </row>
    <row r="42" spans="1:11" x14ac:dyDescent="0.3">
      <c r="A42" s="92" t="s">
        <v>25</v>
      </c>
      <c r="B42" s="92" t="s">
        <v>21</v>
      </c>
      <c r="C42" s="92">
        <f>C43+D43</f>
        <v>4642</v>
      </c>
      <c r="D42" s="92"/>
      <c r="E42" s="2">
        <f>E43</f>
        <v>5038</v>
      </c>
      <c r="H42" s="92" t="s">
        <v>25</v>
      </c>
      <c r="I42" s="4" t="s">
        <v>18</v>
      </c>
      <c r="J42" s="8">
        <f>C43</f>
        <v>2530</v>
      </c>
      <c r="K42" s="9">
        <f>C45</f>
        <v>0.26136363636363635</v>
      </c>
    </row>
    <row r="43" spans="1:11" x14ac:dyDescent="0.3">
      <c r="A43" s="92"/>
      <c r="B43" s="92"/>
      <c r="C43" s="2">
        <v>2530</v>
      </c>
      <c r="D43" s="2">
        <v>2112</v>
      </c>
      <c r="E43" s="2">
        <v>5038</v>
      </c>
      <c r="H43" s="92"/>
      <c r="I43" s="4" t="s">
        <v>19</v>
      </c>
      <c r="J43" s="4">
        <f>D43</f>
        <v>2112</v>
      </c>
      <c r="K43" s="7">
        <f>D45</f>
        <v>0.21818181818181817</v>
      </c>
    </row>
    <row r="44" spans="1:11" x14ac:dyDescent="0.3">
      <c r="A44" s="92"/>
      <c r="B44" s="92" t="s">
        <v>22</v>
      </c>
      <c r="C44" s="93">
        <f>C45+D45</f>
        <v>0.4795454545454545</v>
      </c>
      <c r="D44" s="93"/>
      <c r="E44" s="6">
        <f>E45</f>
        <v>0.5204545454545455</v>
      </c>
      <c r="H44" s="92"/>
      <c r="I44" s="4" t="s">
        <v>8</v>
      </c>
      <c r="J44" s="4">
        <f>C42</f>
        <v>4642</v>
      </c>
      <c r="K44" s="7">
        <f>C44</f>
        <v>0.4795454545454545</v>
      </c>
    </row>
    <row r="45" spans="1:11" x14ac:dyDescent="0.3">
      <c r="A45" s="92"/>
      <c r="B45" s="92"/>
      <c r="C45" s="6">
        <f>C43/($C42+$E42)</f>
        <v>0.26136363636363635</v>
      </c>
      <c r="D45" s="6">
        <f>D43/($C42+$E42)</f>
        <v>0.21818181818181817</v>
      </c>
      <c r="E45" s="6">
        <f>E43/($C42+$E42)</f>
        <v>0.5204545454545455</v>
      </c>
      <c r="H45" s="92"/>
      <c r="I45" s="4" t="s">
        <v>9</v>
      </c>
      <c r="J45" s="4">
        <f>E42</f>
        <v>5038</v>
      </c>
      <c r="K45" s="7">
        <f>E44</f>
        <v>0.5204545454545455</v>
      </c>
    </row>
  </sheetData>
  <mergeCells count="58">
    <mergeCell ref="A13:B13"/>
    <mergeCell ref="E10:F10"/>
    <mergeCell ref="C10:D10"/>
    <mergeCell ref="A1:B1"/>
    <mergeCell ref="C9:F9"/>
    <mergeCell ref="A9:B9"/>
    <mergeCell ref="A3:A4"/>
    <mergeCell ref="A5:B5"/>
    <mergeCell ref="C3:C4"/>
    <mergeCell ref="A6:B6"/>
    <mergeCell ref="K11:K12"/>
    <mergeCell ref="M11:M12"/>
    <mergeCell ref="A10:B10"/>
    <mergeCell ref="A11:A12"/>
    <mergeCell ref="C11:C12"/>
    <mergeCell ref="E11:E12"/>
    <mergeCell ref="A32:A33"/>
    <mergeCell ref="B32:B33"/>
    <mergeCell ref="C32:D32"/>
    <mergeCell ref="E32:E33"/>
    <mergeCell ref="A34:A37"/>
    <mergeCell ref="B34:B35"/>
    <mergeCell ref="C34:D34"/>
    <mergeCell ref="B36:B37"/>
    <mergeCell ref="C36:D36"/>
    <mergeCell ref="H42:H45"/>
    <mergeCell ref="H34:H37"/>
    <mergeCell ref="A38:A41"/>
    <mergeCell ref="B38:B39"/>
    <mergeCell ref="C38:D38"/>
    <mergeCell ref="B40:B41"/>
    <mergeCell ref="C40:D40"/>
    <mergeCell ref="A42:A45"/>
    <mergeCell ref="B42:B43"/>
    <mergeCell ref="C42:D42"/>
    <mergeCell ref="B44:B45"/>
    <mergeCell ref="C44:D44"/>
    <mergeCell ref="B15:B16"/>
    <mergeCell ref="C15:D15"/>
    <mergeCell ref="E15:F15"/>
    <mergeCell ref="G15:H15"/>
    <mergeCell ref="H38:H41"/>
    <mergeCell ref="J15:J16"/>
    <mergeCell ref="K15:L15"/>
    <mergeCell ref="M15:N15"/>
    <mergeCell ref="O15:P15"/>
    <mergeCell ref="C1:F1"/>
    <mergeCell ref="C2:D2"/>
    <mergeCell ref="E2:F2"/>
    <mergeCell ref="E3:E4"/>
    <mergeCell ref="G9:J9"/>
    <mergeCell ref="G10:H10"/>
    <mergeCell ref="I10:J10"/>
    <mergeCell ref="G11:G12"/>
    <mergeCell ref="I11:I12"/>
    <mergeCell ref="K9:N9"/>
    <mergeCell ref="K10:L10"/>
    <mergeCell ref="M10:N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E24" sqref="E24"/>
    </sheetView>
  </sheetViews>
  <sheetFormatPr defaultRowHeight="14.5" x14ac:dyDescent="0.35"/>
  <cols>
    <col min="1" max="1" width="17.81640625" customWidth="1"/>
    <col min="2" max="2" width="17.453125" customWidth="1"/>
    <col min="4" max="4" width="9.81640625" customWidth="1"/>
    <col min="6" max="6" width="11.7265625" customWidth="1"/>
    <col min="7" max="7" width="12.453125" customWidth="1"/>
  </cols>
  <sheetData>
    <row r="1" spans="1:8" x14ac:dyDescent="0.35">
      <c r="A1" s="122" t="s">
        <v>87</v>
      </c>
      <c r="B1" s="122"/>
      <c r="C1" s="122"/>
      <c r="D1" s="122"/>
      <c r="E1" s="122"/>
      <c r="F1" s="122"/>
      <c r="G1" s="122"/>
      <c r="H1" s="122"/>
    </row>
    <row r="2" spans="1:8" x14ac:dyDescent="0.35">
      <c r="C2" s="95" t="s">
        <v>0</v>
      </c>
      <c r="D2" s="95"/>
      <c r="E2" s="95" t="s">
        <v>1</v>
      </c>
      <c r="F2" s="95"/>
      <c r="G2" s="95" t="s">
        <v>2</v>
      </c>
      <c r="H2" s="95"/>
    </row>
    <row r="3" spans="1:8" x14ac:dyDescent="0.35">
      <c r="A3" s="96" t="s">
        <v>7</v>
      </c>
      <c r="B3" t="s">
        <v>8</v>
      </c>
      <c r="C3" s="1">
        <f>D3/(D$3+D$4)</f>
        <v>0.47363471971066906</v>
      </c>
      <c r="D3">
        <v>6548</v>
      </c>
      <c r="E3" s="1">
        <f>F3/(F$3+F$4)</f>
        <v>0.60966921119592876</v>
      </c>
      <c r="F3">
        <v>1198</v>
      </c>
      <c r="G3" s="1">
        <f>H3/(H$3+H$4)</f>
        <v>0.47959078226723156</v>
      </c>
      <c r="H3">
        <v>4641</v>
      </c>
    </row>
    <row r="4" spans="1:8" x14ac:dyDescent="0.35">
      <c r="A4" s="96"/>
      <c r="B4" t="s">
        <v>9</v>
      </c>
      <c r="C4" s="1">
        <f>D4/(D$3+D$4)</f>
        <v>0.52636528028933094</v>
      </c>
      <c r="D4">
        <v>7277</v>
      </c>
      <c r="E4" s="1">
        <f>F4/(F$3+F$4)</f>
        <v>0.39033078880407124</v>
      </c>
      <c r="F4">
        <v>767</v>
      </c>
      <c r="G4" s="1">
        <f>H4/(H$3+H$4)</f>
        <v>0.52040921773276838</v>
      </c>
      <c r="H4">
        <v>5036</v>
      </c>
    </row>
    <row r="5" spans="1:8" x14ac:dyDescent="0.35">
      <c r="A5" s="96" t="s">
        <v>3</v>
      </c>
      <c r="B5" t="s">
        <v>16</v>
      </c>
      <c r="C5" s="95">
        <v>0.87</v>
      </c>
      <c r="D5" s="95"/>
      <c r="E5" s="95">
        <v>0.8</v>
      </c>
      <c r="F5" s="95"/>
      <c r="G5" s="95">
        <v>0.86</v>
      </c>
      <c r="H5" s="95"/>
    </row>
    <row r="6" spans="1:8" x14ac:dyDescent="0.35">
      <c r="A6" s="96"/>
      <c r="B6" t="s">
        <v>12</v>
      </c>
      <c r="C6" s="95" t="s">
        <v>14</v>
      </c>
      <c r="D6" s="95"/>
      <c r="E6" s="95" t="s">
        <v>29</v>
      </c>
      <c r="F6" s="95"/>
      <c r="G6" s="95" t="s">
        <v>33</v>
      </c>
      <c r="H6" s="95"/>
    </row>
    <row r="7" spans="1:8" x14ac:dyDescent="0.35">
      <c r="A7" s="96"/>
      <c r="B7" t="s">
        <v>13</v>
      </c>
      <c r="C7" s="95" t="s">
        <v>15</v>
      </c>
      <c r="D7" s="95"/>
      <c r="E7" s="95" t="s">
        <v>30</v>
      </c>
      <c r="F7" s="95"/>
      <c r="G7" s="95" t="s">
        <v>34</v>
      </c>
      <c r="H7" s="95"/>
    </row>
    <row r="8" spans="1:8" x14ac:dyDescent="0.35">
      <c r="A8" s="96" t="s">
        <v>4</v>
      </c>
      <c r="B8" t="s">
        <v>5</v>
      </c>
      <c r="C8" s="1">
        <v>0.86329999999999996</v>
      </c>
      <c r="D8" t="s">
        <v>10</v>
      </c>
      <c r="E8" s="1">
        <v>0.4355</v>
      </c>
      <c r="F8" t="s">
        <v>31</v>
      </c>
      <c r="G8" s="1">
        <v>0.54020000000000001</v>
      </c>
      <c r="H8" t="s">
        <v>35</v>
      </c>
    </row>
    <row r="9" spans="1:8" x14ac:dyDescent="0.35">
      <c r="A9" s="96"/>
      <c r="B9" t="s">
        <v>6</v>
      </c>
      <c r="C9" s="1">
        <v>0.73880000000000001</v>
      </c>
      <c r="D9" t="s">
        <v>11</v>
      </c>
      <c r="E9" s="1">
        <v>0.82509999999999994</v>
      </c>
      <c r="F9" t="s">
        <v>32</v>
      </c>
      <c r="G9" s="1">
        <v>0.80789999999999995</v>
      </c>
      <c r="H9" t="s">
        <v>36</v>
      </c>
    </row>
    <row r="11" spans="1:8" x14ac:dyDescent="0.35">
      <c r="C11" s="95" t="s">
        <v>17</v>
      </c>
      <c r="D11" s="95"/>
    </row>
    <row r="13" spans="1:8" x14ac:dyDescent="0.35">
      <c r="B13" t="s">
        <v>93</v>
      </c>
      <c r="C13">
        <f>D3+D4</f>
        <v>13825</v>
      </c>
      <c r="D13">
        <f>F3+F4</f>
        <v>1965</v>
      </c>
      <c r="E13">
        <f>H3+H4</f>
        <v>9677</v>
      </c>
    </row>
    <row r="15" spans="1:8" x14ac:dyDescent="0.35">
      <c r="B15" s="95" t="s">
        <v>91</v>
      </c>
      <c r="C15" s="95"/>
      <c r="D15" s="95"/>
      <c r="E15" s="95"/>
    </row>
    <row r="16" spans="1:8" x14ac:dyDescent="0.35">
      <c r="C16" t="s">
        <v>88</v>
      </c>
      <c r="D16" t="s">
        <v>89</v>
      </c>
      <c r="E16" t="s">
        <v>90</v>
      </c>
      <c r="F16" t="s">
        <v>92</v>
      </c>
    </row>
    <row r="17" spans="1:8" x14ac:dyDescent="0.35">
      <c r="B17" t="s">
        <v>38</v>
      </c>
      <c r="C17">
        <v>0.91</v>
      </c>
      <c r="D17">
        <v>0.87</v>
      </c>
      <c r="E17">
        <v>0.81</v>
      </c>
      <c r="F17" s="123">
        <f>(C17*C$13+D17*D$13+E17*E$13)/(C$13+D$13+E$13)</f>
        <v>0.86891545922173785</v>
      </c>
    </row>
    <row r="18" spans="1:8" x14ac:dyDescent="0.35">
      <c r="B18" t="s">
        <v>37</v>
      </c>
      <c r="C18">
        <v>0.9</v>
      </c>
      <c r="D18">
        <v>0.85</v>
      </c>
      <c r="E18">
        <v>0.75</v>
      </c>
      <c r="F18" s="123">
        <f t="shared" ref="F18:F19" si="0">(C18*C$13+D18*D$13+E18*E$13)/(C$13+D$13+E$13)</f>
        <v>0.83914477559194256</v>
      </c>
    </row>
    <row r="19" spans="1:8" x14ac:dyDescent="0.35">
      <c r="B19" t="s">
        <v>39</v>
      </c>
      <c r="C19">
        <v>0.91</v>
      </c>
      <c r="D19">
        <v>0.49</v>
      </c>
      <c r="E19">
        <v>0.6</v>
      </c>
      <c r="F19" s="123">
        <f t="shared" si="0"/>
        <v>0.75979895551105348</v>
      </c>
    </row>
    <row r="21" spans="1:8" x14ac:dyDescent="0.35">
      <c r="H21">
        <v>1.5</v>
      </c>
    </row>
    <row r="22" spans="1:8" x14ac:dyDescent="0.35">
      <c r="B22" t="s">
        <v>112</v>
      </c>
      <c r="C22" t="s">
        <v>88</v>
      </c>
      <c r="D22" t="s">
        <v>89</v>
      </c>
      <c r="E22" t="s">
        <v>90</v>
      </c>
      <c r="F22" t="s">
        <v>113</v>
      </c>
      <c r="G22" t="s">
        <v>95</v>
      </c>
      <c r="H22" t="s">
        <v>109</v>
      </c>
    </row>
    <row r="23" spans="1:8" x14ac:dyDescent="0.35">
      <c r="A23" s="124" t="s">
        <v>107</v>
      </c>
      <c r="B23" s="124" t="s">
        <v>106</v>
      </c>
      <c r="C23" s="87">
        <v>0.85</v>
      </c>
      <c r="D23" s="87">
        <v>0.85</v>
      </c>
      <c r="E23" s="87">
        <v>0.77</v>
      </c>
      <c r="F23" s="131">
        <f t="shared" ref="F23:F34" si="1">(C23*C$13+D23*D$13+E23*E$13)/(C$13+D$13+E$13)</f>
        <v>0.81960144500726428</v>
      </c>
      <c r="G23" s="131">
        <v>0.86860000000000004</v>
      </c>
      <c r="H23" s="123">
        <f>(C23*C$29+$H$21*(D23*D$29+E23*E$29))/(C$29+$H$21*(D$29+E$29))</f>
        <v>0.81288545129122991</v>
      </c>
    </row>
    <row r="24" spans="1:8" x14ac:dyDescent="0.35">
      <c r="A24" s="124" t="s">
        <v>105</v>
      </c>
      <c r="B24" s="124" t="s">
        <v>104</v>
      </c>
      <c r="C24" s="87">
        <v>0.8</v>
      </c>
      <c r="D24" s="87">
        <v>0.78</v>
      </c>
      <c r="E24" s="87">
        <v>0.73</v>
      </c>
      <c r="F24" s="131">
        <f t="shared" si="1"/>
        <v>0.77185809086268509</v>
      </c>
      <c r="G24" s="131">
        <v>0.89449999999999996</v>
      </c>
      <c r="H24" s="123">
        <f>(C24*C$29+$H$21*(D24*D$29+E24*E$29))/(C$29+$H$21*(D$29+E$29))</f>
        <v>0.76564066095627714</v>
      </c>
    </row>
    <row r="25" spans="1:8" x14ac:dyDescent="0.35">
      <c r="A25" t="s">
        <v>102</v>
      </c>
      <c r="B25" t="s">
        <v>103</v>
      </c>
      <c r="C25" s="87">
        <v>0.81</v>
      </c>
      <c r="D25" s="87">
        <v>0.78</v>
      </c>
      <c r="E25" s="87">
        <v>0.73</v>
      </c>
      <c r="F25" s="131">
        <f t="shared" si="1"/>
        <v>0.77728668472925744</v>
      </c>
      <c r="G25" s="131">
        <v>0.87302959888308496</v>
      </c>
      <c r="H25" s="123">
        <f>(C25*C$29+$H$21*(D25*D$29+E25*E$29))/(C$29+$H$21*(D$29+E$29))</f>
        <v>0.77005928790590639</v>
      </c>
    </row>
    <row r="26" spans="1:8" x14ac:dyDescent="0.35">
      <c r="A26" s="132" t="s">
        <v>99</v>
      </c>
      <c r="B26" s="132" t="s">
        <v>94</v>
      </c>
      <c r="C26" s="133">
        <v>0.91</v>
      </c>
      <c r="D26" s="133">
        <v>0.87</v>
      </c>
      <c r="E26" s="133">
        <v>0.81</v>
      </c>
      <c r="F26" s="134">
        <f t="shared" si="1"/>
        <v>0.86891545922173785</v>
      </c>
      <c r="G26" s="134">
        <v>0.86189201870221299</v>
      </c>
      <c r="H26" s="135">
        <f>(C26*C$29+$H$21*(D26*D$29+E26*E$29))/(C$29+$H$21*(D$29+E$29))</f>
        <v>0.85983859626693948</v>
      </c>
    </row>
    <row r="27" spans="1:8" x14ac:dyDescent="0.35">
      <c r="A27" t="s">
        <v>101</v>
      </c>
      <c r="B27" t="s">
        <v>96</v>
      </c>
      <c r="C27" s="87">
        <v>0.85</v>
      </c>
      <c r="D27" s="87">
        <v>0.74</v>
      </c>
      <c r="E27" s="87">
        <v>0.82</v>
      </c>
      <c r="F27" s="131">
        <f t="shared" si="1"/>
        <v>0.83011308752503232</v>
      </c>
      <c r="G27" s="131">
        <v>0.85160000000000002</v>
      </c>
      <c r="H27" s="123">
        <f>(C27*C$29+$H$21*(D27*D$29+E27*E$29))/(C$29+$H$21*(D$29+E$29))</f>
        <v>0.82571944515469187</v>
      </c>
    </row>
    <row r="28" spans="1:8" x14ac:dyDescent="0.35">
      <c r="A28" t="s">
        <v>100</v>
      </c>
      <c r="B28" t="s">
        <v>97</v>
      </c>
      <c r="C28" s="87">
        <v>0.83</v>
      </c>
      <c r="D28" s="87">
        <v>0.73</v>
      </c>
      <c r="E28" s="87">
        <v>0.79</v>
      </c>
      <c r="F28" s="131">
        <f t="shared" si="1"/>
        <v>0.80708485491027604</v>
      </c>
      <c r="G28" s="131">
        <v>0.85360000000000003</v>
      </c>
      <c r="H28" s="123">
        <f>(C28*C$29+$H$21*(D28*D$29+E28*E$29))/(C$29+$H$21*(D$29+E$29))</f>
        <v>0.80202218102787015</v>
      </c>
    </row>
    <row r="29" spans="1:8" x14ac:dyDescent="0.35">
      <c r="B29" t="s">
        <v>93</v>
      </c>
      <c r="C29" s="87">
        <v>13825</v>
      </c>
      <c r="D29" s="87">
        <v>1965</v>
      </c>
      <c r="E29" s="87">
        <v>9677</v>
      </c>
      <c r="F29" s="87" t="s">
        <v>68</v>
      </c>
      <c r="G29" s="87" t="s">
        <v>68</v>
      </c>
    </row>
    <row r="31" spans="1:8" x14ac:dyDescent="0.35">
      <c r="A31" s="95" t="s">
        <v>98</v>
      </c>
      <c r="B31" s="95"/>
      <c r="F31" s="123"/>
      <c r="H31" s="123"/>
    </row>
    <row r="32" spans="1:8" x14ac:dyDescent="0.35">
      <c r="B32" t="s">
        <v>94</v>
      </c>
      <c r="C32" t="s">
        <v>68</v>
      </c>
      <c r="D32" t="s">
        <v>68</v>
      </c>
      <c r="E32" t="s">
        <v>68</v>
      </c>
      <c r="F32" s="123" t="s">
        <v>68</v>
      </c>
      <c r="G32" s="123">
        <v>0.88029999999999997</v>
      </c>
    </row>
    <row r="33" spans="2:7" x14ac:dyDescent="0.35">
      <c r="B33" t="s">
        <v>96</v>
      </c>
      <c r="C33">
        <v>0.88</v>
      </c>
      <c r="D33">
        <v>0.78</v>
      </c>
      <c r="E33">
        <v>0.86</v>
      </c>
      <c r="F33" s="123">
        <f t="shared" si="1"/>
        <v>0.8646844936584599</v>
      </c>
      <c r="G33" s="123">
        <v>0.87429999999999997</v>
      </c>
    </row>
    <row r="34" spans="2:7" x14ac:dyDescent="0.35">
      <c r="B34" t="s">
        <v>97</v>
      </c>
      <c r="C34">
        <v>0.85</v>
      </c>
      <c r="D34">
        <v>0.75</v>
      </c>
      <c r="E34">
        <v>0.79</v>
      </c>
      <c r="F34" s="123">
        <f t="shared" si="1"/>
        <v>0.81948521616209213</v>
      </c>
      <c r="G34" t="s">
        <v>68</v>
      </c>
    </row>
    <row r="35" spans="2:7" x14ac:dyDescent="0.35">
      <c r="B35" t="s">
        <v>93</v>
      </c>
      <c r="C35">
        <v>13825</v>
      </c>
      <c r="D35">
        <v>1965</v>
      </c>
      <c r="E35">
        <v>9677</v>
      </c>
      <c r="F35" t="s">
        <v>68</v>
      </c>
      <c r="G35" t="s">
        <v>68</v>
      </c>
    </row>
    <row r="37" spans="2:7" x14ac:dyDescent="0.35">
      <c r="B37" s="95" t="s">
        <v>108</v>
      </c>
      <c r="C37" s="95"/>
      <c r="D37" s="95"/>
      <c r="E37" s="95"/>
      <c r="F37" s="95"/>
    </row>
    <row r="38" spans="2:7" x14ac:dyDescent="0.35">
      <c r="C38" t="s">
        <v>88</v>
      </c>
      <c r="D38" t="s">
        <v>89</v>
      </c>
      <c r="E38" t="s">
        <v>90</v>
      </c>
      <c r="F38" t="s">
        <v>92</v>
      </c>
    </row>
    <row r="39" spans="2:7" x14ac:dyDescent="0.35">
      <c r="B39" t="s">
        <v>38</v>
      </c>
      <c r="C39">
        <v>0.81</v>
      </c>
      <c r="D39">
        <v>0.78</v>
      </c>
      <c r="E39">
        <v>0.73</v>
      </c>
      <c r="F39" s="123">
        <f t="shared" ref="F39:F41" si="2">(C39*C$13+D39*D$13+E39*E$13)/(C$13+D$13+E$13)</f>
        <v>0.77728668472925744</v>
      </c>
    </row>
    <row r="40" spans="2:7" x14ac:dyDescent="0.35">
      <c r="B40" t="s">
        <v>37</v>
      </c>
      <c r="C40">
        <v>0.9</v>
      </c>
      <c r="D40">
        <v>0.87</v>
      </c>
      <c r="E40">
        <v>0.79</v>
      </c>
      <c r="F40" s="123">
        <f t="shared" si="2"/>
        <v>0.85588722660698147</v>
      </c>
    </row>
    <row r="41" spans="2:7" x14ac:dyDescent="0.35">
      <c r="B41" t="s">
        <v>39</v>
      </c>
      <c r="C41">
        <v>0.91</v>
      </c>
      <c r="D41">
        <v>0.66</v>
      </c>
      <c r="E41">
        <v>0.64</v>
      </c>
      <c r="F41" s="123">
        <f t="shared" si="2"/>
        <v>0.78811520791612677</v>
      </c>
    </row>
  </sheetData>
  <mergeCells count="20">
    <mergeCell ref="B15:E15"/>
    <mergeCell ref="B37:F37"/>
    <mergeCell ref="A31:B31"/>
    <mergeCell ref="A1:H1"/>
    <mergeCell ref="G7:H7"/>
    <mergeCell ref="C7:D7"/>
    <mergeCell ref="A5:A7"/>
    <mergeCell ref="A8:A9"/>
    <mergeCell ref="C11:D11"/>
    <mergeCell ref="E5:F5"/>
    <mergeCell ref="E6:F6"/>
    <mergeCell ref="E7:F7"/>
    <mergeCell ref="C6:D6"/>
    <mergeCell ref="G6:H6"/>
    <mergeCell ref="C2:D2"/>
    <mergeCell ref="A3:A4"/>
    <mergeCell ref="E2:F2"/>
    <mergeCell ref="G2:H2"/>
    <mergeCell ref="C5:D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0"/>
  <sheetViews>
    <sheetView topLeftCell="A34" zoomScale="80" zoomScaleNormal="80" workbookViewId="0">
      <selection activeCell="N63" sqref="N63"/>
    </sheetView>
  </sheetViews>
  <sheetFormatPr defaultColWidth="10.6328125" defaultRowHeight="14.5" x14ac:dyDescent="0.35"/>
  <cols>
    <col min="1" max="1" width="10.6328125" style="18"/>
    <col min="2" max="4" width="10.6328125" style="17"/>
    <col min="5" max="5" width="10.6328125" style="24"/>
    <col min="6" max="8" width="10.6328125" style="17"/>
    <col min="9" max="9" width="10.6328125" style="24"/>
    <col min="10" max="12" width="10.6328125" style="17"/>
    <col min="13" max="13" width="10.6328125" style="24"/>
    <col min="14" max="16" width="10.6328125" style="17"/>
    <col min="17" max="17" width="10.6328125" style="24"/>
  </cols>
  <sheetData>
    <row r="1" spans="1:41" x14ac:dyDescent="0.35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</row>
    <row r="2" spans="1:41" s="46" customFormat="1" x14ac:dyDescent="0.35">
      <c r="A2" s="48" t="s">
        <v>54</v>
      </c>
      <c r="B2" s="109" t="s">
        <v>60</v>
      </c>
      <c r="C2" s="110"/>
      <c r="D2" s="110"/>
      <c r="E2" s="111"/>
      <c r="F2" s="109" t="s">
        <v>46</v>
      </c>
      <c r="G2" s="110"/>
      <c r="H2" s="110"/>
      <c r="I2" s="111"/>
      <c r="J2" s="109" t="s">
        <v>48</v>
      </c>
      <c r="K2" s="110"/>
      <c r="L2" s="110"/>
      <c r="M2" s="111"/>
      <c r="N2" s="109" t="s">
        <v>49</v>
      </c>
      <c r="O2" s="110"/>
      <c r="P2" s="110"/>
      <c r="Q2" s="11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9" customFormat="1" x14ac:dyDescent="0.35">
      <c r="A3" s="52" t="s">
        <v>55</v>
      </c>
      <c r="B3" s="97" t="s">
        <v>52</v>
      </c>
      <c r="C3" s="98"/>
      <c r="D3" s="98"/>
      <c r="E3" s="99"/>
      <c r="F3" s="97" t="s">
        <v>74</v>
      </c>
      <c r="G3" s="98"/>
      <c r="H3" s="98"/>
      <c r="I3" s="99"/>
      <c r="J3" s="97" t="s">
        <v>53</v>
      </c>
      <c r="K3" s="98"/>
      <c r="L3" s="98"/>
      <c r="M3" s="99"/>
      <c r="N3" s="97" t="s">
        <v>58</v>
      </c>
      <c r="O3" s="98"/>
      <c r="P3" s="98"/>
      <c r="Q3" s="99"/>
      <c r="R3"/>
      <c r="S3"/>
      <c r="T3"/>
      <c r="U3" s="22" t="s">
        <v>41</v>
      </c>
      <c r="V3" s="22" t="s">
        <v>42</v>
      </c>
      <c r="W3" s="23" t="s">
        <v>43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21" customFormat="1" x14ac:dyDescent="0.35">
      <c r="A4" s="47" t="s">
        <v>56</v>
      </c>
      <c r="B4" s="22" t="s">
        <v>40</v>
      </c>
      <c r="C4" s="22" t="s">
        <v>41</v>
      </c>
      <c r="D4" s="22" t="s">
        <v>42</v>
      </c>
      <c r="E4" s="23" t="s">
        <v>43</v>
      </c>
      <c r="F4" s="22" t="s">
        <v>40</v>
      </c>
      <c r="G4" s="22" t="s">
        <v>41</v>
      </c>
      <c r="H4" s="22" t="s">
        <v>42</v>
      </c>
      <c r="I4" s="23" t="s">
        <v>43</v>
      </c>
      <c r="J4" s="22" t="s">
        <v>40</v>
      </c>
      <c r="K4" s="22" t="s">
        <v>41</v>
      </c>
      <c r="L4" s="22" t="s">
        <v>42</v>
      </c>
      <c r="M4" s="23" t="s">
        <v>43</v>
      </c>
      <c r="N4" s="22" t="s">
        <v>40</v>
      </c>
      <c r="O4" s="22" t="s">
        <v>41</v>
      </c>
      <c r="P4" s="22" t="s">
        <v>42</v>
      </c>
      <c r="Q4" s="23" t="s">
        <v>43</v>
      </c>
      <c r="R4"/>
      <c r="S4"/>
      <c r="T4" t="s">
        <v>37</v>
      </c>
      <c r="U4">
        <v>0.87</v>
      </c>
      <c r="V4">
        <v>0.76</v>
      </c>
      <c r="W4">
        <v>0.78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49" t="s">
        <v>37</v>
      </c>
      <c r="B5" s="43">
        <v>0.96889999999999998</v>
      </c>
      <c r="C5" s="43">
        <v>0.83</v>
      </c>
      <c r="D5" s="43">
        <v>0.69</v>
      </c>
      <c r="E5" s="57">
        <v>0.8</v>
      </c>
      <c r="F5" s="43">
        <v>0.97750000000000004</v>
      </c>
      <c r="G5" s="73">
        <v>0.82</v>
      </c>
      <c r="H5" s="75">
        <v>0.81</v>
      </c>
      <c r="I5" s="76">
        <v>0.78</v>
      </c>
      <c r="J5" s="43">
        <v>0.98499999999999999</v>
      </c>
      <c r="K5" s="43">
        <v>0.83</v>
      </c>
      <c r="L5" s="43">
        <v>0.72</v>
      </c>
      <c r="M5" s="24">
        <v>0.72</v>
      </c>
      <c r="N5" s="43">
        <v>0.98029999999999995</v>
      </c>
      <c r="O5" s="43">
        <v>0.84</v>
      </c>
      <c r="P5" s="56">
        <v>0.77</v>
      </c>
      <c r="Q5" s="57">
        <v>0.75</v>
      </c>
      <c r="T5" t="s">
        <v>38</v>
      </c>
      <c r="U5">
        <v>0.88</v>
      </c>
      <c r="V5">
        <v>0.78</v>
      </c>
      <c r="W5">
        <v>0.86</v>
      </c>
    </row>
    <row r="6" spans="1:41" x14ac:dyDescent="0.35">
      <c r="A6" s="49" t="s">
        <v>38</v>
      </c>
      <c r="B6" s="43">
        <v>0.99670000000000003</v>
      </c>
      <c r="C6" s="56">
        <v>0.86</v>
      </c>
      <c r="D6" s="43">
        <v>0.76</v>
      </c>
      <c r="E6" s="24">
        <v>0.75</v>
      </c>
      <c r="F6" s="43">
        <v>0.99670000000000003</v>
      </c>
      <c r="G6" s="75">
        <v>0.86</v>
      </c>
      <c r="H6" s="73">
        <v>0.76</v>
      </c>
      <c r="I6" s="74">
        <v>0.75</v>
      </c>
      <c r="J6" s="43">
        <v>0.99660000000000004</v>
      </c>
      <c r="K6" s="56">
        <v>0.86</v>
      </c>
      <c r="L6" s="56">
        <v>0.76</v>
      </c>
      <c r="M6" s="57">
        <v>0.75</v>
      </c>
      <c r="N6" s="43">
        <v>0.99670000000000003</v>
      </c>
      <c r="O6" s="56">
        <v>0.86</v>
      </c>
      <c r="P6" s="43">
        <v>0.76</v>
      </c>
      <c r="Q6" s="57">
        <v>0.75</v>
      </c>
    </row>
    <row r="7" spans="1:41" s="25" customFormat="1" x14ac:dyDescent="0.35">
      <c r="A7" s="50" t="s">
        <v>39</v>
      </c>
      <c r="B7" s="44">
        <v>0.99390000000000001</v>
      </c>
      <c r="C7" s="44">
        <v>0.79</v>
      </c>
      <c r="D7" s="67">
        <v>0.79</v>
      </c>
      <c r="E7" s="45">
        <v>0.73</v>
      </c>
      <c r="F7" s="44">
        <v>0.99470000000000003</v>
      </c>
      <c r="G7" s="77">
        <v>0.78</v>
      </c>
      <c r="H7" s="77">
        <v>0.68</v>
      </c>
      <c r="I7" s="78">
        <v>0.74</v>
      </c>
      <c r="J7" s="44">
        <v>0.99960000000000004</v>
      </c>
      <c r="K7" s="44">
        <v>0.79</v>
      </c>
      <c r="L7" s="44">
        <v>0.64</v>
      </c>
      <c r="M7" s="45">
        <v>0.73</v>
      </c>
      <c r="N7" s="44">
        <v>0.98809999999999998</v>
      </c>
      <c r="O7" s="44">
        <v>0.81</v>
      </c>
      <c r="P7" s="44">
        <v>0.72</v>
      </c>
      <c r="Q7" s="45">
        <v>0.69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5"/>
    </row>
    <row r="9" spans="1:41" x14ac:dyDescent="0.35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8"/>
    </row>
    <row r="10" spans="1:41" x14ac:dyDescent="0.35">
      <c r="A10" s="100" t="s">
        <v>65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</row>
    <row r="11" spans="1:41" s="32" customFormat="1" x14ac:dyDescent="0.35">
      <c r="A11" s="51" t="s">
        <v>54</v>
      </c>
      <c r="B11" s="109" t="s">
        <v>61</v>
      </c>
      <c r="C11" s="110"/>
      <c r="D11" s="110"/>
      <c r="E11" s="111"/>
      <c r="F11" s="109" t="s">
        <v>50</v>
      </c>
      <c r="G11" s="110"/>
      <c r="H11" s="110"/>
      <c r="I11" s="111"/>
      <c r="J11" s="109" t="s">
        <v>51</v>
      </c>
      <c r="K11" s="110"/>
      <c r="L11" s="110"/>
      <c r="M11" s="111"/>
      <c r="N11" s="109" t="s">
        <v>62</v>
      </c>
      <c r="O11" s="110"/>
      <c r="P11" s="110"/>
      <c r="Q11" s="1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52" t="s">
        <v>55</v>
      </c>
      <c r="B12" s="97" t="s">
        <v>52</v>
      </c>
      <c r="C12" s="98"/>
      <c r="D12" s="98"/>
      <c r="E12" s="99"/>
      <c r="F12" s="97" t="s">
        <v>74</v>
      </c>
      <c r="G12" s="98"/>
      <c r="H12" s="98"/>
      <c r="I12" s="99"/>
      <c r="J12" s="97" t="s">
        <v>53</v>
      </c>
      <c r="K12" s="98"/>
      <c r="L12" s="98"/>
      <c r="M12" s="99"/>
      <c r="N12" s="97" t="s">
        <v>57</v>
      </c>
      <c r="O12" s="98"/>
      <c r="P12" s="98"/>
      <c r="Q12" s="99"/>
    </row>
    <row r="13" spans="1:41" x14ac:dyDescent="0.35">
      <c r="A13" s="47" t="s">
        <v>56</v>
      </c>
      <c r="B13" s="22" t="s">
        <v>40</v>
      </c>
      <c r="C13" s="22" t="s">
        <v>41</v>
      </c>
      <c r="D13" s="22" t="s">
        <v>42</v>
      </c>
      <c r="E13" s="23" t="s">
        <v>43</v>
      </c>
      <c r="F13" s="22" t="s">
        <v>40</v>
      </c>
      <c r="G13" s="22" t="s">
        <v>41</v>
      </c>
      <c r="H13" s="22" t="s">
        <v>42</v>
      </c>
      <c r="I13" s="23" t="s">
        <v>43</v>
      </c>
      <c r="J13" s="22" t="s">
        <v>40</v>
      </c>
      <c r="K13" s="22" t="s">
        <v>41</v>
      </c>
      <c r="L13" s="22" t="s">
        <v>42</v>
      </c>
      <c r="M13" s="23" t="s">
        <v>43</v>
      </c>
      <c r="N13" s="22" t="s">
        <v>40</v>
      </c>
      <c r="O13" s="22" t="s">
        <v>41</v>
      </c>
      <c r="P13" s="22" t="s">
        <v>42</v>
      </c>
      <c r="Q13" s="23" t="s">
        <v>43</v>
      </c>
    </row>
    <row r="14" spans="1:41" x14ac:dyDescent="0.35">
      <c r="A14" s="49" t="s">
        <v>37</v>
      </c>
      <c r="B14" s="43">
        <v>0.97250000000000003</v>
      </c>
      <c r="C14" s="62">
        <v>0.8</v>
      </c>
      <c r="D14" s="62">
        <v>0.69</v>
      </c>
      <c r="E14" s="64">
        <v>0.73</v>
      </c>
      <c r="F14" s="43">
        <v>0.98170000000000002</v>
      </c>
      <c r="G14" s="43">
        <v>0.81</v>
      </c>
      <c r="H14" s="56">
        <v>0.76</v>
      </c>
      <c r="I14" s="24">
        <v>0.71</v>
      </c>
      <c r="J14" s="43">
        <v>0.98650000000000004</v>
      </c>
      <c r="K14" s="43">
        <v>0.79</v>
      </c>
      <c r="L14" s="43">
        <v>0.61</v>
      </c>
      <c r="M14" s="24">
        <v>0.71</v>
      </c>
      <c r="N14" s="43">
        <v>0.98140000000000005</v>
      </c>
      <c r="O14" s="43">
        <v>0.82</v>
      </c>
      <c r="P14" s="43">
        <v>0.72</v>
      </c>
      <c r="Q14" s="24">
        <v>0.67</v>
      </c>
    </row>
    <row r="15" spans="1:41" x14ac:dyDescent="0.35">
      <c r="A15" s="49" t="s">
        <v>38</v>
      </c>
      <c r="B15" s="43">
        <v>0.99570000000000003</v>
      </c>
      <c r="C15" s="56">
        <v>0.85</v>
      </c>
      <c r="D15" s="56">
        <v>0.74</v>
      </c>
      <c r="E15" s="57">
        <v>0.78</v>
      </c>
      <c r="F15" s="43">
        <v>0.99580000000000002</v>
      </c>
      <c r="G15" s="56">
        <v>0.85</v>
      </c>
      <c r="H15" s="43">
        <v>0.74</v>
      </c>
      <c r="I15" s="57">
        <v>0.78</v>
      </c>
      <c r="J15" s="43">
        <v>0.99580000000000002</v>
      </c>
      <c r="K15" s="56">
        <v>0.85</v>
      </c>
      <c r="L15" s="56">
        <v>0.74</v>
      </c>
      <c r="M15" s="57">
        <v>0.78</v>
      </c>
      <c r="N15" s="43">
        <v>0.99580000000000002</v>
      </c>
      <c r="O15" s="56">
        <v>0.85</v>
      </c>
      <c r="P15" s="56">
        <v>0.74</v>
      </c>
      <c r="Q15" s="57">
        <v>0.78</v>
      </c>
    </row>
    <row r="16" spans="1:41" x14ac:dyDescent="0.35">
      <c r="A16" s="50" t="s">
        <v>39</v>
      </c>
      <c r="B16" s="44">
        <v>0.99450000000000005</v>
      </c>
      <c r="C16" s="65">
        <v>0.76</v>
      </c>
      <c r="D16" s="65">
        <v>0.66</v>
      </c>
      <c r="E16" s="66">
        <v>0.73</v>
      </c>
      <c r="F16" s="44">
        <v>0.99650000000000005</v>
      </c>
      <c r="G16" s="44">
        <v>0.76</v>
      </c>
      <c r="H16" s="44">
        <v>0.63</v>
      </c>
      <c r="I16" s="45">
        <v>0.68</v>
      </c>
      <c r="J16" s="44">
        <v>0.99970000000000003</v>
      </c>
      <c r="K16" s="44">
        <v>0.79</v>
      </c>
      <c r="L16" s="44">
        <v>0.63</v>
      </c>
      <c r="M16" s="45">
        <v>0.57999999999999996</v>
      </c>
      <c r="N16" s="44">
        <v>0.99580000000000002</v>
      </c>
      <c r="O16" s="44">
        <v>0.81</v>
      </c>
      <c r="P16" s="44">
        <v>0.73</v>
      </c>
      <c r="Q16" s="45">
        <v>0.69</v>
      </c>
    </row>
    <row r="17" spans="1:17" x14ac:dyDescent="0.35">
      <c r="A17" s="31"/>
      <c r="B17" s="43"/>
      <c r="C17" s="62"/>
      <c r="D17" s="62"/>
      <c r="E17" s="62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35">
      <c r="A19" s="112" t="s">
        <v>73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4"/>
    </row>
    <row r="20" spans="1:17" x14ac:dyDescent="0.35">
      <c r="A20" s="48" t="s">
        <v>54</v>
      </c>
      <c r="B20" s="109" t="s">
        <v>69</v>
      </c>
      <c r="C20" s="110"/>
      <c r="D20" s="110"/>
      <c r="E20" s="111"/>
      <c r="F20" s="109" t="s">
        <v>72</v>
      </c>
      <c r="G20" s="110"/>
      <c r="H20" s="110"/>
      <c r="I20" s="111"/>
      <c r="J20" s="109"/>
      <c r="K20" s="110"/>
      <c r="L20" s="110"/>
      <c r="M20" s="111"/>
      <c r="N20" s="109"/>
      <c r="O20" s="110"/>
      <c r="P20" s="110"/>
      <c r="Q20" s="111"/>
    </row>
    <row r="21" spans="1:17" x14ac:dyDescent="0.35">
      <c r="A21" s="52" t="s">
        <v>55</v>
      </c>
      <c r="B21" s="97" t="s">
        <v>52</v>
      </c>
      <c r="C21" s="98"/>
      <c r="D21" s="98"/>
      <c r="E21" s="99"/>
      <c r="F21" s="97" t="s">
        <v>74</v>
      </c>
      <c r="G21" s="98"/>
      <c r="H21" s="98"/>
      <c r="I21" s="99"/>
      <c r="J21" s="97" t="s">
        <v>53</v>
      </c>
      <c r="K21" s="98"/>
      <c r="L21" s="98"/>
      <c r="M21" s="99"/>
      <c r="N21" s="97" t="s">
        <v>58</v>
      </c>
      <c r="O21" s="98"/>
      <c r="P21" s="98"/>
      <c r="Q21" s="99"/>
    </row>
    <row r="22" spans="1:17" x14ac:dyDescent="0.35">
      <c r="A22" s="47" t="s">
        <v>56</v>
      </c>
      <c r="B22" s="22" t="s">
        <v>40</v>
      </c>
      <c r="C22" s="22" t="s">
        <v>41</v>
      </c>
      <c r="D22" s="22" t="s">
        <v>42</v>
      </c>
      <c r="E22" s="23" t="s">
        <v>43</v>
      </c>
      <c r="F22" s="22" t="s">
        <v>40</v>
      </c>
      <c r="G22" s="22" t="s">
        <v>41</v>
      </c>
      <c r="H22" s="22" t="s">
        <v>42</v>
      </c>
      <c r="I22" s="23" t="s">
        <v>43</v>
      </c>
      <c r="J22" s="22" t="s">
        <v>40</v>
      </c>
      <c r="K22" s="22" t="s">
        <v>41</v>
      </c>
      <c r="L22" s="22" t="s">
        <v>42</v>
      </c>
      <c r="M22" s="23" t="s">
        <v>43</v>
      </c>
      <c r="N22" s="22" t="s">
        <v>40</v>
      </c>
      <c r="O22" s="22" t="s">
        <v>41</v>
      </c>
      <c r="P22" s="22" t="s">
        <v>42</v>
      </c>
      <c r="Q22" s="23" t="s">
        <v>43</v>
      </c>
    </row>
    <row r="23" spans="1:17" x14ac:dyDescent="0.35">
      <c r="A23" s="49" t="s">
        <v>37</v>
      </c>
      <c r="B23" s="43"/>
      <c r="C23" s="43">
        <v>0.83</v>
      </c>
      <c r="D23" s="43">
        <v>0.75</v>
      </c>
      <c r="E23" s="24">
        <v>0.75</v>
      </c>
      <c r="F23" s="43"/>
      <c r="G23" s="43">
        <v>0.86</v>
      </c>
      <c r="H23" s="61">
        <v>0.85</v>
      </c>
      <c r="I23" s="57">
        <v>0.81</v>
      </c>
      <c r="J23" s="43"/>
      <c r="K23" s="71" t="s">
        <v>68</v>
      </c>
      <c r="L23" s="71" t="s">
        <v>68</v>
      </c>
      <c r="M23" s="72" t="s">
        <v>68</v>
      </c>
      <c r="N23" s="43"/>
      <c r="O23" s="43"/>
      <c r="P23" s="56"/>
      <c r="Q23" s="57"/>
    </row>
    <row r="24" spans="1:17" x14ac:dyDescent="0.35">
      <c r="A24" s="49" t="s">
        <v>38</v>
      </c>
      <c r="B24" s="43"/>
      <c r="C24" s="56">
        <v>0.85</v>
      </c>
      <c r="D24" s="56">
        <v>0.75</v>
      </c>
      <c r="E24" s="57">
        <v>0.79</v>
      </c>
      <c r="F24" s="43"/>
      <c r="G24" s="56">
        <v>0.85</v>
      </c>
      <c r="H24" s="43">
        <v>0.75</v>
      </c>
      <c r="I24" s="24">
        <v>0.79</v>
      </c>
      <c r="J24" s="43"/>
      <c r="K24" s="71" t="s">
        <v>68</v>
      </c>
      <c r="L24" s="71" t="s">
        <v>68</v>
      </c>
      <c r="M24" s="72" t="s">
        <v>68</v>
      </c>
      <c r="N24" s="43"/>
      <c r="O24" s="56"/>
      <c r="P24" s="43"/>
      <c r="Q24" s="57"/>
    </row>
    <row r="25" spans="1:17" x14ac:dyDescent="0.35">
      <c r="A25" s="50" t="s">
        <v>39</v>
      </c>
      <c r="B25" s="44"/>
      <c r="C25" s="44" t="s">
        <v>68</v>
      </c>
      <c r="D25" s="44" t="s">
        <v>68</v>
      </c>
      <c r="E25" s="45" t="s">
        <v>68</v>
      </c>
      <c r="F25" s="44"/>
      <c r="G25" s="44" t="s">
        <v>68</v>
      </c>
      <c r="H25" s="44" t="s">
        <v>68</v>
      </c>
      <c r="I25" s="45" t="s">
        <v>68</v>
      </c>
      <c r="J25" s="44"/>
      <c r="K25" s="79" t="s">
        <v>68</v>
      </c>
      <c r="L25" s="79" t="s">
        <v>68</v>
      </c>
      <c r="M25" s="80" t="s">
        <v>68</v>
      </c>
      <c r="N25" s="44"/>
      <c r="O25" s="44"/>
      <c r="P25" s="44"/>
      <c r="Q25" s="45"/>
    </row>
    <row r="26" spans="1:17" x14ac:dyDescent="0.35">
      <c r="A26" s="31"/>
      <c r="B26" s="43"/>
      <c r="C26" s="43"/>
      <c r="D26" s="5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35">
      <c r="A28" s="112" t="s">
        <v>64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4"/>
    </row>
    <row r="29" spans="1:17" x14ac:dyDescent="0.35">
      <c r="A29" s="51" t="s">
        <v>54</v>
      </c>
      <c r="B29" s="109" t="s">
        <v>63</v>
      </c>
      <c r="C29" s="110"/>
      <c r="D29" s="110"/>
      <c r="E29" s="111"/>
      <c r="F29" s="109" t="s">
        <v>71</v>
      </c>
      <c r="G29" s="110"/>
      <c r="H29" s="110"/>
      <c r="I29" s="111"/>
      <c r="J29" s="109"/>
      <c r="K29" s="110"/>
      <c r="L29" s="110"/>
      <c r="M29" s="111"/>
      <c r="N29" s="109" t="s">
        <v>67</v>
      </c>
      <c r="O29" s="110"/>
      <c r="P29" s="110"/>
      <c r="Q29" s="111"/>
    </row>
    <row r="30" spans="1:17" x14ac:dyDescent="0.35">
      <c r="A30" s="52" t="s">
        <v>55</v>
      </c>
      <c r="B30" s="97" t="s">
        <v>52</v>
      </c>
      <c r="C30" s="98"/>
      <c r="D30" s="98"/>
      <c r="E30" s="99"/>
      <c r="F30" s="97" t="s">
        <v>74</v>
      </c>
      <c r="G30" s="98"/>
      <c r="H30" s="98"/>
      <c r="I30" s="99"/>
      <c r="J30" s="97" t="s">
        <v>53</v>
      </c>
      <c r="K30" s="98"/>
      <c r="L30" s="98"/>
      <c r="M30" s="99"/>
      <c r="N30" s="97" t="s">
        <v>57</v>
      </c>
      <c r="O30" s="98"/>
      <c r="P30" s="98"/>
      <c r="Q30" s="99"/>
    </row>
    <row r="31" spans="1:17" x14ac:dyDescent="0.35">
      <c r="A31" s="47" t="s">
        <v>56</v>
      </c>
      <c r="B31" s="22" t="s">
        <v>40</v>
      </c>
      <c r="C31" s="22" t="s">
        <v>41</v>
      </c>
      <c r="D31" s="22" t="s">
        <v>42</v>
      </c>
      <c r="E31" s="23" t="s">
        <v>43</v>
      </c>
      <c r="F31" s="22" t="s">
        <v>40</v>
      </c>
      <c r="G31" s="22" t="s">
        <v>41</v>
      </c>
      <c r="H31" s="22" t="s">
        <v>42</v>
      </c>
      <c r="I31" s="23" t="s">
        <v>43</v>
      </c>
      <c r="J31" s="22" t="s">
        <v>40</v>
      </c>
      <c r="K31" s="22" t="s">
        <v>41</v>
      </c>
      <c r="L31" s="22" t="s">
        <v>42</v>
      </c>
      <c r="M31" s="23" t="s">
        <v>43</v>
      </c>
      <c r="N31" s="22" t="s">
        <v>40</v>
      </c>
      <c r="O31" s="22" t="s">
        <v>41</v>
      </c>
      <c r="P31" s="22" t="s">
        <v>42</v>
      </c>
      <c r="Q31" s="23" t="s">
        <v>43</v>
      </c>
    </row>
    <row r="32" spans="1:17" x14ac:dyDescent="0.35">
      <c r="A32" s="49" t="s">
        <v>37</v>
      </c>
      <c r="B32" s="43"/>
      <c r="C32" s="62">
        <v>0.83</v>
      </c>
      <c r="D32" s="61">
        <v>0.79</v>
      </c>
      <c r="E32" s="64">
        <v>0.65</v>
      </c>
      <c r="F32" s="43"/>
      <c r="G32" s="43">
        <v>0.85</v>
      </c>
      <c r="H32" s="56">
        <v>0.75</v>
      </c>
      <c r="I32" s="24">
        <v>0.79</v>
      </c>
      <c r="J32" s="43"/>
      <c r="K32" s="71" t="s">
        <v>68</v>
      </c>
      <c r="L32" s="71" t="s">
        <v>68</v>
      </c>
      <c r="M32" s="72" t="s">
        <v>68</v>
      </c>
      <c r="N32" s="43"/>
      <c r="O32" s="43">
        <v>0.86</v>
      </c>
      <c r="P32" s="43">
        <v>0.71</v>
      </c>
      <c r="Q32" s="24">
        <v>0.72</v>
      </c>
    </row>
    <row r="33" spans="1:21" x14ac:dyDescent="0.35">
      <c r="A33" s="49" t="s">
        <v>38</v>
      </c>
      <c r="B33" s="43"/>
      <c r="C33" s="56">
        <v>0.86</v>
      </c>
      <c r="D33" s="71">
        <v>0.73</v>
      </c>
      <c r="E33" s="57">
        <v>0.78</v>
      </c>
      <c r="F33" s="43"/>
      <c r="G33" s="56">
        <v>0.86</v>
      </c>
      <c r="H33" s="43">
        <v>0.73</v>
      </c>
      <c r="I33" s="57">
        <v>0.81</v>
      </c>
      <c r="J33" s="43"/>
      <c r="K33" s="71" t="s">
        <v>68</v>
      </c>
      <c r="L33" s="71" t="s">
        <v>68</v>
      </c>
      <c r="M33" s="72" t="s">
        <v>68</v>
      </c>
      <c r="N33" s="43"/>
      <c r="O33" s="56">
        <v>0.86</v>
      </c>
      <c r="P33" s="71">
        <v>0.73</v>
      </c>
      <c r="Q33" s="57">
        <v>0.81</v>
      </c>
    </row>
    <row r="34" spans="1:21" x14ac:dyDescent="0.35">
      <c r="A34" s="50" t="s">
        <v>39</v>
      </c>
      <c r="B34" s="44"/>
      <c r="C34" s="65">
        <v>0.76</v>
      </c>
      <c r="D34" s="65">
        <v>0.69</v>
      </c>
      <c r="E34" s="66">
        <v>0.69</v>
      </c>
      <c r="F34" s="44"/>
      <c r="G34" s="44" t="s">
        <v>68</v>
      </c>
      <c r="H34" s="44" t="s">
        <v>68</v>
      </c>
      <c r="I34" s="45" t="s">
        <v>68</v>
      </c>
      <c r="J34" s="44"/>
      <c r="K34" s="79" t="s">
        <v>68</v>
      </c>
      <c r="L34" s="79" t="s">
        <v>68</v>
      </c>
      <c r="M34" s="80" t="s">
        <v>68</v>
      </c>
      <c r="N34" s="44"/>
      <c r="O34" s="44">
        <v>0.82</v>
      </c>
      <c r="P34" s="67">
        <v>0.74</v>
      </c>
      <c r="Q34" s="45">
        <v>0.79</v>
      </c>
    </row>
    <row r="35" spans="1:2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21" x14ac:dyDescent="0.35">
      <c r="A36"/>
      <c r="B36"/>
      <c r="C36" s="22" t="s">
        <v>41</v>
      </c>
      <c r="D36" s="22" t="s">
        <v>42</v>
      </c>
      <c r="E36" s="23" t="s">
        <v>43</v>
      </c>
      <c r="F36"/>
      <c r="G36"/>
      <c r="H36"/>
      <c r="I36"/>
      <c r="J36"/>
      <c r="K36"/>
      <c r="L36"/>
      <c r="M36"/>
      <c r="N36"/>
      <c r="O36"/>
      <c r="P36"/>
      <c r="Q36"/>
    </row>
    <row r="37" spans="1:21" x14ac:dyDescent="0.35">
      <c r="A37" t="s">
        <v>110</v>
      </c>
      <c r="B37"/>
      <c r="C37">
        <v>13825</v>
      </c>
      <c r="D37">
        <v>1965</v>
      </c>
      <c r="E37">
        <v>9677</v>
      </c>
      <c r="F37"/>
      <c r="G37"/>
      <c r="H37"/>
      <c r="I37"/>
      <c r="J37"/>
      <c r="K37"/>
      <c r="L37"/>
      <c r="M37"/>
      <c r="N37"/>
      <c r="O37"/>
      <c r="P37"/>
      <c r="Q37"/>
    </row>
    <row r="38" spans="1:2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21" x14ac:dyDescent="0.35">
      <c r="A39" s="112" t="s">
        <v>73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4"/>
    </row>
    <row r="40" spans="1:21" x14ac:dyDescent="0.35">
      <c r="A40" s="48" t="s">
        <v>54</v>
      </c>
      <c r="B40" s="103" t="s">
        <v>69</v>
      </c>
      <c r="C40" s="104"/>
      <c r="D40" s="104"/>
      <c r="E40" s="104"/>
      <c r="F40" s="105"/>
      <c r="G40" s="103" t="s">
        <v>72</v>
      </c>
      <c r="H40" s="104"/>
      <c r="I40" s="104"/>
      <c r="J40" s="104"/>
      <c r="K40" s="105"/>
      <c r="L40" s="103"/>
      <c r="M40" s="104"/>
      <c r="N40" s="104"/>
      <c r="O40" s="104"/>
      <c r="P40" s="105"/>
      <c r="Q40" s="103"/>
      <c r="R40" s="104"/>
      <c r="S40" s="104"/>
      <c r="T40" s="104"/>
      <c r="U40" s="105"/>
    </row>
    <row r="41" spans="1:21" x14ac:dyDescent="0.35">
      <c r="A41" s="52" t="s">
        <v>55</v>
      </c>
      <c r="B41" s="125" t="s">
        <v>52</v>
      </c>
      <c r="C41" s="126"/>
      <c r="D41" s="126"/>
      <c r="E41" s="126"/>
      <c r="F41" s="127"/>
      <c r="G41" s="125" t="s">
        <v>74</v>
      </c>
      <c r="H41" s="126"/>
      <c r="I41" s="126"/>
      <c r="J41" s="126"/>
      <c r="K41" s="127"/>
      <c r="L41" s="125" t="s">
        <v>53</v>
      </c>
      <c r="M41" s="126"/>
      <c r="N41" s="126"/>
      <c r="O41" s="126"/>
      <c r="P41" s="127"/>
      <c r="Q41" s="125" t="s">
        <v>58</v>
      </c>
      <c r="R41" s="126"/>
      <c r="S41" s="126"/>
      <c r="T41" s="126"/>
      <c r="U41" s="127"/>
    </row>
    <row r="42" spans="1:21" x14ac:dyDescent="0.35">
      <c r="A42" s="47" t="s">
        <v>56</v>
      </c>
      <c r="B42" s="53" t="s">
        <v>111</v>
      </c>
      <c r="C42" s="22" t="s">
        <v>92</v>
      </c>
      <c r="D42" s="21" t="s">
        <v>41</v>
      </c>
      <c r="E42" s="21" t="s">
        <v>42</v>
      </c>
      <c r="F42" s="20" t="s">
        <v>43</v>
      </c>
      <c r="G42" s="53" t="s">
        <v>111</v>
      </c>
      <c r="H42" s="22" t="s">
        <v>92</v>
      </c>
      <c r="I42" s="21" t="s">
        <v>41</v>
      </c>
      <c r="J42" s="21" t="s">
        <v>42</v>
      </c>
      <c r="K42" s="20" t="s">
        <v>43</v>
      </c>
      <c r="L42" s="53" t="s">
        <v>111</v>
      </c>
      <c r="M42" s="130" t="s">
        <v>92</v>
      </c>
      <c r="N42" s="21" t="s">
        <v>41</v>
      </c>
      <c r="O42" s="21" t="s">
        <v>42</v>
      </c>
      <c r="P42" s="20" t="s">
        <v>43</v>
      </c>
      <c r="Q42" s="53" t="s">
        <v>111</v>
      </c>
      <c r="R42" s="130" t="s">
        <v>92</v>
      </c>
      <c r="S42" s="21" t="s">
        <v>41</v>
      </c>
      <c r="T42" s="21" t="s">
        <v>42</v>
      </c>
      <c r="U42" s="20" t="s">
        <v>43</v>
      </c>
    </row>
    <row r="43" spans="1:21" x14ac:dyDescent="0.35">
      <c r="A43" s="49" t="s">
        <v>37</v>
      </c>
      <c r="B43" s="30">
        <v>0.87450000000000006</v>
      </c>
      <c r="C43" s="128">
        <f>(D43*$C$37+E43*$D$37+F43*$E$37)/($C$37+$D$37+$E$37)</f>
        <v>0.79342875093257936</v>
      </c>
      <c r="D43" s="31">
        <v>0.83</v>
      </c>
      <c r="E43" s="31">
        <v>0.75</v>
      </c>
      <c r="F43" s="18">
        <v>0.75</v>
      </c>
      <c r="G43" s="30">
        <v>0.90069999999999995</v>
      </c>
      <c r="H43" s="128">
        <f>(I43*$C$37+J43*$D$37+K43*$E$37)/($C$37+$D$37+$E$37)</f>
        <v>0.8402293163702047</v>
      </c>
      <c r="I43" s="31">
        <v>0.86</v>
      </c>
      <c r="J43" s="31">
        <v>0.85</v>
      </c>
      <c r="K43" s="18">
        <v>0.81</v>
      </c>
      <c r="L43" s="30"/>
      <c r="M43" s="128" t="e">
        <f>(N43*$C$37+O43*$D$37+P43*$E$37)/($C$37+$D$37+$E$37)</f>
        <v>#VALUE!</v>
      </c>
      <c r="N43" s="31" t="s">
        <v>68</v>
      </c>
      <c r="O43" s="31" t="s">
        <v>68</v>
      </c>
      <c r="P43" s="18" t="s">
        <v>68</v>
      </c>
      <c r="Q43" s="30"/>
      <c r="R43" s="128">
        <f>(S43*$C$37+T43*$D$37+U43*$E$37)/($C$37+$D$37+$E$37)</f>
        <v>0</v>
      </c>
      <c r="S43" s="31"/>
      <c r="T43" s="31"/>
      <c r="U43" s="18"/>
    </row>
    <row r="44" spans="1:21" x14ac:dyDescent="0.35">
      <c r="A44" s="49" t="s">
        <v>38</v>
      </c>
      <c r="B44" s="30">
        <v>0.877</v>
      </c>
      <c r="C44" s="128">
        <f t="shared" ref="C44:C45" si="0">(D44*$C$37+E44*$D$37+F44*$E$37)/($C$37+$D$37+$E$37)</f>
        <v>0.81948521616209213</v>
      </c>
      <c r="D44" s="31">
        <v>0.85</v>
      </c>
      <c r="E44" s="31">
        <v>0.75</v>
      </c>
      <c r="F44" s="18">
        <v>0.79</v>
      </c>
      <c r="G44" s="30">
        <v>0.877</v>
      </c>
      <c r="H44" s="128">
        <f t="shared" ref="H44:H45" si="1">(I44*$C$37+J44*$D$37+K44*$E$37)/($C$37+$D$37+$E$37)</f>
        <v>0.81948521616209213</v>
      </c>
      <c r="I44" s="31">
        <v>0.85</v>
      </c>
      <c r="J44" s="31">
        <v>0.75</v>
      </c>
      <c r="K44" s="18">
        <v>0.79</v>
      </c>
      <c r="L44" s="30"/>
      <c r="M44" s="128" t="e">
        <f t="shared" ref="M44:M45" si="2">(N44*$C$37+O44*$D$37+P44*$E$37)/($C$37+$D$37+$E$37)</f>
        <v>#VALUE!</v>
      </c>
      <c r="N44" s="31" t="s">
        <v>68</v>
      </c>
      <c r="O44" s="31" t="s">
        <v>68</v>
      </c>
      <c r="P44" s="18" t="s">
        <v>68</v>
      </c>
      <c r="Q44" s="30"/>
      <c r="R44" s="128">
        <f t="shared" ref="R44:R45" si="3">(S44*$C$37+T44*$D$37+U44*$E$37)/($C$37+$D$37+$E$37)</f>
        <v>0</v>
      </c>
      <c r="S44" s="31"/>
      <c r="T44" s="31"/>
      <c r="U44" s="18"/>
    </row>
    <row r="45" spans="1:21" x14ac:dyDescent="0.35">
      <c r="A45" s="50" t="s">
        <v>39</v>
      </c>
      <c r="B45" s="55"/>
      <c r="C45" s="129" t="e">
        <f t="shared" si="0"/>
        <v>#VALUE!</v>
      </c>
      <c r="D45" s="25" t="s">
        <v>68</v>
      </c>
      <c r="E45" s="25" t="s">
        <v>68</v>
      </c>
      <c r="F45" s="26" t="s">
        <v>68</v>
      </c>
      <c r="G45" s="55"/>
      <c r="H45" s="129" t="e">
        <f t="shared" si="1"/>
        <v>#VALUE!</v>
      </c>
      <c r="I45" s="25" t="s">
        <v>68</v>
      </c>
      <c r="J45" s="44"/>
      <c r="K45" s="26" t="s">
        <v>68</v>
      </c>
      <c r="L45" s="55"/>
      <c r="M45" s="129" t="e">
        <f t="shared" si="2"/>
        <v>#VALUE!</v>
      </c>
      <c r="N45" s="25" t="s">
        <v>68</v>
      </c>
      <c r="O45" s="25" t="s">
        <v>68</v>
      </c>
      <c r="P45" s="26" t="s">
        <v>68</v>
      </c>
      <c r="Q45" s="55"/>
      <c r="R45" s="129">
        <f t="shared" si="3"/>
        <v>0</v>
      </c>
      <c r="S45" s="25"/>
      <c r="T45" s="25"/>
      <c r="U45" s="26"/>
    </row>
    <row r="46" spans="1:21" x14ac:dyDescent="0.35">
      <c r="A46" s="31"/>
      <c r="B46" s="43"/>
      <c r="C46" s="43"/>
      <c r="D46" s="56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21" x14ac:dyDescent="0.35">
      <c r="A47" s="112" t="s">
        <v>64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4"/>
    </row>
    <row r="48" spans="1:21" x14ac:dyDescent="0.35">
      <c r="A48" s="48" t="s">
        <v>54</v>
      </c>
      <c r="B48" s="103" t="s">
        <v>63</v>
      </c>
      <c r="C48" s="104"/>
      <c r="D48" s="104"/>
      <c r="E48" s="104"/>
      <c r="F48" s="105"/>
      <c r="G48" s="103" t="s">
        <v>71</v>
      </c>
      <c r="H48" s="104"/>
      <c r="I48" s="104"/>
      <c r="J48" s="104"/>
      <c r="K48" s="105"/>
      <c r="L48" s="103"/>
      <c r="M48" s="104"/>
      <c r="N48" s="104"/>
      <c r="O48" s="104"/>
      <c r="P48" s="105"/>
      <c r="Q48" s="103" t="s">
        <v>67</v>
      </c>
      <c r="R48" s="104"/>
      <c r="S48" s="104"/>
      <c r="T48" s="104"/>
      <c r="U48" s="105"/>
    </row>
    <row r="49" spans="1:21" x14ac:dyDescent="0.35">
      <c r="A49" s="52" t="s">
        <v>55</v>
      </c>
      <c r="B49" s="125" t="s">
        <v>52</v>
      </c>
      <c r="C49" s="126"/>
      <c r="D49" s="126"/>
      <c r="E49" s="126"/>
      <c r="F49" s="127"/>
      <c r="G49" s="125" t="s">
        <v>74</v>
      </c>
      <c r="H49" s="126"/>
      <c r="I49" s="126"/>
      <c r="J49" s="126"/>
      <c r="K49" s="127"/>
      <c r="L49" s="125" t="s">
        <v>53</v>
      </c>
      <c r="M49" s="126"/>
      <c r="N49" s="126"/>
      <c r="O49" s="126"/>
      <c r="P49" s="127"/>
      <c r="Q49" s="125" t="s">
        <v>58</v>
      </c>
      <c r="R49" s="126"/>
      <c r="S49" s="126"/>
      <c r="T49" s="126"/>
      <c r="U49" s="127"/>
    </row>
    <row r="50" spans="1:21" x14ac:dyDescent="0.35">
      <c r="A50" s="47" t="s">
        <v>56</v>
      </c>
      <c r="B50" s="53" t="s">
        <v>111</v>
      </c>
      <c r="C50" s="22" t="s">
        <v>92</v>
      </c>
      <c r="D50" s="21" t="s">
        <v>41</v>
      </c>
      <c r="E50" s="21" t="s">
        <v>42</v>
      </c>
      <c r="F50" s="20" t="s">
        <v>43</v>
      </c>
      <c r="G50" s="53" t="s">
        <v>111</v>
      </c>
      <c r="H50" s="22" t="s">
        <v>92</v>
      </c>
      <c r="I50" s="21" t="s">
        <v>41</v>
      </c>
      <c r="J50" s="21" t="s">
        <v>42</v>
      </c>
      <c r="K50" s="20" t="s">
        <v>43</v>
      </c>
      <c r="L50" s="53" t="s">
        <v>111</v>
      </c>
      <c r="M50" s="130" t="s">
        <v>92</v>
      </c>
      <c r="N50" s="21" t="s">
        <v>41</v>
      </c>
      <c r="O50" s="21" t="s">
        <v>42</v>
      </c>
      <c r="P50" s="20" t="s">
        <v>43</v>
      </c>
      <c r="Q50" s="53" t="s">
        <v>111</v>
      </c>
      <c r="R50" s="130" t="s">
        <v>92</v>
      </c>
      <c r="S50" s="21" t="s">
        <v>41</v>
      </c>
      <c r="T50" s="21" t="s">
        <v>42</v>
      </c>
      <c r="U50" s="20" t="s">
        <v>43</v>
      </c>
    </row>
    <row r="51" spans="1:21" x14ac:dyDescent="0.35">
      <c r="A51" s="49" t="s">
        <v>37</v>
      </c>
      <c r="B51" s="30">
        <v>0.81230000000000002</v>
      </c>
      <c r="C51" s="128">
        <f>(D51*$C$37+E51*$D$37+F51*$E$37)/($C$37+$D$37+$E$37)</f>
        <v>0.75851690422900231</v>
      </c>
      <c r="D51" s="31">
        <v>0.83</v>
      </c>
      <c r="E51" s="31">
        <v>0.79</v>
      </c>
      <c r="F51" s="18">
        <v>0.65</v>
      </c>
      <c r="G51" s="30">
        <v>0.876</v>
      </c>
      <c r="H51" s="128">
        <f>(I51*$C$37+J51*$D$37+K51*$E$37)/($C$37+$D$37+$E$37)</f>
        <v>0.81948521616209213</v>
      </c>
      <c r="I51" s="31">
        <v>0.85</v>
      </c>
      <c r="J51" s="31">
        <v>0.75</v>
      </c>
      <c r="K51" s="18">
        <v>0.79</v>
      </c>
      <c r="L51" s="30"/>
      <c r="M51" s="128">
        <f>(N51*$C$37+O51*$D$37+P51*$E$37)/($C$37+$D$37+$E$37)</f>
        <v>0</v>
      </c>
      <c r="N51" s="31"/>
      <c r="O51" s="31"/>
      <c r="P51" s="18"/>
      <c r="Q51" s="30">
        <v>0.89139999999999997</v>
      </c>
      <c r="R51" s="128">
        <f>(S51*$C$37+T51*$D$37+U51*$E$37)/($C$37+$D$37+$E$37)</f>
        <v>0.79522872737267836</v>
      </c>
      <c r="S51" s="31">
        <v>0.86</v>
      </c>
      <c r="T51" s="31">
        <v>0.71</v>
      </c>
      <c r="U51" s="18">
        <v>0.72</v>
      </c>
    </row>
    <row r="52" spans="1:21" x14ac:dyDescent="0.35">
      <c r="A52" s="49" t="s">
        <v>38</v>
      </c>
      <c r="B52" s="30">
        <v>0.87429999999999997</v>
      </c>
      <c r="C52" s="128">
        <f t="shared" ref="C52:C53" si="4">(D52*$C$37+E52*$D$37+F52*$E$37)/($C$37+$D$37+$E$37)</f>
        <v>0.81957081713590141</v>
      </c>
      <c r="D52" s="31">
        <v>0.86</v>
      </c>
      <c r="E52" s="31">
        <v>0.73</v>
      </c>
      <c r="F52" s="18">
        <v>0.78</v>
      </c>
      <c r="G52" s="30">
        <v>0.87439999999999996</v>
      </c>
      <c r="H52" s="128">
        <f t="shared" ref="H52:H53" si="5">(I52*$C$37+J52*$D$37+K52*$E$37)/($C$37+$D$37+$E$37)</f>
        <v>0.83097027525817724</v>
      </c>
      <c r="I52" s="31">
        <v>0.86</v>
      </c>
      <c r="J52" s="31">
        <v>0.73</v>
      </c>
      <c r="K52" s="18">
        <v>0.81</v>
      </c>
      <c r="L52" s="30"/>
      <c r="M52" s="128">
        <f t="shared" ref="M52:M53" si="6">(N52*$C$37+O52*$D$37+P52*$E$37)/($C$37+$D$37+$E$37)</f>
        <v>0</v>
      </c>
      <c r="N52" s="31"/>
      <c r="O52" s="31"/>
      <c r="P52" s="18"/>
      <c r="Q52" s="30">
        <v>0.87439999999999996</v>
      </c>
      <c r="R52" s="128">
        <f t="shared" ref="R52:R53" si="7">(S52*$C$37+T52*$D$37+U52*$E$37)/($C$37+$D$37+$E$37)</f>
        <v>0.83097027525817724</v>
      </c>
      <c r="S52" s="31">
        <v>0.86</v>
      </c>
      <c r="T52" s="31">
        <v>0.73</v>
      </c>
      <c r="U52" s="18">
        <v>0.81</v>
      </c>
    </row>
    <row r="53" spans="1:21" x14ac:dyDescent="0.35">
      <c r="A53" s="50" t="s">
        <v>39</v>
      </c>
      <c r="B53" s="55">
        <v>0.84019999999999995</v>
      </c>
      <c r="C53" s="129">
        <f t="shared" si="4"/>
        <v>0.72800015706600696</v>
      </c>
      <c r="D53" s="25">
        <v>0.76</v>
      </c>
      <c r="E53" s="25">
        <v>0.69</v>
      </c>
      <c r="F53" s="26">
        <v>0.69</v>
      </c>
      <c r="G53" s="55"/>
      <c r="H53" s="129" t="e">
        <f t="shared" si="5"/>
        <v>#VALUE!</v>
      </c>
      <c r="I53" s="25" t="s">
        <v>68</v>
      </c>
      <c r="J53" s="44" t="s">
        <v>68</v>
      </c>
      <c r="K53" s="26" t="s">
        <v>68</v>
      </c>
      <c r="L53" s="55"/>
      <c r="M53" s="129">
        <f t="shared" si="6"/>
        <v>0</v>
      </c>
      <c r="N53" s="25"/>
      <c r="O53" s="25"/>
      <c r="P53" s="26"/>
      <c r="Q53" s="55">
        <v>0.84389999999999998</v>
      </c>
      <c r="R53" s="129">
        <f t="shared" si="7"/>
        <v>0.80242784780303922</v>
      </c>
      <c r="S53" s="25">
        <v>0.82</v>
      </c>
      <c r="T53" s="25">
        <v>0.74</v>
      </c>
      <c r="U53" s="26">
        <v>0.79</v>
      </c>
    </row>
    <row r="54" spans="1:2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21" x14ac:dyDescent="0.35">
      <c r="A55" s="100" t="s">
        <v>66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2"/>
    </row>
    <row r="56" spans="1:21" x14ac:dyDescent="0.35">
      <c r="A56" s="48" t="s">
        <v>54</v>
      </c>
      <c r="B56" s="103" t="s">
        <v>60</v>
      </c>
      <c r="C56" s="104"/>
      <c r="D56" s="104"/>
      <c r="E56" s="104"/>
      <c r="F56" s="105"/>
      <c r="G56" s="103" t="s">
        <v>46</v>
      </c>
      <c r="H56" s="104"/>
      <c r="I56" s="104"/>
      <c r="J56" s="104"/>
      <c r="K56" s="105"/>
      <c r="L56" s="103" t="s">
        <v>48</v>
      </c>
      <c r="M56" s="104"/>
      <c r="N56" s="104"/>
      <c r="O56" s="104"/>
      <c r="P56" s="105"/>
      <c r="Q56" s="103" t="s">
        <v>49</v>
      </c>
      <c r="R56" s="104"/>
      <c r="S56" s="104"/>
      <c r="T56" s="104"/>
      <c r="U56" s="105"/>
    </row>
    <row r="57" spans="1:21" x14ac:dyDescent="0.35">
      <c r="A57" s="52" t="s">
        <v>55</v>
      </c>
      <c r="B57" s="103" t="s">
        <v>52</v>
      </c>
      <c r="C57" s="104"/>
      <c r="D57" s="104"/>
      <c r="E57" s="104"/>
      <c r="F57" s="105"/>
      <c r="G57" s="103" t="s">
        <v>74</v>
      </c>
      <c r="H57" s="104"/>
      <c r="I57" s="104"/>
      <c r="J57" s="104"/>
      <c r="K57" s="105"/>
      <c r="L57" s="103" t="s">
        <v>53</v>
      </c>
      <c r="M57" s="104"/>
      <c r="N57" s="104"/>
      <c r="O57" s="104"/>
      <c r="P57" s="105"/>
      <c r="Q57" s="103" t="s">
        <v>58</v>
      </c>
      <c r="R57" s="104"/>
      <c r="S57" s="104"/>
      <c r="T57" s="104"/>
      <c r="U57" s="105"/>
    </row>
    <row r="58" spans="1:21" ht="15.65" customHeight="1" x14ac:dyDescent="0.35">
      <c r="A58" s="47" t="s">
        <v>56</v>
      </c>
      <c r="B58" s="53" t="s">
        <v>40</v>
      </c>
      <c r="C58" s="22" t="s">
        <v>92</v>
      </c>
      <c r="D58" s="21" t="s">
        <v>41</v>
      </c>
      <c r="E58" s="21" t="s">
        <v>42</v>
      </c>
      <c r="F58" s="20" t="s">
        <v>43</v>
      </c>
      <c r="G58" s="53" t="s">
        <v>40</v>
      </c>
      <c r="H58" s="22" t="s">
        <v>92</v>
      </c>
      <c r="I58" s="21" t="s">
        <v>41</v>
      </c>
      <c r="J58" s="21" t="s">
        <v>42</v>
      </c>
      <c r="K58" s="20" t="s">
        <v>43</v>
      </c>
      <c r="L58" s="53" t="s">
        <v>40</v>
      </c>
      <c r="M58" s="22" t="s">
        <v>92</v>
      </c>
      <c r="N58" s="21" t="s">
        <v>41</v>
      </c>
      <c r="O58" s="21" t="s">
        <v>42</v>
      </c>
      <c r="P58" s="20" t="s">
        <v>43</v>
      </c>
      <c r="Q58" s="53" t="s">
        <v>40</v>
      </c>
      <c r="R58" s="22" t="s">
        <v>92</v>
      </c>
      <c r="S58" s="21" t="s">
        <v>41</v>
      </c>
      <c r="T58" s="21" t="s">
        <v>42</v>
      </c>
      <c r="U58" s="20" t="s">
        <v>43</v>
      </c>
    </row>
    <row r="59" spans="1:21" x14ac:dyDescent="0.35">
      <c r="A59" s="49" t="s">
        <v>37</v>
      </c>
      <c r="B59" s="30">
        <v>0.96889999999999998</v>
      </c>
      <c r="C59" s="128">
        <f>(D59*$C$37+E59*$D$37+F59*$E$37)/($C$37+$D$37+$E$37)</f>
        <v>0.8077983272470256</v>
      </c>
      <c r="D59" s="31">
        <v>0.83</v>
      </c>
      <c r="E59" s="31">
        <v>0.69</v>
      </c>
      <c r="F59" s="18">
        <v>0.8</v>
      </c>
      <c r="G59" s="30">
        <v>0.97750000000000004</v>
      </c>
      <c r="H59" s="128">
        <f>(I59*$C$37+J59*$D$37+K59*$E$37)/($C$37+$D$37+$E$37)</f>
        <v>0.80402913574429646</v>
      </c>
      <c r="I59" s="31">
        <v>0.82</v>
      </c>
      <c r="J59" s="31">
        <v>0.81</v>
      </c>
      <c r="K59" s="18">
        <v>0.78</v>
      </c>
      <c r="L59" s="30">
        <v>0.98499999999999999</v>
      </c>
      <c r="M59" s="128">
        <f>(N59*$C$37+O59*$D$37+P59*$E$37)/($C$37+$D$37+$E$37)</f>
        <v>0.77971453253229661</v>
      </c>
      <c r="N59" s="31">
        <v>0.83</v>
      </c>
      <c r="O59" s="31">
        <v>0.72</v>
      </c>
      <c r="P59" s="18">
        <v>0.72</v>
      </c>
      <c r="Q59" s="30">
        <v>0.98029999999999995</v>
      </c>
      <c r="R59" s="128">
        <f>(S59*$C$37+T59*$D$37+U59*$E$37)/($C$37+$D$37+$E$37)</f>
        <v>0.800400518317823</v>
      </c>
      <c r="S59" s="31">
        <v>0.84</v>
      </c>
      <c r="T59" s="31">
        <v>0.77</v>
      </c>
      <c r="U59" s="18">
        <v>0.75</v>
      </c>
    </row>
    <row r="60" spans="1:21" x14ac:dyDescent="0.35">
      <c r="A60" s="49" t="s">
        <v>38</v>
      </c>
      <c r="B60" s="30">
        <v>0.99670000000000003</v>
      </c>
      <c r="C60" s="128">
        <f t="shared" ref="C60:C61" si="8">(D60*$C$37+E60*$D$37+F60*$E$37)/($C$37+$D$37+$E$37)</f>
        <v>0.81048611929163239</v>
      </c>
      <c r="D60" s="31">
        <v>0.86</v>
      </c>
      <c r="E60" s="31">
        <v>0.76</v>
      </c>
      <c r="F60" s="18">
        <v>0.75</v>
      </c>
      <c r="G60" s="30">
        <v>0.99670000000000003</v>
      </c>
      <c r="H60" s="128">
        <f t="shared" ref="H60:H61" si="9">(I60*$C$37+J60*$D$37+K60*$E$37)/($C$37+$D$37+$E$37)</f>
        <v>0.81048611929163239</v>
      </c>
      <c r="I60" s="31">
        <v>0.86</v>
      </c>
      <c r="J60" s="31">
        <v>0.76</v>
      </c>
      <c r="K60" s="18">
        <v>0.75</v>
      </c>
      <c r="L60" s="30">
        <v>0.99660000000000004</v>
      </c>
      <c r="M60" s="128">
        <f t="shared" ref="M60:M61" si="10">(N60*$C$37+O60*$D$37+P60*$E$37)/($C$37+$D$37+$E$37)</f>
        <v>0.81048611929163239</v>
      </c>
      <c r="N60" s="31">
        <v>0.86</v>
      </c>
      <c r="O60" s="31">
        <v>0.76</v>
      </c>
      <c r="P60" s="18">
        <v>0.75</v>
      </c>
      <c r="Q60" s="30">
        <v>0.99670000000000003</v>
      </c>
      <c r="R60" s="128">
        <f t="shared" ref="R60:R61" si="11">(S60*$C$37+T60*$D$37+U60*$E$37)/($C$37+$D$37+$E$37)</f>
        <v>0.81048611929163239</v>
      </c>
      <c r="S60" s="31">
        <v>0.86</v>
      </c>
      <c r="T60" s="31">
        <v>0.76</v>
      </c>
      <c r="U60" s="18">
        <v>0.75</v>
      </c>
    </row>
    <row r="61" spans="1:21" x14ac:dyDescent="0.35">
      <c r="A61" s="50" t="s">
        <v>39</v>
      </c>
      <c r="B61" s="55">
        <v>0.99390000000000001</v>
      </c>
      <c r="C61" s="129">
        <f t="shared" si="8"/>
        <v>0.76720108375544827</v>
      </c>
      <c r="D61" s="25">
        <v>0.79</v>
      </c>
      <c r="E61" s="25">
        <v>0.79</v>
      </c>
      <c r="F61" s="26">
        <v>0.73</v>
      </c>
      <c r="G61" s="55">
        <v>0.99470000000000003</v>
      </c>
      <c r="H61" s="129">
        <f t="shared" si="9"/>
        <v>0.75708485491027611</v>
      </c>
      <c r="I61" s="25">
        <v>0.78</v>
      </c>
      <c r="J61" s="44">
        <v>0.68</v>
      </c>
      <c r="K61" s="26">
        <v>0.74</v>
      </c>
      <c r="L61" s="55">
        <v>0.99960000000000004</v>
      </c>
      <c r="M61" s="129">
        <f t="shared" si="10"/>
        <v>0.7556272823654141</v>
      </c>
      <c r="N61" s="25">
        <v>0.79</v>
      </c>
      <c r="O61" s="25">
        <v>0.64</v>
      </c>
      <c r="P61" s="26">
        <v>0.73</v>
      </c>
      <c r="Q61" s="55">
        <v>0.98809999999999998</v>
      </c>
      <c r="R61" s="129">
        <f t="shared" si="11"/>
        <v>0.75745788667687597</v>
      </c>
      <c r="S61" s="25">
        <v>0.81</v>
      </c>
      <c r="T61" s="25">
        <v>0.72</v>
      </c>
      <c r="U61" s="26">
        <v>0.69</v>
      </c>
    </row>
    <row r="62" spans="1:2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2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2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22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22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22" x14ac:dyDescent="0.35">
      <c r="A67"/>
      <c r="B67"/>
      <c r="C67"/>
      <c r="D67"/>
      <c r="E67"/>
      <c r="F67"/>
      <c r="G67"/>
      <c r="H67"/>
      <c r="I67"/>
      <c r="J67" s="109" t="s">
        <v>46</v>
      </c>
      <c r="K67" s="110"/>
      <c r="L67" s="110"/>
      <c r="M67" s="111"/>
      <c r="N67"/>
      <c r="O67"/>
      <c r="P67"/>
      <c r="Q67"/>
    </row>
    <row r="68" spans="1:22" x14ac:dyDescent="0.35">
      <c r="A68" t="s">
        <v>70</v>
      </c>
      <c r="B68"/>
      <c r="C68"/>
      <c r="D68"/>
      <c r="E68"/>
      <c r="F68"/>
      <c r="G68"/>
      <c r="H68"/>
      <c r="I68"/>
      <c r="J68" s="97" t="s">
        <v>74</v>
      </c>
      <c r="K68" s="98"/>
      <c r="L68" s="98"/>
      <c r="M68" s="99"/>
      <c r="N68"/>
      <c r="O68"/>
      <c r="P68"/>
      <c r="Q68"/>
      <c r="S68" s="95" t="s">
        <v>5</v>
      </c>
      <c r="T68" s="95"/>
      <c r="U68" s="95"/>
      <c r="V68" s="95"/>
    </row>
    <row r="69" spans="1:22" x14ac:dyDescent="0.35">
      <c r="A69" s="51" t="s">
        <v>54</v>
      </c>
      <c r="B69" s="109" t="s">
        <v>44</v>
      </c>
      <c r="C69" s="110"/>
      <c r="D69" s="110"/>
      <c r="E69" s="111"/>
      <c r="F69"/>
      <c r="G69"/>
      <c r="H69"/>
      <c r="I69"/>
      <c r="J69" s="22" t="s">
        <v>40</v>
      </c>
      <c r="K69" s="22" t="s">
        <v>41</v>
      </c>
      <c r="L69" s="22" t="s">
        <v>42</v>
      </c>
      <c r="M69" s="23" t="s">
        <v>43</v>
      </c>
      <c r="N69"/>
      <c r="O69"/>
      <c r="P69"/>
      <c r="Q69"/>
      <c r="S69" t="s">
        <v>80</v>
      </c>
      <c r="T69" s="22" t="s">
        <v>41</v>
      </c>
      <c r="U69" s="22" t="s">
        <v>42</v>
      </c>
      <c r="V69" s="23" t="s">
        <v>43</v>
      </c>
    </row>
    <row r="70" spans="1:22" x14ac:dyDescent="0.35">
      <c r="A70" s="52" t="s">
        <v>55</v>
      </c>
      <c r="B70" s="58" t="s">
        <v>52</v>
      </c>
      <c r="C70" s="59"/>
      <c r="D70" s="59"/>
      <c r="E70" s="60"/>
      <c r="F70"/>
      <c r="G70"/>
      <c r="H70" t="s">
        <v>37</v>
      </c>
      <c r="I70" t="s">
        <v>5</v>
      </c>
      <c r="J70" s="43"/>
      <c r="K70" s="81">
        <v>0.87770000000000004</v>
      </c>
      <c r="L70" s="82">
        <v>0.9516</v>
      </c>
      <c r="M70" s="83">
        <v>0.54900000000000004</v>
      </c>
      <c r="N70"/>
      <c r="O70"/>
      <c r="P70"/>
      <c r="Q70"/>
      <c r="S70" t="s">
        <v>37</v>
      </c>
      <c r="T70" s="81">
        <v>0.87770000000000004</v>
      </c>
      <c r="U70" s="82">
        <v>0.9516</v>
      </c>
      <c r="V70" s="83">
        <v>0.54900000000000004</v>
      </c>
    </row>
    <row r="71" spans="1:22" x14ac:dyDescent="0.35">
      <c r="A71" s="47" t="s">
        <v>56</v>
      </c>
      <c r="B71" s="22" t="s">
        <v>40</v>
      </c>
      <c r="C71" s="22" t="s">
        <v>41</v>
      </c>
      <c r="D71" s="22" t="s">
        <v>42</v>
      </c>
      <c r="E71" s="23" t="s">
        <v>43</v>
      </c>
      <c r="F71"/>
      <c r="G71"/>
      <c r="H71"/>
      <c r="I71" t="s">
        <v>6</v>
      </c>
      <c r="J71" s="43"/>
      <c r="K71" s="82">
        <v>0.71279999999999999</v>
      </c>
      <c r="L71" s="81">
        <v>0.73770000000000002</v>
      </c>
      <c r="M71" s="84">
        <v>0.88580000000000003</v>
      </c>
      <c r="N71"/>
      <c r="O71"/>
      <c r="P71"/>
      <c r="Q71"/>
      <c r="S71" t="s">
        <v>38</v>
      </c>
      <c r="T71" s="85">
        <v>0.79620000000000002</v>
      </c>
      <c r="U71" s="85">
        <v>0.49459999999999998</v>
      </c>
      <c r="V71" s="86">
        <v>0.34789999999999999</v>
      </c>
    </row>
    <row r="72" spans="1:22" x14ac:dyDescent="0.35">
      <c r="A72" s="49" t="s">
        <v>37</v>
      </c>
      <c r="B72" s="43">
        <v>0.94669999999999999</v>
      </c>
      <c r="C72" s="61">
        <v>0.87</v>
      </c>
      <c r="D72" s="62">
        <v>0.8</v>
      </c>
      <c r="E72" s="63">
        <v>0.86</v>
      </c>
      <c r="F72"/>
      <c r="G72"/>
      <c r="H72" t="s">
        <v>38</v>
      </c>
      <c r="I72" t="s">
        <v>5</v>
      </c>
      <c r="J72" s="44"/>
      <c r="K72" s="85">
        <v>0.79620000000000002</v>
      </c>
      <c r="L72" s="85">
        <v>0.49459999999999998</v>
      </c>
      <c r="M72" s="86">
        <v>0.34789999999999999</v>
      </c>
      <c r="N72"/>
      <c r="O72"/>
      <c r="P72"/>
      <c r="Q72"/>
      <c r="S72" t="s">
        <v>39</v>
      </c>
      <c r="T72" s="1">
        <v>0.77700000000000002</v>
      </c>
      <c r="U72" s="1">
        <v>0.9677</v>
      </c>
      <c r="V72" s="1">
        <v>0.40029999999999999</v>
      </c>
    </row>
    <row r="73" spans="1:22" x14ac:dyDescent="0.35">
      <c r="A73" s="49" t="s">
        <v>38</v>
      </c>
      <c r="B73" s="43">
        <v>0.99680000000000002</v>
      </c>
      <c r="C73" s="43">
        <v>0.85</v>
      </c>
      <c r="D73" s="43">
        <v>0.74</v>
      </c>
      <c r="E73" s="24">
        <v>0.73</v>
      </c>
      <c r="F73"/>
      <c r="G73"/>
      <c r="H73"/>
      <c r="I73" t="s">
        <v>6</v>
      </c>
      <c r="J73"/>
      <c r="K73" s="1">
        <v>0.81720000000000004</v>
      </c>
      <c r="L73" s="1">
        <v>0.85429999999999995</v>
      </c>
      <c r="M73" s="1">
        <v>0.91320000000000001</v>
      </c>
      <c r="N73"/>
      <c r="O73"/>
      <c r="P73"/>
      <c r="Q73"/>
    </row>
    <row r="74" spans="1:22" x14ac:dyDescent="0.35">
      <c r="A74" s="50" t="s">
        <v>39</v>
      </c>
      <c r="B74" s="44">
        <v>0.98860000000000003</v>
      </c>
      <c r="C74" s="44">
        <v>0.78</v>
      </c>
      <c r="D74" s="44"/>
      <c r="E74" s="45"/>
      <c r="F74"/>
      <c r="G74"/>
      <c r="H74" t="s">
        <v>39</v>
      </c>
      <c r="I74" t="s">
        <v>5</v>
      </c>
      <c r="J74"/>
      <c r="K74" s="1">
        <v>0.77700000000000002</v>
      </c>
      <c r="L74" s="1">
        <v>0.9677</v>
      </c>
      <c r="M74" s="1">
        <v>0.40029999999999999</v>
      </c>
      <c r="N74"/>
      <c r="O74"/>
      <c r="P74"/>
      <c r="Q74"/>
      <c r="S74" s="95" t="s">
        <v>6</v>
      </c>
      <c r="T74" s="95"/>
      <c r="U74" s="95"/>
      <c r="V74" s="95"/>
    </row>
    <row r="75" spans="1:22" x14ac:dyDescent="0.35">
      <c r="A75"/>
      <c r="B75"/>
      <c r="C75"/>
      <c r="D75"/>
      <c r="E75"/>
      <c r="F75"/>
      <c r="G75"/>
      <c r="H75"/>
      <c r="I75" t="s">
        <v>6</v>
      </c>
      <c r="J75"/>
      <c r="K75" s="1">
        <v>0.63670000000000004</v>
      </c>
      <c r="L75" s="1">
        <v>0.72419999999999995</v>
      </c>
      <c r="M75" s="1">
        <v>0.90900000000000003</v>
      </c>
      <c r="N75"/>
      <c r="O75"/>
      <c r="P75"/>
      <c r="Q75"/>
      <c r="S75" t="s">
        <v>81</v>
      </c>
      <c r="T75" s="22" t="s">
        <v>41</v>
      </c>
      <c r="U75" s="22" t="s">
        <v>42</v>
      </c>
      <c r="V75" s="23" t="s">
        <v>43</v>
      </c>
    </row>
    <row r="76" spans="1:22" x14ac:dyDescent="0.35">
      <c r="A76"/>
      <c r="B76" s="109" t="s">
        <v>61</v>
      </c>
      <c r="C76" s="110"/>
      <c r="D76" s="110"/>
      <c r="E76" s="111"/>
      <c r="F76"/>
      <c r="G76"/>
      <c r="H76"/>
      <c r="I76"/>
      <c r="J76"/>
      <c r="K76"/>
      <c r="L76"/>
      <c r="M76"/>
      <c r="N76"/>
      <c r="O76"/>
      <c r="P76"/>
      <c r="Q76"/>
      <c r="S76" t="s">
        <v>37</v>
      </c>
      <c r="T76" s="82">
        <v>0.71279999999999999</v>
      </c>
      <c r="U76" s="81">
        <v>0.73770000000000002</v>
      </c>
      <c r="V76" s="84">
        <v>0.88580000000000003</v>
      </c>
    </row>
    <row r="77" spans="1:22" x14ac:dyDescent="0.35">
      <c r="A77"/>
      <c r="B77" s="97" t="s">
        <v>52</v>
      </c>
      <c r="C77" s="98"/>
      <c r="D77" s="98"/>
      <c r="E77" s="99"/>
      <c r="F77"/>
      <c r="G77"/>
      <c r="H77"/>
      <c r="I77"/>
      <c r="J77"/>
      <c r="K77"/>
      <c r="L77"/>
      <c r="M77"/>
      <c r="N77"/>
      <c r="O77"/>
      <c r="P77"/>
      <c r="Q77"/>
      <c r="S77" t="s">
        <v>38</v>
      </c>
      <c r="T77" s="1">
        <v>0.81720000000000004</v>
      </c>
      <c r="U77" s="1">
        <v>0.85429999999999995</v>
      </c>
      <c r="V77" s="1">
        <v>0.91320000000000001</v>
      </c>
    </row>
    <row r="78" spans="1:22" x14ac:dyDescent="0.35">
      <c r="A78"/>
      <c r="B78" s="22" t="s">
        <v>40</v>
      </c>
      <c r="C78" s="22" t="s">
        <v>41</v>
      </c>
      <c r="D78" s="22" t="s">
        <v>42</v>
      </c>
      <c r="E78" s="23" t="s">
        <v>43</v>
      </c>
      <c r="F78"/>
      <c r="G78"/>
      <c r="H78"/>
      <c r="I78"/>
      <c r="J78" s="109" t="s">
        <v>79</v>
      </c>
      <c r="K78" s="110"/>
      <c r="L78" s="110"/>
      <c r="M78" s="111"/>
      <c r="N78"/>
      <c r="O78"/>
      <c r="P78"/>
      <c r="Q78"/>
      <c r="S78" t="s">
        <v>39</v>
      </c>
      <c r="T78" s="1">
        <v>0.63670000000000004</v>
      </c>
      <c r="U78" s="1">
        <v>0.72419999999999995</v>
      </c>
      <c r="V78" s="1">
        <v>0.90900000000000003</v>
      </c>
    </row>
    <row r="79" spans="1:22" x14ac:dyDescent="0.35">
      <c r="A79"/>
      <c r="B79" s="43">
        <v>0.97250000000000003</v>
      </c>
      <c r="C79" s="62">
        <v>0.8</v>
      </c>
      <c r="D79" s="62">
        <v>0.69</v>
      </c>
      <c r="E79" s="64">
        <v>0.73</v>
      </c>
      <c r="F79"/>
      <c r="G79"/>
      <c r="H79"/>
      <c r="I79"/>
      <c r="J79" s="97" t="s">
        <v>74</v>
      </c>
      <c r="K79" s="98"/>
      <c r="L79" s="98"/>
      <c r="M79" s="99"/>
      <c r="N79"/>
      <c r="O79"/>
      <c r="P79"/>
      <c r="Q79"/>
    </row>
    <row r="80" spans="1:22" x14ac:dyDescent="0.35">
      <c r="A80"/>
      <c r="B80" s="43">
        <v>0.99570000000000003</v>
      </c>
      <c r="C80" s="56">
        <v>0.85</v>
      </c>
      <c r="D80" s="56">
        <v>0.74</v>
      </c>
      <c r="E80" s="57">
        <v>0.78</v>
      </c>
      <c r="F80"/>
      <c r="G80"/>
      <c r="H80"/>
      <c r="I80"/>
      <c r="J80" s="22" t="s">
        <v>40</v>
      </c>
      <c r="K80" s="22" t="s">
        <v>41</v>
      </c>
      <c r="L80" s="22" t="s">
        <v>42</v>
      </c>
      <c r="M80" s="23" t="s">
        <v>43</v>
      </c>
      <c r="P80"/>
      <c r="Q80"/>
    </row>
    <row r="81" spans="1:17" x14ac:dyDescent="0.35">
      <c r="A81"/>
      <c r="B81" s="44">
        <v>0.99450000000000005</v>
      </c>
      <c r="C81" s="65">
        <v>0.76</v>
      </c>
      <c r="D81" s="65">
        <v>0.66</v>
      </c>
      <c r="E81" s="66">
        <v>0.73</v>
      </c>
      <c r="F81"/>
      <c r="G81"/>
      <c r="H81" t="s">
        <v>37</v>
      </c>
      <c r="I81" t="s">
        <v>5</v>
      </c>
      <c r="J81" s="43"/>
      <c r="K81" s="81">
        <v>0.90169999999999995</v>
      </c>
      <c r="L81" s="82">
        <v>0.90859999999999996</v>
      </c>
      <c r="M81" s="83">
        <v>0.39860000000000001</v>
      </c>
      <c r="P81"/>
      <c r="Q81"/>
    </row>
    <row r="82" spans="1:17" x14ac:dyDescent="0.35">
      <c r="A82"/>
      <c r="B82"/>
      <c r="C82"/>
      <c r="D82"/>
      <c r="E82"/>
      <c r="F82"/>
      <c r="G82"/>
      <c r="H82"/>
      <c r="I82" t="s">
        <v>6</v>
      </c>
      <c r="J82" s="43"/>
      <c r="K82" s="82">
        <v>0.76970000000000005</v>
      </c>
      <c r="L82" s="81">
        <v>0.57850000000000001</v>
      </c>
      <c r="M82" s="84">
        <v>0.91910000000000003</v>
      </c>
      <c r="P82"/>
      <c r="Q82"/>
    </row>
    <row r="83" spans="1:17" x14ac:dyDescent="0.35">
      <c r="A83"/>
      <c r="B83"/>
      <c r="C83"/>
      <c r="D83"/>
      <c r="E83"/>
      <c r="F83"/>
      <c r="G83"/>
      <c r="H83" t="s">
        <v>38</v>
      </c>
      <c r="I83" t="s">
        <v>5</v>
      </c>
      <c r="J83" s="44"/>
      <c r="K83" s="81">
        <v>0.84889999999999999</v>
      </c>
      <c r="L83" s="85">
        <v>0.39779999999999999</v>
      </c>
      <c r="M83" s="86">
        <v>0.55940000000000001</v>
      </c>
      <c r="P83"/>
      <c r="Q83"/>
    </row>
    <row r="84" spans="1:17" x14ac:dyDescent="0.35">
      <c r="A84"/>
      <c r="B84"/>
      <c r="C84"/>
      <c r="D84"/>
      <c r="E84"/>
      <c r="F84"/>
      <c r="G84"/>
      <c r="H84"/>
      <c r="I84" t="s">
        <v>6</v>
      </c>
      <c r="J84"/>
      <c r="K84" s="1">
        <v>0.83109999999999995</v>
      </c>
      <c r="L84" s="1">
        <v>0.90129999999999999</v>
      </c>
      <c r="M84" s="1">
        <v>0.88839999999999997</v>
      </c>
      <c r="Q84"/>
    </row>
    <row r="85" spans="1:17" ht="23.5" x14ac:dyDescent="0.35">
      <c r="A85"/>
      <c r="B85" s="22" t="s">
        <v>75</v>
      </c>
      <c r="C85" s="22" t="s">
        <v>27</v>
      </c>
      <c r="D85" s="22" t="s">
        <v>1</v>
      </c>
      <c r="E85" s="22" t="s">
        <v>25</v>
      </c>
      <c r="F85"/>
      <c r="H85" t="s">
        <v>39</v>
      </c>
      <c r="I85" t="s">
        <v>5</v>
      </c>
      <c r="J85"/>
      <c r="K85" s="1"/>
      <c r="L85" s="1"/>
      <c r="M85" s="1"/>
      <c r="Q85"/>
    </row>
    <row r="86" spans="1:17" x14ac:dyDescent="0.35">
      <c r="A86"/>
      <c r="B86" s="22" t="s">
        <v>76</v>
      </c>
      <c r="C86" s="22">
        <v>0.87</v>
      </c>
      <c r="D86" s="22">
        <v>0.76</v>
      </c>
      <c r="E86" s="22">
        <v>0.78</v>
      </c>
      <c r="F86"/>
      <c r="I86" t="s">
        <v>6</v>
      </c>
      <c r="J86"/>
      <c r="K86" s="1"/>
      <c r="L86" s="1"/>
      <c r="M86" s="1"/>
      <c r="Q86"/>
    </row>
    <row r="87" spans="1:17" x14ac:dyDescent="0.35">
      <c r="A87"/>
      <c r="B87" s="22" t="s">
        <v>77</v>
      </c>
      <c r="C87" s="22">
        <v>0.88</v>
      </c>
      <c r="D87" s="22">
        <v>0.78</v>
      </c>
      <c r="E87" s="22">
        <v>0.86</v>
      </c>
      <c r="F87"/>
      <c r="I87"/>
      <c r="J87"/>
      <c r="K87"/>
      <c r="L87"/>
      <c r="M87"/>
      <c r="N87"/>
      <c r="O87"/>
      <c r="Q87"/>
    </row>
    <row r="88" spans="1:17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Q88"/>
    </row>
    <row r="89" spans="1:17" x14ac:dyDescent="0.35">
      <c r="A89"/>
      <c r="B89" s="22" t="s">
        <v>78</v>
      </c>
      <c r="C89" s="22" t="s">
        <v>27</v>
      </c>
      <c r="D89" s="22" t="s">
        <v>1</v>
      </c>
      <c r="E89" s="22" t="s">
        <v>25</v>
      </c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35">
      <c r="A90"/>
      <c r="B90" s="22" t="s">
        <v>76</v>
      </c>
      <c r="C90" s="22">
        <v>0.86</v>
      </c>
      <c r="D90" s="22">
        <v>0.85</v>
      </c>
      <c r="E90" s="22">
        <v>0.81</v>
      </c>
      <c r="F90"/>
      <c r="G90"/>
      <c r="H90"/>
      <c r="I90"/>
      <c r="J90"/>
      <c r="K90"/>
      <c r="L90"/>
      <c r="M90"/>
      <c r="N90"/>
      <c r="O90"/>
      <c r="Q90"/>
    </row>
    <row r="91" spans="1:17" x14ac:dyDescent="0.35">
      <c r="A91"/>
      <c r="B91" s="22" t="s">
        <v>77</v>
      </c>
      <c r="C91" s="22">
        <v>0.85</v>
      </c>
      <c r="D91" s="22">
        <v>0.75</v>
      </c>
      <c r="E91" s="22">
        <v>0.79</v>
      </c>
      <c r="F91"/>
      <c r="G91"/>
      <c r="H91"/>
      <c r="I91"/>
      <c r="J91"/>
      <c r="K91"/>
      <c r="L91"/>
      <c r="M91"/>
      <c r="N91"/>
      <c r="O91"/>
      <c r="Q91"/>
    </row>
    <row r="92" spans="1:17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</sheetData>
  <mergeCells count="73">
    <mergeCell ref="B56:F56"/>
    <mergeCell ref="G56:K56"/>
    <mergeCell ref="L56:P56"/>
    <mergeCell ref="Q56:U56"/>
    <mergeCell ref="L57:P57"/>
    <mergeCell ref="Q57:U57"/>
    <mergeCell ref="G57:K57"/>
    <mergeCell ref="B57:F57"/>
    <mergeCell ref="A55:Q55"/>
    <mergeCell ref="A47:U47"/>
    <mergeCell ref="B48:F48"/>
    <mergeCell ref="G48:K48"/>
    <mergeCell ref="L48:P48"/>
    <mergeCell ref="Q48:U48"/>
    <mergeCell ref="A39:U39"/>
    <mergeCell ref="B41:F41"/>
    <mergeCell ref="G41:K41"/>
    <mergeCell ref="L41:P41"/>
    <mergeCell ref="Q41:U41"/>
    <mergeCell ref="B40:F40"/>
    <mergeCell ref="G40:K40"/>
    <mergeCell ref="L40:P40"/>
    <mergeCell ref="Q40:U40"/>
    <mergeCell ref="B49:F49"/>
    <mergeCell ref="G49:K49"/>
    <mergeCell ref="L49:P49"/>
    <mergeCell ref="Q49:U49"/>
    <mergeCell ref="J78:M78"/>
    <mergeCell ref="J79:M79"/>
    <mergeCell ref="S68:V68"/>
    <mergeCell ref="S74:V74"/>
    <mergeCell ref="B76:E76"/>
    <mergeCell ref="B77:E77"/>
    <mergeCell ref="B69:E69"/>
    <mergeCell ref="J67:M67"/>
    <mergeCell ref="J68:M68"/>
    <mergeCell ref="B29:E29"/>
    <mergeCell ref="F29:I29"/>
    <mergeCell ref="J29:M29"/>
    <mergeCell ref="N29:Q29"/>
    <mergeCell ref="B30:E30"/>
    <mergeCell ref="F30:I30"/>
    <mergeCell ref="J30:M30"/>
    <mergeCell ref="N30:Q30"/>
    <mergeCell ref="A10:Q10"/>
    <mergeCell ref="A28:Q28"/>
    <mergeCell ref="A19:Q19"/>
    <mergeCell ref="B20:E20"/>
    <mergeCell ref="F20:I20"/>
    <mergeCell ref="J20:M20"/>
    <mergeCell ref="N20:Q20"/>
    <mergeCell ref="B21:E21"/>
    <mergeCell ref="F21:I21"/>
    <mergeCell ref="J21:M21"/>
    <mergeCell ref="N21:Q21"/>
    <mergeCell ref="B12:E12"/>
    <mergeCell ref="F12:I12"/>
    <mergeCell ref="J12:M12"/>
    <mergeCell ref="A1:Q1"/>
    <mergeCell ref="A8:Q9"/>
    <mergeCell ref="N12:Q12"/>
    <mergeCell ref="J2:M2"/>
    <mergeCell ref="J3:M3"/>
    <mergeCell ref="B11:E11"/>
    <mergeCell ref="F11:I11"/>
    <mergeCell ref="J11:M11"/>
    <mergeCell ref="N11:Q11"/>
    <mergeCell ref="N2:Q2"/>
    <mergeCell ref="N3:Q3"/>
    <mergeCell ref="F2:I2"/>
    <mergeCell ref="F3:I3"/>
    <mergeCell ref="B2:E2"/>
    <mergeCell ref="B3:E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25" workbookViewId="0">
      <selection activeCell="K34" sqref="K34"/>
    </sheetView>
  </sheetViews>
  <sheetFormatPr defaultRowHeight="14.5" x14ac:dyDescent="0.35"/>
  <cols>
    <col min="1" max="1" width="11.54296875" customWidth="1"/>
    <col min="2" max="2" width="13.6328125" style="18" customWidth="1"/>
    <col min="3" max="3" width="15.36328125" style="30" customWidth="1"/>
    <col min="4" max="4" width="10.7265625" style="31" customWidth="1"/>
    <col min="5" max="5" width="12.7265625" style="18" customWidth="1"/>
    <col min="6" max="6" width="9.1796875" style="30"/>
    <col min="7" max="7" width="9.1796875" style="31"/>
    <col min="8" max="8" width="9.1796875" style="18"/>
    <col min="9" max="9" width="9.1796875" style="30"/>
    <col min="10" max="10" width="9.1796875" style="31"/>
    <col min="11" max="11" width="9.1796875" style="18"/>
  </cols>
  <sheetData>
    <row r="1" spans="1:11" s="25" customFormat="1" x14ac:dyDescent="0.35">
      <c r="A1" s="53"/>
      <c r="B1" s="20"/>
      <c r="C1" s="115" t="s">
        <v>37</v>
      </c>
      <c r="D1" s="116"/>
      <c r="E1" s="117"/>
      <c r="F1" s="115" t="s">
        <v>38</v>
      </c>
      <c r="G1" s="116"/>
      <c r="H1" s="117"/>
      <c r="I1" s="115" t="s">
        <v>39</v>
      </c>
      <c r="J1" s="116"/>
      <c r="K1" s="117"/>
    </row>
    <row r="2" spans="1:11" x14ac:dyDescent="0.35">
      <c r="A2" s="118" t="s">
        <v>45</v>
      </c>
      <c r="B2" s="18" t="s">
        <v>46</v>
      </c>
      <c r="C2" s="28">
        <v>1.0254629629629629E-2</v>
      </c>
      <c r="D2" s="29">
        <v>5.7824074074074076E-2</v>
      </c>
      <c r="E2" s="27">
        <f>D2-C2</f>
        <v>4.7569444444444449E-2</v>
      </c>
      <c r="F2" s="28">
        <v>6.4976851851851855E-2</v>
      </c>
      <c r="G2" s="29">
        <v>6.8217592592592594E-2</v>
      </c>
      <c r="H2" s="27">
        <f>G2-F2</f>
        <v>3.2407407407407385E-3</v>
      </c>
      <c r="I2" s="28">
        <v>7.1087962962962964E-2</v>
      </c>
      <c r="J2" s="29">
        <v>7.2916666666666671E-2</v>
      </c>
      <c r="K2" s="27">
        <f>J2-I2</f>
        <v>1.8287037037037074E-3</v>
      </c>
    </row>
    <row r="3" spans="1:11" x14ac:dyDescent="0.35">
      <c r="A3" s="119"/>
      <c r="B3" s="18" t="s">
        <v>48</v>
      </c>
      <c r="C3" s="28">
        <v>0.52700231481481474</v>
      </c>
      <c r="D3" s="29">
        <v>0.58468750000000003</v>
      </c>
      <c r="E3" s="27">
        <f t="shared" ref="E3:E19" si="0">D3-C3</f>
        <v>5.7685185185185284E-2</v>
      </c>
      <c r="F3" s="28">
        <v>0.59182870370370366</v>
      </c>
      <c r="G3" s="29">
        <v>0.59534722222222225</v>
      </c>
      <c r="H3" s="27">
        <f t="shared" ref="H3:H16" si="1">G3-F3</f>
        <v>3.5185185185185874E-3</v>
      </c>
      <c r="I3" s="28">
        <v>0.59583333333333333</v>
      </c>
      <c r="J3" s="29">
        <v>0.59592592592592586</v>
      </c>
      <c r="K3" s="27">
        <f t="shared" ref="K3:K19" si="2">J3-I3</f>
        <v>9.2592592592533052E-5</v>
      </c>
    </row>
    <row r="4" spans="1:11" x14ac:dyDescent="0.35">
      <c r="A4" s="119"/>
      <c r="B4" s="18" t="s">
        <v>49</v>
      </c>
      <c r="C4" s="28">
        <v>0.64795138888888892</v>
      </c>
      <c r="D4" s="29">
        <v>0.68978009259259254</v>
      </c>
      <c r="E4" s="27">
        <f t="shared" si="0"/>
        <v>4.1828703703703618E-2</v>
      </c>
      <c r="F4" s="28">
        <v>0.69680555555555557</v>
      </c>
      <c r="G4" s="29">
        <v>0.7003125</v>
      </c>
      <c r="H4" s="27">
        <f t="shared" si="1"/>
        <v>3.5069444444444375E-3</v>
      </c>
      <c r="I4" s="28">
        <v>0.70541666666666669</v>
      </c>
      <c r="J4" s="29">
        <v>0.7082060185185185</v>
      </c>
      <c r="K4" s="27">
        <f t="shared" si="2"/>
        <v>2.7893518518518068E-3</v>
      </c>
    </row>
    <row r="5" spans="1:11" x14ac:dyDescent="0.35">
      <c r="A5" s="119"/>
      <c r="B5" s="18" t="s">
        <v>50</v>
      </c>
      <c r="C5" s="28">
        <v>0.54290509259259256</v>
      </c>
      <c r="D5" s="29">
        <v>0.58415509259259257</v>
      </c>
      <c r="E5" s="27">
        <f t="shared" si="0"/>
        <v>4.1250000000000009E-2</v>
      </c>
      <c r="F5" s="28">
        <v>0.58998842592592593</v>
      </c>
      <c r="G5" s="29">
        <v>0.59314814814814809</v>
      </c>
      <c r="H5" s="27">
        <f t="shared" si="1"/>
        <v>3.159722222222161E-3</v>
      </c>
      <c r="I5" s="28">
        <v>0.59634259259259259</v>
      </c>
      <c r="J5" s="29">
        <v>0.59803240740740737</v>
      </c>
      <c r="K5" s="27">
        <f t="shared" si="2"/>
        <v>1.6898148148147829E-3</v>
      </c>
    </row>
    <row r="6" spans="1:11" x14ac:dyDescent="0.35">
      <c r="A6" s="119"/>
      <c r="B6" s="18" t="s">
        <v>51</v>
      </c>
      <c r="C6" s="28">
        <v>0.44180555555555556</v>
      </c>
      <c r="D6" s="29">
        <v>0.50642361111111112</v>
      </c>
      <c r="E6" s="27">
        <f t="shared" si="0"/>
        <v>6.4618055555555554E-2</v>
      </c>
      <c r="F6" s="28">
        <v>0.51297453703703699</v>
      </c>
      <c r="G6" s="29">
        <v>0.51623842592592595</v>
      </c>
      <c r="H6" s="27">
        <f>G6-F6</f>
        <v>3.263888888888955E-3</v>
      </c>
      <c r="I6" s="28">
        <v>0.51695601851851858</v>
      </c>
      <c r="J6" s="29">
        <v>0.51703703703703707</v>
      </c>
      <c r="K6" s="27">
        <f t="shared" si="2"/>
        <v>8.1018518518494176E-5</v>
      </c>
    </row>
    <row r="7" spans="1:11" x14ac:dyDescent="0.35">
      <c r="A7" s="119"/>
      <c r="B7" s="18" t="s">
        <v>60</v>
      </c>
      <c r="C7" s="28">
        <v>1.0069444444444444E-3</v>
      </c>
      <c r="D7" s="29">
        <v>6.6805555555555562E-2</v>
      </c>
      <c r="E7" s="27">
        <f t="shared" si="0"/>
        <v>6.5798611111111113E-2</v>
      </c>
      <c r="F7" s="28">
        <v>7.4201388888888886E-2</v>
      </c>
      <c r="G7" s="29">
        <v>7.7557870370370374E-2</v>
      </c>
      <c r="H7" s="27">
        <f>G7-F7</f>
        <v>3.3564814814814881E-3</v>
      </c>
      <c r="I7" s="28">
        <v>7.9895833333333333E-2</v>
      </c>
      <c r="J7" s="29">
        <v>8.1469907407407408E-2</v>
      </c>
      <c r="K7" s="27">
        <f t="shared" si="2"/>
        <v>1.574074074074075E-3</v>
      </c>
    </row>
    <row r="8" spans="1:11" x14ac:dyDescent="0.35">
      <c r="A8" s="119"/>
      <c r="B8" s="18" t="s">
        <v>61</v>
      </c>
      <c r="C8" s="28">
        <v>0.91982638888888879</v>
      </c>
      <c r="D8" s="29">
        <v>0.98322916666666671</v>
      </c>
      <c r="E8" s="27">
        <f t="shared" si="0"/>
        <v>6.3402777777777919E-2</v>
      </c>
      <c r="F8" s="28">
        <v>0.99003472222222222</v>
      </c>
      <c r="G8" s="29">
        <v>0.99326388888888895</v>
      </c>
      <c r="H8" s="27">
        <f t="shared" ref="H8:H9" si="3">G8-F8</f>
        <v>3.2291666666667274E-3</v>
      </c>
      <c r="I8" s="28">
        <v>0.99685185185185177</v>
      </c>
      <c r="J8" s="29">
        <v>0.9986342592592593</v>
      </c>
      <c r="K8" s="27">
        <f t="shared" si="2"/>
        <v>1.782407407407538E-3</v>
      </c>
    </row>
    <row r="9" spans="1:11" x14ac:dyDescent="0.35">
      <c r="A9" s="119"/>
      <c r="B9" s="18" t="s">
        <v>62</v>
      </c>
      <c r="C9" s="28">
        <v>0.44444444444444442</v>
      </c>
      <c r="D9" s="29">
        <v>0.48791666666666672</v>
      </c>
      <c r="E9" s="27">
        <f t="shared" si="0"/>
        <v>4.3472222222222301E-2</v>
      </c>
      <c r="F9" s="28">
        <v>0.49436342592592591</v>
      </c>
      <c r="G9" s="29">
        <v>0.49793981481481481</v>
      </c>
      <c r="H9" s="27">
        <f t="shared" si="3"/>
        <v>3.5763888888888928E-3</v>
      </c>
      <c r="I9" s="28">
        <v>0.50236111111111115</v>
      </c>
      <c r="J9" s="29">
        <v>0.50482638888888887</v>
      </c>
      <c r="K9" s="27">
        <f t="shared" si="2"/>
        <v>2.4652777777777191E-3</v>
      </c>
    </row>
    <row r="10" spans="1:11" x14ac:dyDescent="0.35">
      <c r="A10" s="119"/>
      <c r="C10" s="36"/>
      <c r="D10" s="37"/>
      <c r="E10" s="35">
        <f>AVERAGE(E2:E9)</f>
        <v>5.3203125000000032E-2</v>
      </c>
      <c r="F10" s="36"/>
      <c r="G10" s="37"/>
      <c r="H10" s="35">
        <f>AVERAGE(H2:H9)</f>
        <v>3.3564814814814985E-3</v>
      </c>
      <c r="I10" s="36"/>
      <c r="J10" s="37"/>
      <c r="K10" s="35">
        <f>AVERAGE(K2:K9)</f>
        <v>1.537905092592582E-3</v>
      </c>
    </row>
    <row r="11" spans="1:11" x14ac:dyDescent="0.35">
      <c r="A11" s="54"/>
      <c r="E11" s="27"/>
      <c r="H11" s="27"/>
      <c r="K11" s="27"/>
    </row>
    <row r="12" spans="1:11" s="32" customFormat="1" x14ac:dyDescent="0.35">
      <c r="A12" s="120" t="s">
        <v>47</v>
      </c>
      <c r="B12" s="33" t="s">
        <v>46</v>
      </c>
      <c r="C12" s="38">
        <v>5.2199074074074066E-3</v>
      </c>
      <c r="D12" s="39">
        <v>8.5995370370370357E-3</v>
      </c>
      <c r="E12" s="34">
        <f t="shared" si="0"/>
        <v>3.3796296296296291E-3</v>
      </c>
      <c r="F12" s="38">
        <v>5.7905092592592598E-2</v>
      </c>
      <c r="G12" s="39">
        <v>6.4386574074074068E-2</v>
      </c>
      <c r="H12" s="34">
        <f t="shared" si="1"/>
        <v>6.48148148148147E-3</v>
      </c>
      <c r="I12" s="38">
        <v>6.8310185185185182E-2</v>
      </c>
      <c r="J12" s="39">
        <v>7.0856481481481479E-2</v>
      </c>
      <c r="K12" s="34">
        <f t="shared" si="2"/>
        <v>2.5462962962962965E-3</v>
      </c>
    </row>
    <row r="13" spans="1:11" x14ac:dyDescent="0.35">
      <c r="A13" s="121"/>
      <c r="B13" s="18" t="s">
        <v>48</v>
      </c>
      <c r="C13" s="28">
        <v>0.52023148148148146</v>
      </c>
      <c r="D13" s="29">
        <v>0.52510416666666659</v>
      </c>
      <c r="E13" s="27">
        <f t="shared" si="0"/>
        <v>4.8726851851851327E-3</v>
      </c>
      <c r="F13" s="28">
        <v>0.58479166666666671</v>
      </c>
      <c r="G13" s="29">
        <v>0.59159722222222222</v>
      </c>
      <c r="H13" s="27">
        <f t="shared" si="1"/>
        <v>6.8055555555555092E-3</v>
      </c>
      <c r="I13" s="28">
        <v>0.59539351851851852</v>
      </c>
      <c r="J13" s="29">
        <v>0.59577546296296291</v>
      </c>
      <c r="K13" s="27">
        <f t="shared" si="2"/>
        <v>3.8194444444439313E-4</v>
      </c>
    </row>
    <row r="14" spans="1:11" x14ac:dyDescent="0.35">
      <c r="A14" s="121"/>
      <c r="B14" s="18" t="s">
        <v>49</v>
      </c>
      <c r="C14" s="28">
        <v>0.64236111111111105</v>
      </c>
      <c r="D14" s="29">
        <v>0.6461689814814815</v>
      </c>
      <c r="E14" s="27">
        <f t="shared" si="0"/>
        <v>3.8078703703704475E-3</v>
      </c>
      <c r="F14" s="28">
        <v>0.68982638888888881</v>
      </c>
      <c r="G14" s="29">
        <v>0.69658564814814816</v>
      </c>
      <c r="H14" s="27">
        <f t="shared" si="1"/>
        <v>6.7592592592593537E-3</v>
      </c>
      <c r="I14" s="28">
        <v>0.70034722222222223</v>
      </c>
      <c r="J14" s="29">
        <v>0.70526620370370363</v>
      </c>
      <c r="K14" s="27">
        <f t="shared" si="2"/>
        <v>4.9189814814813992E-3</v>
      </c>
    </row>
    <row r="15" spans="1:11" x14ac:dyDescent="0.35">
      <c r="A15" s="121"/>
      <c r="B15" s="18" t="s">
        <v>50</v>
      </c>
      <c r="C15" s="28">
        <v>0.53849537037037043</v>
      </c>
      <c r="D15" s="29">
        <v>0.54150462962962964</v>
      </c>
      <c r="E15" s="27">
        <f t="shared" si="0"/>
        <v>3.0092592592592116E-3</v>
      </c>
      <c r="F15" s="28">
        <v>0.58422453703703703</v>
      </c>
      <c r="G15" s="29">
        <v>0.5896527777777778</v>
      </c>
      <c r="H15" s="27">
        <f t="shared" si="1"/>
        <v>5.4282407407407751E-3</v>
      </c>
      <c r="I15" s="28">
        <v>0.59320601851851851</v>
      </c>
      <c r="J15" s="29">
        <v>0.59619212962962964</v>
      </c>
      <c r="K15" s="27">
        <f>J15-I15</f>
        <v>2.9861111111111338E-3</v>
      </c>
    </row>
    <row r="16" spans="1:11" x14ac:dyDescent="0.35">
      <c r="A16" s="121"/>
      <c r="B16" s="18" t="s">
        <v>51</v>
      </c>
      <c r="C16" s="28">
        <v>0.43476851851851855</v>
      </c>
      <c r="D16" s="29">
        <v>0.43965277777777773</v>
      </c>
      <c r="E16" s="27">
        <f t="shared" si="0"/>
        <v>4.8842592592591716E-3</v>
      </c>
      <c r="F16" s="28">
        <v>0.50653935185185184</v>
      </c>
      <c r="G16" s="29">
        <v>0.51217592592592587</v>
      </c>
      <c r="H16" s="27">
        <f t="shared" si="1"/>
        <v>5.63657407407403E-3</v>
      </c>
      <c r="I16" s="28">
        <v>0.51634259259259263</v>
      </c>
      <c r="J16" s="29">
        <v>0.51678240740740744</v>
      </c>
      <c r="K16" s="27">
        <f t="shared" si="2"/>
        <v>4.3981481481480955E-4</v>
      </c>
    </row>
    <row r="17" spans="1:11" x14ac:dyDescent="0.35">
      <c r="A17" s="121"/>
      <c r="B17" s="18" t="s">
        <v>59</v>
      </c>
      <c r="C17" s="28">
        <v>0.99383101851851852</v>
      </c>
      <c r="D17" s="29">
        <v>0.99880787037037033</v>
      </c>
      <c r="E17" s="27">
        <f t="shared" si="0"/>
        <v>4.9768518518518157E-3</v>
      </c>
      <c r="F17" s="28">
        <v>6.6909722222222232E-2</v>
      </c>
      <c r="G17" s="29">
        <v>7.3599537037037033E-2</v>
      </c>
      <c r="H17" s="27">
        <f>G17-F17</f>
        <v>6.6898148148148012E-3</v>
      </c>
      <c r="I17" s="28">
        <v>7.7662037037037043E-2</v>
      </c>
      <c r="J17" s="29">
        <v>7.9687500000000008E-2</v>
      </c>
      <c r="K17" s="27">
        <f t="shared" si="2"/>
        <v>2.025462962962965E-3</v>
      </c>
    </row>
    <row r="18" spans="1:11" x14ac:dyDescent="0.35">
      <c r="A18" s="121"/>
      <c r="B18" s="18" t="s">
        <v>61</v>
      </c>
      <c r="C18" s="28">
        <v>0.91289351851851863</v>
      </c>
      <c r="D18" s="29">
        <v>0.91748842592592583</v>
      </c>
      <c r="E18" s="27">
        <f t="shared" si="0"/>
        <v>4.5949074074072005E-3</v>
      </c>
      <c r="F18" s="28">
        <v>0.98340277777777774</v>
      </c>
      <c r="G18" s="29">
        <v>0.98934027777777767</v>
      </c>
      <c r="H18" s="27">
        <f t="shared" ref="H18:H19" si="4">G18-F18</f>
        <v>5.9374999999999289E-3</v>
      </c>
      <c r="I18" s="28">
        <v>0.99341435185185178</v>
      </c>
      <c r="J18" s="29">
        <v>0.99649305555555545</v>
      </c>
      <c r="K18" s="27">
        <f t="shared" si="2"/>
        <v>3.0787037037036669E-3</v>
      </c>
    </row>
    <row r="19" spans="1:11" x14ac:dyDescent="0.35">
      <c r="A19" s="121"/>
      <c r="B19" s="18" t="s">
        <v>62</v>
      </c>
      <c r="C19" s="28">
        <v>0.43958333333333338</v>
      </c>
      <c r="D19" s="29">
        <v>0.44283564814814813</v>
      </c>
      <c r="E19" s="27">
        <f t="shared" si="0"/>
        <v>3.2523148148147496E-3</v>
      </c>
      <c r="F19" s="28">
        <v>0.48796296296296293</v>
      </c>
      <c r="G19" s="29">
        <v>0.49414351851851851</v>
      </c>
      <c r="H19" s="27">
        <f t="shared" si="4"/>
        <v>6.180555555555578E-3</v>
      </c>
      <c r="I19" s="28">
        <v>0.49797453703703703</v>
      </c>
      <c r="J19" s="29">
        <v>0.50222222222222224</v>
      </c>
      <c r="K19" s="27">
        <f t="shared" si="2"/>
        <v>4.2476851851852016E-3</v>
      </c>
    </row>
    <row r="20" spans="1:11" s="25" customFormat="1" x14ac:dyDescent="0.35">
      <c r="A20" s="55"/>
      <c r="B20" s="26"/>
      <c r="C20" s="40"/>
      <c r="D20" s="41"/>
      <c r="E20" s="42">
        <f>AVERAGE(E12:E19)</f>
        <v>4.0972222222221697E-3</v>
      </c>
      <c r="F20" s="40"/>
      <c r="G20" s="41"/>
      <c r="H20" s="42">
        <f>AVERAGE(H12:H19)</f>
        <v>6.2398726851851808E-3</v>
      </c>
      <c r="I20" s="40"/>
      <c r="J20" s="41"/>
      <c r="K20" s="42">
        <f>AVERAGE(K12:K19)</f>
        <v>2.5781249999999832E-3</v>
      </c>
    </row>
    <row r="21" spans="1:11" x14ac:dyDescent="0.35">
      <c r="E21" s="27"/>
      <c r="H21" s="27"/>
      <c r="K21" s="27"/>
    </row>
    <row r="22" spans="1:11" x14ac:dyDescent="0.35">
      <c r="E22" s="27"/>
      <c r="H22" s="27"/>
      <c r="K22" s="27"/>
    </row>
    <row r="23" spans="1:11" x14ac:dyDescent="0.35">
      <c r="E23" s="27"/>
      <c r="H23" s="27"/>
      <c r="K23" s="27"/>
    </row>
    <row r="24" spans="1:11" x14ac:dyDescent="0.35">
      <c r="E24" s="27"/>
      <c r="H24" s="27"/>
    </row>
    <row r="32" spans="1:11" x14ac:dyDescent="0.35">
      <c r="H32"/>
      <c r="I32"/>
      <c r="J32"/>
      <c r="K32"/>
    </row>
    <row r="33" spans="1:11" x14ac:dyDescent="0.35">
      <c r="A33" t="s">
        <v>114</v>
      </c>
      <c r="B33" t="s">
        <v>115</v>
      </c>
      <c r="C33" s="137">
        <v>0.4458333333333333</v>
      </c>
      <c r="D33" s="138">
        <v>0.85763888888888884</v>
      </c>
      <c r="E33" s="137">
        <f>D33-C33</f>
        <v>0.41180555555555554</v>
      </c>
      <c r="F33">
        <v>104</v>
      </c>
      <c r="G33" s="137">
        <f>E33/F33</f>
        <v>3.9596688034188032E-3</v>
      </c>
      <c r="H33"/>
      <c r="I33" s="137">
        <f>(E33+E40+E47+E54)/(F33+F40+F47+F54)</f>
        <v>4.1233766233766244E-3</v>
      </c>
      <c r="J33"/>
      <c r="K33"/>
    </row>
    <row r="34" spans="1:11" x14ac:dyDescent="0.35">
      <c r="A34" s="136"/>
      <c r="B34" t="s">
        <v>116</v>
      </c>
      <c r="C34" s="137">
        <v>0.6972222222222223</v>
      </c>
      <c r="D34" s="137">
        <v>0.78263888888888899</v>
      </c>
      <c r="E34" s="137">
        <f>D34-C34</f>
        <v>8.5416666666666696E-2</v>
      </c>
      <c r="F34">
        <v>139</v>
      </c>
      <c r="G34" s="137">
        <f>E34/F34</f>
        <v>6.1450839328537187E-4</v>
      </c>
      <c r="H34"/>
      <c r="I34" s="137">
        <f t="shared" ref="I34:I38" si="5">(E34+E41+E48+E55)/(F34+F41+F48+F55)</f>
        <v>5.9358465608465609E-4</v>
      </c>
      <c r="J34"/>
      <c r="K34"/>
    </row>
    <row r="35" spans="1:11" x14ac:dyDescent="0.35">
      <c r="B35" t="s">
        <v>117</v>
      </c>
      <c r="C35" s="137">
        <v>0.61875000000000002</v>
      </c>
      <c r="D35" s="138">
        <v>5.4444444444444438</v>
      </c>
      <c r="E35" s="137">
        <f>D35-C35</f>
        <v>4.8256944444444434</v>
      </c>
      <c r="F35">
        <v>138</v>
      </c>
      <c r="G35" s="137">
        <f>E35/F35</f>
        <v>3.4968800322061185E-2</v>
      </c>
      <c r="H35"/>
      <c r="I35" s="137">
        <f t="shared" si="5"/>
        <v>3.3681384248210024E-2</v>
      </c>
      <c r="J35"/>
      <c r="K35"/>
    </row>
    <row r="36" spans="1:11" x14ac:dyDescent="0.35">
      <c r="B36" t="s">
        <v>118</v>
      </c>
      <c r="C36" s="137">
        <v>0.98125000000000007</v>
      </c>
      <c r="D36" s="137">
        <v>1.1416666666666666</v>
      </c>
      <c r="E36" s="137">
        <f>D36-C36</f>
        <v>0.16041666666666654</v>
      </c>
      <c r="F36">
        <v>139</v>
      </c>
      <c r="G36" s="137">
        <f t="shared" ref="G36:G39" si="6">E36/F36</f>
        <v>1.1540767386091118E-3</v>
      </c>
      <c r="H36"/>
      <c r="I36" s="137">
        <f t="shared" si="5"/>
        <v>1.2929894179894174E-3</v>
      </c>
      <c r="J36"/>
      <c r="K36"/>
    </row>
    <row r="37" spans="1:11" x14ac:dyDescent="0.35">
      <c r="B37" t="s">
        <v>119</v>
      </c>
      <c r="C37" s="137"/>
      <c r="D37" s="137"/>
      <c r="E37" s="137">
        <f t="shared" ref="E37:E38" si="7">D37-C37</f>
        <v>0</v>
      </c>
      <c r="F37"/>
      <c r="G37" s="137"/>
      <c r="H37"/>
      <c r="I37" s="137" t="e">
        <f t="shared" si="5"/>
        <v>#DIV/0!</v>
      </c>
      <c r="J37"/>
      <c r="K37"/>
    </row>
    <row r="38" spans="1:11" x14ac:dyDescent="0.35">
      <c r="B38" s="18" t="s">
        <v>120</v>
      </c>
      <c r="C38" s="137"/>
      <c r="D38" s="137"/>
      <c r="E38" s="137">
        <f t="shared" si="7"/>
        <v>0</v>
      </c>
      <c r="F38"/>
      <c r="G38" s="137"/>
      <c r="H38"/>
      <c r="I38" s="137" t="e">
        <f t="shared" si="5"/>
        <v>#DIV/0!</v>
      </c>
      <c r="J38"/>
      <c r="K38"/>
    </row>
    <row r="39" spans="1:11" x14ac:dyDescent="0.35">
      <c r="F39"/>
      <c r="G39" s="137"/>
      <c r="H39"/>
      <c r="I39"/>
      <c r="J39"/>
      <c r="K39"/>
    </row>
    <row r="40" spans="1:11" x14ac:dyDescent="0.35">
      <c r="A40" t="s">
        <v>121</v>
      </c>
      <c r="B40" t="s">
        <v>115</v>
      </c>
      <c r="C40" s="137">
        <v>0.90138888888888891</v>
      </c>
      <c r="D40" s="138">
        <v>1.2986111111111112</v>
      </c>
      <c r="E40" s="137">
        <f>D40-C40</f>
        <v>0.39722222222222225</v>
      </c>
      <c r="F40">
        <v>142</v>
      </c>
      <c r="G40" s="137">
        <f>E40/F40</f>
        <v>2.7973395931142411E-3</v>
      </c>
      <c r="H40"/>
      <c r="I40"/>
      <c r="J40"/>
      <c r="K40"/>
    </row>
    <row r="41" spans="1:11" x14ac:dyDescent="0.35">
      <c r="B41" t="s">
        <v>116</v>
      </c>
      <c r="C41" s="137">
        <v>0.6972222222222223</v>
      </c>
      <c r="D41" s="137">
        <v>0.77847222222222223</v>
      </c>
      <c r="E41" s="137">
        <f>D41-C41</f>
        <v>8.1249999999999933E-2</v>
      </c>
      <c r="F41">
        <v>142</v>
      </c>
      <c r="G41" s="137">
        <f>E41/F41</f>
        <v>5.7218309859154886E-4</v>
      </c>
      <c r="H41"/>
      <c r="I41"/>
      <c r="J41"/>
      <c r="K41"/>
    </row>
    <row r="42" spans="1:11" x14ac:dyDescent="0.35">
      <c r="B42" t="s">
        <v>117</v>
      </c>
      <c r="C42" s="137">
        <v>0.64236111111111105</v>
      </c>
      <c r="D42" s="138">
        <v>5.4881944444444448</v>
      </c>
      <c r="E42" s="137">
        <f>D42-C42</f>
        <v>4.8458333333333341</v>
      </c>
      <c r="F42">
        <v>142</v>
      </c>
      <c r="G42" s="137">
        <f>E42/F42</f>
        <v>3.4125586854460099E-2</v>
      </c>
      <c r="H42"/>
      <c r="I42"/>
      <c r="J42"/>
      <c r="K42"/>
    </row>
    <row r="43" spans="1:11" x14ac:dyDescent="0.35">
      <c r="B43" t="s">
        <v>118</v>
      </c>
      <c r="C43" s="137">
        <v>0.98055555555555562</v>
      </c>
      <c r="D43" s="137">
        <v>1.1416666666666666</v>
      </c>
      <c r="E43" s="137">
        <f>D43-C43</f>
        <v>0.16111111111111098</v>
      </c>
      <c r="F43">
        <v>142</v>
      </c>
      <c r="G43" s="137">
        <f t="shared" ref="G43" si="8">E43/F43</f>
        <v>1.1345852895148661E-3</v>
      </c>
      <c r="H43"/>
      <c r="I43"/>
      <c r="J43"/>
      <c r="K43"/>
    </row>
    <row r="44" spans="1:11" x14ac:dyDescent="0.35">
      <c r="B44" t="s">
        <v>119</v>
      </c>
      <c r="C44" s="137"/>
      <c r="D44" s="137"/>
      <c r="E44" s="137">
        <f t="shared" ref="E44:E45" si="9">D44-C44</f>
        <v>0</v>
      </c>
      <c r="F44"/>
      <c r="G44" s="137"/>
      <c r="H44"/>
      <c r="I44"/>
      <c r="J44"/>
      <c r="K44"/>
    </row>
    <row r="45" spans="1:11" x14ac:dyDescent="0.35">
      <c r="B45" s="18" t="s">
        <v>120</v>
      </c>
      <c r="C45" s="137"/>
      <c r="D45" s="137"/>
      <c r="E45" s="137">
        <f t="shared" si="9"/>
        <v>0</v>
      </c>
      <c r="F45"/>
      <c r="G45" s="137"/>
      <c r="H45"/>
      <c r="I45"/>
      <c r="J45"/>
      <c r="K45"/>
    </row>
    <row r="46" spans="1:11" x14ac:dyDescent="0.35">
      <c r="B46"/>
      <c r="C46"/>
      <c r="D46"/>
      <c r="E46"/>
      <c r="F46"/>
      <c r="G46"/>
      <c r="H46"/>
      <c r="I46"/>
      <c r="J46"/>
      <c r="K46"/>
    </row>
    <row r="47" spans="1:11" x14ac:dyDescent="0.35">
      <c r="A47" t="s">
        <v>122</v>
      </c>
      <c r="B47" t="s">
        <v>115</v>
      </c>
      <c r="C47" s="137">
        <v>0.79027777777777775</v>
      </c>
      <c r="D47" s="138">
        <v>1.0895833333333333</v>
      </c>
      <c r="E47" s="137">
        <f>D47-C47</f>
        <v>0.2993055555555556</v>
      </c>
      <c r="F47">
        <v>71</v>
      </c>
      <c r="G47" s="137">
        <f>E47/F47</f>
        <v>4.2155712050078254E-3</v>
      </c>
      <c r="H47"/>
      <c r="I47"/>
      <c r="J47"/>
      <c r="K47"/>
    </row>
    <row r="48" spans="1:11" x14ac:dyDescent="0.35">
      <c r="B48" t="s">
        <v>116</v>
      </c>
      <c r="C48" s="137">
        <v>0.93263888888888891</v>
      </c>
      <c r="D48" s="137">
        <v>0.96111111111111114</v>
      </c>
      <c r="E48" s="137">
        <f>D48-C48</f>
        <v>2.8472222222222232E-2</v>
      </c>
      <c r="F48">
        <v>71</v>
      </c>
      <c r="G48" s="137">
        <f>E48/F48</f>
        <v>4.0101721439749622E-4</v>
      </c>
      <c r="H48"/>
      <c r="I48"/>
      <c r="J48"/>
      <c r="K48"/>
    </row>
    <row r="49" spans="1:11" x14ac:dyDescent="0.35">
      <c r="B49" t="s">
        <v>117</v>
      </c>
      <c r="C49" s="137">
        <v>0.96180555555555547</v>
      </c>
      <c r="D49" s="138">
        <v>2.7993055555555557</v>
      </c>
      <c r="E49" s="137">
        <f>D49-C49</f>
        <v>1.8375000000000004</v>
      </c>
      <c r="F49">
        <v>71</v>
      </c>
      <c r="G49" s="137">
        <f>E49/F49</f>
        <v>2.5880281690140849E-2</v>
      </c>
      <c r="H49"/>
      <c r="I49"/>
      <c r="J49"/>
      <c r="K49"/>
    </row>
    <row r="50" spans="1:11" x14ac:dyDescent="0.35">
      <c r="B50" t="s">
        <v>118</v>
      </c>
      <c r="C50" s="137">
        <v>0.9819444444444444</v>
      </c>
      <c r="D50" s="137">
        <v>1.09375</v>
      </c>
      <c r="E50" s="137">
        <f>D50-C50</f>
        <v>0.1118055555555556</v>
      </c>
      <c r="F50">
        <v>71</v>
      </c>
      <c r="G50" s="137">
        <f t="shared" ref="G50" si="10">E50/F50</f>
        <v>1.5747261345852902E-3</v>
      </c>
      <c r="H50"/>
      <c r="I50"/>
      <c r="J50"/>
      <c r="K50"/>
    </row>
    <row r="51" spans="1:11" x14ac:dyDescent="0.35">
      <c r="B51" t="s">
        <v>119</v>
      </c>
      <c r="C51" s="137"/>
      <c r="D51" s="137"/>
      <c r="E51" s="137">
        <f t="shared" ref="E51:E52" si="11">D51-C51</f>
        <v>0</v>
      </c>
      <c r="F51"/>
      <c r="G51" s="137"/>
      <c r="H51"/>
      <c r="I51"/>
      <c r="J51"/>
      <c r="K51"/>
    </row>
    <row r="52" spans="1:11" x14ac:dyDescent="0.35">
      <c r="B52" s="18" t="s">
        <v>120</v>
      </c>
      <c r="C52" s="137"/>
      <c r="D52" s="137"/>
      <c r="E52" s="137">
        <f t="shared" si="11"/>
        <v>0</v>
      </c>
      <c r="F52"/>
      <c r="G52" s="137"/>
      <c r="H52"/>
      <c r="I52"/>
      <c r="J52"/>
      <c r="K52"/>
    </row>
    <row r="53" spans="1:11" x14ac:dyDescent="0.35">
      <c r="B53"/>
      <c r="C53"/>
      <c r="D53"/>
      <c r="E53"/>
      <c r="F53"/>
      <c r="G53"/>
      <c r="H53"/>
      <c r="I53"/>
      <c r="J53"/>
      <c r="K53"/>
    </row>
    <row r="54" spans="1:11" x14ac:dyDescent="0.35">
      <c r="A54" t="s">
        <v>123</v>
      </c>
      <c r="B54" t="s">
        <v>115</v>
      </c>
      <c r="C54" s="137">
        <v>0.93611111111111101</v>
      </c>
      <c r="D54" s="138">
        <v>1.4152777777777779</v>
      </c>
      <c r="E54" s="137">
        <f>D54-C54</f>
        <v>0.47916666666666685</v>
      </c>
      <c r="F54">
        <v>68</v>
      </c>
      <c r="G54" s="137">
        <f>E54/F54</f>
        <v>7.0465686274509831E-3</v>
      </c>
      <c r="H54"/>
      <c r="I54"/>
      <c r="J54"/>
      <c r="K54"/>
    </row>
    <row r="55" spans="1:11" x14ac:dyDescent="0.35">
      <c r="B55" t="s">
        <v>116</v>
      </c>
      <c r="C55" s="137">
        <v>0.69791666666666663</v>
      </c>
      <c r="D55" s="137">
        <v>0.75208333333333333</v>
      </c>
      <c r="E55" s="137">
        <f>D55-C55</f>
        <v>5.4166666666666696E-2</v>
      </c>
      <c r="F55">
        <v>68</v>
      </c>
      <c r="G55" s="137">
        <f>E55/F55</f>
        <v>7.9656862745098081E-4</v>
      </c>
      <c r="H55"/>
      <c r="I55"/>
      <c r="J55"/>
      <c r="K55"/>
    </row>
    <row r="56" spans="1:11" x14ac:dyDescent="0.35">
      <c r="B56" t="s">
        <v>117</v>
      </c>
      <c r="C56" s="137">
        <v>0.64097222222222217</v>
      </c>
      <c r="D56" s="138">
        <v>3.244444444444444</v>
      </c>
      <c r="E56" s="137">
        <f>D56-C56</f>
        <v>2.603472222222222</v>
      </c>
      <c r="F56">
        <v>68</v>
      </c>
      <c r="G56" s="137">
        <f>E56/F56</f>
        <v>3.8286356209150323E-2</v>
      </c>
      <c r="H56"/>
      <c r="I56"/>
      <c r="J56"/>
      <c r="K56"/>
    </row>
    <row r="57" spans="1:11" x14ac:dyDescent="0.35">
      <c r="B57" t="s">
        <v>118</v>
      </c>
      <c r="C57" s="137">
        <v>0.9819444444444444</v>
      </c>
      <c r="D57" s="137">
        <v>1.0916666666666666</v>
      </c>
      <c r="E57" s="137">
        <f>D57-C57</f>
        <v>0.10972222222222217</v>
      </c>
      <c r="F57">
        <v>68</v>
      </c>
      <c r="G57" s="137">
        <f t="shared" ref="G57" si="12">E57/F57</f>
        <v>1.6135620915032672E-3</v>
      </c>
      <c r="H57"/>
      <c r="I57"/>
      <c r="J57"/>
      <c r="K57"/>
    </row>
    <row r="58" spans="1:11" x14ac:dyDescent="0.35">
      <c r="B58" t="s">
        <v>119</v>
      </c>
      <c r="C58" s="137"/>
      <c r="D58" s="137"/>
      <c r="E58" s="137">
        <f t="shared" ref="E58:E59" si="13">D58-C58</f>
        <v>0</v>
      </c>
      <c r="F58"/>
      <c r="G58" s="137"/>
      <c r="H58"/>
      <c r="I58"/>
      <c r="J58"/>
      <c r="K58"/>
    </row>
    <row r="59" spans="1:11" x14ac:dyDescent="0.35">
      <c r="B59" s="18" t="s">
        <v>120</v>
      </c>
      <c r="C59" s="137"/>
      <c r="D59" s="137"/>
      <c r="E59" s="137">
        <f t="shared" si="13"/>
        <v>0</v>
      </c>
      <c r="F59"/>
      <c r="G59" s="137"/>
      <c r="H59"/>
      <c r="I59"/>
      <c r="J59"/>
      <c r="K59"/>
    </row>
    <row r="60" spans="1:11" x14ac:dyDescent="0.35">
      <c r="B60"/>
      <c r="C60"/>
      <c r="D60"/>
      <c r="E60"/>
      <c r="F60"/>
      <c r="G60"/>
      <c r="H60"/>
      <c r="I60"/>
      <c r="J60"/>
      <c r="K60"/>
    </row>
    <row r="61" spans="1:11" x14ac:dyDescent="0.35">
      <c r="B61"/>
      <c r="C61"/>
      <c r="D61"/>
      <c r="E61"/>
      <c r="F61"/>
      <c r="G61"/>
      <c r="H61"/>
      <c r="I61"/>
      <c r="J61"/>
      <c r="K61"/>
    </row>
    <row r="62" spans="1:11" x14ac:dyDescent="0.35">
      <c r="B62"/>
      <c r="C62"/>
      <c r="D62"/>
      <c r="E62"/>
      <c r="F62"/>
      <c r="G62"/>
      <c r="H62"/>
      <c r="I62"/>
      <c r="J62"/>
      <c r="K62"/>
    </row>
    <row r="63" spans="1:11" x14ac:dyDescent="0.35">
      <c r="B63"/>
      <c r="C63"/>
      <c r="D63"/>
      <c r="E63"/>
      <c r="F63"/>
      <c r="G63"/>
      <c r="H63"/>
      <c r="I63"/>
      <c r="J63"/>
      <c r="K63"/>
    </row>
    <row r="64" spans="1:11" x14ac:dyDescent="0.35">
      <c r="B64"/>
      <c r="C64"/>
      <c r="D64"/>
      <c r="E64"/>
      <c r="F64"/>
      <c r="G64"/>
      <c r="H64"/>
      <c r="I64"/>
      <c r="J64"/>
      <c r="K64"/>
    </row>
    <row r="65" spans="2:11" x14ac:dyDescent="0.35">
      <c r="B65"/>
      <c r="C65"/>
      <c r="D65"/>
      <c r="E65"/>
      <c r="F65"/>
      <c r="G65"/>
      <c r="H65"/>
      <c r="I65"/>
      <c r="J65"/>
      <c r="K65"/>
    </row>
    <row r="66" spans="2:11" x14ac:dyDescent="0.35">
      <c r="B66"/>
      <c r="C66"/>
      <c r="D66"/>
      <c r="E66"/>
      <c r="F66"/>
      <c r="G66"/>
      <c r="H66"/>
      <c r="I66"/>
      <c r="J66"/>
      <c r="K66"/>
    </row>
    <row r="67" spans="2:11" x14ac:dyDescent="0.35">
      <c r="B67"/>
      <c r="C67"/>
      <c r="D67"/>
      <c r="E67"/>
      <c r="F67"/>
      <c r="G67"/>
      <c r="H67"/>
      <c r="I67"/>
      <c r="J67"/>
      <c r="K67"/>
    </row>
  </sheetData>
  <mergeCells count="5">
    <mergeCell ref="C1:E1"/>
    <mergeCell ref="F1:H1"/>
    <mergeCell ref="I1:K1"/>
    <mergeCell ref="A2:A10"/>
    <mergeCell ref="A12:A19"/>
  </mergeCells>
  <conditionalFormatting sqref="C2:E2 E3:E24">
    <cfRule type="timePeriod" dxfId="14" priority="15" timePeriod="lastWeek">
      <formula>AND(TODAY()-ROUNDDOWN(C2,0)&gt;=(WEEKDAY(TODAY())),TODAY()-ROUNDDOWN(C2,0)&lt;(WEEKDAY(TODAY())+7))</formula>
    </cfRule>
  </conditionalFormatting>
  <conditionalFormatting sqref="H21:H24 H2:H7 H11:H17">
    <cfRule type="timePeriod" dxfId="13" priority="14" timePeriod="lastWeek">
      <formula>AND(TODAY()-ROUNDDOWN(H2,0)&gt;=(WEEKDAY(TODAY())),TODAY()-ROUNDDOWN(H2,0)&lt;(WEEKDAY(TODAY())+7))</formula>
    </cfRule>
  </conditionalFormatting>
  <conditionalFormatting sqref="K21:K23 K2:K7 K11:K17">
    <cfRule type="timePeriod" dxfId="12" priority="13" timePeriod="lastWeek">
      <formula>AND(TODAY()-ROUNDDOWN(K2,0)&gt;=(WEEKDAY(TODAY())),TODAY()-ROUNDDOWN(K2,0)&lt;(WEEKDAY(TODAY())+7))</formula>
    </cfRule>
  </conditionalFormatting>
  <conditionalFormatting sqref="H10">
    <cfRule type="timePeriod" dxfId="11" priority="12" timePeriod="lastWeek">
      <formula>AND(TODAY()-ROUNDDOWN(H10,0)&gt;=(WEEKDAY(TODAY())),TODAY()-ROUNDDOWN(H10,0)&lt;(WEEKDAY(TODAY())+7))</formula>
    </cfRule>
  </conditionalFormatting>
  <conditionalFormatting sqref="K10">
    <cfRule type="timePeriod" dxfId="10" priority="11" timePeriod="lastWeek">
      <formula>AND(TODAY()-ROUNDDOWN(K10,0)&gt;=(WEEKDAY(TODAY())),TODAY()-ROUNDDOWN(K10,0)&lt;(WEEKDAY(TODAY())+7))</formula>
    </cfRule>
  </conditionalFormatting>
  <conditionalFormatting sqref="H20">
    <cfRule type="timePeriod" dxfId="9" priority="10" timePeriod="lastWeek">
      <formula>AND(TODAY()-ROUNDDOWN(H20,0)&gt;=(WEEKDAY(TODAY())),TODAY()-ROUNDDOWN(H20,0)&lt;(WEEKDAY(TODAY())+7))</formula>
    </cfRule>
  </conditionalFormatting>
  <conditionalFormatting sqref="K20">
    <cfRule type="timePeriod" dxfId="8" priority="9" timePeriod="lastWeek">
      <formula>AND(TODAY()-ROUNDDOWN(K20,0)&gt;=(WEEKDAY(TODAY())),TODAY()-ROUNDDOWN(K20,0)&lt;(WEEKDAY(TODAY())+7))</formula>
    </cfRule>
  </conditionalFormatting>
  <conditionalFormatting sqref="H18">
    <cfRule type="timePeriod" dxfId="7" priority="8" timePeriod="lastWeek">
      <formula>AND(TODAY()-ROUNDDOWN(H18,0)&gt;=(WEEKDAY(TODAY())),TODAY()-ROUNDDOWN(H18,0)&lt;(WEEKDAY(TODAY())+7))</formula>
    </cfRule>
  </conditionalFormatting>
  <conditionalFormatting sqref="H19">
    <cfRule type="timePeriod" dxfId="6" priority="7" timePeriod="lastWeek">
      <formula>AND(TODAY()-ROUNDDOWN(H19,0)&gt;=(WEEKDAY(TODAY())),TODAY()-ROUNDDOWN(H19,0)&lt;(WEEKDAY(TODAY())+7))</formula>
    </cfRule>
  </conditionalFormatting>
  <conditionalFormatting sqref="K18">
    <cfRule type="timePeriod" dxfId="5" priority="6" timePeriod="lastWeek">
      <formula>AND(TODAY()-ROUNDDOWN(K18,0)&gt;=(WEEKDAY(TODAY())),TODAY()-ROUNDDOWN(K18,0)&lt;(WEEKDAY(TODAY())+7))</formula>
    </cfRule>
  </conditionalFormatting>
  <conditionalFormatting sqref="K19">
    <cfRule type="timePeriod" dxfId="4" priority="5" timePeriod="lastWeek">
      <formula>AND(TODAY()-ROUNDDOWN(K19,0)&gt;=(WEEKDAY(TODAY())),TODAY()-ROUNDDOWN(K19,0)&lt;(WEEKDAY(TODAY())+7))</formula>
    </cfRule>
  </conditionalFormatting>
  <conditionalFormatting sqref="H8">
    <cfRule type="timePeriod" dxfId="3" priority="4" timePeriod="lastWeek">
      <formula>AND(TODAY()-ROUNDDOWN(H8,0)&gt;=(WEEKDAY(TODAY())),TODAY()-ROUNDDOWN(H8,0)&lt;(WEEKDAY(TODAY())+7))</formula>
    </cfRule>
  </conditionalFormatting>
  <conditionalFormatting sqref="H9">
    <cfRule type="timePeriod" dxfId="2" priority="3" timePeriod="lastWeek">
      <formula>AND(TODAY()-ROUNDDOWN(H9,0)&gt;=(WEEKDAY(TODAY())),TODAY()-ROUNDDOWN(H9,0)&lt;(WEEKDAY(TODAY())+7))</formula>
    </cfRule>
  </conditionalFormatting>
  <conditionalFormatting sqref="K8">
    <cfRule type="timePeriod" dxfId="1" priority="2" timePeriod="lastWeek">
      <formula>AND(TODAY()-ROUNDDOWN(K8,0)&gt;=(WEEKDAY(TODAY())),TODAY()-ROUNDDOWN(K8,0)&lt;(WEEKDAY(TODAY())+7))</formula>
    </cfRule>
  </conditionalFormatting>
  <conditionalFormatting sqref="K9">
    <cfRule type="timePeriod" dxfId="0" priority="1" timePeriod="lastWeek">
      <formula>AND(TODAY()-ROUNDDOWN(K9,0)&gt;=(WEEKDAY(TODAY())),TODAY()-ROUNDDOWN(K9,0)&lt;(WEEKDAY(TODAY())+7))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eval</vt:lpstr>
      <vt:lpstr>scaling methods</vt:lpstr>
      <vt:lpstr>computation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2022-01-12T16:16:29Z</dcterms:modified>
</cp:coreProperties>
</file>