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01_GIT_REPOS\FRA_Sensor_platform\1-SystemDocs\"/>
    </mc:Choice>
  </mc:AlternateContent>
  <bookViews>
    <workbookView xWindow="28680" yWindow="-120" windowWidth="20730" windowHeight="11760" firstSheet="8" activeTab="12"/>
  </bookViews>
  <sheets>
    <sheet name="Contents" sheetId="13" r:id="rId1"/>
    <sheet name="SPI ETH ESP32" sheetId="1" r:id="rId2"/>
    <sheet name="Pinout ETH DEEK" sheetId="2" r:id="rId3"/>
    <sheet name="JTAG conn" sheetId="3" r:id="rId4"/>
    <sheet name="SD usage" sheetId="4" r:id="rId5"/>
    <sheet name="UDP packets" sheetId="5" r:id="rId6"/>
    <sheet name="UDP datagram definition" sheetId="6" r:id="rId7"/>
    <sheet name="Message Types" sheetId="7" r:id="rId8"/>
    <sheet name="Error Codes" sheetId="16" r:id="rId9"/>
    <sheet name="LW Error Codes" sheetId="17" r:id="rId10"/>
    <sheet name="ADC selection" sheetId="9" r:id="rId11"/>
    <sheet name="Time budget" sheetId="11" r:id="rId12"/>
    <sheet name="TO DO" sheetId="8" r:id="rId13"/>
    <sheet name="System setup" sheetId="12" r:id="rId14"/>
    <sheet name="Sensors Example datasheet val." sheetId="14" r:id="rId15"/>
    <sheet name="IssueTracking" sheetId="15" r:id="rId16"/>
  </sheets>
  <definedNames>
    <definedName name="error_codes" localSheetId="8">'Error Codes'!$A$4:$B$17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1" l="1"/>
  <c r="B10" i="11"/>
  <c r="B11" i="11" s="1"/>
  <c r="C4" i="4" l="1"/>
  <c r="C6" i="4" s="1"/>
  <c r="C7" i="4" s="1"/>
  <c r="C8" i="4" s="1"/>
  <c r="C9" i="4" s="1"/>
</calcChain>
</file>

<file path=xl/connections.xml><?xml version="1.0" encoding="utf-8"?>
<connections xmlns="http://schemas.openxmlformats.org/spreadsheetml/2006/main">
  <connection id="1" name="error_codes" type="6" refreshedVersion="5" background="1" refreshOnLoad="1" saveData="1">
    <textPr codePage="850" sourceFile="D:\PROJECTS\01_GIT_REPOS\FRA_Sensor_platform\3-FW_SW\2-SW_log_PC\1-LabVIEW_app\error_codes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<sst xmlns="http://schemas.openxmlformats.org/spreadsheetml/2006/main" count="574" uniqueCount="389">
  <si>
    <t>ETH*</t>
  </si>
  <si>
    <t>name</t>
  </si>
  <si>
    <t>cable</t>
  </si>
  <si>
    <t>ESP32</t>
  </si>
  <si>
    <t>Huzzah</t>
  </si>
  <si>
    <t>meas on</t>
  </si>
  <si>
    <t>huzzah</t>
  </si>
  <si>
    <t>pin</t>
  </si>
  <si>
    <t>VSPI</t>
  </si>
  <si>
    <t>IO</t>
  </si>
  <si>
    <t>cables</t>
  </si>
  <si>
    <t>CS</t>
  </si>
  <si>
    <t>y-purple</t>
  </si>
  <si>
    <t>IO5</t>
  </si>
  <si>
    <t>SCK</t>
  </si>
  <si>
    <t>MOSI</t>
  </si>
  <si>
    <t>y-grey</t>
  </si>
  <si>
    <t>IO23</t>
  </si>
  <si>
    <t>highZ?CS</t>
  </si>
  <si>
    <t>MISO</t>
  </si>
  <si>
    <t>y-white</t>
  </si>
  <si>
    <t>IO19</t>
  </si>
  <si>
    <t>highZ?MISO</t>
  </si>
  <si>
    <t>grey</t>
  </si>
  <si>
    <t>IO18</t>
  </si>
  <si>
    <t>GND</t>
  </si>
  <si>
    <t>white</t>
  </si>
  <si>
    <t>5V</t>
  </si>
  <si>
    <t>purple</t>
  </si>
  <si>
    <t>USB</t>
  </si>
  <si>
    <t>*Deek-robot</t>
  </si>
  <si>
    <t>NANO Ethernet Shield V1.0</t>
  </si>
  <si>
    <t>datasheet</t>
  </si>
  <si>
    <t>ESP marking</t>
  </si>
  <si>
    <t>MOSI/18</t>
  </si>
  <si>
    <t>MISO/19</t>
  </si>
  <si>
    <t>SCK/5</t>
  </si>
  <si>
    <t>SDA/23</t>
  </si>
  <si>
    <t>ETH DEEK</t>
  </si>
  <si>
    <t>pin conn</t>
  </si>
  <si>
    <t>JLINK</t>
  </si>
  <si>
    <t>color</t>
  </si>
  <si>
    <t>signal</t>
  </si>
  <si>
    <t>Vcc</t>
  </si>
  <si>
    <t>red</t>
  </si>
  <si>
    <t>3V</t>
  </si>
  <si>
    <t>black</t>
  </si>
  <si>
    <t>TDI</t>
  </si>
  <si>
    <t>IO12</t>
  </si>
  <si>
    <t>TMS</t>
  </si>
  <si>
    <t>IO14</t>
  </si>
  <si>
    <t>TCK</t>
  </si>
  <si>
    <t>IO13</t>
  </si>
  <si>
    <t>TDO</t>
  </si>
  <si>
    <t>blue</t>
  </si>
  <si>
    <t>IO15</t>
  </si>
  <si>
    <t>nRST</t>
  </si>
  <si>
    <t>green</t>
  </si>
  <si>
    <t>EN</t>
  </si>
  <si>
    <t>RST</t>
  </si>
  <si>
    <t>aligned with&gt;</t>
  </si>
  <si>
    <t>esp docs:</t>
  </si>
  <si>
    <t xml:space="preserve"> </t>
  </si>
  <si>
    <t>ESP32 Pin</t>
  </si>
  <si>
    <t>JTAG Signal</t>
  </si>
  <si>
    <t>CHIP_PU</t>
  </si>
  <si>
    <t>TRST_N</t>
  </si>
  <si>
    <t>MTDO / GPIO15</t>
  </si>
  <si>
    <t>MTDI / GPIO12</t>
  </si>
  <si>
    <t>MTCK / GPIO13</t>
  </si>
  <si>
    <t>MTMS / GPIO14</t>
  </si>
  <si>
    <t>https://docs.espressif.com/projects/esp-idf/en/latest/api-guides/jtag-debugging/configure-other-jtag.html</t>
  </si>
  <si>
    <t>nTRST</t>
  </si>
  <si>
    <t>color 2</t>
  </si>
  <si>
    <t>brown</t>
  </si>
  <si>
    <t xml:space="preserve">red </t>
  </si>
  <si>
    <t>maroon</t>
  </si>
  <si>
    <t>Total memory</t>
  </si>
  <si>
    <t xml:space="preserve">One sensor </t>
  </si>
  <si>
    <t>Bytes</t>
  </si>
  <si>
    <t>qty</t>
  </si>
  <si>
    <t>Sensors</t>
  </si>
  <si>
    <t>period</t>
  </si>
  <si>
    <t>s</t>
  </si>
  <si>
    <t>Lasts for</t>
  </si>
  <si>
    <t>h</t>
  </si>
  <si>
    <t>d</t>
  </si>
  <si>
    <t>y</t>
  </si>
  <si>
    <t>2GB SD card</t>
  </si>
  <si>
    <t>bytes</t>
  </si>
  <si>
    <t>Buffer ENC28J60</t>
  </si>
  <si>
    <t>B</t>
  </si>
  <si>
    <t>Ethernet max packet size</t>
  </si>
  <si>
    <t>UDP message size max</t>
  </si>
  <si>
    <t>Reasonable safe max UDP message size</t>
  </si>
  <si>
    <t>UDP datagram definition</t>
  </si>
  <si>
    <t>Byte order</t>
  </si>
  <si>
    <t>Saved data</t>
  </si>
  <si>
    <t>Representation</t>
  </si>
  <si>
    <t>uint_16</t>
  </si>
  <si>
    <t>Message type</t>
  </si>
  <si>
    <t>uint_8</t>
  </si>
  <si>
    <t>EOP</t>
  </si>
  <si>
    <t>uint_32</t>
  </si>
  <si>
    <t>MEASUREMENT SAMPLE</t>
  </si>
  <si>
    <t>Byte</t>
  </si>
  <si>
    <t>Value</t>
  </si>
  <si>
    <t>ACKNOWLEDGEMENT</t>
  </si>
  <si>
    <t>X</t>
  </si>
  <si>
    <t>Analog input for sensor detection</t>
  </si>
  <si>
    <t>Inputs for setting up IP address - digital - JTAG pins</t>
  </si>
  <si>
    <t>Baseline test for connected sensors</t>
  </si>
  <si>
    <t>Start trigger</t>
  </si>
  <si>
    <t>Stop trigger</t>
  </si>
  <si>
    <t>Pause trigger</t>
  </si>
  <si>
    <t>Error</t>
  </si>
  <si>
    <t>Sensors detected</t>
  </si>
  <si>
    <t>Built-in Test trigger</t>
  </si>
  <si>
    <t>ERROR CODE</t>
  </si>
  <si>
    <t>ERROR</t>
  </si>
  <si>
    <t>SENSORS DETECTED</t>
  </si>
  <si>
    <t>table</t>
  </si>
  <si>
    <t>OK</t>
  </si>
  <si>
    <t>NOK</t>
  </si>
  <si>
    <t>Read One Shot</t>
  </si>
  <si>
    <t>SENSOR 1 TYPE</t>
  </si>
  <si>
    <t>SENSOR 1 OK</t>
  </si>
  <si>
    <t>SENSOR 2 TYPE</t>
  </si>
  <si>
    <t>SENSOR 2 OK</t>
  </si>
  <si>
    <t>…</t>
  </si>
  <si>
    <t>SENSOR 12 TYPE</t>
  </si>
  <si>
    <t>SENSOR 12 OK</t>
  </si>
  <si>
    <t>0xFF</t>
  </si>
  <si>
    <t>0X00</t>
  </si>
  <si>
    <t>Retrieve One measurement</t>
  </si>
  <si>
    <t>ADS114S08</t>
  </si>
  <si>
    <t>ADS1115</t>
  </si>
  <si>
    <t>libs</t>
  </si>
  <si>
    <t>easy</t>
  </si>
  <si>
    <t>harder</t>
  </si>
  <si>
    <t>supplies</t>
  </si>
  <si>
    <t>yes</t>
  </si>
  <si>
    <t>no</t>
  </si>
  <si>
    <t>Current injectors</t>
  </si>
  <si>
    <t>Digital interface</t>
  </si>
  <si>
    <t>direct SPI</t>
  </si>
  <si>
    <t>I2C + level shift</t>
  </si>
  <si>
    <t>filter 50Hz</t>
  </si>
  <si>
    <t>voltage bias</t>
  </si>
  <si>
    <t>Digital speed</t>
  </si>
  <si>
    <t>400k</t>
  </si>
  <si>
    <t>10M or 5M</t>
  </si>
  <si>
    <t>Sending UDP</t>
  </si>
  <si>
    <t>time [us]</t>
  </si>
  <si>
    <t>ESP32 pin</t>
  </si>
  <si>
    <t>3v3</t>
  </si>
  <si>
    <t>orange</t>
  </si>
  <si>
    <t>SD_CS</t>
  </si>
  <si>
    <t>yellow</t>
  </si>
  <si>
    <t>CS_ETH</t>
  </si>
  <si>
    <t>ETH_RST</t>
  </si>
  <si>
    <t>Writing to SD</t>
  </si>
  <si>
    <t>SD logging</t>
  </si>
  <si>
    <t>20MHz SPI</t>
  </si>
  <si>
    <t>ANNOUNCEMENT announcing sensor unit is on network</t>
  </si>
  <si>
    <t>6..7</t>
  </si>
  <si>
    <t>datagram order MSB</t>
  </si>
  <si>
    <t>datagram order</t>
  </si>
  <si>
    <t>datagram order LSB</t>
  </si>
  <si>
    <t>set up DHCP on router</t>
  </si>
  <si>
    <t>connect Unit with ethernet cable</t>
  </si>
  <si>
    <t>turn on power to unit</t>
  </si>
  <si>
    <t>watch DHCP client list in router configuration</t>
  </si>
  <si>
    <t>Set up IP address reservation for the sensor unit</t>
  </si>
  <si>
    <t>power cycle or reset unit</t>
  </si>
  <si>
    <t>open labview app</t>
  </si>
  <si>
    <t>Unit should appear in acknowledged clients</t>
  </si>
  <si>
    <t>I2C ADC</t>
  </si>
  <si>
    <t>I2C speed</t>
  </si>
  <si>
    <t>kHz</t>
  </si>
  <si>
    <t>time to get one bit</t>
  </si>
  <si>
    <t>2 bytes / one reading</t>
  </si>
  <si>
    <t>ms</t>
  </si>
  <si>
    <t>9 sensors</t>
  </si>
  <si>
    <t>cancelled - set in DHCP server</t>
  </si>
  <si>
    <t>cancelled - would have to be switched to each sensor port</t>
  </si>
  <si>
    <t>SPI ETH ESP32'!A1</t>
  </si>
  <si>
    <t>Pinout ETH DEEK'!A1</t>
  </si>
  <si>
    <t>JTAG conn'!A1</t>
  </si>
  <si>
    <t>SD usage'!A1</t>
  </si>
  <si>
    <t>UDP packets'!A1</t>
  </si>
  <si>
    <t>UDP datagram definition'!A1</t>
  </si>
  <si>
    <t>Message Types'!A1</t>
  </si>
  <si>
    <t>ADC selection'!A1</t>
  </si>
  <si>
    <t>Time budget'!A1</t>
  </si>
  <si>
    <t>TO DO'!A1</t>
  </si>
  <si>
    <t>System setup'!A1</t>
  </si>
  <si>
    <t>Sensors Example datasheet val.'!A1</t>
  </si>
  <si>
    <t>Contents!A1</t>
  </si>
  <si>
    <t>PN</t>
  </si>
  <si>
    <t>Power</t>
  </si>
  <si>
    <t>Voltage</t>
  </si>
  <si>
    <t>Ouptut</t>
  </si>
  <si>
    <t>Size</t>
  </si>
  <si>
    <t>Connection method</t>
  </si>
  <si>
    <t>32x20x14</t>
  </si>
  <si>
    <t>190mA, avg 34mA</t>
  </si>
  <si>
    <t>UART, I2C, PWM, DAC</t>
  </si>
  <si>
    <t>AA</t>
  </si>
  <si>
    <t>get exact part numebr</t>
  </si>
  <si>
    <t>Property measured</t>
  </si>
  <si>
    <t>CO2 0-10k ppm</t>
  </si>
  <si>
    <t>Precision</t>
  </si>
  <si>
    <t>iSweek NO-AE</t>
  </si>
  <si>
    <t>Nitride Oxide 0+5k ppm</t>
  </si>
  <si>
    <t>0.3 V bias</t>
  </si>
  <si>
    <t>Reference, Worker, counter</t>
  </si>
  <si>
    <t>get application note</t>
  </si>
  <si>
    <t>20x20x16</t>
  </si>
  <si>
    <t>Spec Sensors 110-501</t>
  </si>
  <si>
    <t>20x20x3</t>
  </si>
  <si>
    <t>NO2 0-20ppm</t>
  </si>
  <si>
    <t>50uW</t>
  </si>
  <si>
    <t>3 pin header 2+2+2 contacts 2mm pitch</t>
  </si>
  <si>
    <t>2x Pin header 4 + 5 contacts, 2.54 pitch</t>
  </si>
  <si>
    <t>https://eu.mouser.com/ProductDetail/3M-Electronic-Solutions-Division/950502-6102-AR?qs=mk7%252BW39U1H95%252BMM5da7bdg%3D%3D</t>
  </si>
  <si>
    <t>iSweek HCL-A1</t>
  </si>
  <si>
    <t>20ppb, 3% reading</t>
  </si>
  <si>
    <t>.+-50ppm, 3% reading</t>
  </si>
  <si>
    <t>HCl 0-100ppm</t>
  </si>
  <si>
    <t>not required bias</t>
  </si>
  <si>
    <t>iSweek HCN-A1</t>
  </si>
  <si>
    <t>HCN 0-100ppm</t>
  </si>
  <si>
    <t>iSweek O2-M2</t>
  </si>
  <si>
    <t>Figaro TGS 2444</t>
  </si>
  <si>
    <t>x uA Reference, Worker, counter</t>
  </si>
  <si>
    <t>0-12 uA Reference, Worker, counter</t>
  </si>
  <si>
    <t>0-10 uA Reference, Worker, counter</t>
  </si>
  <si>
    <t>0-120 uA +Ve,-Ve</t>
  </si>
  <si>
    <t>Ammonia</t>
  </si>
  <si>
    <t>O2</t>
  </si>
  <si>
    <t>5V switched, timed</t>
  </si>
  <si>
    <t>mean 56mW, 300mA instant</t>
  </si>
  <si>
    <t>resistor div</t>
  </si>
  <si>
    <t>9x9x7.8</t>
  </si>
  <si>
    <t>Figaro TGS 2602</t>
  </si>
  <si>
    <t>VOCs</t>
  </si>
  <si>
    <t>280 mW</t>
  </si>
  <si>
    <t>resistor div, + transistor</t>
  </si>
  <si>
    <t>Figaro TGS 5042</t>
  </si>
  <si>
    <t>To solder only</t>
  </si>
  <si>
    <t>CO 0-10k ppm</t>
  </si>
  <si>
    <t>0-24uA, ext opamp needed</t>
  </si>
  <si>
    <t>Figaro TGS 6812</t>
  </si>
  <si>
    <t>H, Methane 0-25k ppm</t>
  </si>
  <si>
    <t>3V +-0.1V</t>
  </si>
  <si>
    <t>resistor whatstone bridge compensator detector</t>
  </si>
  <si>
    <t>12x12x9</t>
  </si>
  <si>
    <t>49x10x10</t>
  </si>
  <si>
    <t>Pins to solder 0.8 dia</t>
  </si>
  <si>
    <t>Note</t>
  </si>
  <si>
    <t>Interface</t>
  </si>
  <si>
    <t>iSweek  HVAC - ZG09</t>
  </si>
  <si>
    <t>I2C (5v or 3v3?), cables or custom board</t>
  </si>
  <si>
    <t>RWC board</t>
  </si>
  <si>
    <t>Figaro TGS 2611</t>
  </si>
  <si>
    <t>4P50 CiTipeL</t>
  </si>
  <si>
    <t>FigaroPCB, Pins to solder 0.55 dia</t>
  </si>
  <si>
    <t>GasPCB1, Pins 1.5mm dia</t>
  </si>
  <si>
    <t>FigaroPCB1, Pins to solder 0.55 dia</t>
  </si>
  <si>
    <t>4P50PCB,Pins 1.5mm</t>
  </si>
  <si>
    <t xml:space="preserve">Reference, Worker, Counter? </t>
  </si>
  <si>
    <t>find alternative</t>
  </si>
  <si>
    <t>change SHCP timeout from 1s back to 60s</t>
  </si>
  <si>
    <t>SD status flag to UDP</t>
  </si>
  <si>
    <t>IssueTracking!A1</t>
  </si>
  <si>
    <t>add I2C address selecting resistors in case some sensor has conflicting address</t>
  </si>
  <si>
    <t>IO expander, add 0R to A2 input to VCC and GND. This will enable using PCA9539 too</t>
  </si>
  <si>
    <t>NXP datasheet: The PCA9539; PCA9539R is identical to the PCA9555 except for the removal of the internal I/O pull-up resistor which greatly reduces power consumption when the I/Os are held LOW, replacement of A2 with RESET and a different address range</t>
  </si>
  <si>
    <t>ERROR CODES</t>
  </si>
  <si>
    <t>Error Codes'!A1</t>
  </si>
  <si>
    <t>failed to initalize Ethernet controller</t>
  </si>
  <si>
    <t>failed to obtaiin IP from DHCP server</t>
  </si>
  <si>
    <t>SD full card resolution</t>
  </si>
  <si>
    <t>failed to initalize I2C bus</t>
  </si>
  <si>
    <t xml:space="preserve">failed to initalize IO Expander </t>
  </si>
  <si>
    <t>failed to initalize ADC</t>
  </si>
  <si>
    <t>No error</t>
  </si>
  <si>
    <t>error in setting time. time is from the past. time not set. continuing</t>
  </si>
  <si>
    <t>DO NOT ADD ERROR CODES TO THIS LIST, EDIT SOURCE FILE HERE:</t>
  </si>
  <si>
    <t>D:\PROJECTS\01_GIT_REPOS\FRA_Sensor_platform\3-FW_SW\2-SW_log_PC\1-LabVIEW_app</t>
  </si>
  <si>
    <t>sender number</t>
  </si>
  <si>
    <t>Sensor power control</t>
  </si>
  <si>
    <t>Set period</t>
  </si>
  <si>
    <t>timestamp epoch time or sample order MSB</t>
  </si>
  <si>
    <t>timestamp epoch time or sample order LSB</t>
  </si>
  <si>
    <t xml:space="preserve">timestamp epoch time or sample order </t>
  </si>
  <si>
    <t>Sensor unit to Master</t>
  </si>
  <si>
    <t>Master to Sensor unit</t>
  </si>
  <si>
    <t>Command / ACK</t>
  </si>
  <si>
    <t>uint8_t</t>
  </si>
  <si>
    <t>Unit/sender number - last byte of IP</t>
  </si>
  <si>
    <t>0xFFFF</t>
  </si>
  <si>
    <t>Power to all sensors on</t>
  </si>
  <si>
    <t>0x0000</t>
  </si>
  <si>
    <t>Power to all sensors off</t>
  </si>
  <si>
    <t>5..6</t>
  </si>
  <si>
    <t>Sensor power report</t>
  </si>
  <si>
    <t>Inverted logic levels on IO expander pins</t>
  </si>
  <si>
    <t>Sensor unit</t>
  </si>
  <si>
    <t>Master</t>
  </si>
  <si>
    <t>Sensor unit enters IDLE state</t>
  </si>
  <si>
    <t>Master logs error</t>
  </si>
  <si>
    <t>Master checks against requested setting</t>
  </si>
  <si>
    <t>Labview error codes</t>
  </si>
  <si>
    <t>Power setting not accepted. Invalid input</t>
  </si>
  <si>
    <t>RESET unit</t>
  </si>
  <si>
    <t>IC9 heat pad unmask</t>
  </si>
  <si>
    <t>10k is 1206 - fix in BOM to 0602</t>
  </si>
  <si>
    <t>R46 replace with ferite bead</t>
  </si>
  <si>
    <t>cp2101 edit footprint, corner out</t>
  </si>
  <si>
    <t>remove SD connector</t>
  </si>
  <si>
    <t>rotate microSD connector 180 deg.</t>
  </si>
  <si>
    <t>blocking cap to IO expander?</t>
  </si>
  <si>
    <t>Note: all combinations of bits. Ordered as on IO expander. Log 1 will turn the output of IO exp LOW, thus voltage output on sensor port HIGH. Byte 5 controls port 1, byte 6 is for port 0.</t>
  </si>
  <si>
    <t>Error message not received in some cases</t>
  </si>
  <si>
    <t>R1. R2 10k? Test on 2nd board</t>
  </si>
  <si>
    <t>C10 10u/25V place</t>
  </si>
  <si>
    <t>C17 place 10u 10v normal</t>
  </si>
  <si>
    <t>pca9555 check packageing</t>
  </si>
  <si>
    <t>change pca9555 so also the other one can be used</t>
  </si>
  <si>
    <t>SMPS  inductors  to SRP5030CA-1R5M</t>
  </si>
  <si>
    <t xml:space="preserve">Connector power </t>
  </si>
  <si>
    <t>https://www.mouser.com/ProductDetail/CUI/PJ-059A?qs=sGAEpiMZZMtnOp%252BbbqA009lE0K0K%252BPZGgL2j%2Fo1XCBQtBpzQrCB9dQ%3D%3D</t>
  </si>
  <si>
    <t>5V jumper to ethernet port</t>
  </si>
  <si>
    <t>SD card communication fail. continuing with no logging to SD card</t>
  </si>
  <si>
    <t>IO expander output does not match the setting - power setting not valid</t>
  </si>
  <si>
    <t>done</t>
  </si>
  <si>
    <t>done, was never there</t>
  </si>
  <si>
    <t>not done, more work</t>
  </si>
  <si>
    <t>done  - due to interrupt, packetloop must run also on sending</t>
  </si>
  <si>
    <t>not changed, to be safe</t>
  </si>
  <si>
    <t>cross check BOMsafter export</t>
  </si>
  <si>
    <t>BOARD V1 FEEDBACK&gt;</t>
  </si>
  <si>
    <t>FW&gt;</t>
  </si>
  <si>
    <t>add error code array instead of one value</t>
  </si>
  <si>
    <t>LED changed to header</t>
  </si>
  <si>
    <t>debug error code sending from multiple units</t>
  </si>
  <si>
    <t>C16 change to 100n, avoid loading fw problems</t>
  </si>
  <si>
    <t>10u tested, works but 100n better for CP2102</t>
  </si>
  <si>
    <t>reset was not performed properly, software reset was not wquivalent to HW reset</t>
  </si>
  <si>
    <t xml:space="preserve">power report not received from 24 </t>
  </si>
  <si>
    <t>(udp) &amp;&amp; ((udp.dstport == 1111)||(udp.dstport == 1100)||(udp.dstport == 1024)||(udp.dstport == 65500)||(udp.dstport == 65511))</t>
  </si>
  <si>
    <t>Wireshark Filter</t>
  </si>
  <si>
    <t>Unit resets</t>
  </si>
  <si>
    <t>range A1.0</t>
  </si>
  <si>
    <t>7..8</t>
  </si>
  <si>
    <t>10..11</t>
  </si>
  <si>
    <t>range A3.3</t>
  </si>
  <si>
    <t>data raw A3.3</t>
  </si>
  <si>
    <t>range A1.1</t>
  </si>
  <si>
    <t>data raw A1.2</t>
  </si>
  <si>
    <t>40..41</t>
  </si>
  <si>
    <t>data raw A1.0 MSB:LSB</t>
  </si>
  <si>
    <t>byte</t>
  </si>
  <si>
    <t>ADC</t>
  </si>
  <si>
    <t>CH</t>
  </si>
  <si>
    <t>13..14</t>
  </si>
  <si>
    <t>16..17</t>
  </si>
  <si>
    <t>19..20</t>
  </si>
  <si>
    <t>22..23</t>
  </si>
  <si>
    <t>range A1.2</t>
  </si>
  <si>
    <t>data raw A1.2 MSB:LSB</t>
  </si>
  <si>
    <t>range A1.3</t>
  </si>
  <si>
    <t>data raw A1.3</t>
  </si>
  <si>
    <t>range A2.0</t>
  </si>
  <si>
    <t>data raw A2.0 MSB:LSB</t>
  </si>
  <si>
    <t>range A2.1</t>
  </si>
  <si>
    <t>data raw A2.1</t>
  </si>
  <si>
    <t>failed to read IO expander status - power settings not valid</t>
  </si>
  <si>
    <t>test error reporting - NO ACTUAL ERROR</t>
  </si>
  <si>
    <t>ADC1 readout failed - timeout</t>
  </si>
  <si>
    <t>ADC2 readout failed - timeout</t>
  </si>
  <si>
    <t>ADC3 readout failed - timeout</t>
  </si>
  <si>
    <t>timeout needed to be longer</t>
  </si>
  <si>
    <t>System&gt;</t>
  </si>
  <si>
    <t>Power critical Units from separate power supplies, in case they short they will not take more units with them - inform</t>
  </si>
  <si>
    <t>add resettable fuse on the input</t>
  </si>
  <si>
    <t>cancelled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</si>
</sst>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6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2" borderId="2" xfId="0" applyFill="1" applyBorder="1"/>
    <xf numFmtId="0" fontId="0" fillId="2" borderId="3" xfId="0" applyFill="1" applyBorder="1"/>
    <xf numFmtId="0" fontId="0" fillId="0" borderId="3" xfId="0" applyBorder="1"/>
    <xf numFmtId="0" fontId="0" fillId="0" borderId="0" xfId="0" applyFill="1" applyBorder="1"/>
    <xf numFmtId="0" fontId="0" fillId="0" borderId="0" xfId="0" applyAlignment="1">
      <alignment horizontal="right"/>
    </xf>
    <xf numFmtId="0" fontId="3" fillId="0" borderId="0" xfId="0" applyFont="1"/>
    <xf numFmtId="11" fontId="0" fillId="0" borderId="0" xfId="0" applyNumberFormat="1"/>
    <xf numFmtId="11" fontId="3" fillId="0" borderId="0" xfId="0" applyNumberFormat="1" applyFont="1"/>
    <xf numFmtId="0" fontId="4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16" fontId="0" fillId="0" borderId="8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9" xfId="0" applyFill="1" applyBorder="1"/>
    <xf numFmtId="0" fontId="0" fillId="0" borderId="8" xfId="0" applyFill="1" applyBorder="1"/>
    <xf numFmtId="0" fontId="0" fillId="5" borderId="0" xfId="0" applyFill="1"/>
    <xf numFmtId="0" fontId="5" fillId="0" borderId="4" xfId="0" applyFont="1" applyFill="1" applyBorder="1"/>
    <xf numFmtId="0" fontId="2" fillId="0" borderId="0" xfId="0" applyFont="1" applyFill="1" applyBorder="1"/>
    <xf numFmtId="0" fontId="2" fillId="0" borderId="4" xfId="0" applyFont="1" applyBorder="1"/>
    <xf numFmtId="0" fontId="2" fillId="0" borderId="0" xfId="0" applyFont="1"/>
    <xf numFmtId="0" fontId="3" fillId="0" borderId="3" xfId="0" applyFont="1" applyBorder="1"/>
    <xf numFmtId="0" fontId="6" fillId="0" borderId="4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3" xfId="0" applyFont="1" applyBorder="1"/>
    <xf numFmtId="0" fontId="2" fillId="0" borderId="3" xfId="0" applyFont="1" applyFill="1" applyBorder="1"/>
    <xf numFmtId="0" fontId="7" fillId="0" borderId="3" xfId="0" applyFont="1" applyBorder="1"/>
    <xf numFmtId="0" fontId="7" fillId="0" borderId="3" xfId="0" applyFont="1" applyFill="1" applyBorder="1"/>
    <xf numFmtId="0" fontId="7" fillId="0" borderId="4" xfId="0" applyFont="1" applyFill="1" applyBorder="1"/>
    <xf numFmtId="0" fontId="0" fillId="2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9" xfId="0" applyBorder="1" applyAlignment="1">
      <alignment horizontal="left" wrapText="1"/>
    </xf>
    <xf numFmtId="0" fontId="9" fillId="0" borderId="0" xfId="1" quotePrefix="1" applyFont="1"/>
    <xf numFmtId="0" fontId="8" fillId="0" borderId="0" xfId="1"/>
    <xf numFmtId="0" fontId="10" fillId="0" borderId="0" xfId="1" applyFont="1"/>
    <xf numFmtId="0" fontId="11" fillId="0" borderId="0" xfId="0" applyFon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2" fillId="0" borderId="0" xfId="0" applyFont="1"/>
    <xf numFmtId="0" fontId="8" fillId="0" borderId="9" xfId="1" applyBorder="1"/>
    <xf numFmtId="0" fontId="0" fillId="13" borderId="0" xfId="0" applyFill="1"/>
    <xf numFmtId="0" fontId="8" fillId="0" borderId="12" xfId="1" applyBorder="1"/>
    <xf numFmtId="0" fontId="0" fillId="0" borderId="0" xfId="0" applyAlignment="1">
      <alignment horizontal="center" wrapText="1"/>
    </xf>
    <xf numFmtId="16" fontId="0" fillId="0" borderId="8" xfId="0" applyNumberFormat="1" applyFill="1" applyBorder="1"/>
    <xf numFmtId="16" fontId="0" fillId="0" borderId="10" xfId="0" applyNumberFormat="1" applyBorder="1"/>
    <xf numFmtId="0" fontId="0" fillId="0" borderId="12" xfId="0" applyFill="1" applyBorder="1" applyAlignment="1">
      <alignment wrapText="1"/>
    </xf>
    <xf numFmtId="0" fontId="13" fillId="14" borderId="0" xfId="0" applyFont="1" applyFill="1" applyAlignment="1">
      <alignment horizontal="center"/>
    </xf>
    <xf numFmtId="0" fontId="0" fillId="0" borderId="8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0" fillId="0" borderId="0" xfId="0" applyAlignment="1">
      <alignment wrapText="1"/>
    </xf>
  </cellXfs>
  <cellStyles count="2">
    <cellStyle name="Hypertextové prepojenie" xfId="1" builtinId="8"/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156010</xdr:colOff>
      <xdr:row>10</xdr:row>
      <xdr:rowOff>164224</xdr:rowOff>
    </xdr:from>
    <xdr:to>
      <xdr:col>15</xdr:col>
      <xdr:colOff>211519</xdr:colOff>
      <xdr:row>32</xdr:row>
      <xdr:rowOff>99520</xdr:rowOff>
    </xdr:to>
    <xdr:pic>
      <xdr:nvPicPr>
        <xdr:cNvPr id="2" name="Obrázok 1" descr="VÃ½sledok vyhÄ¾adÃ¡vania obrÃ¡zkov pre dopyt devkit esp32 c pinou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010" y="2069224"/>
          <a:ext cx="9797285" cy="41262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0</xdr:rowOff>
    </xdr:from>
    <xdr:to>
      <xdr:col>4</xdr:col>
      <xdr:colOff>204168</xdr:colOff>
      <xdr:row>24</xdr:row>
      <xdr:rowOff>142571</xdr:rowOff>
    </xdr:to>
    <xdr:pic>
      <xdr:nvPicPr>
        <xdr:cNvPr id="2" name="Obrázok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135" y="2286000"/>
          <a:ext cx="2028571" cy="24285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4</xdr:row>
      <xdr:rowOff>228600</xdr:rowOff>
    </xdr:from>
    <xdr:to>
      <xdr:col>6</xdr:col>
      <xdr:colOff>142875</xdr:colOff>
      <xdr:row>6</xdr:row>
      <xdr:rowOff>57150</xdr:rowOff>
    </xdr:to>
    <xdr:cxnSp macro="">
      <xdr:nvCxnSpPr>
        <xdr:cNvPr id="3" name="Rovná spojovacia šípka 2"/>
        <xdr:cNvCxnSpPr/>
      </xdr:nvCxnSpPr>
      <xdr:spPr>
        <a:xfrm>
          <a:off x="3638550" y="1104900"/>
          <a:ext cx="1200150" cy="60960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7</xdr:row>
      <xdr:rowOff>9525</xdr:rowOff>
    </xdr:from>
    <xdr:to>
      <xdr:col>6</xdr:col>
      <xdr:colOff>123825</xdr:colOff>
      <xdr:row>8</xdr:row>
      <xdr:rowOff>95250</xdr:rowOff>
    </xdr:to>
    <xdr:cxnSp macro="">
      <xdr:nvCxnSpPr>
        <xdr:cNvPr id="4" name="Rovná spojovacia šípka 3"/>
        <xdr:cNvCxnSpPr/>
      </xdr:nvCxnSpPr>
      <xdr:spPr>
        <a:xfrm flipH="1">
          <a:off x="3638550" y="1857375"/>
          <a:ext cx="1181100" cy="28575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21</xdr:row>
      <xdr:rowOff>19050</xdr:rowOff>
    </xdr:from>
    <xdr:to>
      <xdr:col>6</xdr:col>
      <xdr:colOff>123825</xdr:colOff>
      <xdr:row>22</xdr:row>
      <xdr:rowOff>104775</xdr:rowOff>
    </xdr:to>
    <xdr:cxnSp macro="">
      <xdr:nvCxnSpPr>
        <xdr:cNvPr id="8" name="Rovná spojovacia šípka 7"/>
        <xdr:cNvCxnSpPr/>
      </xdr:nvCxnSpPr>
      <xdr:spPr>
        <a:xfrm flipH="1">
          <a:off x="3638550" y="4581525"/>
          <a:ext cx="1181100" cy="28575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104775</xdr:colOff>
      <xdr:row>23</xdr:row>
      <xdr:rowOff>0</xdr:rowOff>
    </xdr:from>
    <xdr:to>
      <xdr:col>6</xdr:col>
      <xdr:colOff>180975</xdr:colOff>
      <xdr:row>25</xdr:row>
      <xdr:rowOff>28575</xdr:rowOff>
    </xdr:to>
    <xdr:cxnSp macro="">
      <xdr:nvCxnSpPr>
        <xdr:cNvPr id="9" name="Rovná spojovacia šípka 8"/>
        <xdr:cNvCxnSpPr/>
      </xdr:nvCxnSpPr>
      <xdr:spPr>
        <a:xfrm>
          <a:off x="3676650" y="4953000"/>
          <a:ext cx="1200150" cy="60960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12</xdr:row>
      <xdr:rowOff>114300</xdr:rowOff>
    </xdr:from>
    <xdr:to>
      <xdr:col>6</xdr:col>
      <xdr:colOff>142875</xdr:colOff>
      <xdr:row>12</xdr:row>
      <xdr:rowOff>123825</xdr:rowOff>
    </xdr:to>
    <xdr:cxnSp macro="">
      <xdr:nvCxnSpPr>
        <xdr:cNvPr id="10" name="Rovná spojovacia šípka 9"/>
        <xdr:cNvCxnSpPr/>
      </xdr:nvCxnSpPr>
      <xdr:spPr>
        <a:xfrm>
          <a:off x="3581400" y="2933700"/>
          <a:ext cx="1257300" cy="952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1733550</xdr:colOff>
      <xdr:row>30</xdr:row>
      <xdr:rowOff>76200</xdr:rowOff>
    </xdr:from>
    <xdr:to>
      <xdr:col>6</xdr:col>
      <xdr:colOff>161925</xdr:colOff>
      <xdr:row>30</xdr:row>
      <xdr:rowOff>104775</xdr:rowOff>
    </xdr:to>
    <xdr:cxnSp macro="">
      <xdr:nvCxnSpPr>
        <xdr:cNvPr id="7" name="Rovná spojovacia šípka 6"/>
        <xdr:cNvCxnSpPr/>
      </xdr:nvCxnSpPr>
      <xdr:spPr>
        <a:xfrm flipH="1">
          <a:off x="3562350" y="6915150"/>
          <a:ext cx="1295400" cy="2857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</xdr:row>
      <xdr:rowOff>0</xdr:rowOff>
    </xdr:from>
    <xdr:to>
      <xdr:col>18</xdr:col>
      <xdr:colOff>599238</xdr:colOff>
      <xdr:row>28</xdr:row>
      <xdr:rowOff>104143</xdr:rowOff>
    </xdr:to>
    <xdr:pic>
      <xdr:nvPicPr>
        <xdr:cNvPr id="2" name="Obrázo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381000"/>
          <a:ext cx="6695238" cy="5057143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error_codes" refreshOnLoad="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ouser.com/ProductDetail/CUI/PJ-059A?qs=sGAEpiMZZMtnOp%252BbbqA009lE0K0K%252BPZGgL2j%2Fo1XCBQtBpzQrCB9dQ%3D%3D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eu.mouser.com/ProductDetail/3M-Electronic-Solutions-Division/950502-6102-AR?qs=mk7%252BW39U1H95%252BMM5da7bdg%3D%3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27"/>
  <sheetViews>
    <sheetView workbookViewId="0">
      <selection activeCell="B8" sqref="B8"/>
    </sheetView>
  </sheetViews>
  <sheetFormatPr defaultRowHeight="15" x14ac:dyDescent="0.25"/>
  <cols>
    <col min="2" max="2" width="45.42578125" customWidth="1"/>
  </cols>
  <sheetData>
    <row r="1" spans="2:2" ht="21" x14ac:dyDescent="0.35">
      <c r="B1" s="15"/>
    </row>
    <row r="2" spans="2:2" ht="21" x14ac:dyDescent="0.35">
      <c r="B2" s="56" t="s">
        <v>186</v>
      </c>
    </row>
    <row r="3" spans="2:2" ht="21" x14ac:dyDescent="0.35">
      <c r="B3" s="56" t="s">
        <v>187</v>
      </c>
    </row>
    <row r="4" spans="2:2" ht="21" x14ac:dyDescent="0.35">
      <c r="B4" s="56" t="s">
        <v>188</v>
      </c>
    </row>
    <row r="5" spans="2:2" ht="21" x14ac:dyDescent="0.35">
      <c r="B5" s="56" t="s">
        <v>189</v>
      </c>
    </row>
    <row r="6" spans="2:2" ht="21" x14ac:dyDescent="0.35">
      <c r="B6" s="56" t="s">
        <v>190</v>
      </c>
    </row>
    <row r="7" spans="2:2" ht="21" x14ac:dyDescent="0.35">
      <c r="B7" s="56" t="s">
        <v>191</v>
      </c>
    </row>
    <row r="8" spans="2:2" ht="21" x14ac:dyDescent="0.35">
      <c r="B8" s="56" t="s">
        <v>192</v>
      </c>
    </row>
    <row r="9" spans="2:2" ht="21" x14ac:dyDescent="0.35">
      <c r="B9" s="56" t="s">
        <v>280</v>
      </c>
    </row>
    <row r="10" spans="2:2" ht="21" x14ac:dyDescent="0.35">
      <c r="B10" s="56" t="s">
        <v>193</v>
      </c>
    </row>
    <row r="11" spans="2:2" ht="21" x14ac:dyDescent="0.35">
      <c r="B11" s="56" t="s">
        <v>194</v>
      </c>
    </row>
    <row r="12" spans="2:2" ht="21" x14ac:dyDescent="0.35">
      <c r="B12" s="56" t="s">
        <v>195</v>
      </c>
    </row>
    <row r="13" spans="2:2" ht="21" x14ac:dyDescent="0.35">
      <c r="B13" s="56" t="s">
        <v>196</v>
      </c>
    </row>
    <row r="14" spans="2:2" ht="21" x14ac:dyDescent="0.35">
      <c r="B14" s="56" t="s">
        <v>197</v>
      </c>
    </row>
    <row r="15" spans="2:2" ht="21" x14ac:dyDescent="0.35">
      <c r="B15" s="56" t="s">
        <v>275</v>
      </c>
    </row>
    <row r="16" spans="2:2" ht="21" x14ac:dyDescent="0.35">
      <c r="B16" s="56"/>
    </row>
    <row r="17" spans="2:2" ht="21" x14ac:dyDescent="0.35">
      <c r="B17" s="56"/>
    </row>
    <row r="18" spans="2:2" ht="21" x14ac:dyDescent="0.35">
      <c r="B18" s="56"/>
    </row>
    <row r="19" spans="2:2" ht="21" x14ac:dyDescent="0.35">
      <c r="B19" s="56"/>
    </row>
    <row r="20" spans="2:2" ht="21" x14ac:dyDescent="0.35">
      <c r="B20" s="56"/>
    </row>
    <row r="21" spans="2:2" ht="21" x14ac:dyDescent="0.35">
      <c r="B21" s="56"/>
    </row>
    <row r="22" spans="2:2" ht="21" x14ac:dyDescent="0.35">
      <c r="B22" s="56"/>
    </row>
    <row r="23" spans="2:2" ht="21" x14ac:dyDescent="0.35">
      <c r="B23" s="56"/>
    </row>
    <row r="24" spans="2:2" ht="21" x14ac:dyDescent="0.35">
      <c r="B24" s="56"/>
    </row>
    <row r="25" spans="2:2" ht="21" x14ac:dyDescent="0.35">
      <c r="B25" s="56"/>
    </row>
    <row r="26" spans="2:2" ht="21" x14ac:dyDescent="0.35">
      <c r="B26" s="56"/>
    </row>
    <row r="27" spans="2:2" ht="21" x14ac:dyDescent="0.35">
      <c r="B27" s="56"/>
    </row>
  </sheetData>
  <hyperlinks>
    <hyperlink ref="B2" location="'SPI ETH ESP32'!A1" display="'SPI ETH ESP32'!A1"/>
    <hyperlink ref="B3" location="'Pinout ETH DEEK'!A1" display="'Pinout ETH DEEK'!A1"/>
    <hyperlink ref="B4" location="'JTAG conn'!A1" display="'JTAG conn'!A1"/>
    <hyperlink ref="B5" location="'SD usage'!A1" display="'SD usage'!A1"/>
    <hyperlink ref="B6" location="'UDP packets'!A1" display="'UDP packets'!A1"/>
    <hyperlink ref="B7" location="'UDP datagram definition'!A1" display="'UDP datagram definition'!A1"/>
    <hyperlink ref="B8" location="'Message Types'!A1" display="'Message Types'!A1"/>
    <hyperlink ref="B10" location="'ADC selection'!A1" display="'ADC selection'!A1"/>
    <hyperlink ref="B11" location="'Time budget'!A1" display="'Time budget'!A1"/>
    <hyperlink ref="B12" location="'TO DO'!A1" display="'TO DO'!A1"/>
    <hyperlink ref="B13" location="'System setup'!A1" display="'System setup'!A1"/>
    <hyperlink ref="B14" location="'Sensors Example datasheet val.'!A1" display="'Sensors Example datasheet val.'!A1"/>
    <hyperlink ref="B15" location="IssueTracking!A1" display="IssueTracking!A1"/>
    <hyperlink ref="B9" location="'Error Codes'!A1" display="'Error Codes'!A1"/>
  </hyperlinks>
  <pageMargins left="0.7" right="0.7" top="0.75" bottom="0.75" header="0.3" footer="0.3"/>
  <pageSetup orientation="portrait" horizontalDpi="4294967293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B6" sqref="B6"/>
    </sheetView>
  </sheetViews>
  <sheetFormatPr defaultRowHeight="15" x14ac:dyDescent="0.25"/>
  <cols>
    <col min="1" max="1" width="24" bestFit="1" customWidth="1"/>
    <col min="2" max="2" width="61.85546875" customWidth="1"/>
    <col min="6" max="6" width="12.140625" bestFit="1" customWidth="1"/>
  </cols>
  <sheetData>
    <row r="1" spans="1:6" ht="27" thickBot="1" x14ac:dyDescent="0.45">
      <c r="B1" s="58" t="s">
        <v>198</v>
      </c>
    </row>
    <row r="2" spans="1:6" x14ac:dyDescent="0.25">
      <c r="D2" s="27"/>
      <c r="E2" s="28"/>
      <c r="F2" s="29"/>
    </row>
    <row r="3" spans="1:6" ht="18.75" x14ac:dyDescent="0.3">
      <c r="A3" s="67" t="s">
        <v>314</v>
      </c>
      <c r="D3" s="30"/>
      <c r="E3" s="31"/>
      <c r="F3" s="32"/>
    </row>
    <row r="4" spans="1:6" x14ac:dyDescent="0.25">
      <c r="A4">
        <v>500</v>
      </c>
      <c r="B4" t="s">
        <v>315</v>
      </c>
      <c r="D4" s="30"/>
      <c r="E4" s="31"/>
      <c r="F4" s="68"/>
    </row>
    <row r="5" spans="1:6" ht="15.75" thickBot="1" x14ac:dyDescent="0.3">
      <c r="D5" s="34"/>
      <c r="E5" s="35"/>
      <c r="F5" s="36"/>
    </row>
    <row r="7" spans="1:6" x14ac:dyDescent="0.25">
      <c r="D7" s="12"/>
    </row>
  </sheetData>
  <hyperlinks>
    <hyperlink ref="B1" location="Contents!A1" display="Contents!A1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9" sqref="F9"/>
    </sheetView>
  </sheetViews>
  <sheetFormatPr defaultRowHeight="15" x14ac:dyDescent="0.25"/>
  <cols>
    <col min="1" max="1" width="22" customWidth="1"/>
    <col min="2" max="2" width="17.7109375" customWidth="1"/>
    <col min="3" max="3" width="15.140625" customWidth="1"/>
  </cols>
  <sheetData>
    <row r="1" spans="1:6" x14ac:dyDescent="0.25">
      <c r="B1" t="s">
        <v>135</v>
      </c>
      <c r="C1" t="s">
        <v>136</v>
      </c>
    </row>
    <row r="2" spans="1:6" x14ac:dyDescent="0.25">
      <c r="A2" t="s">
        <v>137</v>
      </c>
      <c r="B2" t="s">
        <v>139</v>
      </c>
      <c r="C2" s="39" t="s">
        <v>138</v>
      </c>
    </row>
    <row r="3" spans="1:6" x14ac:dyDescent="0.25">
      <c r="A3" t="s">
        <v>140</v>
      </c>
      <c r="B3" t="s">
        <v>139</v>
      </c>
      <c r="C3" s="39" t="s">
        <v>138</v>
      </c>
    </row>
    <row r="4" spans="1:6" x14ac:dyDescent="0.25">
      <c r="A4" t="s">
        <v>143</v>
      </c>
      <c r="B4" s="39" t="s">
        <v>141</v>
      </c>
      <c r="C4" t="s">
        <v>142</v>
      </c>
    </row>
    <row r="5" spans="1:6" x14ac:dyDescent="0.25">
      <c r="A5" t="s">
        <v>144</v>
      </c>
      <c r="B5" s="39" t="s">
        <v>145</v>
      </c>
      <c r="C5" t="s">
        <v>146</v>
      </c>
    </row>
    <row r="6" spans="1:6" x14ac:dyDescent="0.25">
      <c r="A6" t="s">
        <v>147</v>
      </c>
      <c r="B6" s="39" t="s">
        <v>141</v>
      </c>
      <c r="C6" t="s">
        <v>142</v>
      </c>
    </row>
    <row r="7" spans="1:6" x14ac:dyDescent="0.25">
      <c r="A7" t="s">
        <v>148</v>
      </c>
      <c r="B7" s="39" t="s">
        <v>141</v>
      </c>
      <c r="C7" t="s">
        <v>142</v>
      </c>
    </row>
    <row r="8" spans="1:6" x14ac:dyDescent="0.25">
      <c r="A8" t="s">
        <v>149</v>
      </c>
      <c r="B8" s="39" t="s">
        <v>151</v>
      </c>
      <c r="C8" t="s">
        <v>150</v>
      </c>
      <c r="E8" s="13"/>
      <c r="F8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C6" sqref="C6"/>
    </sheetView>
  </sheetViews>
  <sheetFormatPr defaultRowHeight="15" x14ac:dyDescent="0.25"/>
  <cols>
    <col min="1" max="1" width="19.85546875" bestFit="1" customWidth="1"/>
    <col min="2" max="2" width="10" bestFit="1" customWidth="1"/>
    <col min="4" max="4" width="10" bestFit="1" customWidth="1"/>
  </cols>
  <sheetData>
    <row r="1" spans="1:9" x14ac:dyDescent="0.25">
      <c r="B1" t="s">
        <v>89</v>
      </c>
      <c r="C1" t="s">
        <v>153</v>
      </c>
    </row>
    <row r="2" spans="1:9" x14ac:dyDescent="0.25">
      <c r="A2" t="s">
        <v>152</v>
      </c>
      <c r="B2">
        <v>1</v>
      </c>
      <c r="C2">
        <v>284</v>
      </c>
      <c r="I2" t="s">
        <v>162</v>
      </c>
    </row>
    <row r="3" spans="1:9" x14ac:dyDescent="0.25">
      <c r="A3" t="s">
        <v>152</v>
      </c>
      <c r="B3">
        <v>8</v>
      </c>
      <c r="C3">
        <v>300</v>
      </c>
    </row>
    <row r="4" spans="1:9" x14ac:dyDescent="0.25">
      <c r="A4" t="s">
        <v>161</v>
      </c>
      <c r="B4">
        <v>68</v>
      </c>
      <c r="C4">
        <v>9000</v>
      </c>
      <c r="D4" t="s">
        <v>163</v>
      </c>
    </row>
    <row r="8" spans="1:9" x14ac:dyDescent="0.25">
      <c r="A8" t="s">
        <v>177</v>
      </c>
    </row>
    <row r="9" spans="1:9" x14ac:dyDescent="0.25">
      <c r="A9" t="s">
        <v>178</v>
      </c>
      <c r="B9">
        <v>400</v>
      </c>
      <c r="C9" t="s">
        <v>179</v>
      </c>
    </row>
    <row r="10" spans="1:9" x14ac:dyDescent="0.25">
      <c r="A10" t="s">
        <v>180</v>
      </c>
      <c r="B10">
        <f>1/(B9)</f>
        <v>2.5000000000000001E-3</v>
      </c>
      <c r="C10" t="s">
        <v>182</v>
      </c>
    </row>
    <row r="11" spans="1:9" x14ac:dyDescent="0.25">
      <c r="A11" t="s">
        <v>181</v>
      </c>
      <c r="B11">
        <f>B10*16</f>
        <v>0.04</v>
      </c>
      <c r="C11" t="s">
        <v>182</v>
      </c>
    </row>
    <row r="12" spans="1:9" x14ac:dyDescent="0.25">
      <c r="A12" t="s">
        <v>183</v>
      </c>
      <c r="B12">
        <f>B11*9</f>
        <v>0.36</v>
      </c>
      <c r="C12" t="s">
        <v>182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abSelected="1" topLeftCell="A11" workbookViewId="0">
      <selection activeCell="B38" sqref="B38"/>
    </sheetView>
  </sheetViews>
  <sheetFormatPr defaultRowHeight="15" x14ac:dyDescent="0.25"/>
  <cols>
    <col min="1" max="1" width="56" customWidth="1"/>
  </cols>
  <sheetData>
    <row r="1" spans="1:2" ht="26.25" x14ac:dyDescent="0.4">
      <c r="A1" s="58" t="s">
        <v>198</v>
      </c>
    </row>
    <row r="2" spans="1:2" x14ac:dyDescent="0.25">
      <c r="A2" t="s">
        <v>110</v>
      </c>
      <c r="B2" t="s">
        <v>184</v>
      </c>
    </row>
    <row r="3" spans="1:2" x14ac:dyDescent="0.25">
      <c r="A3" t="s">
        <v>109</v>
      </c>
      <c r="B3" t="s">
        <v>185</v>
      </c>
    </row>
    <row r="4" spans="1:2" x14ac:dyDescent="0.25">
      <c r="A4" t="s">
        <v>111</v>
      </c>
      <c r="B4" t="s">
        <v>388</v>
      </c>
    </row>
    <row r="5" spans="1:2" x14ac:dyDescent="0.25">
      <c r="A5" t="s">
        <v>273</v>
      </c>
      <c r="B5" t="s">
        <v>337</v>
      </c>
    </row>
    <row r="6" spans="1:2" x14ac:dyDescent="0.25">
      <c r="A6" t="s">
        <v>274</v>
      </c>
      <c r="B6" t="s">
        <v>337</v>
      </c>
    </row>
    <row r="7" spans="1:2" x14ac:dyDescent="0.25">
      <c r="A7" t="s">
        <v>283</v>
      </c>
    </row>
    <row r="9" spans="1:2" x14ac:dyDescent="0.25">
      <c r="A9" t="s">
        <v>343</v>
      </c>
    </row>
    <row r="10" spans="1:2" x14ac:dyDescent="0.25">
      <c r="A10" t="s">
        <v>317</v>
      </c>
      <c r="B10" t="s">
        <v>337</v>
      </c>
    </row>
    <row r="11" spans="1:2" x14ac:dyDescent="0.25">
      <c r="A11" t="s">
        <v>318</v>
      </c>
      <c r="B11" t="s">
        <v>338</v>
      </c>
    </row>
    <row r="12" spans="1:2" x14ac:dyDescent="0.25">
      <c r="A12" t="s">
        <v>319</v>
      </c>
      <c r="B12" t="s">
        <v>337</v>
      </c>
    </row>
    <row r="13" spans="1:2" x14ac:dyDescent="0.25">
      <c r="A13" t="s">
        <v>320</v>
      </c>
      <c r="B13" t="s">
        <v>337</v>
      </c>
    </row>
    <row r="14" spans="1:2" x14ac:dyDescent="0.25">
      <c r="A14" t="s">
        <v>321</v>
      </c>
      <c r="B14" t="s">
        <v>339</v>
      </c>
    </row>
    <row r="15" spans="1:2" x14ac:dyDescent="0.25">
      <c r="A15" t="s">
        <v>322</v>
      </c>
      <c r="B15" t="s">
        <v>337</v>
      </c>
    </row>
    <row r="16" spans="1:2" x14ac:dyDescent="0.25">
      <c r="A16" t="s">
        <v>323</v>
      </c>
      <c r="B16" t="s">
        <v>337</v>
      </c>
    </row>
    <row r="17" spans="1:3" x14ac:dyDescent="0.25">
      <c r="A17" t="s">
        <v>325</v>
      </c>
      <c r="B17" t="s">
        <v>340</v>
      </c>
    </row>
    <row r="18" spans="1:3" x14ac:dyDescent="0.25">
      <c r="A18" t="s">
        <v>326</v>
      </c>
      <c r="B18" t="s">
        <v>341</v>
      </c>
    </row>
    <row r="19" spans="1:3" x14ac:dyDescent="0.25">
      <c r="A19" t="s">
        <v>327</v>
      </c>
      <c r="B19" t="s">
        <v>337</v>
      </c>
    </row>
    <row r="20" spans="1:3" x14ac:dyDescent="0.25">
      <c r="A20" t="s">
        <v>328</v>
      </c>
      <c r="B20" t="s">
        <v>337</v>
      </c>
    </row>
    <row r="21" spans="1:3" x14ac:dyDescent="0.25">
      <c r="A21" t="s">
        <v>329</v>
      </c>
      <c r="B21" t="s">
        <v>337</v>
      </c>
    </row>
    <row r="22" spans="1:3" x14ac:dyDescent="0.25">
      <c r="A22" t="s">
        <v>330</v>
      </c>
      <c r="B22" t="s">
        <v>337</v>
      </c>
    </row>
    <row r="23" spans="1:3" x14ac:dyDescent="0.25">
      <c r="A23" t="s">
        <v>348</v>
      </c>
      <c r="B23" t="s">
        <v>337</v>
      </c>
      <c r="C23" t="s">
        <v>349</v>
      </c>
    </row>
    <row r="24" spans="1:3" x14ac:dyDescent="0.25">
      <c r="A24" t="s">
        <v>331</v>
      </c>
      <c r="B24" t="s">
        <v>337</v>
      </c>
    </row>
    <row r="25" spans="1:3" x14ac:dyDescent="0.25">
      <c r="A25" t="s">
        <v>332</v>
      </c>
      <c r="B25" t="s">
        <v>337</v>
      </c>
      <c r="C25" s="57" t="s">
        <v>333</v>
      </c>
    </row>
    <row r="26" spans="1:3" x14ac:dyDescent="0.25">
      <c r="A26" t="s">
        <v>334</v>
      </c>
      <c r="B26" t="s">
        <v>337</v>
      </c>
    </row>
    <row r="27" spans="1:3" x14ac:dyDescent="0.25">
      <c r="A27" t="s">
        <v>346</v>
      </c>
      <c r="B27" t="s">
        <v>337</v>
      </c>
    </row>
    <row r="28" spans="1:3" x14ac:dyDescent="0.25">
      <c r="A28" t="s">
        <v>342</v>
      </c>
      <c r="B28" t="s">
        <v>337</v>
      </c>
    </row>
    <row r="29" spans="1:3" x14ac:dyDescent="0.25">
      <c r="A29" t="s">
        <v>387</v>
      </c>
    </row>
    <row r="31" spans="1:3" x14ac:dyDescent="0.25">
      <c r="A31" t="s">
        <v>344</v>
      </c>
    </row>
    <row r="32" spans="1:3" x14ac:dyDescent="0.25">
      <c r="A32" t="s">
        <v>345</v>
      </c>
      <c r="B32" t="s">
        <v>337</v>
      </c>
    </row>
    <row r="33" spans="1:3" x14ac:dyDescent="0.25">
      <c r="A33" t="s">
        <v>347</v>
      </c>
      <c r="B33" t="s">
        <v>337</v>
      </c>
      <c r="C33" t="s">
        <v>350</v>
      </c>
    </row>
    <row r="34" spans="1:3" x14ac:dyDescent="0.25">
      <c r="A34" t="s">
        <v>351</v>
      </c>
      <c r="B34" t="s">
        <v>337</v>
      </c>
      <c r="C34" t="s">
        <v>384</v>
      </c>
    </row>
    <row r="37" spans="1:3" x14ac:dyDescent="0.25">
      <c r="A37" t="s">
        <v>385</v>
      </c>
    </row>
    <row r="38" spans="1:3" ht="30" x14ac:dyDescent="0.25">
      <c r="A38" s="82" t="s">
        <v>386</v>
      </c>
    </row>
  </sheetData>
  <hyperlinks>
    <hyperlink ref="A1" location="Contents!A1" display="Contents!A1"/>
    <hyperlink ref="C25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6" sqref="A6:B7"/>
    </sheetView>
  </sheetViews>
  <sheetFormatPr defaultRowHeight="15" x14ac:dyDescent="0.25"/>
  <cols>
    <col min="2" max="2" width="53" customWidth="1"/>
  </cols>
  <sheetData>
    <row r="1" spans="1:2" x14ac:dyDescent="0.25">
      <c r="A1">
        <v>1</v>
      </c>
      <c r="B1" t="s">
        <v>169</v>
      </c>
    </row>
    <row r="2" spans="1:2" x14ac:dyDescent="0.25">
      <c r="A2">
        <v>2</v>
      </c>
      <c r="B2" t="s">
        <v>170</v>
      </c>
    </row>
    <row r="3" spans="1:2" x14ac:dyDescent="0.25">
      <c r="A3">
        <v>3</v>
      </c>
      <c r="B3" t="s">
        <v>171</v>
      </c>
    </row>
    <row r="4" spans="1:2" x14ac:dyDescent="0.25">
      <c r="A4">
        <v>4</v>
      </c>
      <c r="B4" t="s">
        <v>172</v>
      </c>
    </row>
    <row r="5" spans="1:2" x14ac:dyDescent="0.25">
      <c r="A5">
        <v>5</v>
      </c>
      <c r="B5" t="s">
        <v>173</v>
      </c>
    </row>
    <row r="6" spans="1:2" x14ac:dyDescent="0.25">
      <c r="A6">
        <v>6</v>
      </c>
      <c r="B6" t="s">
        <v>174</v>
      </c>
    </row>
    <row r="7" spans="1:2" x14ac:dyDescent="0.25">
      <c r="A7">
        <v>7</v>
      </c>
      <c r="B7" t="s">
        <v>175</v>
      </c>
    </row>
    <row r="8" spans="1:2" x14ac:dyDescent="0.25">
      <c r="A8">
        <v>8</v>
      </c>
      <c r="B8" t="s">
        <v>176</v>
      </c>
    </row>
    <row r="9" spans="1:2" x14ac:dyDescent="0.25">
      <c r="A9">
        <v>9</v>
      </c>
    </row>
    <row r="10" spans="1:2" x14ac:dyDescent="0.25">
      <c r="A10">
        <v>10</v>
      </c>
    </row>
    <row r="11" spans="1:2" x14ac:dyDescent="0.25">
      <c r="A11">
        <v>11</v>
      </c>
    </row>
    <row r="12" spans="1:2" x14ac:dyDescent="0.25">
      <c r="A12">
        <v>12</v>
      </c>
    </row>
    <row r="13" spans="1:2" x14ac:dyDescent="0.25">
      <c r="A13">
        <v>13</v>
      </c>
    </row>
    <row r="14" spans="1:2" x14ac:dyDescent="0.25">
      <c r="A14">
        <v>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J13" sqref="B13:J13"/>
    </sheetView>
  </sheetViews>
  <sheetFormatPr defaultRowHeight="15" x14ac:dyDescent="0.25"/>
  <cols>
    <col min="3" max="3" width="20.7109375" customWidth="1"/>
    <col min="4" max="4" width="23.28515625" bestFit="1" customWidth="1"/>
    <col min="5" max="5" width="18.28515625" customWidth="1"/>
    <col min="6" max="6" width="18.28515625" bestFit="1" customWidth="1"/>
    <col min="7" max="7" width="16.5703125" bestFit="1" customWidth="1"/>
    <col min="8" max="8" width="47.28515625" customWidth="1"/>
    <col min="10" max="10" width="39.7109375" customWidth="1"/>
    <col min="11" max="11" width="36.42578125" bestFit="1" customWidth="1"/>
    <col min="12" max="12" width="20.7109375" bestFit="1" customWidth="1"/>
  </cols>
  <sheetData>
    <row r="1" spans="1:13" s="59" customFormat="1" ht="26.25" x14ac:dyDescent="0.4">
      <c r="A1" s="58" t="s">
        <v>198</v>
      </c>
    </row>
    <row r="2" spans="1:13" x14ac:dyDescent="0.25">
      <c r="C2" t="s">
        <v>199</v>
      </c>
      <c r="D2" t="s">
        <v>210</v>
      </c>
      <c r="E2" t="s">
        <v>212</v>
      </c>
      <c r="F2" t="s">
        <v>201</v>
      </c>
      <c r="G2" t="s">
        <v>200</v>
      </c>
      <c r="H2" t="s">
        <v>202</v>
      </c>
      <c r="I2" t="s">
        <v>203</v>
      </c>
      <c r="J2" t="s">
        <v>204</v>
      </c>
      <c r="K2" t="s">
        <v>261</v>
      </c>
      <c r="L2" t="s">
        <v>208</v>
      </c>
      <c r="M2" t="s">
        <v>260</v>
      </c>
    </row>
    <row r="3" spans="1:13" x14ac:dyDescent="0.25">
      <c r="B3">
        <v>1</v>
      </c>
      <c r="C3" t="s">
        <v>262</v>
      </c>
      <c r="D3" t="s">
        <v>211</v>
      </c>
      <c r="E3" t="s">
        <v>228</v>
      </c>
      <c r="F3">
        <v>5</v>
      </c>
      <c r="G3" t="s">
        <v>206</v>
      </c>
      <c r="H3" t="s">
        <v>207</v>
      </c>
      <c r="I3" t="s">
        <v>205</v>
      </c>
      <c r="J3" s="60" t="s">
        <v>224</v>
      </c>
      <c r="K3" t="s">
        <v>263</v>
      </c>
      <c r="L3" t="s">
        <v>209</v>
      </c>
    </row>
    <row r="4" spans="1:13" x14ac:dyDescent="0.25">
      <c r="B4">
        <v>2</v>
      </c>
      <c r="C4" t="s">
        <v>213</v>
      </c>
      <c r="D4" t="s">
        <v>214</v>
      </c>
      <c r="F4" t="s">
        <v>215</v>
      </c>
      <c r="H4" t="s">
        <v>235</v>
      </c>
      <c r="I4" t="s">
        <v>218</v>
      </c>
      <c r="J4" s="61" t="s">
        <v>268</v>
      </c>
      <c r="K4" t="s">
        <v>264</v>
      </c>
      <c r="L4" t="s">
        <v>217</v>
      </c>
    </row>
    <row r="5" spans="1:13" x14ac:dyDescent="0.25">
      <c r="B5">
        <v>3</v>
      </c>
      <c r="C5" t="s">
        <v>219</v>
      </c>
      <c r="D5" t="s">
        <v>221</v>
      </c>
      <c r="E5" t="s">
        <v>227</v>
      </c>
      <c r="G5" t="s">
        <v>222</v>
      </c>
      <c r="H5" t="s">
        <v>216</v>
      </c>
      <c r="I5" t="s">
        <v>220</v>
      </c>
      <c r="J5" s="62" t="s">
        <v>223</v>
      </c>
      <c r="K5" t="s">
        <v>264</v>
      </c>
      <c r="M5" s="57" t="s">
        <v>225</v>
      </c>
    </row>
    <row r="6" spans="1:13" x14ac:dyDescent="0.25">
      <c r="B6">
        <v>4</v>
      </c>
      <c r="C6" t="s">
        <v>226</v>
      </c>
      <c r="D6" t="s">
        <v>229</v>
      </c>
      <c r="F6" t="s">
        <v>230</v>
      </c>
      <c r="H6" t="s">
        <v>236</v>
      </c>
      <c r="I6" t="s">
        <v>218</v>
      </c>
      <c r="J6" s="61" t="s">
        <v>268</v>
      </c>
      <c r="K6" t="s">
        <v>264</v>
      </c>
    </row>
    <row r="7" spans="1:13" x14ac:dyDescent="0.25">
      <c r="B7">
        <v>5</v>
      </c>
      <c r="C7" t="s">
        <v>231</v>
      </c>
      <c r="D7" t="s">
        <v>232</v>
      </c>
      <c r="F7" t="s">
        <v>230</v>
      </c>
      <c r="H7" t="s">
        <v>237</v>
      </c>
      <c r="I7" t="s">
        <v>218</v>
      </c>
      <c r="J7" s="61" t="s">
        <v>268</v>
      </c>
      <c r="K7" t="s">
        <v>264</v>
      </c>
    </row>
    <row r="8" spans="1:13" x14ac:dyDescent="0.25">
      <c r="B8">
        <v>6</v>
      </c>
      <c r="C8" t="s">
        <v>233</v>
      </c>
      <c r="D8" t="s">
        <v>240</v>
      </c>
      <c r="H8" t="s">
        <v>238</v>
      </c>
      <c r="I8" t="s">
        <v>218</v>
      </c>
      <c r="J8" s="61" t="s">
        <v>268</v>
      </c>
    </row>
    <row r="9" spans="1:13" x14ac:dyDescent="0.25">
      <c r="B9">
        <v>7</v>
      </c>
      <c r="C9" t="s">
        <v>234</v>
      </c>
      <c r="D9" t="s">
        <v>239</v>
      </c>
      <c r="F9" t="s">
        <v>241</v>
      </c>
      <c r="G9" t="s">
        <v>242</v>
      </c>
      <c r="H9" t="s">
        <v>248</v>
      </c>
      <c r="I9" t="s">
        <v>244</v>
      </c>
      <c r="J9" s="64" t="s">
        <v>269</v>
      </c>
      <c r="L9" t="s">
        <v>272</v>
      </c>
    </row>
    <row r="10" spans="1:13" x14ac:dyDescent="0.25">
      <c r="B10">
        <v>8</v>
      </c>
      <c r="C10" t="s">
        <v>245</v>
      </c>
      <c r="D10" t="s">
        <v>246</v>
      </c>
      <c r="F10" t="s">
        <v>27</v>
      </c>
      <c r="G10" t="s">
        <v>247</v>
      </c>
      <c r="H10" t="s">
        <v>243</v>
      </c>
      <c r="I10" t="s">
        <v>244</v>
      </c>
      <c r="J10" s="64" t="s">
        <v>269</v>
      </c>
    </row>
    <row r="11" spans="1:13" x14ac:dyDescent="0.25">
      <c r="B11">
        <v>9</v>
      </c>
      <c r="C11" t="s">
        <v>249</v>
      </c>
      <c r="D11" t="s">
        <v>251</v>
      </c>
      <c r="H11" t="s">
        <v>252</v>
      </c>
      <c r="I11" t="s">
        <v>258</v>
      </c>
      <c r="J11" s="63" t="s">
        <v>250</v>
      </c>
    </row>
    <row r="12" spans="1:13" x14ac:dyDescent="0.25">
      <c r="B12">
        <v>10</v>
      </c>
      <c r="C12" t="s">
        <v>253</v>
      </c>
      <c r="D12" t="s">
        <v>254</v>
      </c>
      <c r="F12" t="s">
        <v>255</v>
      </c>
      <c r="H12" t="s">
        <v>256</v>
      </c>
      <c r="I12" t="s">
        <v>257</v>
      </c>
      <c r="J12" s="65" t="s">
        <v>259</v>
      </c>
    </row>
    <row r="13" spans="1:13" x14ac:dyDescent="0.25">
      <c r="B13">
        <v>11</v>
      </c>
      <c r="C13" t="s">
        <v>265</v>
      </c>
      <c r="J13" s="64" t="s">
        <v>267</v>
      </c>
    </row>
    <row r="14" spans="1:13" x14ac:dyDescent="0.25">
      <c r="B14">
        <v>12</v>
      </c>
      <c r="C14" t="s">
        <v>266</v>
      </c>
      <c r="H14" t="s">
        <v>271</v>
      </c>
      <c r="J14" s="66" t="s">
        <v>270</v>
      </c>
    </row>
    <row r="15" spans="1:13" x14ac:dyDescent="0.25">
      <c r="B15">
        <v>13</v>
      </c>
    </row>
    <row r="16" spans="1:13" x14ac:dyDescent="0.25">
      <c r="B16">
        <v>14</v>
      </c>
    </row>
    <row r="17" spans="2:2" x14ac:dyDescent="0.25">
      <c r="B17">
        <v>15</v>
      </c>
    </row>
  </sheetData>
  <hyperlinks>
    <hyperlink ref="A1" location="Contents!A1" display="Contents!A1"/>
    <hyperlink ref="M5" r:id="rId1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/>
  </sheetViews>
  <sheetFormatPr defaultRowHeight="15" x14ac:dyDescent="0.25"/>
  <cols>
    <col min="1" max="1" width="83.42578125" customWidth="1"/>
  </cols>
  <sheetData>
    <row r="1" spans="1:2" ht="26.25" x14ac:dyDescent="0.4">
      <c r="A1" s="58" t="s">
        <v>198</v>
      </c>
    </row>
    <row r="3" spans="1:2" x14ac:dyDescent="0.25">
      <c r="A3" t="s">
        <v>276</v>
      </c>
    </row>
    <row r="4" spans="1:2" x14ac:dyDescent="0.25">
      <c r="A4" t="s">
        <v>277</v>
      </c>
      <c r="B4" t="s">
        <v>278</v>
      </c>
    </row>
  </sheetData>
  <hyperlinks>
    <hyperlink ref="A1" location="Contents!A1" display="Contents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zoomScale="145" zoomScaleNormal="145" workbookViewId="0">
      <selection activeCell="B1" sqref="B1:B8"/>
    </sheetView>
  </sheetViews>
  <sheetFormatPr defaultRowHeight="15" x14ac:dyDescent="0.25"/>
  <cols>
    <col min="1" max="1" width="3.140625" customWidth="1"/>
    <col min="2" max="5" width="10.85546875" customWidth="1"/>
    <col min="6" max="6" width="12.5703125" customWidth="1"/>
    <col min="7" max="7" width="12" customWidth="1"/>
    <col min="8" max="8" width="10.85546875" customWidth="1"/>
  </cols>
  <sheetData>
    <row r="1" spans="1:12" x14ac:dyDescent="0.25">
      <c r="B1" s="2" t="s">
        <v>154</v>
      </c>
      <c r="C1" s="2" t="s">
        <v>3</v>
      </c>
      <c r="D1" s="2" t="s">
        <v>4</v>
      </c>
      <c r="E1" s="2" t="s">
        <v>2</v>
      </c>
      <c r="F1" s="2" t="s">
        <v>32</v>
      </c>
      <c r="G1" s="2" t="s">
        <v>5</v>
      </c>
      <c r="H1" s="4" t="s">
        <v>38</v>
      </c>
      <c r="J1" s="53" t="s">
        <v>74</v>
      </c>
      <c r="K1" s="1" t="s">
        <v>155</v>
      </c>
      <c r="L1" t="s">
        <v>9</v>
      </c>
    </row>
    <row r="2" spans="1:12" x14ac:dyDescent="0.25">
      <c r="B2" s="2" t="s">
        <v>8</v>
      </c>
      <c r="C2" s="2" t="s">
        <v>9</v>
      </c>
      <c r="D2" s="2" t="s">
        <v>7</v>
      </c>
      <c r="E2" s="2"/>
      <c r="F2" s="2" t="s">
        <v>33</v>
      </c>
      <c r="G2" s="2" t="s">
        <v>10</v>
      </c>
      <c r="H2" s="4" t="s">
        <v>39</v>
      </c>
    </row>
    <row r="3" spans="1:12" x14ac:dyDescent="0.25">
      <c r="B3" s="1">
        <v>29</v>
      </c>
      <c r="C3" s="1" t="s">
        <v>13</v>
      </c>
      <c r="D3" s="1" t="s">
        <v>36</v>
      </c>
      <c r="E3" s="1" t="s">
        <v>12</v>
      </c>
      <c r="F3" s="3" t="s">
        <v>11</v>
      </c>
      <c r="G3" s="1" t="s">
        <v>14</v>
      </c>
      <c r="H3" s="5">
        <v>13</v>
      </c>
      <c r="J3" t="s">
        <v>46</v>
      </c>
      <c r="K3" s="1" t="s">
        <v>25</v>
      </c>
      <c r="L3" s="1"/>
    </row>
    <row r="4" spans="1:12" x14ac:dyDescent="0.25">
      <c r="B4" s="1">
        <v>37</v>
      </c>
      <c r="C4" s="1" t="s">
        <v>17</v>
      </c>
      <c r="D4" s="1" t="s">
        <v>37</v>
      </c>
      <c r="E4" s="1" t="s">
        <v>16</v>
      </c>
      <c r="F4" s="3" t="s">
        <v>15</v>
      </c>
      <c r="G4" s="1" t="s">
        <v>18</v>
      </c>
      <c r="H4" s="5">
        <v>10</v>
      </c>
      <c r="J4" t="s">
        <v>44</v>
      </c>
      <c r="K4" s="1" t="s">
        <v>160</v>
      </c>
      <c r="L4" s="1">
        <v>4</v>
      </c>
    </row>
    <row r="5" spans="1:12" x14ac:dyDescent="0.25">
      <c r="B5" s="1">
        <v>31</v>
      </c>
      <c r="C5" s="1" t="s">
        <v>21</v>
      </c>
      <c r="D5" s="1" t="s">
        <v>35</v>
      </c>
      <c r="E5" s="1" t="s">
        <v>20</v>
      </c>
      <c r="F5" s="3" t="s">
        <v>19</v>
      </c>
      <c r="G5" s="1" t="s">
        <v>22</v>
      </c>
      <c r="H5" s="5">
        <v>12</v>
      </c>
      <c r="J5" t="s">
        <v>156</v>
      </c>
      <c r="K5" s="1" t="s">
        <v>157</v>
      </c>
      <c r="L5" s="1">
        <v>17</v>
      </c>
    </row>
    <row r="6" spans="1:12" x14ac:dyDescent="0.25">
      <c r="B6" s="1">
        <v>30</v>
      </c>
      <c r="C6" s="1" t="s">
        <v>24</v>
      </c>
      <c r="D6" s="1" t="s">
        <v>34</v>
      </c>
      <c r="E6" s="1" t="s">
        <v>23</v>
      </c>
      <c r="F6" s="3" t="s">
        <v>14</v>
      </c>
      <c r="G6" s="1" t="s">
        <v>15</v>
      </c>
      <c r="H6" s="5">
        <v>11</v>
      </c>
      <c r="J6" t="s">
        <v>158</v>
      </c>
      <c r="K6" s="1" t="s">
        <v>14</v>
      </c>
      <c r="L6" s="1">
        <v>5</v>
      </c>
    </row>
    <row r="7" spans="1:12" x14ac:dyDescent="0.25">
      <c r="B7" s="1"/>
      <c r="C7" s="1"/>
      <c r="D7" s="1" t="s">
        <v>25</v>
      </c>
      <c r="E7" s="1" t="s">
        <v>26</v>
      </c>
      <c r="F7" s="3"/>
      <c r="G7" s="1">
        <v>0</v>
      </c>
      <c r="H7" s="5" t="s">
        <v>25</v>
      </c>
      <c r="J7" t="s">
        <v>57</v>
      </c>
      <c r="K7" s="1" t="s">
        <v>15</v>
      </c>
      <c r="L7" s="1">
        <v>18</v>
      </c>
    </row>
    <row r="8" spans="1:12" x14ac:dyDescent="0.25">
      <c r="B8" s="1"/>
      <c r="C8" s="1"/>
      <c r="D8" s="1" t="s">
        <v>29</v>
      </c>
      <c r="E8" s="1" t="s">
        <v>28</v>
      </c>
      <c r="F8" s="3"/>
      <c r="G8" s="1" t="s">
        <v>27</v>
      </c>
      <c r="H8" s="6" t="s">
        <v>27</v>
      </c>
      <c r="J8" s="54" t="s">
        <v>26</v>
      </c>
      <c r="K8" s="1" t="s">
        <v>19</v>
      </c>
      <c r="L8" s="1">
        <v>19</v>
      </c>
    </row>
    <row r="9" spans="1:12" x14ac:dyDescent="0.25">
      <c r="A9" s="1"/>
      <c r="B9" s="1"/>
      <c r="C9" s="1"/>
      <c r="D9" s="1"/>
      <c r="E9" s="1"/>
      <c r="F9" s="1"/>
      <c r="G9" s="1"/>
      <c r="J9" t="s">
        <v>23</v>
      </c>
      <c r="K9" s="1" t="s">
        <v>159</v>
      </c>
      <c r="L9" s="1">
        <v>23</v>
      </c>
    </row>
    <row r="10" spans="1:12" x14ac:dyDescent="0.25">
      <c r="A10" s="1"/>
      <c r="B10" s="1"/>
      <c r="C10" s="1"/>
      <c r="D10" s="1"/>
      <c r="E10" s="1"/>
      <c r="F10" s="1"/>
      <c r="G10" s="1"/>
    </row>
    <row r="11" spans="1:12" x14ac:dyDescent="0.25">
      <c r="A11" s="1"/>
      <c r="B11" s="1"/>
      <c r="C11" s="1"/>
      <c r="D11" s="1"/>
      <c r="E11" s="1"/>
      <c r="F11" s="1"/>
      <c r="G11" s="1"/>
    </row>
    <row r="12" spans="1:12" x14ac:dyDescent="0.25">
      <c r="A12" s="1"/>
      <c r="B12" s="1"/>
      <c r="C12" s="1"/>
      <c r="E12" s="1"/>
      <c r="F12" s="1"/>
      <c r="G12" s="1"/>
    </row>
    <row r="13" spans="1:12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12" x14ac:dyDescent="0.25">
      <c r="B14" s="1"/>
      <c r="C14" s="1"/>
      <c r="D14" s="1"/>
      <c r="E14" s="1"/>
      <c r="F14" s="1"/>
      <c r="G14" s="1"/>
      <c r="H14" s="1"/>
      <c r="I14" s="1"/>
    </row>
    <row r="15" spans="1:12" x14ac:dyDescent="0.25">
      <c r="B15" s="1"/>
      <c r="C15" s="1"/>
      <c r="D15" s="1"/>
      <c r="E15" s="1"/>
      <c r="F15" s="1"/>
      <c r="G15" s="1"/>
      <c r="H15" s="1"/>
      <c r="I15" s="1"/>
    </row>
    <row r="16" spans="1:12" x14ac:dyDescent="0.25"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160" zoomScaleNormal="160" workbookViewId="0">
      <selection activeCell="B25" sqref="B25"/>
    </sheetView>
  </sheetViews>
  <sheetFormatPr defaultRowHeight="15" x14ac:dyDescent="0.25"/>
  <sheetData>
    <row r="1" spans="1:2" x14ac:dyDescent="0.25">
      <c r="A1" s="2" t="s">
        <v>0</v>
      </c>
      <c r="B1" s="2" t="s">
        <v>1</v>
      </c>
    </row>
    <row r="2" spans="1:2" x14ac:dyDescent="0.25">
      <c r="A2" s="2" t="s">
        <v>7</v>
      </c>
      <c r="B2" s="2"/>
    </row>
    <row r="3" spans="1:2" x14ac:dyDescent="0.25">
      <c r="A3" s="1">
        <v>10</v>
      </c>
      <c r="B3" s="1" t="s">
        <v>11</v>
      </c>
    </row>
    <row r="4" spans="1:2" x14ac:dyDescent="0.25">
      <c r="A4" s="1">
        <v>11</v>
      </c>
      <c r="B4" s="1" t="s">
        <v>15</v>
      </c>
    </row>
    <row r="5" spans="1:2" x14ac:dyDescent="0.25">
      <c r="A5" s="1">
        <v>12</v>
      </c>
      <c r="B5" s="1" t="s">
        <v>19</v>
      </c>
    </row>
    <row r="6" spans="1:2" x14ac:dyDescent="0.25">
      <c r="A6" s="1">
        <v>13</v>
      </c>
      <c r="B6" s="1" t="s">
        <v>14</v>
      </c>
    </row>
    <row r="7" spans="1:2" x14ac:dyDescent="0.25">
      <c r="A7" s="1" t="s">
        <v>25</v>
      </c>
      <c r="B7" s="1"/>
    </row>
    <row r="8" spans="1:2" x14ac:dyDescent="0.25">
      <c r="A8" s="1" t="s">
        <v>27</v>
      </c>
      <c r="B8" s="1"/>
    </row>
    <row r="10" spans="1:2" x14ac:dyDescent="0.25">
      <c r="A10" s="1" t="s">
        <v>30</v>
      </c>
    </row>
    <row r="11" spans="1:2" x14ac:dyDescent="0.25">
      <c r="A11" s="1" t="s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1"/>
  <sheetViews>
    <sheetView zoomScale="130" zoomScaleNormal="130" workbookViewId="0">
      <selection activeCell="E13" sqref="E13"/>
    </sheetView>
  </sheetViews>
  <sheetFormatPr defaultRowHeight="15" x14ac:dyDescent="0.25"/>
  <cols>
    <col min="10" max="10" width="13.28515625" customWidth="1"/>
    <col min="11" max="11" width="17.42578125" customWidth="1"/>
    <col min="12" max="12" width="10.85546875" customWidth="1"/>
  </cols>
  <sheetData>
    <row r="2" spans="2:12" x14ac:dyDescent="0.25">
      <c r="B2" s="7" t="s">
        <v>40</v>
      </c>
      <c r="C2" s="7" t="s">
        <v>40</v>
      </c>
      <c r="D2" s="46" t="s">
        <v>2</v>
      </c>
      <c r="E2" s="46" t="s">
        <v>2</v>
      </c>
      <c r="F2" s="7" t="s">
        <v>3</v>
      </c>
      <c r="G2" s="7" t="s">
        <v>3</v>
      </c>
      <c r="H2" s="7" t="s">
        <v>6</v>
      </c>
      <c r="J2" t="s">
        <v>60</v>
      </c>
    </row>
    <row r="3" spans="2:12" x14ac:dyDescent="0.25">
      <c r="B3" s="8" t="s">
        <v>7</v>
      </c>
      <c r="C3" s="8" t="s">
        <v>1</v>
      </c>
      <c r="D3" s="47" t="s">
        <v>41</v>
      </c>
      <c r="E3" s="47" t="s">
        <v>73</v>
      </c>
      <c r="F3" s="8" t="s">
        <v>7</v>
      </c>
      <c r="G3" s="8" t="s">
        <v>42</v>
      </c>
      <c r="H3" s="8"/>
      <c r="J3" t="s">
        <v>61</v>
      </c>
    </row>
    <row r="4" spans="2:12" x14ac:dyDescent="0.25">
      <c r="B4" s="9">
        <v>1</v>
      </c>
      <c r="C4" s="9" t="s">
        <v>43</v>
      </c>
      <c r="D4" s="48" t="s">
        <v>44</v>
      </c>
      <c r="E4" s="49" t="s">
        <v>75</v>
      </c>
      <c r="F4" s="9">
        <v>2</v>
      </c>
      <c r="G4" s="9"/>
      <c r="H4" s="9" t="s">
        <v>45</v>
      </c>
      <c r="J4" t="s">
        <v>62</v>
      </c>
      <c r="K4" t="s">
        <v>63</v>
      </c>
      <c r="L4" t="s">
        <v>64</v>
      </c>
    </row>
    <row r="5" spans="2:12" x14ac:dyDescent="0.25">
      <c r="B5" s="9">
        <v>4</v>
      </c>
      <c r="C5" s="9" t="s">
        <v>25</v>
      </c>
      <c r="D5" s="48" t="s">
        <v>46</v>
      </c>
      <c r="E5" s="49" t="s">
        <v>74</v>
      </c>
      <c r="F5" s="9">
        <v>1</v>
      </c>
      <c r="G5" s="9" t="s">
        <v>25</v>
      </c>
      <c r="H5" s="9" t="s">
        <v>25</v>
      </c>
      <c r="J5">
        <v>1</v>
      </c>
      <c r="K5" t="s">
        <v>65</v>
      </c>
      <c r="L5" t="s">
        <v>66</v>
      </c>
    </row>
    <row r="6" spans="2:12" x14ac:dyDescent="0.25">
      <c r="B6" s="44">
        <v>5</v>
      </c>
      <c r="C6" s="44" t="s">
        <v>47</v>
      </c>
      <c r="D6" s="50" t="s">
        <v>26</v>
      </c>
      <c r="E6" s="51" t="s">
        <v>46</v>
      </c>
      <c r="F6" s="44">
        <v>14</v>
      </c>
      <c r="G6" s="9" t="s">
        <v>48</v>
      </c>
      <c r="H6" s="9">
        <v>12</v>
      </c>
      <c r="J6">
        <v>2</v>
      </c>
      <c r="K6" t="s">
        <v>67</v>
      </c>
      <c r="L6" t="s">
        <v>53</v>
      </c>
    </row>
    <row r="7" spans="2:12" x14ac:dyDescent="0.25">
      <c r="B7" s="44">
        <v>7</v>
      </c>
      <c r="C7" s="44" t="s">
        <v>49</v>
      </c>
      <c r="D7" s="50" t="s">
        <v>23</v>
      </c>
      <c r="E7" s="51" t="s">
        <v>26</v>
      </c>
      <c r="F7" s="44">
        <v>13</v>
      </c>
      <c r="G7" s="9" t="s">
        <v>50</v>
      </c>
      <c r="H7" s="9">
        <v>14</v>
      </c>
      <c r="J7">
        <v>3</v>
      </c>
      <c r="K7" t="s">
        <v>68</v>
      </c>
      <c r="L7" t="s">
        <v>47</v>
      </c>
    </row>
    <row r="8" spans="2:12" x14ac:dyDescent="0.25">
      <c r="B8" s="44">
        <v>9</v>
      </c>
      <c r="C8" s="44" t="s">
        <v>51</v>
      </c>
      <c r="D8" s="50" t="s">
        <v>28</v>
      </c>
      <c r="E8" s="51" t="s">
        <v>23</v>
      </c>
      <c r="F8" s="44">
        <v>16</v>
      </c>
      <c r="G8" s="9" t="s">
        <v>52</v>
      </c>
      <c r="H8" s="9">
        <v>13</v>
      </c>
      <c r="J8">
        <v>4</v>
      </c>
      <c r="K8" t="s">
        <v>69</v>
      </c>
      <c r="L8" t="s">
        <v>51</v>
      </c>
    </row>
    <row r="9" spans="2:12" x14ac:dyDescent="0.25">
      <c r="B9" s="44">
        <v>13</v>
      </c>
      <c r="C9" s="44" t="s">
        <v>53</v>
      </c>
      <c r="D9" s="50" t="s">
        <v>54</v>
      </c>
      <c r="E9" s="51" t="s">
        <v>54</v>
      </c>
      <c r="F9" s="44">
        <v>23</v>
      </c>
      <c r="G9" s="9" t="s">
        <v>55</v>
      </c>
      <c r="H9" s="9">
        <v>15</v>
      </c>
      <c r="J9">
        <v>5</v>
      </c>
      <c r="K9" t="s">
        <v>70</v>
      </c>
      <c r="L9" t="s">
        <v>49</v>
      </c>
    </row>
    <row r="10" spans="2:12" x14ac:dyDescent="0.25">
      <c r="B10" s="45">
        <v>15</v>
      </c>
      <c r="C10" s="45" t="s">
        <v>56</v>
      </c>
      <c r="D10" s="52" t="s">
        <v>57</v>
      </c>
      <c r="E10" s="52" t="s">
        <v>57</v>
      </c>
      <c r="F10" s="45">
        <v>3</v>
      </c>
      <c r="G10" s="40" t="s">
        <v>58</v>
      </c>
      <c r="H10" s="40" t="s">
        <v>59</v>
      </c>
      <c r="J10">
        <v>6</v>
      </c>
      <c r="K10" t="s">
        <v>25</v>
      </c>
      <c r="L10" t="s">
        <v>25</v>
      </c>
    </row>
    <row r="11" spans="2:12" x14ac:dyDescent="0.25">
      <c r="B11" s="41">
        <v>3</v>
      </c>
      <c r="C11" s="42" t="s">
        <v>72</v>
      </c>
      <c r="D11" s="43"/>
      <c r="E11" s="41" t="s">
        <v>76</v>
      </c>
      <c r="F11" s="43"/>
      <c r="G11" s="43"/>
      <c r="H11" s="43"/>
      <c r="J11" t="s">
        <v>71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9" sqref="C9"/>
    </sheetView>
  </sheetViews>
  <sheetFormatPr defaultRowHeight="15" x14ac:dyDescent="0.25"/>
  <cols>
    <col min="1" max="1" width="13.42578125" bestFit="1" customWidth="1"/>
    <col min="2" max="2" width="13.42578125" customWidth="1"/>
    <col min="3" max="3" width="17.7109375" customWidth="1"/>
    <col min="4" max="4" width="17.140625" customWidth="1"/>
  </cols>
  <sheetData>
    <row r="1" spans="1:4" x14ac:dyDescent="0.25">
      <c r="B1" t="s">
        <v>80</v>
      </c>
      <c r="C1" s="11" t="s">
        <v>79</v>
      </c>
    </row>
    <row r="2" spans="1:4" x14ac:dyDescent="0.25">
      <c r="A2" t="s">
        <v>77</v>
      </c>
      <c r="C2" s="14">
        <v>2000000000</v>
      </c>
      <c r="D2" s="13" t="s">
        <v>88</v>
      </c>
    </row>
    <row r="3" spans="1:4" x14ac:dyDescent="0.25">
      <c r="A3" t="s">
        <v>78</v>
      </c>
      <c r="C3" s="12">
        <v>2</v>
      </c>
      <c r="D3" t="s">
        <v>89</v>
      </c>
    </row>
    <row r="4" spans="1:4" x14ac:dyDescent="0.25">
      <c r="A4" t="s">
        <v>81</v>
      </c>
      <c r="B4" s="12">
        <v>12</v>
      </c>
      <c r="C4">
        <f>C3*12</f>
        <v>24</v>
      </c>
      <c r="D4" t="s">
        <v>89</v>
      </c>
    </row>
    <row r="5" spans="1:4" x14ac:dyDescent="0.25">
      <c r="A5" t="s">
        <v>82</v>
      </c>
      <c r="C5" s="12">
        <v>1</v>
      </c>
      <c r="D5" t="s">
        <v>83</v>
      </c>
    </row>
    <row r="6" spans="1:4" x14ac:dyDescent="0.25">
      <c r="A6" t="s">
        <v>84</v>
      </c>
      <c r="C6">
        <f>C5*C2/C4</f>
        <v>83333333.333333328</v>
      </c>
      <c r="D6" t="s">
        <v>83</v>
      </c>
    </row>
    <row r="7" spans="1:4" x14ac:dyDescent="0.25">
      <c r="C7">
        <f>C6/3600</f>
        <v>23148.148148148146</v>
      </c>
      <c r="D7" t="s">
        <v>85</v>
      </c>
    </row>
    <row r="8" spans="1:4" x14ac:dyDescent="0.25">
      <c r="C8">
        <f>C7/25</f>
        <v>925.92592592592587</v>
      </c>
      <c r="D8" t="s">
        <v>86</v>
      </c>
    </row>
    <row r="9" spans="1:4" x14ac:dyDescent="0.25">
      <c r="C9">
        <f>C8/365</f>
        <v>2.5367833587011668</v>
      </c>
      <c r="D9" t="s">
        <v>87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8" sqref="A8"/>
    </sheetView>
  </sheetViews>
  <sheetFormatPr defaultRowHeight="15" x14ac:dyDescent="0.25"/>
  <cols>
    <col min="1" max="1" width="36.5703125" bestFit="1" customWidth="1"/>
  </cols>
  <sheetData>
    <row r="1" spans="1:3" x14ac:dyDescent="0.25">
      <c r="A1" t="s">
        <v>90</v>
      </c>
      <c r="B1">
        <v>8000</v>
      </c>
      <c r="C1" t="s">
        <v>91</v>
      </c>
    </row>
    <row r="2" spans="1:3" x14ac:dyDescent="0.25">
      <c r="A2" t="s">
        <v>93</v>
      </c>
      <c r="B2">
        <v>65507</v>
      </c>
      <c r="C2" t="s">
        <v>91</v>
      </c>
    </row>
    <row r="3" spans="1:3" x14ac:dyDescent="0.25">
      <c r="A3" t="s">
        <v>92</v>
      </c>
      <c r="B3">
        <v>1500</v>
      </c>
      <c r="C3" t="s">
        <v>91</v>
      </c>
    </row>
    <row r="4" spans="1:3" x14ac:dyDescent="0.25">
      <c r="A4" t="s">
        <v>94</v>
      </c>
      <c r="B4">
        <v>508</v>
      </c>
      <c r="C4" t="s">
        <v>91</v>
      </c>
    </row>
    <row r="7" spans="1:3" x14ac:dyDescent="0.25">
      <c r="A7" t="s">
        <v>353</v>
      </c>
    </row>
    <row r="8" spans="1:3" x14ac:dyDescent="0.25">
      <c r="A8" t="s">
        <v>352</v>
      </c>
    </row>
  </sheetData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B20" sqref="B20:B21"/>
    </sheetView>
  </sheetViews>
  <sheetFormatPr defaultRowHeight="15" x14ac:dyDescent="0.25"/>
  <cols>
    <col min="1" max="1" width="14.28515625" customWidth="1"/>
    <col min="2" max="2" width="56.140625" customWidth="1"/>
    <col min="3" max="3" width="14.85546875" bestFit="1" customWidth="1"/>
    <col min="4" max="4" width="6" customWidth="1"/>
    <col min="5" max="5" width="20.5703125" bestFit="1" customWidth="1"/>
    <col min="6" max="6" width="25.140625" customWidth="1"/>
    <col min="7" max="7" width="18.85546875" customWidth="1"/>
  </cols>
  <sheetData>
    <row r="1" spans="1:7" ht="21" x14ac:dyDescent="0.35">
      <c r="A1" s="15" t="s">
        <v>95</v>
      </c>
    </row>
    <row r="3" spans="1:7" ht="23.25" x14ac:dyDescent="0.35">
      <c r="A3" s="75" t="s">
        <v>297</v>
      </c>
      <c r="B3" s="75"/>
      <c r="C3" s="75"/>
      <c r="E3" s="75" t="s">
        <v>298</v>
      </c>
      <c r="F3" s="75"/>
      <c r="G3" s="75"/>
    </row>
    <row r="4" spans="1:7" x14ac:dyDescent="0.25">
      <c r="A4" t="s">
        <v>96</v>
      </c>
      <c r="B4" t="s">
        <v>97</v>
      </c>
      <c r="C4" t="s">
        <v>98</v>
      </c>
      <c r="E4" t="s">
        <v>96</v>
      </c>
      <c r="F4" t="s">
        <v>97</v>
      </c>
      <c r="G4" t="s">
        <v>98</v>
      </c>
    </row>
    <row r="5" spans="1:7" x14ac:dyDescent="0.25">
      <c r="A5" s="16">
        <v>0</v>
      </c>
      <c r="B5" s="16" t="s">
        <v>294</v>
      </c>
      <c r="C5" s="16" t="s">
        <v>103</v>
      </c>
      <c r="E5" s="16">
        <v>0</v>
      </c>
      <c r="F5" s="16" t="s">
        <v>166</v>
      </c>
      <c r="G5" s="16" t="s">
        <v>103</v>
      </c>
    </row>
    <row r="6" spans="1:7" x14ac:dyDescent="0.25">
      <c r="A6" s="16">
        <v>1</v>
      </c>
      <c r="B6" s="16" t="s">
        <v>296</v>
      </c>
      <c r="C6" s="16" t="s">
        <v>103</v>
      </c>
      <c r="E6" s="16">
        <v>1</v>
      </c>
      <c r="F6" s="16" t="s">
        <v>167</v>
      </c>
      <c r="G6" s="16" t="s">
        <v>103</v>
      </c>
    </row>
    <row r="7" spans="1:7" x14ac:dyDescent="0.25">
      <c r="A7" s="16">
        <v>2</v>
      </c>
      <c r="B7" s="16" t="s">
        <v>296</v>
      </c>
      <c r="C7" s="16" t="s">
        <v>103</v>
      </c>
      <c r="E7" s="16">
        <v>2</v>
      </c>
      <c r="F7" s="16" t="s">
        <v>167</v>
      </c>
      <c r="G7" s="16" t="s">
        <v>103</v>
      </c>
    </row>
    <row r="8" spans="1:7" x14ac:dyDescent="0.25">
      <c r="A8" s="16">
        <v>3</v>
      </c>
      <c r="B8" s="16" t="s">
        <v>295</v>
      </c>
      <c r="C8" s="16" t="s">
        <v>103</v>
      </c>
      <c r="E8" s="16">
        <v>3</v>
      </c>
      <c r="F8" s="16" t="s">
        <v>168</v>
      </c>
      <c r="G8" s="16" t="s">
        <v>103</v>
      </c>
    </row>
    <row r="9" spans="1:7" x14ac:dyDescent="0.25">
      <c r="A9" s="17">
        <v>4</v>
      </c>
      <c r="B9" s="17" t="s">
        <v>100</v>
      </c>
      <c r="C9" s="17" t="s">
        <v>101</v>
      </c>
      <c r="E9" s="17">
        <v>4</v>
      </c>
      <c r="F9" s="17" t="s">
        <v>100</v>
      </c>
      <c r="G9" s="17" t="s">
        <v>101</v>
      </c>
    </row>
    <row r="10" spans="1:7" x14ac:dyDescent="0.25">
      <c r="A10" s="69">
        <v>5</v>
      </c>
      <c r="B10" s="69" t="s">
        <v>301</v>
      </c>
      <c r="C10" s="69" t="s">
        <v>300</v>
      </c>
      <c r="E10" s="69">
        <v>5</v>
      </c>
      <c r="F10" s="69" t="s">
        <v>299</v>
      </c>
      <c r="G10" s="69" t="s">
        <v>300</v>
      </c>
    </row>
    <row r="11" spans="1:7" x14ac:dyDescent="0.25">
      <c r="A11">
        <v>6</v>
      </c>
      <c r="C11" s="16" t="s">
        <v>103</v>
      </c>
      <c r="E11">
        <v>6</v>
      </c>
      <c r="G11" s="16" t="s">
        <v>103</v>
      </c>
    </row>
    <row r="12" spans="1:7" x14ac:dyDescent="0.25">
      <c r="A12">
        <v>7</v>
      </c>
      <c r="C12" s="16" t="s">
        <v>103</v>
      </c>
      <c r="E12">
        <v>7</v>
      </c>
      <c r="G12" s="16" t="s">
        <v>103</v>
      </c>
    </row>
    <row r="13" spans="1:7" x14ac:dyDescent="0.25">
      <c r="A13">
        <v>8</v>
      </c>
      <c r="C13" s="16" t="s">
        <v>103</v>
      </c>
      <c r="E13">
        <v>8</v>
      </c>
      <c r="G13" s="16" t="s">
        <v>103</v>
      </c>
    </row>
    <row r="14" spans="1:7" x14ac:dyDescent="0.25">
      <c r="A14">
        <v>9</v>
      </c>
      <c r="E14">
        <v>9</v>
      </c>
    </row>
    <row r="15" spans="1:7" x14ac:dyDescent="0.25">
      <c r="A15">
        <v>10</v>
      </c>
      <c r="E15">
        <v>10</v>
      </c>
    </row>
    <row r="16" spans="1:7" x14ac:dyDescent="0.25">
      <c r="A16">
        <v>11</v>
      </c>
      <c r="E16">
        <v>11</v>
      </c>
    </row>
  </sheetData>
  <mergeCells count="2">
    <mergeCell ref="A3:C3"/>
    <mergeCell ref="E3:G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79"/>
  <sheetViews>
    <sheetView topLeftCell="A26" workbookViewId="0">
      <selection activeCell="B53" sqref="B53:D54"/>
    </sheetView>
  </sheetViews>
  <sheetFormatPr defaultRowHeight="15" x14ac:dyDescent="0.25"/>
  <cols>
    <col min="4" max="4" width="26.140625" bestFit="1" customWidth="1"/>
    <col min="5" max="5" width="3.7109375" customWidth="1"/>
    <col min="6" max="6" width="13.140625" bestFit="1" customWidth="1"/>
    <col min="7" max="7" width="2.85546875" customWidth="1"/>
    <col min="10" max="10" width="24.85546875" customWidth="1"/>
  </cols>
  <sheetData>
    <row r="2" spans="2:10" ht="23.25" x14ac:dyDescent="0.35">
      <c r="B2" s="75" t="s">
        <v>309</v>
      </c>
      <c r="C2" s="75"/>
      <c r="D2" s="75"/>
      <c r="H2" s="75" t="s">
        <v>310</v>
      </c>
      <c r="I2" s="75"/>
      <c r="J2" s="75"/>
    </row>
    <row r="3" spans="2:10" ht="15.75" thickBot="1" x14ac:dyDescent="0.3"/>
    <row r="4" spans="2:10" x14ac:dyDescent="0.25">
      <c r="B4" s="19" t="s">
        <v>105</v>
      </c>
      <c r="C4" s="20" t="s">
        <v>106</v>
      </c>
      <c r="D4" s="21" t="s">
        <v>100</v>
      </c>
    </row>
    <row r="5" spans="2:10" ht="45.75" thickBot="1" x14ac:dyDescent="0.3">
      <c r="B5" s="22">
        <v>4</v>
      </c>
      <c r="C5" s="18">
        <v>4</v>
      </c>
      <c r="D5" s="55" t="s">
        <v>164</v>
      </c>
      <c r="F5" s="71"/>
    </row>
    <row r="6" spans="2:10" ht="15.75" thickBot="1" x14ac:dyDescent="0.3">
      <c r="B6" s="24" t="s">
        <v>102</v>
      </c>
      <c r="C6" s="25" t="s">
        <v>102</v>
      </c>
      <c r="D6" s="26" t="s">
        <v>102</v>
      </c>
      <c r="H6" s="19" t="s">
        <v>105</v>
      </c>
      <c r="I6" s="20" t="s">
        <v>106</v>
      </c>
      <c r="J6" s="21" t="s">
        <v>100</v>
      </c>
    </row>
    <row r="7" spans="2:10" x14ac:dyDescent="0.25">
      <c r="H7" s="22">
        <v>4</v>
      </c>
      <c r="I7" s="18">
        <v>1</v>
      </c>
      <c r="J7" s="23" t="s">
        <v>107</v>
      </c>
    </row>
    <row r="8" spans="2:10" ht="15.75" thickBot="1" x14ac:dyDescent="0.3">
      <c r="H8" s="24" t="s">
        <v>102</v>
      </c>
      <c r="I8" s="25" t="s">
        <v>102</v>
      </c>
      <c r="J8" s="26" t="s">
        <v>102</v>
      </c>
    </row>
    <row r="9" spans="2:10" x14ac:dyDescent="0.25">
      <c r="D9" t="s">
        <v>311</v>
      </c>
    </row>
    <row r="11" spans="2:10" ht="15.75" thickBot="1" x14ac:dyDescent="0.3"/>
    <row r="12" spans="2:10" x14ac:dyDescent="0.25">
      <c r="B12" s="27" t="s">
        <v>105</v>
      </c>
      <c r="C12" s="28" t="s">
        <v>106</v>
      </c>
      <c r="D12" s="29"/>
    </row>
    <row r="13" spans="2:10" x14ac:dyDescent="0.25">
      <c r="B13" s="30">
        <v>4</v>
      </c>
      <c r="C13" s="31">
        <v>3</v>
      </c>
      <c r="D13" s="32" t="s">
        <v>119</v>
      </c>
      <c r="H13" t="s">
        <v>312</v>
      </c>
    </row>
    <row r="14" spans="2:10" x14ac:dyDescent="0.25">
      <c r="B14" s="30">
        <v>5</v>
      </c>
      <c r="C14" s="31" t="s">
        <v>101</v>
      </c>
      <c r="D14" s="37" t="s">
        <v>291</v>
      </c>
    </row>
    <row r="15" spans="2:10" ht="15.75" thickBot="1" x14ac:dyDescent="0.3">
      <c r="B15" s="34">
        <v>6</v>
      </c>
      <c r="C15" s="35" t="s">
        <v>101</v>
      </c>
      <c r="D15" s="70" t="s">
        <v>118</v>
      </c>
      <c r="J15" s="13"/>
    </row>
    <row r="16" spans="2:10" ht="15.75" thickBot="1" x14ac:dyDescent="0.3">
      <c r="J16" s="13"/>
    </row>
    <row r="17" spans="2:10" x14ac:dyDescent="0.25">
      <c r="H17" s="27" t="s">
        <v>105</v>
      </c>
      <c r="I17" s="28" t="s">
        <v>106</v>
      </c>
      <c r="J17" s="29"/>
    </row>
    <row r="18" spans="2:10" x14ac:dyDescent="0.25">
      <c r="H18" s="30">
        <v>4</v>
      </c>
      <c r="I18" s="31">
        <v>5</v>
      </c>
      <c r="J18" s="37" t="s">
        <v>292</v>
      </c>
    </row>
    <row r="19" spans="2:10" x14ac:dyDescent="0.25">
      <c r="H19" s="72" t="s">
        <v>306</v>
      </c>
      <c r="I19" s="10" t="s">
        <v>302</v>
      </c>
      <c r="J19" s="37" t="s">
        <v>303</v>
      </c>
    </row>
    <row r="20" spans="2:10" x14ac:dyDescent="0.25">
      <c r="H20" s="30"/>
      <c r="I20" s="10" t="s">
        <v>304</v>
      </c>
      <c r="J20" s="37" t="s">
        <v>305</v>
      </c>
    </row>
    <row r="21" spans="2:10" ht="42.75" customHeight="1" thickBot="1" x14ac:dyDescent="0.3">
      <c r="H21" s="76" t="s">
        <v>324</v>
      </c>
      <c r="I21" s="77"/>
      <c r="J21" s="78"/>
    </row>
    <row r="22" spans="2:10" ht="15.75" thickBot="1" x14ac:dyDescent="0.3">
      <c r="B22" s="27" t="s">
        <v>105</v>
      </c>
      <c r="C22" s="28" t="s">
        <v>106</v>
      </c>
      <c r="D22" s="29"/>
      <c r="H22" s="79"/>
      <c r="I22" s="80"/>
      <c r="J22" s="81"/>
    </row>
    <row r="23" spans="2:10" x14ac:dyDescent="0.25">
      <c r="B23" s="30">
        <v>4</v>
      </c>
      <c r="C23" s="31">
        <v>5</v>
      </c>
      <c r="D23" s="32" t="s">
        <v>307</v>
      </c>
    </row>
    <row r="24" spans="2:10" x14ac:dyDescent="0.25">
      <c r="B24" s="30">
        <v>5</v>
      </c>
      <c r="C24" s="31" t="s">
        <v>101</v>
      </c>
      <c r="D24" s="37" t="s">
        <v>291</v>
      </c>
    </row>
    <row r="25" spans="2:10" ht="30.75" thickBot="1" x14ac:dyDescent="0.3">
      <c r="B25" s="73" t="s">
        <v>165</v>
      </c>
      <c r="C25" s="35" t="s">
        <v>99</v>
      </c>
      <c r="D25" s="74" t="s">
        <v>308</v>
      </c>
    </row>
    <row r="26" spans="2:10" x14ac:dyDescent="0.25">
      <c r="H26" t="s">
        <v>313</v>
      </c>
    </row>
    <row r="29" spans="2:10" ht="15.75" thickBot="1" x14ac:dyDescent="0.3"/>
    <row r="30" spans="2:10" x14ac:dyDescent="0.25">
      <c r="H30" s="19" t="s">
        <v>105</v>
      </c>
      <c r="I30" s="20" t="s">
        <v>106</v>
      </c>
      <c r="J30" s="21" t="s">
        <v>100</v>
      </c>
    </row>
    <row r="31" spans="2:10" x14ac:dyDescent="0.25">
      <c r="D31" t="s">
        <v>354</v>
      </c>
      <c r="H31" s="22">
        <v>4</v>
      </c>
      <c r="I31" s="18">
        <v>2</v>
      </c>
      <c r="J31" s="23" t="s">
        <v>316</v>
      </c>
    </row>
    <row r="32" spans="2:10" ht="15.75" thickBot="1" x14ac:dyDescent="0.3">
      <c r="H32" s="24" t="s">
        <v>102</v>
      </c>
      <c r="I32" s="25" t="s">
        <v>102</v>
      </c>
      <c r="J32" s="26" t="s">
        <v>102</v>
      </c>
    </row>
    <row r="34" spans="2:12" ht="15.75" thickBot="1" x14ac:dyDescent="0.3"/>
    <row r="35" spans="2:12" x14ac:dyDescent="0.25">
      <c r="B35" s="27" t="s">
        <v>105</v>
      </c>
      <c r="C35" s="28" t="s">
        <v>106</v>
      </c>
      <c r="D35" s="29"/>
    </row>
    <row r="36" spans="2:12" x14ac:dyDescent="0.25">
      <c r="B36" s="30">
        <v>4</v>
      </c>
      <c r="C36" s="31">
        <v>2</v>
      </c>
      <c r="D36" s="32" t="s">
        <v>104</v>
      </c>
    </row>
    <row r="37" spans="2:12" x14ac:dyDescent="0.25">
      <c r="B37" s="30">
        <v>5</v>
      </c>
      <c r="C37" s="31" t="s">
        <v>101</v>
      </c>
      <c r="D37" s="37" t="s">
        <v>291</v>
      </c>
      <c r="K37" t="s">
        <v>364</v>
      </c>
      <c r="L37">
        <v>6</v>
      </c>
    </row>
    <row r="38" spans="2:12" x14ac:dyDescent="0.25">
      <c r="B38" s="30">
        <v>6</v>
      </c>
      <c r="C38" s="31" t="s">
        <v>101</v>
      </c>
      <c r="D38" s="32" t="s">
        <v>355</v>
      </c>
      <c r="K38" t="s">
        <v>365</v>
      </c>
    </row>
    <row r="39" spans="2:12" x14ac:dyDescent="0.25">
      <c r="B39" s="30" t="s">
        <v>356</v>
      </c>
      <c r="C39" s="31" t="s">
        <v>99</v>
      </c>
      <c r="D39" s="32" t="s">
        <v>363</v>
      </c>
      <c r="K39" t="s">
        <v>366</v>
      </c>
    </row>
    <row r="40" spans="2:12" x14ac:dyDescent="0.25">
      <c r="B40" s="30">
        <v>9</v>
      </c>
      <c r="C40" s="31" t="s">
        <v>101</v>
      </c>
      <c r="D40" s="32" t="s">
        <v>360</v>
      </c>
    </row>
    <row r="41" spans="2:12" x14ac:dyDescent="0.25">
      <c r="B41" s="30" t="s">
        <v>357</v>
      </c>
      <c r="C41" s="31" t="s">
        <v>99</v>
      </c>
      <c r="D41" s="32" t="s">
        <v>361</v>
      </c>
    </row>
    <row r="42" spans="2:12" x14ac:dyDescent="0.25">
      <c r="B42" s="30">
        <v>12</v>
      </c>
      <c r="C42" s="31" t="s">
        <v>101</v>
      </c>
      <c r="D42" s="32" t="s">
        <v>371</v>
      </c>
    </row>
    <row r="43" spans="2:12" x14ac:dyDescent="0.25">
      <c r="B43" s="30" t="s">
        <v>367</v>
      </c>
      <c r="C43" s="31" t="s">
        <v>99</v>
      </c>
      <c r="D43" s="32" t="s">
        <v>372</v>
      </c>
    </row>
    <row r="44" spans="2:12" x14ac:dyDescent="0.25">
      <c r="B44" s="30">
        <v>15</v>
      </c>
      <c r="C44" s="31" t="s">
        <v>101</v>
      </c>
      <c r="D44" s="32" t="s">
        <v>373</v>
      </c>
    </row>
    <row r="45" spans="2:12" ht="15.75" thickBot="1" x14ac:dyDescent="0.3">
      <c r="B45" s="30" t="s">
        <v>368</v>
      </c>
      <c r="C45" s="31" t="s">
        <v>99</v>
      </c>
      <c r="D45" s="32" t="s">
        <v>374</v>
      </c>
    </row>
    <row r="46" spans="2:12" x14ac:dyDescent="0.25">
      <c r="B46" s="30">
        <v>18</v>
      </c>
      <c r="C46" s="31" t="s">
        <v>101</v>
      </c>
      <c r="D46" s="32" t="s">
        <v>375</v>
      </c>
      <c r="H46" s="27" t="s">
        <v>105</v>
      </c>
      <c r="I46" s="28" t="s">
        <v>106</v>
      </c>
      <c r="J46" s="29"/>
    </row>
    <row r="47" spans="2:12" x14ac:dyDescent="0.25">
      <c r="B47" s="30" t="s">
        <v>369</v>
      </c>
      <c r="C47" s="31" t="s">
        <v>99</v>
      </c>
      <c r="D47" s="32" t="s">
        <v>376</v>
      </c>
      <c r="H47" s="30"/>
      <c r="I47" s="31"/>
      <c r="J47" s="32"/>
    </row>
    <row r="48" spans="2:12" x14ac:dyDescent="0.25">
      <c r="B48" s="30">
        <v>21</v>
      </c>
      <c r="C48" s="31" t="s">
        <v>101</v>
      </c>
      <c r="D48" s="32" t="s">
        <v>377</v>
      </c>
      <c r="H48" s="30"/>
      <c r="I48" s="31">
        <v>6</v>
      </c>
      <c r="J48" s="32" t="s">
        <v>120</v>
      </c>
    </row>
    <row r="49" spans="2:10" x14ac:dyDescent="0.25">
      <c r="B49" s="30" t="s">
        <v>370</v>
      </c>
      <c r="C49" s="31" t="s">
        <v>99</v>
      </c>
      <c r="D49" s="32" t="s">
        <v>378</v>
      </c>
      <c r="H49" s="30"/>
      <c r="I49" s="31" t="s">
        <v>101</v>
      </c>
      <c r="J49" s="32" t="s">
        <v>125</v>
      </c>
    </row>
    <row r="50" spans="2:10" x14ac:dyDescent="0.25">
      <c r="B50" s="30" t="s">
        <v>129</v>
      </c>
      <c r="C50" s="31" t="s">
        <v>129</v>
      </c>
      <c r="D50" s="32" t="s">
        <v>129</v>
      </c>
      <c r="H50" s="30"/>
      <c r="I50" s="31" t="s">
        <v>108</v>
      </c>
      <c r="J50" s="32" t="s">
        <v>121</v>
      </c>
    </row>
    <row r="51" spans="2:10" x14ac:dyDescent="0.25">
      <c r="B51" s="30">
        <v>39</v>
      </c>
      <c r="C51" s="31" t="s">
        <v>101</v>
      </c>
      <c r="D51" s="32" t="s">
        <v>358</v>
      </c>
      <c r="H51" s="30"/>
      <c r="I51" s="31" t="s">
        <v>101</v>
      </c>
      <c r="J51" s="32" t="s">
        <v>126</v>
      </c>
    </row>
    <row r="52" spans="2:10" ht="15.75" thickBot="1" x14ac:dyDescent="0.3">
      <c r="B52" s="34" t="s">
        <v>362</v>
      </c>
      <c r="C52" s="35" t="s">
        <v>99</v>
      </c>
      <c r="D52" s="36" t="s">
        <v>359</v>
      </c>
      <c r="H52" s="30"/>
      <c r="I52" s="10" t="s">
        <v>132</v>
      </c>
      <c r="J52" s="37" t="s">
        <v>122</v>
      </c>
    </row>
    <row r="53" spans="2:10" x14ac:dyDescent="0.25">
      <c r="H53" s="30"/>
      <c r="I53" s="31" t="s">
        <v>133</v>
      </c>
      <c r="J53" s="37" t="s">
        <v>123</v>
      </c>
    </row>
    <row r="54" spans="2:10" x14ac:dyDescent="0.25">
      <c r="H54" s="30"/>
      <c r="I54" s="31" t="s">
        <v>101</v>
      </c>
      <c r="J54" s="32" t="s">
        <v>127</v>
      </c>
    </row>
    <row r="55" spans="2:10" x14ac:dyDescent="0.25">
      <c r="H55" s="30"/>
      <c r="I55" s="31" t="s">
        <v>101</v>
      </c>
      <c r="J55" s="32" t="s">
        <v>128</v>
      </c>
    </row>
    <row r="56" spans="2:10" x14ac:dyDescent="0.25">
      <c r="H56" s="30" t="s">
        <v>129</v>
      </c>
      <c r="I56" s="31" t="s">
        <v>129</v>
      </c>
      <c r="J56" s="37" t="s">
        <v>129</v>
      </c>
    </row>
    <row r="57" spans="2:10" x14ac:dyDescent="0.25">
      <c r="H57" s="30"/>
      <c r="I57" s="31" t="s">
        <v>101</v>
      </c>
      <c r="J57" s="32" t="s">
        <v>130</v>
      </c>
    </row>
    <row r="58" spans="2:10" ht="15.75" thickBot="1" x14ac:dyDescent="0.3">
      <c r="H58" s="34"/>
      <c r="I58" s="35" t="s">
        <v>101</v>
      </c>
      <c r="J58" s="36" t="s">
        <v>131</v>
      </c>
    </row>
    <row r="61" spans="2:10" ht="15.75" thickBot="1" x14ac:dyDescent="0.3"/>
    <row r="62" spans="2:10" x14ac:dyDescent="0.25">
      <c r="B62" s="27" t="s">
        <v>105</v>
      </c>
      <c r="C62" s="28" t="s">
        <v>106</v>
      </c>
      <c r="D62" s="29"/>
    </row>
    <row r="63" spans="2:10" x14ac:dyDescent="0.25">
      <c r="B63" s="30">
        <v>4</v>
      </c>
      <c r="C63" s="31">
        <v>5</v>
      </c>
      <c r="D63" s="37" t="s">
        <v>292</v>
      </c>
      <c r="E63" t="s">
        <v>337</v>
      </c>
    </row>
    <row r="64" spans="2:10" x14ac:dyDescent="0.25">
      <c r="B64" s="33"/>
      <c r="C64" s="31"/>
      <c r="D64" s="32" t="s">
        <v>112</v>
      </c>
    </row>
    <row r="65" spans="2:4" x14ac:dyDescent="0.25">
      <c r="B65" s="30"/>
      <c r="C65" s="31"/>
      <c r="D65" s="32" t="s">
        <v>113</v>
      </c>
    </row>
    <row r="66" spans="2:4" x14ac:dyDescent="0.25">
      <c r="B66" s="30"/>
      <c r="C66" s="31"/>
      <c r="D66" s="32" t="s">
        <v>114</v>
      </c>
    </row>
    <row r="67" spans="2:4" x14ac:dyDescent="0.25">
      <c r="B67" s="30"/>
      <c r="C67" s="31"/>
      <c r="D67" s="32" t="s">
        <v>115</v>
      </c>
    </row>
    <row r="68" spans="2:4" x14ac:dyDescent="0.25">
      <c r="B68" s="30"/>
      <c r="C68" s="31"/>
      <c r="D68" s="37" t="s">
        <v>117</v>
      </c>
    </row>
    <row r="69" spans="2:4" x14ac:dyDescent="0.25">
      <c r="B69" s="38"/>
      <c r="C69" s="31"/>
      <c r="D69" s="32" t="s">
        <v>116</v>
      </c>
    </row>
    <row r="70" spans="2:4" x14ac:dyDescent="0.25">
      <c r="B70" s="30"/>
      <c r="C70" s="31"/>
      <c r="D70" s="37" t="s">
        <v>124</v>
      </c>
    </row>
    <row r="71" spans="2:4" x14ac:dyDescent="0.25">
      <c r="B71" s="30"/>
      <c r="C71" s="31"/>
      <c r="D71" s="37" t="s">
        <v>134</v>
      </c>
    </row>
    <row r="72" spans="2:4" x14ac:dyDescent="0.25">
      <c r="B72" s="30"/>
      <c r="C72" s="31"/>
      <c r="D72" s="37" t="s">
        <v>292</v>
      </c>
    </row>
    <row r="73" spans="2:4" x14ac:dyDescent="0.25">
      <c r="B73" s="30"/>
      <c r="C73" s="31"/>
      <c r="D73" s="37" t="s">
        <v>293</v>
      </c>
    </row>
    <row r="74" spans="2:4" x14ac:dyDescent="0.25">
      <c r="B74" s="30"/>
      <c r="C74" s="31"/>
      <c r="D74" s="32"/>
    </row>
    <row r="75" spans="2:4" x14ac:dyDescent="0.25">
      <c r="B75" s="30"/>
      <c r="C75" s="31"/>
      <c r="D75" s="32"/>
    </row>
    <row r="76" spans="2:4" x14ac:dyDescent="0.25">
      <c r="B76" s="30"/>
      <c r="C76" s="31"/>
      <c r="D76" s="32"/>
    </row>
    <row r="77" spans="2:4" x14ac:dyDescent="0.25">
      <c r="B77" s="30"/>
      <c r="C77" s="31"/>
      <c r="D77" s="32"/>
    </row>
    <row r="78" spans="2:4" x14ac:dyDescent="0.25">
      <c r="B78" s="30"/>
      <c r="C78" s="31"/>
      <c r="D78" s="32"/>
    </row>
    <row r="79" spans="2:4" ht="15.75" thickBot="1" x14ac:dyDescent="0.3">
      <c r="B79" s="34"/>
      <c r="C79" s="35"/>
      <c r="D79" s="36"/>
    </row>
  </sheetData>
  <mergeCells count="3">
    <mergeCell ref="B2:D2"/>
    <mergeCell ref="H2:J2"/>
    <mergeCell ref="H21:J22"/>
  </mergeCells>
  <hyperlinks>
    <hyperlink ref="D15" location="'Error Codes'!A1" display="ERROR CODE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E19" sqref="E19"/>
    </sheetView>
  </sheetViews>
  <sheetFormatPr defaultRowHeight="15" x14ac:dyDescent="0.25"/>
  <cols>
    <col min="1" max="1" width="3" customWidth="1"/>
    <col min="2" max="2" width="66.140625" customWidth="1"/>
    <col min="6" max="6" width="12.140625" bestFit="1" customWidth="1"/>
  </cols>
  <sheetData>
    <row r="1" spans="1:6" ht="27" thickBot="1" x14ac:dyDescent="0.45">
      <c r="B1" s="58" t="s">
        <v>198</v>
      </c>
    </row>
    <row r="2" spans="1:6" x14ac:dyDescent="0.25">
      <c r="D2" s="27" t="s">
        <v>105</v>
      </c>
      <c r="E2" s="28" t="s">
        <v>106</v>
      </c>
      <c r="F2" s="29"/>
    </row>
    <row r="3" spans="1:6" ht="18.75" x14ac:dyDescent="0.3">
      <c r="A3" s="67" t="s">
        <v>279</v>
      </c>
      <c r="D3" s="30">
        <v>4</v>
      </c>
      <c r="E3" s="31">
        <v>3</v>
      </c>
      <c r="F3" s="32" t="s">
        <v>119</v>
      </c>
    </row>
    <row r="4" spans="1:6" x14ac:dyDescent="0.25">
      <c r="A4">
        <v>0</v>
      </c>
      <c r="B4" t="s">
        <v>287</v>
      </c>
      <c r="D4" s="30">
        <v>5</v>
      </c>
      <c r="E4" s="31" t="s">
        <v>101</v>
      </c>
      <c r="F4" s="68" t="s">
        <v>118</v>
      </c>
    </row>
    <row r="5" spans="1:6" ht="15.75" thickBot="1" x14ac:dyDescent="0.3">
      <c r="A5">
        <v>1</v>
      </c>
      <c r="B5" t="s">
        <v>281</v>
      </c>
      <c r="D5" s="34"/>
      <c r="E5" s="35"/>
      <c r="F5" s="36"/>
    </row>
    <row r="6" spans="1:6" x14ac:dyDescent="0.25">
      <c r="A6">
        <v>2</v>
      </c>
      <c r="B6" t="s">
        <v>282</v>
      </c>
    </row>
    <row r="7" spans="1:6" x14ac:dyDescent="0.25">
      <c r="A7">
        <v>3</v>
      </c>
      <c r="B7" t="s">
        <v>335</v>
      </c>
      <c r="D7" s="12" t="s">
        <v>289</v>
      </c>
    </row>
    <row r="8" spans="1:6" x14ac:dyDescent="0.25">
      <c r="A8">
        <v>4</v>
      </c>
      <c r="B8" t="s">
        <v>284</v>
      </c>
      <c r="D8" t="s">
        <v>290</v>
      </c>
    </row>
    <row r="9" spans="1:6" x14ac:dyDescent="0.25">
      <c r="A9">
        <v>5</v>
      </c>
      <c r="B9" t="s">
        <v>285</v>
      </c>
    </row>
    <row r="10" spans="1:6" x14ac:dyDescent="0.25">
      <c r="A10">
        <v>6</v>
      </c>
      <c r="B10" t="s">
        <v>286</v>
      </c>
    </row>
    <row r="11" spans="1:6" x14ac:dyDescent="0.25">
      <c r="A11">
        <v>7</v>
      </c>
      <c r="B11" t="s">
        <v>288</v>
      </c>
    </row>
    <row r="12" spans="1:6" x14ac:dyDescent="0.25">
      <c r="A12">
        <v>8</v>
      </c>
      <c r="B12" t="s">
        <v>336</v>
      </c>
    </row>
    <row r="13" spans="1:6" x14ac:dyDescent="0.25">
      <c r="A13">
        <v>9</v>
      </c>
      <c r="B13" t="s">
        <v>379</v>
      </c>
    </row>
    <row r="14" spans="1:6" x14ac:dyDescent="0.25">
      <c r="A14">
        <v>10</v>
      </c>
      <c r="B14" t="s">
        <v>380</v>
      </c>
    </row>
    <row r="15" spans="1:6" x14ac:dyDescent="0.25">
      <c r="A15">
        <v>11</v>
      </c>
      <c r="B15" t="s">
        <v>381</v>
      </c>
    </row>
    <row r="16" spans="1:6" x14ac:dyDescent="0.25">
      <c r="A16">
        <v>12</v>
      </c>
      <c r="B16" t="s">
        <v>382</v>
      </c>
    </row>
    <row r="17" spans="1:2" x14ac:dyDescent="0.25">
      <c r="A17">
        <v>13</v>
      </c>
      <c r="B17" t="s">
        <v>383</v>
      </c>
    </row>
  </sheetData>
  <hyperlinks>
    <hyperlink ref="B1" location="Contents!A1" display="Contents!A1"/>
    <hyperlink ref="F4" location="'Error Codes'!A1" display="ERROR CODE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Hárky</vt:lpstr>
      </vt:variant>
      <vt:variant>
        <vt:i4>16</vt:i4>
      </vt:variant>
      <vt:variant>
        <vt:lpstr>Pomenované rozsahy</vt:lpstr>
      </vt:variant>
      <vt:variant>
        <vt:i4>1</vt:i4>
      </vt:variant>
    </vt:vector>
  </HeadingPairs>
  <TitlesOfParts>
    <vt:vector size="17" baseType="lpstr">
      <vt:lpstr>Contents</vt:lpstr>
      <vt:lpstr>SPI ETH ESP32</vt:lpstr>
      <vt:lpstr>Pinout ETH DEEK</vt:lpstr>
      <vt:lpstr>JTAG conn</vt:lpstr>
      <vt:lpstr>SD usage</vt:lpstr>
      <vt:lpstr>UDP packets</vt:lpstr>
      <vt:lpstr>UDP datagram definition</vt:lpstr>
      <vt:lpstr>Message Types</vt:lpstr>
      <vt:lpstr>Error Codes</vt:lpstr>
      <vt:lpstr>LW Error Codes</vt:lpstr>
      <vt:lpstr>ADC selection</vt:lpstr>
      <vt:lpstr>Time budget</vt:lpstr>
      <vt:lpstr>TO DO</vt:lpstr>
      <vt:lpstr>System setup</vt:lpstr>
      <vt:lpstr>Sensors Example datasheet val.</vt:lpstr>
      <vt:lpstr>IssueTracking</vt:lpstr>
      <vt:lpstr>'Error Codes'!error_codes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Yourigh</dc:creator>
  <cp:lastModifiedBy>Yourigh</cp:lastModifiedBy>
  <dcterms:created xsi:type="dcterms:W3CDTF">2019-05-08T16:21:32Z</dcterms:created>
  <dcterms:modified xsi:type="dcterms:W3CDTF">2019-07-31T00:29:56Z</dcterms:modified>
</cp:coreProperties>
</file>