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14" activeTab="20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LabVIEW data log" sheetId="20" r:id="rId13"/>
    <sheet name="Error Codes" sheetId="16" r:id="rId14"/>
    <sheet name="LW Error Codes" sheetId="17" r:id="rId15"/>
    <sheet name="Time budget" sheetId="11" r:id="rId16"/>
    <sheet name="TO DO" sheetId="8" r:id="rId17"/>
    <sheet name="System setup" sheetId="12" r:id="rId18"/>
    <sheet name="Sensors Example datasheet val." sheetId="14" r:id="rId19"/>
    <sheet name="IssueTracking" sheetId="15" r:id="rId20"/>
    <sheet name="Button and LED UI table" sheetId="21" r:id="rId21"/>
  </sheets>
  <definedNames>
    <definedName name="error_codes" localSheetId="13">'Error Codes'!$A$4:$B$17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0" i="19" l="1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113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14" i="19"/>
  <c r="D115" i="19"/>
  <c r="D116" i="19"/>
  <c r="D117" i="19"/>
  <c r="D118" i="19"/>
  <c r="D119" i="19"/>
  <c r="D120" i="19"/>
  <c r="D121" i="19"/>
  <c r="O12" i="22" l="1"/>
  <c r="O13" i="22"/>
  <c r="O14" i="22"/>
  <c r="O15" i="22"/>
  <c r="O16" i="22"/>
  <c r="O17" i="22"/>
  <c r="O18" i="22"/>
  <c r="O19" i="22"/>
  <c r="O20" i="22"/>
  <c r="O11" i="22"/>
  <c r="N12" i="22"/>
  <c r="N13" i="22"/>
  <c r="N14" i="22"/>
  <c r="N15" i="22"/>
  <c r="N16" i="22"/>
  <c r="N17" i="22"/>
  <c r="N18" i="22"/>
  <c r="N19" i="22"/>
  <c r="N20" i="22"/>
  <c r="N11" i="22"/>
  <c r="M11" i="22"/>
  <c r="M12" i="22"/>
  <c r="M13" i="22"/>
  <c r="M14" i="22"/>
  <c r="M15" i="22"/>
  <c r="M16" i="22"/>
  <c r="M17" i="22"/>
  <c r="M18" i="22"/>
  <c r="M19" i="22"/>
  <c r="M20" i="22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L23" i="19"/>
  <c r="L21" i="19"/>
  <c r="K7" i="19" l="1"/>
  <c r="K8" i="19" s="1"/>
  <c r="K9" i="19" s="1"/>
  <c r="K10" i="19" s="1"/>
  <c r="K11" i="19" s="1"/>
  <c r="K12" i="19" s="1"/>
  <c r="K13" i="19" s="1"/>
  <c r="K14" i="19" s="1"/>
  <c r="K15" i="19" s="1"/>
  <c r="K16" i="19" s="1"/>
  <c r="K6" i="19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<sst xmlns="http://schemas.openxmlformats.org/spreadsheetml/2006/main" count="1496" uniqueCount="625">
  <si>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</si>
  <si>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</si>
  <si>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</si>
  <si>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</si>
  <si>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</si>
  <si>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</si>
  <si>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</si>
  <si>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</si>
  <si>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</si>
  <si>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</si>
  <si>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</si>
  <si>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</si>
  <si>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</si>
  <si>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</si>
  <si>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</si>
  <si>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</si>
  <si>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</si>
  <si>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</si>
  <si>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</si>
  <si>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</si>
  <si>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</si>
  <si>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</si>
  <si>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</si>
  <si>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</si>
  <si>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</si>
  <si>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</si>
  <si>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</si>
  <si>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</si>
  <si>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</si>
  <si>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</si>
  <si>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</si>
  <si>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</si>
  <si>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</si>
  <si>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</si>
  <si>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</si>
  <si>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</si>
  <si>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</si>
  <si>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</si>
  <si>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</si>
  <si>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</si>
  <si>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</si>
  <si>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</si>
  <si>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</si>
  <si>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</si>
  <si>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</si>
  <si>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</si>
  <si>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</si>
  <si>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</si>
  <si>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</si>
  <si>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</si>
  <si>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</si>
  <si>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</si>
  <si>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</si>
  <si>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</si>
  <si>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</si>
  <si>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</si>
  <si>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</si>
  <si>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</si>
  <si>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</si>
  <si>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</si>
  <si>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</si>
  <si>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</si>
  <si>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</si>
  <si>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</si>
  <si>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</si>
  <si>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</si>
  <si>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</si>
  <si>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</si>
  <si>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</si>
  <si>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</si>
  <si>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</si>
  <si>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</si>
  <si>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</si>
  <si>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</si>
  <si>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</si>
  <si>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</si>
  <si>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</si>
  <si>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</si>
  <si>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</si>
  <si>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</si>
  <si>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</si>
  <si>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</si>
  <si>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</si>
  <si>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</si>
  <si>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</si>
  <si>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</si>
  <si>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</si>
  <si>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</si>
  <si>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</si>
  <si>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</si>
  <si>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</si>
  <si>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</si>
  <si>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</si>
  <si>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</si>
  <si>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</si>
  <si>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</si>
  <si>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</si>
  <si>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</si>
  <si>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</si>
  <si>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</si>
  <si>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</si>
  <si>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</si>
  <si>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</si>
  <si>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</si>
  <si>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</si>
  <si>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</si>
  <si>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</si>
  <si>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</si>
  <si>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</si>
  <si>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</si>
  <si>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</si>
  <si>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</si>
  <si>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</si>
  <si>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</si>
  <si>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</si>
  <si>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</si>
  <si>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</si>
  <si>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</si>
  <si>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</si>
  <si>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</si>
  <si>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</si>
  <si>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</si>
  <si>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</si>
  <si>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</si>
  <si>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</si>
  <si>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</si>
  <si>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</si>
  <si>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</si>
  <si>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</si>
  <si>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</si>
  <si>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</si>
  <si>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</si>
  <si>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</si>
  <si>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</si>
  <si>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</si>
  <si>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</si>
  <si>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</si>
  <si>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</si>
  <si>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</si>
  <si>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</si>
  <si>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</si>
  <si>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</si>
  <si>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</si>
  <si>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</si>
  <si>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</si>
  <si>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</si>
  <si>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</si>
  <si>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</si>
  <si>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</si>
  <si>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</si>
  <si>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</si>
  <si>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</si>
  <si>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</si>
  <si>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</si>
  <si>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</si>
  <si>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</si>
  <si>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</si>
  <si>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</si>
  <si>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</si>
  <si>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</si>
  <si>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</si>
  <si>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</si>
  <si>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</si>
  <si>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</si>
  <si>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</si>
  <si>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</si>
  <si>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</si>
  <si>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</si>
  <si>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</si>
  <si>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</si>
  <si>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</si>
  <si>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</si>
  <si>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</si>
  <si>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</si>
  <si>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</si>
  <si>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</si>
  <si>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</si>
  <si>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</si>
  <si>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</si>
  <si>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</si>
  <si>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</si>
  <si>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</si>
  <si>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</si>
  <si>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</si>
  <si>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</si>
  <si>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</si>
  <si>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</si>
  <si>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</si>
  <si>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</si>
  <si>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</si>
  <si>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</si>
  <si>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</si>
  <si>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</si>
  <si>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</si>
  <si>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</si>
  <si>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</si>
  <si>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</si>
  <si>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</si>
  <si>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</si>
  <si>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</si>
  <si>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</si>
  <si>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</si>
  <si>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</si>
  <si>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</si>
  <si>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</si>
  <si>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</si>
  <si>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</si>
  <si>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</si>
  <si>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</si>
  <si>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</si>
  <si>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</si>
  <si>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</si>
  <si>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</si>
  <si>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</si>
  <si>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</si>
  <si>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</si>
  <si>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</si>
  <si>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</si>
  <si>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</si>
  <si>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</si>
  <si>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</si>
  <si>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</si>
  <si>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</si>
  <si>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</si>
  <si>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</si>
  <si>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</si>
  <si>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</si>
  <si>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</si>
  <si>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</si>
  <si>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</si>
  <si>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</si>
  <si>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</si>
  <si>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</si>
  <si>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</si>
  <si>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</si>
  <si>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</si>
  <si>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</si>
  <si>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</si>
  <si>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</si>
  <si>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</si>
  <si>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</si>
  <si>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</si>
  <si>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</si>
  <si>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</si>
  <si>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</si>
  <si>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</si>
  <si>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</si>
  <si>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</si>
  <si>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</si>
  <si>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</si>
  <si>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</si>
  <si>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</si>
  <si>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</si>
  <si>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</si>
  <si>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</si>
  <si>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</si>
  <si>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</si>
  <si>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</si>
  <si>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</si>
  <si>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</si>
  <si>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</si>
  <si>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</si>
  <si>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</si>
  <si>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</si>
  <si>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</si>
  <si>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</si>
  <si>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</si>
  <si>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</si>
  <si>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</si>
  <si>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</si>
  <si>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</si>
  <si>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</si>
  <si>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</si>
  <si>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</si>
  <si>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</si>
  <si>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</si>
  <si>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</si>
  <si>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</si>
  <si>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</si>
  <si>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</si>
  <si>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</si>
  <si>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</si>
  <si>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</si>
  <si>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</si>
  <si>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</si>
  <si>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</si>
  <si>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</si>
  <si>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</si>
  <si>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</si>
  <si>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</si>
  <si>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</si>
  <si>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</si>
  <si>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</si>
  <si>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</si>
  <si>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</si>
  <si>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</si>
  <si>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</si>
  <si>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</si>
  <si>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</si>
  <si>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</si>
  <si>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</si>
  <si>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</si>
  <si>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</si>
  <si>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</si>
  <si>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</si>
  <si>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</si>
  <si>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</si>
  <si>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</si>
  <si>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</si>
  <si>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</si>
  <si>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</si>
  <si>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</si>
  <si>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</si>
  <si>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</si>
  <si>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</si>
  <si>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</si>
  <si>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</si>
  <si>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</si>
  <si>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</si>
  <si>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</si>
  <si>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</si>
  <si>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</si>
  <si>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</si>
  <si>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</si>
  <si>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</si>
  <si>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</si>
  <si>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</si>
  <si>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</si>
  <si>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</si>
  <si>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</si>
  <si>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</si>
  <si>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</si>
  <si>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</si>
  <si>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</si>
  <si>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</si>
  <si>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</si>
  <si>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</si>
  <si>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</si>
  <si>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</si>
  <si>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</si>
  <si>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</si>
  <si>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</si>
  <si>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</si>
  <si>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</si>
  <si>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</si>
  <si>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</si>
  <si>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</si>
  <si>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</si>
  <si>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</si>
  <si>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</si>
  <si>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</si>
  <si>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</si>
  <si>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</si>
  <si>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</si>
  <si>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</si>
  <si>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</si>
  <si>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</si>
  <si>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</si>
  <si>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</si>
  <si>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</si>
  <si>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</si>
  <si>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</si>
  <si>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</si>
  <si>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</si>
  <si>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</si>
  <si>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</si>
  <si>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</si>
  <si>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</si>
  <si>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</si>
  <si>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</si>
  <si>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</si>
  <si>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</si>
  <si>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</si>
  <si>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</si>
  <si>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</si>
  <si>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</si>
  <si>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</si>
  <si>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</si>
  <si>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</si>
  <si>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</si>
  <si>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</si>
  <si>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</si>
  <si>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</si>
  <si>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</si>
  <si>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</si>
  <si>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</si>
  <si>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</si>
  <si>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</si>
  <si>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</si>
  <si>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</si>
  <si>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</si>
  <si>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</si>
  <si>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</si>
  <si>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</si>
  <si>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</si>
  <si>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</si>
  <si>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</si>
  <si>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</si>
  <si>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</si>
  <si>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</si>
  <si>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</si>
  <si>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</si>
  <si>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</si>
  <si>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</si>
  <si>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</si>
  <si>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</si>
  <si>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</si>
  <si>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</si>
  <si>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</si>
  <si>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</si>
  <si>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</si>
  <si>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</si>
  <si>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</si>
  <si>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</si>
  <si>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</si>
  <si>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</si>
  <si>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</si>
  <si>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</si>
  <si>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</si>
  <si>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</si>
  <si>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</si>
  <si>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</si>
  <si>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</si>
  <si>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</si>
  <si>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</si>
  <si>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</si>
  <si>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</si>
  <si>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</si>
  <si>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</si>
  <si>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</si>
  <si>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</si>
  <si>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</si>
  <si>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</si>
  <si>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</si>
  <si>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</si>
  <si>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</si>
  <si>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</si>
  <si>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</si>
  <si>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</si>
  <si>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</si>
  <si>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</si>
  <si>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</si>
  <si>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</si>
  <si>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</si>
  <si>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</si>
  <si>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</si>
  <si>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</si>
  <si>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</si>
  <si>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</si>
  <si>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</si>
  <si>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</si>
  <si>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</si>
  <si>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</si>
  <si>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</si>
  <si>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</si>
  <si>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</si>
  <si>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</si>
  <si>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</si>
  <si>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</si>
  <si>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</si>
  <si>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</si>
  <si>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</si>
  <si>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</si>
  <si>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</si>
  <si>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</si>
  <si>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</si>
  <si>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</si>
  <si>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</si>
  <si>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</si>
  <si>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</si>
  <si>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</si>
  <si>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</si>
  <si>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</si>
  <si>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</si>
  <si>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</si>
  <si>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</si>
  <si>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</si>
  <si>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</si>
  <si>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</si>
  <si>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</si>
  <si>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</si>
  <si>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</si>
  <si>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</si>
  <si>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</si>
  <si>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</si>
  <si>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</si>
  <si>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</si>
  <si>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</si>
  <si>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</si>
  <si>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</si>
  <si>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</si>
  <si>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</si>
  <si>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</si>
  <si>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</si>
  <si>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</si>
  <si>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</si>
  <si>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</si>
  <si>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</si>
  <si>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</si>
  <si>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</si>
  <si>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</si>
  <si>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</si>
  <si>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</si>
  <si>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</si>
  <si>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</si>
  <si>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</si>
  <si>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</si>
  <si>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</si>
  <si>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</si>
  <si>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</si>
  <si>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</si>
  <si>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</si>
  <si>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</si>
  <si>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</si>
  <si>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</si>
  <si>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</si>
  <si>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</si>
  <si>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</si>
  <si>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</si>
  <si>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</si>
  <si>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</si>
  <si>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</si>
  <si>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</si>
  <si>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</si>
  <si>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</si>
  <si>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</si>
  <si>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</si>
  <si>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</si>
  <si>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</si>
  <si>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</si>
  <si>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</si>
  <si>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</si>
  <si>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</si>
  <si>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</si>
  <si>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</si>
  <si>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</si>
  <si>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</si>
  <si>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</si>
  <si>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</si>
  <si>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No configuration, all analog inputs are generic, always powered, reading mV values</t>
  </si>
  <si>
    <t>O2-A1</t>
  </si>
  <si>
    <t>max uA</t>
  </si>
  <si>
    <t>Load R</t>
  </si>
  <si>
    <t>Leads</t>
  </si>
  <si>
    <t>47..100</t>
  </si>
  <si>
    <t>RLOAD</t>
  </si>
  <si>
    <t>TIA_GAIN</t>
  </si>
  <si>
    <t>14k</t>
  </si>
  <si>
    <t>INT_Z</t>
  </si>
  <si>
    <t>ref divider</t>
  </si>
  <si>
    <t>note</t>
  </si>
  <si>
    <t>test polarity if less O2 is lower voltage</t>
  </si>
  <si>
    <t>TGS5042</t>
  </si>
  <si>
    <t>120k</t>
  </si>
  <si>
    <t>ref</t>
  </si>
  <si>
    <t>Vref 1.25V or VDD</t>
  </si>
  <si>
    <t>NO-AE</t>
  </si>
  <si>
    <t>Bias mV</t>
  </si>
  <si>
    <t>400..800</t>
  </si>
  <si>
    <t>10..47</t>
  </si>
  <si>
    <t>3.5k</t>
  </si>
  <si>
    <t>BIAS</t>
  </si>
  <si>
    <t>VDD</t>
  </si>
  <si>
    <t>better from 1.25v ref</t>
  </si>
  <si>
    <t>NO2-AE</t>
  </si>
  <si>
    <t>35k</t>
  </si>
  <si>
    <t>swing</t>
  </si>
  <si>
    <t>3.35..1.19</t>
  </si>
  <si>
    <t>HCN-A1</t>
  </si>
  <si>
    <t>10..33</t>
  </si>
  <si>
    <t>low</t>
  </si>
  <si>
    <t>HCL-A1</t>
  </si>
  <si>
    <t>lower gain due to cross-sens?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</si>
  <si>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</si>
  <si>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</si>
  <si>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</si>
  <si>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</si>
  <si>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</si>
  <si>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</si>
  <si>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</si>
  <si>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0b0000 0000</t>
  </si>
  <si>
    <t>Sensor board&gt;</t>
  </si>
  <si>
    <t>Change comparator power to 5V not calm</t>
  </si>
  <si>
    <t>0bXXXX XXX1</t>
  </si>
  <si>
    <t>0bXXXX XX1X</t>
  </si>
  <si>
    <t>A3.2 used for TGS24444 (Amonia), selecting this will set 250ms period and ignore period setting</t>
  </si>
  <si>
    <t xml:space="preserve">Electrochemical sensors used, LMP91000 will be set up on the beginning of measurement with parameters: </t>
  </si>
  <si>
    <t>If LMP91000 is not detected on port, error will be reported, port will be still used and measured.</t>
  </si>
  <si>
    <t>7k</t>
  </si>
  <si>
    <t>0V</t>
  </si>
  <si>
    <t>300mV</t>
  </si>
  <si>
    <t>67%VDD</t>
  </si>
  <si>
    <t>20%VDD</t>
  </si>
  <si>
    <t>TIACN</t>
  </si>
  <si>
    <t>REFCN</t>
  </si>
  <si>
    <t>MODECN</t>
  </si>
  <si>
    <t>0b11000</t>
  </si>
  <si>
    <t>0b11001</t>
  </si>
  <si>
    <t>0b10101</t>
  </si>
  <si>
    <t>0b10100</t>
  </si>
  <si>
    <t>0b10010</t>
  </si>
  <si>
    <t>0b01100</t>
  </si>
  <si>
    <t>0b01001</t>
  </si>
  <si>
    <t>0b00000000</t>
  </si>
  <si>
    <t>0b01000000</t>
  </si>
  <si>
    <t>50%VDD</t>
  </si>
  <si>
    <t>0b00100111</t>
  </si>
  <si>
    <t>0b001</t>
  </si>
  <si>
    <t>0b011</t>
  </si>
  <si>
    <t>hex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</si>
  <si>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</si>
  <si>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</si>
  <si>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</si>
  <si>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</si>
  <si>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</si>
  <si>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</si>
  <si>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</si>
  <si>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Sample data</t>
  </si>
  <si>
    <t>Raw value</t>
  </si>
  <si>
    <t>Converted</t>
  </si>
  <si>
    <t>Units</t>
  </si>
  <si>
    <t>Add sampling period to SD file or time</t>
  </si>
  <si>
    <t>not complete formula</t>
  </si>
  <si>
    <t>Button press registered, pressed 1 to 4s, measurement will start on button release</t>
  </si>
  <si>
    <t>Button press registered, pressed 4 - 15s, Unit will restart on release or after 15s from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</si>
</sst>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8" fillId="0" borderId="9" xfId="1" applyBorder="1" applyAlignment="1">
      <alignment horizontal="left" wrapText="1"/>
    </xf>
    <xf numFmtId="0" fontId="8" fillId="5" borderId="9" xfId="1" applyFill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9" fontId="0" fillId="0" borderId="0" xfId="0" applyNumberFormat="1"/>
    <xf numFmtId="9" fontId="0" fillId="5" borderId="0" xfId="0" applyNumberFormat="1" applyFill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41</xdr:row>
      <xdr:rowOff>66675</xdr:rowOff>
    </xdr:from>
    <xdr:to>
      <xdr:col>6</xdr:col>
      <xdr:colOff>161925</xdr:colOff>
      <xdr:row>41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21" sqref="B21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579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2"/>
  <sheetViews>
    <sheetView workbookViewId="0">
      <selection activeCell="B1" sqref="B1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46.140625" customWidth="1"/>
    <col min="9" max="9" width="29.85546875" customWidth="1"/>
    <col min="10" max="10" width="23" customWidth="1"/>
    <col min="11" max="11" width="17" bestFit="1" customWidth="1"/>
  </cols>
  <sheetData>
    <row r="1" spans="2:12" ht="26.25" x14ac:dyDescent="0.4">
      <c r="B1" s="57" t="s">
        <v>181</v>
      </c>
    </row>
    <row r="2" spans="2:12" x14ac:dyDescent="0.25">
      <c r="K2" t="s">
        <v>518</v>
      </c>
      <c r="L2" s="76"/>
    </row>
    <row r="3" spans="2:12" ht="44.25" customHeight="1" thickBot="1" x14ac:dyDescent="0.4">
      <c r="B3" s="90" t="s">
        <v>402</v>
      </c>
      <c r="D3" t="s">
        <v>516</v>
      </c>
      <c r="I3" s="157" t="s">
        <v>616</v>
      </c>
      <c r="K3" t="s">
        <v>519</v>
      </c>
      <c r="L3" s="76"/>
    </row>
    <row r="4" spans="2:12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54" t="s">
        <v>615</v>
      </c>
      <c r="K4" s="105" t="s">
        <v>422</v>
      </c>
      <c r="L4" s="106" t="s">
        <v>423</v>
      </c>
    </row>
    <row r="5" spans="2:12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55" t="s">
        <v>613</v>
      </c>
      <c r="K5" s="101">
        <v>6</v>
      </c>
      <c r="L5" s="102" t="s">
        <v>424</v>
      </c>
    </row>
    <row r="6" spans="2:12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55" t="s">
        <v>613</v>
      </c>
      <c r="K6" s="101">
        <f>K5+3</f>
        <v>9</v>
      </c>
      <c r="L6" s="102" t="s">
        <v>425</v>
      </c>
    </row>
    <row r="7" spans="2:12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55" t="s">
        <v>613</v>
      </c>
      <c r="K7" s="101">
        <f t="shared" ref="K7:K16" si="1">K6+3</f>
        <v>12</v>
      </c>
      <c r="L7" s="102" t="s">
        <v>426</v>
      </c>
    </row>
    <row r="8" spans="2:12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55" t="s">
        <v>613</v>
      </c>
      <c r="K8" s="101">
        <f t="shared" si="1"/>
        <v>15</v>
      </c>
      <c r="L8" s="102" t="s">
        <v>427</v>
      </c>
    </row>
    <row r="9" spans="2:12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55" t="s">
        <v>613</v>
      </c>
      <c r="K9" s="101">
        <f t="shared" si="1"/>
        <v>18</v>
      </c>
      <c r="L9" s="102" t="s">
        <v>428</v>
      </c>
    </row>
    <row r="10" spans="2:12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55" t="s">
        <v>613</v>
      </c>
      <c r="K10" s="101">
        <f t="shared" si="1"/>
        <v>21</v>
      </c>
      <c r="L10" s="102" t="s">
        <v>429</v>
      </c>
    </row>
    <row r="11" spans="2:12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55" t="s">
        <v>613</v>
      </c>
      <c r="K11" s="101">
        <f t="shared" si="1"/>
        <v>24</v>
      </c>
      <c r="L11" s="102" t="s">
        <v>430</v>
      </c>
    </row>
    <row r="12" spans="2:12" ht="15.75" thickBot="1" x14ac:dyDescent="0.3">
      <c r="B12" s="119">
        <v>7</v>
      </c>
      <c r="C12" s="35">
        <f t="shared" si="0"/>
        <v>7</v>
      </c>
      <c r="D12" s="120" t="s">
        <v>421</v>
      </c>
      <c r="E12" s="120" t="s">
        <v>424</v>
      </c>
      <c r="F12" s="35" t="s">
        <v>415</v>
      </c>
      <c r="G12" s="35" t="s">
        <v>410</v>
      </c>
      <c r="H12" s="69"/>
      <c r="I12" s="155" t="s">
        <v>613</v>
      </c>
      <c r="K12" s="101">
        <f t="shared" si="1"/>
        <v>27</v>
      </c>
      <c r="L12" s="102" t="s">
        <v>431</v>
      </c>
    </row>
    <row r="13" spans="2:12" x14ac:dyDescent="0.25">
      <c r="B13" s="121">
        <v>10</v>
      </c>
      <c r="C13" s="122">
        <f t="shared" si="0"/>
        <v>16</v>
      </c>
      <c r="D13" s="123" t="s">
        <v>416</v>
      </c>
      <c r="E13" s="123" t="s">
        <v>425</v>
      </c>
      <c r="F13" s="28" t="s">
        <v>409</v>
      </c>
      <c r="G13" s="28" t="s">
        <v>410</v>
      </c>
      <c r="H13" s="29"/>
      <c r="I13" s="155" t="s">
        <v>613</v>
      </c>
      <c r="K13" s="101">
        <f t="shared" si="1"/>
        <v>30</v>
      </c>
      <c r="L13" s="102" t="s">
        <v>432</v>
      </c>
    </row>
    <row r="14" spans="2:12" x14ac:dyDescent="0.25">
      <c r="B14" s="118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55" t="s">
        <v>613</v>
      </c>
      <c r="K14" s="101">
        <f t="shared" si="1"/>
        <v>33</v>
      </c>
      <c r="L14" s="102" t="s">
        <v>433</v>
      </c>
    </row>
    <row r="15" spans="2:12" x14ac:dyDescent="0.25">
      <c r="B15" s="118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55" t="s">
        <v>613</v>
      </c>
      <c r="K15" s="101">
        <f t="shared" si="1"/>
        <v>36</v>
      </c>
      <c r="L15" s="102" t="s">
        <v>434</v>
      </c>
    </row>
    <row r="16" spans="2:12" ht="15.75" thickBot="1" x14ac:dyDescent="0.3">
      <c r="B16" s="118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55" t="s">
        <v>613</v>
      </c>
      <c r="K16" s="103">
        <f t="shared" si="1"/>
        <v>39</v>
      </c>
      <c r="L16" s="104" t="s">
        <v>435</v>
      </c>
    </row>
    <row r="17" spans="2:12" x14ac:dyDescent="0.25">
      <c r="B17" s="118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55" t="s">
        <v>613</v>
      </c>
      <c r="L17" s="76"/>
    </row>
    <row r="18" spans="2:12" x14ac:dyDescent="0.25">
      <c r="B18" s="118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55" t="s">
        <v>613</v>
      </c>
      <c r="L18" s="76"/>
    </row>
    <row r="19" spans="2:12" ht="15.75" thickBot="1" x14ac:dyDescent="0.3">
      <c r="B19" s="118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55" t="s">
        <v>613</v>
      </c>
      <c r="K19" s="87"/>
    </row>
    <row r="20" spans="2:12" ht="15.75" thickBot="1" x14ac:dyDescent="0.3">
      <c r="B20" s="124">
        <v>17</v>
      </c>
      <c r="C20" s="125">
        <f t="shared" si="0"/>
        <v>23</v>
      </c>
      <c r="D20" s="120" t="s">
        <v>421</v>
      </c>
      <c r="E20" s="120" t="s">
        <v>425</v>
      </c>
      <c r="F20" s="35" t="s">
        <v>415</v>
      </c>
      <c r="G20" s="35" t="s">
        <v>410</v>
      </c>
      <c r="H20" s="36"/>
      <c r="I20" s="155" t="s">
        <v>613</v>
      </c>
      <c r="K20" s="116" t="s">
        <v>495</v>
      </c>
      <c r="L20" s="29" t="s">
        <v>496</v>
      </c>
    </row>
    <row r="21" spans="2:12" x14ac:dyDescent="0.25">
      <c r="B21" s="121">
        <v>20</v>
      </c>
      <c r="C21" s="122">
        <f t="shared" ref="C21:C36" si="2">HEX2DEC(B21)</f>
        <v>32</v>
      </c>
      <c r="D21" s="123" t="s">
        <v>416</v>
      </c>
      <c r="E21" s="123" t="s">
        <v>426</v>
      </c>
      <c r="F21" s="28" t="s">
        <v>409</v>
      </c>
      <c r="G21" s="28" t="s">
        <v>410</v>
      </c>
      <c r="H21" s="29"/>
      <c r="I21" s="155" t="s">
        <v>613</v>
      </c>
      <c r="K21" s="30">
        <v>28000</v>
      </c>
      <c r="L21" s="32">
        <f>((125*K21)/65536)-6</f>
        <v>47.40576171875</v>
      </c>
    </row>
    <row r="22" spans="2:12" x14ac:dyDescent="0.25">
      <c r="B22" s="118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55" t="s">
        <v>613</v>
      </c>
      <c r="K22" s="117" t="s">
        <v>497</v>
      </c>
      <c r="L22" s="32"/>
    </row>
    <row r="23" spans="2:12" ht="15.75" thickBot="1" x14ac:dyDescent="0.3">
      <c r="B23" s="118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55" t="s">
        <v>613</v>
      </c>
      <c r="K23" s="34">
        <v>23000</v>
      </c>
      <c r="L23" s="36">
        <f>((175.72*K23)/65536)-46.85</f>
        <v>14.819311523437499</v>
      </c>
    </row>
    <row r="24" spans="2:12" x14ac:dyDescent="0.25">
      <c r="B24" s="118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55" t="s">
        <v>613</v>
      </c>
      <c r="K24" s="76"/>
    </row>
    <row r="25" spans="2:12" x14ac:dyDescent="0.25">
      <c r="B25" s="118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55" t="s">
        <v>613</v>
      </c>
      <c r="K25" s="76"/>
    </row>
    <row r="26" spans="2:12" x14ac:dyDescent="0.25">
      <c r="B26" s="118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55" t="s">
        <v>613</v>
      </c>
      <c r="K26" s="76"/>
    </row>
    <row r="27" spans="2:12" x14ac:dyDescent="0.25">
      <c r="B27" s="118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55" t="s">
        <v>613</v>
      </c>
    </row>
    <row r="28" spans="2:12" ht="15.75" thickBot="1" x14ac:dyDescent="0.3">
      <c r="B28" s="124">
        <v>27</v>
      </c>
      <c r="C28" s="125">
        <f t="shared" si="2"/>
        <v>39</v>
      </c>
      <c r="D28" s="120" t="s">
        <v>421</v>
      </c>
      <c r="E28" s="120" t="s">
        <v>426</v>
      </c>
      <c r="F28" s="35" t="s">
        <v>415</v>
      </c>
      <c r="G28" s="35" t="s">
        <v>410</v>
      </c>
      <c r="H28" s="36"/>
      <c r="I28" s="155" t="s">
        <v>613</v>
      </c>
    </row>
    <row r="29" spans="2:12" x14ac:dyDescent="0.25">
      <c r="B29" s="121">
        <v>30</v>
      </c>
      <c r="C29" s="122">
        <f t="shared" si="2"/>
        <v>48</v>
      </c>
      <c r="D29" s="123" t="s">
        <v>416</v>
      </c>
      <c r="E29" s="123" t="s">
        <v>427</v>
      </c>
      <c r="F29" s="28" t="s">
        <v>409</v>
      </c>
      <c r="G29" s="28" t="s">
        <v>410</v>
      </c>
      <c r="H29" s="29"/>
      <c r="I29" s="155" t="s">
        <v>613</v>
      </c>
      <c r="J29" s="115"/>
    </row>
    <row r="30" spans="2:12" x14ac:dyDescent="0.25">
      <c r="B30" s="118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55" t="s">
        <v>613</v>
      </c>
      <c r="J30" s="115"/>
    </row>
    <row r="31" spans="2:12" x14ac:dyDescent="0.25">
      <c r="B31" s="118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55" t="s">
        <v>613</v>
      </c>
      <c r="J31" s="115"/>
    </row>
    <row r="32" spans="2:12" x14ac:dyDescent="0.25">
      <c r="B32" s="118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55" t="s">
        <v>613</v>
      </c>
    </row>
    <row r="33" spans="2:9" x14ac:dyDescent="0.25">
      <c r="B33" s="118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55" t="s">
        <v>613</v>
      </c>
    </row>
    <row r="34" spans="2:9" x14ac:dyDescent="0.25">
      <c r="B34" s="118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55" t="s">
        <v>613</v>
      </c>
    </row>
    <row r="35" spans="2:9" x14ac:dyDescent="0.25">
      <c r="B35" s="118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55" t="s">
        <v>613</v>
      </c>
    </row>
    <row r="36" spans="2:9" ht="15.75" thickBot="1" x14ac:dyDescent="0.3">
      <c r="B36" s="118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55" t="s">
        <v>613</v>
      </c>
    </row>
    <row r="37" spans="2:9" x14ac:dyDescent="0.25">
      <c r="B37" s="126">
        <v>40</v>
      </c>
      <c r="C37" s="28">
        <f>HEX2DEC(B37)</f>
        <v>64</v>
      </c>
      <c r="D37" s="123" t="s">
        <v>416</v>
      </c>
      <c r="E37" s="123" t="s">
        <v>428</v>
      </c>
      <c r="F37" s="28" t="s">
        <v>409</v>
      </c>
      <c r="G37" s="28" t="s">
        <v>410</v>
      </c>
      <c r="H37" s="127"/>
      <c r="I37" s="155" t="s">
        <v>613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55" t="s">
        <v>613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55" t="s">
        <v>613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55" t="s">
        <v>613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55" t="s">
        <v>613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55" t="s">
        <v>613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55" t="s">
        <v>613</v>
      </c>
    </row>
    <row r="44" spans="2:9" ht="15.75" thickBot="1" x14ac:dyDescent="0.3">
      <c r="B44" s="119">
        <v>47</v>
      </c>
      <c r="C44" s="35">
        <f t="shared" si="3"/>
        <v>71</v>
      </c>
      <c r="D44" s="120" t="s">
        <v>421</v>
      </c>
      <c r="E44" s="120" t="s">
        <v>428</v>
      </c>
      <c r="F44" s="35" t="s">
        <v>415</v>
      </c>
      <c r="G44" s="35" t="s">
        <v>410</v>
      </c>
      <c r="H44" s="69"/>
      <c r="I44" s="155" t="s">
        <v>613</v>
      </c>
    </row>
    <row r="45" spans="2:9" x14ac:dyDescent="0.25">
      <c r="B45" s="118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55" t="s">
        <v>613</v>
      </c>
    </row>
    <row r="46" spans="2:9" x14ac:dyDescent="0.25">
      <c r="B46" s="118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55" t="s">
        <v>613</v>
      </c>
    </row>
    <row r="47" spans="2:9" x14ac:dyDescent="0.25">
      <c r="B47" s="118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55" t="s">
        <v>613</v>
      </c>
    </row>
    <row r="48" spans="2:9" x14ac:dyDescent="0.25">
      <c r="B48" s="118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55" t="s">
        <v>613</v>
      </c>
    </row>
    <row r="49" spans="2:9" x14ac:dyDescent="0.25">
      <c r="B49" s="118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55" t="s">
        <v>613</v>
      </c>
    </row>
    <row r="50" spans="2:9" x14ac:dyDescent="0.25">
      <c r="B50" s="118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55" t="s">
        <v>613</v>
      </c>
    </row>
    <row r="51" spans="2:9" x14ac:dyDescent="0.25">
      <c r="B51" s="118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55" t="s">
        <v>613</v>
      </c>
    </row>
    <row r="52" spans="2:9" ht="15.75" thickBot="1" x14ac:dyDescent="0.3">
      <c r="B52" s="124">
        <v>57</v>
      </c>
      <c r="C52" s="125">
        <f t="shared" si="3"/>
        <v>87</v>
      </c>
      <c r="D52" s="120" t="s">
        <v>421</v>
      </c>
      <c r="E52" s="120" t="s">
        <v>429</v>
      </c>
      <c r="F52" s="35" t="s">
        <v>415</v>
      </c>
      <c r="G52" s="35" t="s">
        <v>410</v>
      </c>
      <c r="H52" s="36"/>
      <c r="I52" s="155" t="s">
        <v>613</v>
      </c>
    </row>
    <row r="53" spans="2:9" x14ac:dyDescent="0.25">
      <c r="B53" s="121">
        <v>60</v>
      </c>
      <c r="C53" s="122">
        <f t="shared" si="3"/>
        <v>96</v>
      </c>
      <c r="D53" s="123" t="s">
        <v>416</v>
      </c>
      <c r="E53" s="123" t="s">
        <v>430</v>
      </c>
      <c r="F53" s="28" t="s">
        <v>409</v>
      </c>
      <c r="G53" s="28" t="s">
        <v>410</v>
      </c>
      <c r="H53" s="29"/>
      <c r="I53" s="155" t="s">
        <v>613</v>
      </c>
    </row>
    <row r="54" spans="2:9" x14ac:dyDescent="0.25">
      <c r="B54" s="118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55" t="s">
        <v>613</v>
      </c>
    </row>
    <row r="55" spans="2:9" x14ac:dyDescent="0.25">
      <c r="B55" s="118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55" t="s">
        <v>613</v>
      </c>
    </row>
    <row r="56" spans="2:9" x14ac:dyDescent="0.25">
      <c r="B56" s="118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55" t="s">
        <v>613</v>
      </c>
    </row>
    <row r="57" spans="2:9" x14ac:dyDescent="0.25">
      <c r="B57" s="118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55" t="s">
        <v>613</v>
      </c>
    </row>
    <row r="58" spans="2:9" x14ac:dyDescent="0.25">
      <c r="B58" s="118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55" t="s">
        <v>613</v>
      </c>
    </row>
    <row r="59" spans="2:9" x14ac:dyDescent="0.25">
      <c r="B59" s="118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55" t="s">
        <v>613</v>
      </c>
    </row>
    <row r="60" spans="2:9" ht="15.75" thickBot="1" x14ac:dyDescent="0.3">
      <c r="B60" s="124">
        <v>67</v>
      </c>
      <c r="C60" s="125">
        <f t="shared" si="3"/>
        <v>103</v>
      </c>
      <c r="D60" s="120" t="s">
        <v>421</v>
      </c>
      <c r="E60" s="120" t="s">
        <v>430</v>
      </c>
      <c r="F60" s="35" t="s">
        <v>415</v>
      </c>
      <c r="G60" s="35" t="s">
        <v>410</v>
      </c>
      <c r="H60" s="36"/>
      <c r="I60" s="155" t="s">
        <v>613</v>
      </c>
    </row>
    <row r="61" spans="2:9" x14ac:dyDescent="0.25">
      <c r="B61" s="121">
        <v>70</v>
      </c>
      <c r="C61" s="122">
        <f t="shared" si="3"/>
        <v>112</v>
      </c>
      <c r="D61" s="123" t="s">
        <v>416</v>
      </c>
      <c r="E61" s="123" t="s">
        <v>431</v>
      </c>
      <c r="F61" s="28" t="s">
        <v>409</v>
      </c>
      <c r="G61" s="28" t="s">
        <v>410</v>
      </c>
      <c r="H61" s="29"/>
      <c r="I61" s="155" t="s">
        <v>613</v>
      </c>
    </row>
    <row r="62" spans="2:9" x14ac:dyDescent="0.25">
      <c r="B62" s="118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55" t="s">
        <v>613</v>
      </c>
    </row>
    <row r="63" spans="2:9" x14ac:dyDescent="0.25">
      <c r="B63" s="118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55" t="s">
        <v>613</v>
      </c>
    </row>
    <row r="64" spans="2:9" x14ac:dyDescent="0.25">
      <c r="B64" s="118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55" t="s">
        <v>613</v>
      </c>
    </row>
    <row r="65" spans="2:9" x14ac:dyDescent="0.25">
      <c r="B65" s="118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55" t="s">
        <v>613</v>
      </c>
    </row>
    <row r="66" spans="2:9" x14ac:dyDescent="0.25">
      <c r="B66" s="118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55" t="s">
        <v>613</v>
      </c>
    </row>
    <row r="67" spans="2:9" x14ac:dyDescent="0.25">
      <c r="B67" s="118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55" t="s">
        <v>613</v>
      </c>
    </row>
    <row r="68" spans="2:9" ht="15.75" thickBot="1" x14ac:dyDescent="0.3">
      <c r="B68" s="124">
        <v>77</v>
      </c>
      <c r="C68" s="125">
        <f t="shared" si="3"/>
        <v>119</v>
      </c>
      <c r="D68" s="120" t="s">
        <v>421</v>
      </c>
      <c r="E68" s="120" t="s">
        <v>431</v>
      </c>
      <c r="F68" s="35" t="s">
        <v>415</v>
      </c>
      <c r="G68" s="35" t="s">
        <v>410</v>
      </c>
      <c r="H68" s="36"/>
      <c r="I68" s="155" t="s">
        <v>613</v>
      </c>
    </row>
    <row r="69" spans="2:9" x14ac:dyDescent="0.25">
      <c r="B69" s="126">
        <v>80</v>
      </c>
      <c r="C69" s="28">
        <f>HEX2DEC(B69)</f>
        <v>128</v>
      </c>
      <c r="D69" s="123" t="s">
        <v>416</v>
      </c>
      <c r="E69" s="123" t="s">
        <v>432</v>
      </c>
      <c r="F69" s="28" t="s">
        <v>409</v>
      </c>
      <c r="G69" s="28" t="s">
        <v>410</v>
      </c>
      <c r="H69" s="127"/>
      <c r="I69" s="155" t="s">
        <v>613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55" t="s">
        <v>613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55" t="s">
        <v>613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55" t="s">
        <v>613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55" t="s">
        <v>613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55" t="s">
        <v>613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55" t="s">
        <v>613</v>
      </c>
    </row>
    <row r="76" spans="2:9" ht="15.75" thickBot="1" x14ac:dyDescent="0.3">
      <c r="B76" s="119">
        <v>87</v>
      </c>
      <c r="C76" s="35">
        <f t="shared" si="4"/>
        <v>135</v>
      </c>
      <c r="D76" s="120" t="s">
        <v>421</v>
      </c>
      <c r="E76" s="120" t="s">
        <v>432</v>
      </c>
      <c r="F76" s="35" t="s">
        <v>415</v>
      </c>
      <c r="G76" s="35" t="s">
        <v>410</v>
      </c>
      <c r="H76" s="69"/>
      <c r="I76" s="155" t="s">
        <v>613</v>
      </c>
    </row>
    <row r="77" spans="2:9" x14ac:dyDescent="0.25">
      <c r="B77" s="118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55" t="s">
        <v>613</v>
      </c>
    </row>
    <row r="78" spans="2:9" x14ac:dyDescent="0.25">
      <c r="B78" s="118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55" t="s">
        <v>613</v>
      </c>
    </row>
    <row r="79" spans="2:9" x14ac:dyDescent="0.25">
      <c r="B79" s="118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55" t="s">
        <v>613</v>
      </c>
    </row>
    <row r="80" spans="2:9" x14ac:dyDescent="0.25">
      <c r="B80" s="118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55" t="s">
        <v>613</v>
      </c>
    </row>
    <row r="81" spans="2:9" x14ac:dyDescent="0.25">
      <c r="B81" s="118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55" t="s">
        <v>613</v>
      </c>
    </row>
    <row r="82" spans="2:9" x14ac:dyDescent="0.25">
      <c r="B82" s="118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55" t="s">
        <v>613</v>
      </c>
    </row>
    <row r="83" spans="2:9" x14ac:dyDescent="0.25">
      <c r="B83" s="118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55" t="s">
        <v>613</v>
      </c>
    </row>
    <row r="84" spans="2:9" ht="15.75" thickBot="1" x14ac:dyDescent="0.3">
      <c r="B84" s="124">
        <v>97</v>
      </c>
      <c r="C84" s="125">
        <f t="shared" si="4"/>
        <v>151</v>
      </c>
      <c r="D84" s="120" t="s">
        <v>421</v>
      </c>
      <c r="E84" s="120" t="s">
        <v>433</v>
      </c>
      <c r="F84" s="35" t="s">
        <v>415</v>
      </c>
      <c r="G84" s="35" t="s">
        <v>410</v>
      </c>
      <c r="H84" s="36"/>
      <c r="I84" s="155" t="s">
        <v>613</v>
      </c>
    </row>
    <row r="85" spans="2:9" x14ac:dyDescent="0.25">
      <c r="B85" s="121" t="s">
        <v>513</v>
      </c>
      <c r="C85" s="122">
        <f t="shared" si="4"/>
        <v>160</v>
      </c>
      <c r="D85" s="123" t="s">
        <v>416</v>
      </c>
      <c r="E85" s="123" t="s">
        <v>434</v>
      </c>
      <c r="F85" s="28" t="s">
        <v>409</v>
      </c>
      <c r="G85" s="28" t="s">
        <v>410</v>
      </c>
      <c r="H85" s="29"/>
      <c r="I85" s="155" t="s">
        <v>613</v>
      </c>
    </row>
    <row r="86" spans="2:9" x14ac:dyDescent="0.25">
      <c r="B86" s="118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55" t="s">
        <v>613</v>
      </c>
    </row>
    <row r="87" spans="2:9" x14ac:dyDescent="0.25">
      <c r="B87" s="118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55" t="s">
        <v>613</v>
      </c>
    </row>
    <row r="88" spans="2:9" x14ac:dyDescent="0.25">
      <c r="B88" s="118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55" t="s">
        <v>613</v>
      </c>
    </row>
    <row r="89" spans="2:9" x14ac:dyDescent="0.25">
      <c r="B89" s="118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55" t="s">
        <v>613</v>
      </c>
    </row>
    <row r="90" spans="2:9" x14ac:dyDescent="0.25">
      <c r="B90" s="118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55" t="s">
        <v>613</v>
      </c>
    </row>
    <row r="91" spans="2:9" x14ac:dyDescent="0.25">
      <c r="B91" s="118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55" t="s">
        <v>613</v>
      </c>
    </row>
    <row r="92" spans="2:9" ht="15.75" thickBot="1" x14ac:dyDescent="0.3">
      <c r="B92" s="124" t="s">
        <v>524</v>
      </c>
      <c r="C92" s="125">
        <f t="shared" si="4"/>
        <v>167</v>
      </c>
      <c r="D92" s="120" t="s">
        <v>421</v>
      </c>
      <c r="E92" s="120" t="s">
        <v>434</v>
      </c>
      <c r="F92" s="35" t="s">
        <v>415</v>
      </c>
      <c r="G92" s="35" t="s">
        <v>410</v>
      </c>
      <c r="H92" s="36"/>
      <c r="I92" s="155" t="s">
        <v>613</v>
      </c>
    </row>
    <row r="93" spans="2:9" x14ac:dyDescent="0.25">
      <c r="B93" s="121" t="s">
        <v>525</v>
      </c>
      <c r="C93" s="122">
        <f t="shared" si="4"/>
        <v>176</v>
      </c>
      <c r="D93" s="123" t="s">
        <v>416</v>
      </c>
      <c r="E93" s="123" t="s">
        <v>435</v>
      </c>
      <c r="F93" s="28" t="s">
        <v>409</v>
      </c>
      <c r="G93" s="28" t="s">
        <v>410</v>
      </c>
      <c r="H93" s="29"/>
      <c r="I93" s="155" t="s">
        <v>613</v>
      </c>
    </row>
    <row r="94" spans="2:9" x14ac:dyDescent="0.25">
      <c r="B94" s="118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55" t="s">
        <v>613</v>
      </c>
    </row>
    <row r="95" spans="2:9" x14ac:dyDescent="0.25">
      <c r="B95" s="118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55" t="s">
        <v>613</v>
      </c>
    </row>
    <row r="96" spans="2:9" x14ac:dyDescent="0.25">
      <c r="B96" s="118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55" t="s">
        <v>613</v>
      </c>
    </row>
    <row r="97" spans="2:9" x14ac:dyDescent="0.25">
      <c r="B97" s="118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55" t="s">
        <v>613</v>
      </c>
    </row>
    <row r="98" spans="2:9" x14ac:dyDescent="0.25">
      <c r="B98" s="118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55" t="s">
        <v>613</v>
      </c>
    </row>
    <row r="99" spans="2:9" x14ac:dyDescent="0.25">
      <c r="B99" s="118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55" t="s">
        <v>613</v>
      </c>
    </row>
    <row r="100" spans="2:9" ht="15.75" thickBot="1" x14ac:dyDescent="0.3">
      <c r="B100" s="124" t="s">
        <v>532</v>
      </c>
      <c r="C100" s="125">
        <f t="shared" si="4"/>
        <v>183</v>
      </c>
      <c r="D100" s="120" t="s">
        <v>421</v>
      </c>
      <c r="E100" s="120" t="s">
        <v>435</v>
      </c>
      <c r="F100" s="35" t="s">
        <v>415</v>
      </c>
      <c r="G100" s="35" t="s">
        <v>410</v>
      </c>
      <c r="H100" s="36"/>
      <c r="I100" s="155" t="s">
        <v>613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55"/>
    </row>
    <row r="102" spans="2:9" x14ac:dyDescent="0.25">
      <c r="B102" s="126" t="s">
        <v>509</v>
      </c>
      <c r="C102" s="28">
        <f t="shared" ref="C102:C108" si="5">HEX2DEC(B102)</f>
        <v>240</v>
      </c>
      <c r="D102" s="128" t="s">
        <v>485</v>
      </c>
      <c r="E102" s="128"/>
      <c r="F102" s="122" t="s">
        <v>491</v>
      </c>
      <c r="G102" s="122" t="s">
        <v>489</v>
      </c>
      <c r="H102" s="29" t="s">
        <v>490</v>
      </c>
      <c r="I102" s="156" t="s">
        <v>614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56" t="s">
        <v>614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56" t="s">
        <v>614</v>
      </c>
    </row>
    <row r="105" spans="2:9" ht="15.75" thickBot="1" x14ac:dyDescent="0.3">
      <c r="B105" s="119" t="s">
        <v>512</v>
      </c>
      <c r="C105" s="35">
        <f t="shared" si="5"/>
        <v>243</v>
      </c>
      <c r="D105" s="129" t="s">
        <v>488</v>
      </c>
      <c r="E105" s="129"/>
      <c r="F105" s="125" t="s">
        <v>493</v>
      </c>
      <c r="G105" s="125" t="s">
        <v>489</v>
      </c>
      <c r="H105" s="36" t="s">
        <v>490</v>
      </c>
      <c r="I105" s="156" t="s">
        <v>614</v>
      </c>
    </row>
    <row r="106" spans="2:9" x14ac:dyDescent="0.25">
      <c r="B106" s="126" t="s">
        <v>508</v>
      </c>
      <c r="C106" s="28">
        <f t="shared" si="5"/>
        <v>253</v>
      </c>
      <c r="D106" s="128" t="s">
        <v>498</v>
      </c>
      <c r="E106" s="128"/>
      <c r="F106" s="122" t="s">
        <v>504</v>
      </c>
      <c r="G106" s="122" t="s">
        <v>501</v>
      </c>
      <c r="H106" s="29" t="s">
        <v>500</v>
      </c>
      <c r="I106" s="156" t="s">
        <v>614</v>
      </c>
    </row>
    <row r="107" spans="2:9" ht="15.75" thickBot="1" x14ac:dyDescent="0.3">
      <c r="B107" s="119" t="s">
        <v>507</v>
      </c>
      <c r="C107" s="125">
        <f t="shared" si="5"/>
        <v>254</v>
      </c>
      <c r="D107" s="129" t="s">
        <v>499</v>
      </c>
      <c r="E107" s="129"/>
      <c r="F107" s="125" t="s">
        <v>503</v>
      </c>
      <c r="G107" s="125" t="s">
        <v>502</v>
      </c>
      <c r="H107" s="36" t="s">
        <v>500</v>
      </c>
      <c r="I107" s="156" t="s">
        <v>614</v>
      </c>
    </row>
    <row r="108" spans="2:9" ht="15.75" thickBot="1" x14ac:dyDescent="0.3">
      <c r="B108" s="119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58" t="s">
        <v>617</v>
      </c>
      <c r="D111" t="s">
        <v>622</v>
      </c>
    </row>
    <row r="112" spans="2:9" x14ac:dyDescent="0.25">
      <c r="B112" s="158" t="s">
        <v>404</v>
      </c>
      <c r="C112" t="s">
        <v>618</v>
      </c>
      <c r="D112" t="s">
        <v>619</v>
      </c>
      <c r="E112" t="s">
        <v>620</v>
      </c>
    </row>
    <row r="113" spans="2:5" x14ac:dyDescent="0.25">
      <c r="B113">
        <v>64</v>
      </c>
      <c r="C113">
        <v>1746</v>
      </c>
      <c r="D113">
        <f>IF((MOD(B113,16)&lt;6),C113*0.1875/(2^MOD(B113,16)),"nn")</f>
        <v>327.375</v>
      </c>
      <c r="E113" t="s">
        <v>410</v>
      </c>
    </row>
    <row r="114" spans="2:5" x14ac:dyDescent="0.25">
      <c r="B114">
        <v>64</v>
      </c>
      <c r="C114">
        <v>1766</v>
      </c>
      <c r="D114">
        <f>IF(MOD(B114,16)&lt;6,C114*0.1875/(2^MOD(B114,16)),"aa")</f>
        <v>331.125</v>
      </c>
      <c r="E114" t="s">
        <v>410</v>
      </c>
    </row>
    <row r="115" spans="2:5" x14ac:dyDescent="0.25">
      <c r="B115">
        <v>64</v>
      </c>
      <c r="C115">
        <v>1785</v>
      </c>
      <c r="D115">
        <f>IF(MOD(B115,16)&lt;6,C115*0.1875/(2^MOD(B115,16)),"aa")</f>
        <v>334.6875</v>
      </c>
      <c r="E115" t="s">
        <v>410</v>
      </c>
    </row>
    <row r="116" spans="2:5" x14ac:dyDescent="0.25">
      <c r="B116">
        <v>64</v>
      </c>
      <c r="C116">
        <v>1804</v>
      </c>
      <c r="D116">
        <f>IF(MOD(B116,16)&lt;6,C116*0.1875/(2^MOD(B116,16)),"aa")</f>
        <v>338.25</v>
      </c>
      <c r="E116" t="s">
        <v>410</v>
      </c>
    </row>
    <row r="117" spans="2:5" x14ac:dyDescent="0.25">
      <c r="B117">
        <v>64</v>
      </c>
      <c r="C117">
        <v>1822</v>
      </c>
      <c r="D117">
        <f>IF(MOD(B117,16)&lt;6,C117*0.1875/(2^MOD(B117,16)),"aa")</f>
        <v>341.625</v>
      </c>
      <c r="E117" t="s">
        <v>410</v>
      </c>
    </row>
    <row r="118" spans="2:5" x14ac:dyDescent="0.25">
      <c r="B118">
        <v>64</v>
      </c>
      <c r="C118">
        <v>1840</v>
      </c>
      <c r="D118">
        <f>IF(MOD(B118,16)&lt;6,C118*0.1875/(2^MOD(B118,16)),"aa")</f>
        <v>345</v>
      </c>
      <c r="E118" t="s">
        <v>410</v>
      </c>
    </row>
    <row r="119" spans="2:5" x14ac:dyDescent="0.25">
      <c r="B119">
        <v>64</v>
      </c>
      <c r="C119">
        <v>1857</v>
      </c>
      <c r="D119">
        <f>IF(MOD(B119,16)&lt;6,C119*0.1875/(2^MOD(B119,16)),"aa")</f>
        <v>348.1875</v>
      </c>
      <c r="E119" t="s">
        <v>410</v>
      </c>
    </row>
    <row r="120" spans="2:5" x14ac:dyDescent="0.25">
      <c r="B120">
        <v>64</v>
      </c>
      <c r="C120">
        <v>1874</v>
      </c>
      <c r="D120">
        <f>IF(MOD(B120,16)&lt;6,C120*0.1875/(2^MOD(B120,16)),"aa")</f>
        <v>351.375</v>
      </c>
      <c r="E120" t="s">
        <v>410</v>
      </c>
    </row>
    <row r="121" spans="2:5" x14ac:dyDescent="0.25">
      <c r="B121">
        <v>65</v>
      </c>
      <c r="C121">
        <v>2844</v>
      </c>
      <c r="D121">
        <f>IF(MOD(B121,16)&lt;6,C121*0.1875/(2^MOD(B121,16)),"aa")</f>
        <v>266.625</v>
      </c>
      <c r="E121" t="s">
        <v>410</v>
      </c>
    </row>
    <row r="122" spans="2:5" x14ac:dyDescent="0.25">
      <c r="B122">
        <v>66</v>
      </c>
      <c r="C122">
        <v>5686</v>
      </c>
      <c r="D122">
        <f>IF(MOD(B122,16)&lt;6,C122*0.1875/(2^MOD(B122,16)),"aa")</f>
        <v>266.53125</v>
      </c>
      <c r="E122" t="s">
        <v>410</v>
      </c>
    </row>
    <row r="123" spans="2:5" x14ac:dyDescent="0.25">
      <c r="B123">
        <v>67</v>
      </c>
      <c r="C123">
        <v>11074</v>
      </c>
      <c r="D123">
        <f>IF(MOD(B123,16)&lt;6,C123*0.1875/(2^MOD(B123,16)),"aa")</f>
        <v>259.546875</v>
      </c>
      <c r="E123" t="s">
        <v>410</v>
      </c>
    </row>
    <row r="124" spans="2:5" x14ac:dyDescent="0.25">
      <c r="B124">
        <v>68</v>
      </c>
      <c r="C124">
        <v>19355</v>
      </c>
      <c r="D124">
        <f>IF(MOD(B124,16)&lt;6,C124*0.1875/(2^MOD(B124,16)),"aa")</f>
        <v>226.81640625</v>
      </c>
      <c r="E124" t="s">
        <v>410</v>
      </c>
    </row>
    <row r="125" spans="2:5" x14ac:dyDescent="0.25">
      <c r="B125">
        <v>68</v>
      </c>
      <c r="C125">
        <v>15336</v>
      </c>
      <c r="D125">
        <f>IF(MOD(B125,16)&lt;6,C125*0.1875/(2^MOD(B125,16)),"aa")</f>
        <v>179.71875</v>
      </c>
      <c r="E125" t="s">
        <v>410</v>
      </c>
    </row>
    <row r="126" spans="2:5" x14ac:dyDescent="0.25">
      <c r="B126">
        <v>68</v>
      </c>
      <c r="C126">
        <v>12173</v>
      </c>
      <c r="D126">
        <f>IF(MOD(B126,16)&lt;6,C126*0.1875/(2^MOD(B126,16)),"aa")</f>
        <v>142.65234375</v>
      </c>
      <c r="E126" t="s">
        <v>410</v>
      </c>
    </row>
    <row r="127" spans="2:5" x14ac:dyDescent="0.25">
      <c r="B127">
        <v>68</v>
      </c>
      <c r="C127">
        <v>9665</v>
      </c>
      <c r="D127">
        <f>IF(MOD(B127,16)&lt;6,C127*0.1875/(2^MOD(B127,16)),"aa")</f>
        <v>113.26171875</v>
      </c>
      <c r="E127" t="s">
        <v>410</v>
      </c>
    </row>
    <row r="128" spans="2:5" x14ac:dyDescent="0.25">
      <c r="B128">
        <v>69</v>
      </c>
      <c r="C128">
        <v>15343</v>
      </c>
      <c r="D128">
        <f>IF(MOD(B128,16)&lt;6,C128*0.1875/(2^MOD(B128,16)),"aa")</f>
        <v>89.900390625</v>
      </c>
      <c r="E128" t="s">
        <v>410</v>
      </c>
    </row>
    <row r="129" spans="2:5" x14ac:dyDescent="0.25">
      <c r="B129">
        <v>69</v>
      </c>
      <c r="C129">
        <v>12179</v>
      </c>
      <c r="D129">
        <f>IF(MOD(B129,16)&lt;6,C129*0.1875/(2^MOD(B129,16)),"aa")</f>
        <v>71.361328125</v>
      </c>
      <c r="E129" t="s">
        <v>410</v>
      </c>
    </row>
    <row r="130" spans="2:5" x14ac:dyDescent="0.25">
      <c r="B130">
        <v>69</v>
      </c>
      <c r="C130">
        <v>9666</v>
      </c>
      <c r="D130">
        <f>IF(MOD(B130,16)&lt;6,C130*0.1875/(2^MOD(B130,16)),"aa")</f>
        <v>56.63671875</v>
      </c>
      <c r="E130" t="s">
        <v>410</v>
      </c>
    </row>
    <row r="131" spans="2:5" x14ac:dyDescent="0.25">
      <c r="B131">
        <v>69</v>
      </c>
      <c r="C131">
        <v>7667</v>
      </c>
      <c r="D131">
        <f>IF(MOD(B131,16)&lt;6,C131*0.1875/(2^MOD(B131,16)),"aa")</f>
        <v>44.923828125</v>
      </c>
      <c r="E131" t="s">
        <v>410</v>
      </c>
    </row>
    <row r="132" spans="2:5" x14ac:dyDescent="0.25">
      <c r="B132">
        <v>69</v>
      </c>
      <c r="C132">
        <v>6077</v>
      </c>
      <c r="D132">
        <f>IF(MOD(B132,16)&lt;6,C132*0.1875/(2^MOD(B132,16)),"aa")</f>
        <v>35.607421875</v>
      </c>
      <c r="E132" t="s">
        <v>410</v>
      </c>
    </row>
    <row r="133" spans="2:5" x14ac:dyDescent="0.25">
      <c r="B133">
        <v>69</v>
      </c>
      <c r="C133">
        <v>4816</v>
      </c>
      <c r="D133">
        <f>IF(MOD(B133,16)&lt;6,C133*0.1875/(2^MOD(B133,16)),"aa")</f>
        <v>28.21875</v>
      </c>
      <c r="E133" t="s">
        <v>410</v>
      </c>
    </row>
    <row r="134" spans="2:5" x14ac:dyDescent="0.25">
      <c r="B134">
        <v>69</v>
      </c>
      <c r="C134">
        <v>3817</v>
      </c>
      <c r="D134">
        <f>IF(MOD(B134,16)&lt;6,C134*0.1875/(2^MOD(B134,16)),"aa")</f>
        <v>22.365234375</v>
      </c>
      <c r="E134" t="s">
        <v>410</v>
      </c>
    </row>
    <row r="135" spans="2:5" x14ac:dyDescent="0.25">
      <c r="B135">
        <v>69</v>
      </c>
      <c r="C135">
        <v>3021</v>
      </c>
      <c r="D135">
        <f>IF(MOD(B135,16)&lt;6,C135*0.1875/(2^MOD(B135,16)),"aa")</f>
        <v>17.701171875</v>
      </c>
      <c r="E135" t="s">
        <v>410</v>
      </c>
    </row>
    <row r="136" spans="2:5" x14ac:dyDescent="0.25">
      <c r="B136">
        <v>69</v>
      </c>
      <c r="C136">
        <v>2396</v>
      </c>
      <c r="D136">
        <f>IF(MOD(B136,16)&lt;6,C136*0.1875/(2^MOD(B136,16)),"aa")</f>
        <v>14.0390625</v>
      </c>
      <c r="E136" t="s">
        <v>410</v>
      </c>
    </row>
    <row r="137" spans="2:5" x14ac:dyDescent="0.25">
      <c r="B137">
        <v>69</v>
      </c>
      <c r="C137">
        <v>1898</v>
      </c>
      <c r="D137">
        <f>IF(MOD(B137,16)&lt;6,C137*0.1875/(2^MOD(B137,16)),"aa")</f>
        <v>11.12109375</v>
      </c>
      <c r="E137" t="s">
        <v>410</v>
      </c>
    </row>
    <row r="138" spans="2:5" x14ac:dyDescent="0.25">
      <c r="B138">
        <v>69</v>
      </c>
      <c r="C138">
        <v>1508</v>
      </c>
      <c r="D138">
        <f>IF(MOD(B138,16)&lt;6,C138*0.1875/(2^MOD(B138,16)),"aa")</f>
        <v>8.8359375</v>
      </c>
      <c r="E138" t="s">
        <v>410</v>
      </c>
    </row>
    <row r="139" spans="2:5" x14ac:dyDescent="0.25">
      <c r="B139">
        <v>69</v>
      </c>
      <c r="C139">
        <v>1193</v>
      </c>
      <c r="D139">
        <f>IF(MOD(B139,16)&lt;6,C139*0.1875/(2^MOD(B139,16)),"aa")</f>
        <v>6.990234375</v>
      </c>
      <c r="E139" t="s">
        <v>410</v>
      </c>
    </row>
    <row r="140" spans="2:5" x14ac:dyDescent="0.25">
      <c r="B140">
        <v>69</v>
      </c>
      <c r="C140">
        <v>942</v>
      </c>
      <c r="D140">
        <f>IF(MOD(B140,16)&lt;6,C140*0.1875/(2^MOD(B140,16)),"aa")</f>
        <v>5.51953125</v>
      </c>
      <c r="E140" t="s">
        <v>410</v>
      </c>
    </row>
    <row r="141" spans="2:5" x14ac:dyDescent="0.25">
      <c r="B141">
        <v>69</v>
      </c>
      <c r="C141">
        <v>746</v>
      </c>
      <c r="D141">
        <f>IF(MOD(B141,16)&lt;6,C141*0.1875/(2^MOD(B141,16)),"aa")</f>
        <v>4.37109375</v>
      </c>
      <c r="E141" t="s">
        <v>410</v>
      </c>
    </row>
    <row r="142" spans="2:5" x14ac:dyDescent="0.25">
      <c r="B142">
        <v>69</v>
      </c>
      <c r="C142">
        <v>594</v>
      </c>
      <c r="D142">
        <f>IF(MOD(B142,16)&lt;6,C142*0.1875/(2^MOD(B142,16)),"aa")</f>
        <v>3.48046875</v>
      </c>
      <c r="E142" t="s">
        <v>410</v>
      </c>
    </row>
    <row r="143" spans="2:5" x14ac:dyDescent="0.25">
      <c r="B143">
        <v>69</v>
      </c>
      <c r="C143">
        <v>459</v>
      </c>
      <c r="D143">
        <f>IF(MOD(B143,16)&lt;6,C143*0.1875/(2^MOD(B143,16)),"aa")</f>
        <v>2.689453125</v>
      </c>
      <c r="E143" t="s">
        <v>410</v>
      </c>
    </row>
    <row r="144" spans="2:5" x14ac:dyDescent="0.25">
      <c r="B144">
        <v>69</v>
      </c>
      <c r="C144">
        <v>350</v>
      </c>
      <c r="D144">
        <f>IF(MOD(B144,16)&lt;6,C144*0.1875/(2^MOD(B144,16)),"aa")</f>
        <v>2.05078125</v>
      </c>
      <c r="E144" t="s">
        <v>410</v>
      </c>
    </row>
    <row r="145" spans="2:5" x14ac:dyDescent="0.25">
      <c r="B145">
        <v>69</v>
      </c>
      <c r="C145">
        <v>269</v>
      </c>
      <c r="D145">
        <f>IF(MOD(B145,16)&lt;6,C145*0.1875/(2^MOD(B145,16)),"aa")</f>
        <v>1.576171875</v>
      </c>
      <c r="E145" t="s">
        <v>410</v>
      </c>
    </row>
    <row r="146" spans="2:5" x14ac:dyDescent="0.25">
      <c r="B146">
        <v>69</v>
      </c>
      <c r="C146">
        <v>226</v>
      </c>
      <c r="D146">
        <f>IF(MOD(B146,16)&lt;6,C146*0.1875/(2^MOD(B146,16)),"aa")</f>
        <v>1.32421875</v>
      </c>
      <c r="E146" t="s">
        <v>410</v>
      </c>
    </row>
    <row r="147" spans="2:5" x14ac:dyDescent="0.25">
      <c r="B147">
        <v>69</v>
      </c>
      <c r="C147">
        <v>195</v>
      </c>
      <c r="D147">
        <f>IF(MOD(B147,16)&lt;6,C147*0.1875/(2^MOD(B147,16)),"aa")</f>
        <v>1.142578125</v>
      </c>
      <c r="E147" t="s">
        <v>410</v>
      </c>
    </row>
    <row r="148" spans="2:5" x14ac:dyDescent="0.25">
      <c r="B148">
        <v>69</v>
      </c>
      <c r="C148">
        <v>129</v>
      </c>
      <c r="D148">
        <f>IF(MOD(B148,16)&lt;6,C148*0.1875/(2^MOD(B148,16)),"aa")</f>
        <v>0.755859375</v>
      </c>
      <c r="E148" t="s">
        <v>410</v>
      </c>
    </row>
    <row r="149" spans="2:5" x14ac:dyDescent="0.25">
      <c r="B149">
        <v>69</v>
      </c>
      <c r="C149">
        <v>-14</v>
      </c>
      <c r="D149">
        <f>IF(MOD(B149,16)&lt;6,C149*0.1875/(2^MOD(B149,16)),"aa")</f>
        <v>-8.203125E-2</v>
      </c>
      <c r="E149" t="s">
        <v>410</v>
      </c>
    </row>
    <row r="150" spans="2:5" x14ac:dyDescent="0.25">
      <c r="B150">
        <v>69</v>
      </c>
      <c r="C150">
        <v>82</v>
      </c>
      <c r="D150">
        <f>IF(MOD(B150,16)&lt;6,C150*0.1875/(2^MOD(B150,16)),"aa")</f>
        <v>0.48046875</v>
      </c>
      <c r="E150" t="s">
        <v>410</v>
      </c>
    </row>
    <row r="151" spans="2:5" x14ac:dyDescent="0.25">
      <c r="B151">
        <v>69</v>
      </c>
      <c r="C151">
        <v>151</v>
      </c>
      <c r="D151">
        <f>IF(MOD(B151,16)&lt;6,C151*0.1875/(2^MOD(B151,16)),"aa")</f>
        <v>0.884765625</v>
      </c>
      <c r="E151" t="s">
        <v>410</v>
      </c>
    </row>
    <row r="152" spans="2:5" x14ac:dyDescent="0.25">
      <c r="B152">
        <v>69</v>
      </c>
      <c r="C152">
        <v>106</v>
      </c>
      <c r="D152">
        <f>IF(MOD(B152,16)&lt;6,C152*0.1875/(2^MOD(B152,16)),"aa")</f>
        <v>0.62109375</v>
      </c>
      <c r="E152" t="s">
        <v>410</v>
      </c>
    </row>
    <row r="153" spans="2:5" x14ac:dyDescent="0.25">
      <c r="B153">
        <v>69</v>
      </c>
      <c r="C153">
        <v>30</v>
      </c>
      <c r="D153">
        <f>IF(MOD(B153,16)&lt;6,C153*0.1875/(2^MOD(B153,16)),"aa")</f>
        <v>0.17578125</v>
      </c>
      <c r="E153" t="s">
        <v>410</v>
      </c>
    </row>
    <row r="154" spans="2:5" x14ac:dyDescent="0.25">
      <c r="B154">
        <v>69</v>
      </c>
      <c r="C154">
        <v>54</v>
      </c>
      <c r="D154">
        <f>IF(MOD(B154,16)&lt;6,C154*0.1875/(2^MOD(B154,16)),"aa")</f>
        <v>0.31640625</v>
      </c>
      <c r="E154" t="s">
        <v>410</v>
      </c>
    </row>
    <row r="155" spans="2:5" x14ac:dyDescent="0.25">
      <c r="B155">
        <v>69</v>
      </c>
      <c r="C155">
        <v>58</v>
      </c>
      <c r="D155">
        <f>IF(MOD(B155,16)&lt;6,C155*0.1875/(2^MOD(B155,16)),"aa")</f>
        <v>0.33984375</v>
      </c>
      <c r="E155" t="s">
        <v>410</v>
      </c>
    </row>
    <row r="156" spans="2:5" x14ac:dyDescent="0.25">
      <c r="B156">
        <v>69</v>
      </c>
      <c r="C156">
        <v>114</v>
      </c>
      <c r="D156">
        <f>IF(MOD(B156,16)&lt;6,C156*0.1875/(2^MOD(B156,16)),"aa")</f>
        <v>0.66796875</v>
      </c>
      <c r="E156" t="s">
        <v>410</v>
      </c>
    </row>
    <row r="157" spans="2:5" x14ac:dyDescent="0.25">
      <c r="B157">
        <v>69</v>
      </c>
      <c r="C157">
        <v>-14</v>
      </c>
      <c r="D157">
        <f>IF(MOD(B157,16)&lt;6,C157*0.1875/(2^MOD(B157,16)),"aa")</f>
        <v>-8.203125E-2</v>
      </c>
      <c r="E157" t="s">
        <v>410</v>
      </c>
    </row>
    <row r="158" spans="2:5" x14ac:dyDescent="0.25">
      <c r="B158">
        <v>69</v>
      </c>
      <c r="C158">
        <v>113</v>
      </c>
      <c r="D158">
        <f>IF(MOD(B158,16)&lt;6,C158*0.1875/(2^MOD(B158,16)),"aa")</f>
        <v>0.662109375</v>
      </c>
      <c r="E158" t="s">
        <v>410</v>
      </c>
    </row>
    <row r="159" spans="2:5" x14ac:dyDescent="0.25">
      <c r="B159">
        <v>69</v>
      </c>
      <c r="C159">
        <v>26</v>
      </c>
      <c r="D159">
        <f>IF(MOD(B159,16)&lt;6,C159*0.1875/(2^MOD(B159,16)),"aa")</f>
        <v>0.15234375</v>
      </c>
      <c r="E159" t="s">
        <v>410</v>
      </c>
    </row>
    <row r="160" spans="2:5" x14ac:dyDescent="0.25">
      <c r="B160">
        <v>69</v>
      </c>
      <c r="C160">
        <v>49</v>
      </c>
      <c r="D160">
        <f>IF(MOD(B160,16)&lt;6,C160*0.1875/(2^MOD(B160,16)),"aa")</f>
        <v>0.287109375</v>
      </c>
      <c r="E160" t="s">
        <v>410</v>
      </c>
    </row>
    <row r="161" spans="2:5" x14ac:dyDescent="0.25">
      <c r="B161">
        <v>69</v>
      </c>
      <c r="C161">
        <v>67</v>
      </c>
      <c r="D161">
        <f>IF(MOD(B161,16)&lt;6,C161*0.1875/(2^MOD(B161,16)),"aa")</f>
        <v>0.392578125</v>
      </c>
      <c r="E161" t="s">
        <v>410</v>
      </c>
    </row>
    <row r="162" spans="2:5" x14ac:dyDescent="0.25">
      <c r="B162">
        <v>69</v>
      </c>
      <c r="C162">
        <v>118</v>
      </c>
      <c r="D162">
        <f>IF(MOD(B162,16)&lt;6,C162*0.1875/(2^MOD(B162,16)),"aa")</f>
        <v>0.69140625</v>
      </c>
      <c r="E162" t="s">
        <v>410</v>
      </c>
    </row>
    <row r="163" spans="2:5" x14ac:dyDescent="0.25">
      <c r="B163">
        <v>69</v>
      </c>
      <c r="C163">
        <v>27</v>
      </c>
      <c r="D163">
        <f>IF(MOD(B163,16)&lt;6,C163*0.1875/(2^MOD(B163,16)),"aa")</f>
        <v>0.158203125</v>
      </c>
      <c r="E163" t="s">
        <v>410</v>
      </c>
    </row>
    <row r="164" spans="2:5" x14ac:dyDescent="0.25">
      <c r="B164">
        <v>69</v>
      </c>
      <c r="C164">
        <v>49</v>
      </c>
      <c r="D164">
        <f>IF(MOD(B164,16)&lt;6,C164*0.1875/(2^MOD(B164,16)),"aa")</f>
        <v>0.287109375</v>
      </c>
      <c r="E164" t="s">
        <v>410</v>
      </c>
    </row>
    <row r="165" spans="2:5" x14ac:dyDescent="0.25">
      <c r="B165">
        <v>69</v>
      </c>
      <c r="C165">
        <v>68</v>
      </c>
      <c r="D165">
        <f>IF(MOD(B165,16)&lt;6,C165*0.1875/(2^MOD(B165,16)),"aa")</f>
        <v>0.3984375</v>
      </c>
      <c r="E165" t="s">
        <v>410</v>
      </c>
    </row>
    <row r="166" spans="2:5" x14ac:dyDescent="0.25">
      <c r="B166">
        <v>69</v>
      </c>
      <c r="C166">
        <v>114</v>
      </c>
      <c r="D166">
        <f>IF(MOD(B166,16)&lt;6,C166*0.1875/(2^MOD(B166,16)),"aa")</f>
        <v>0.66796875</v>
      </c>
      <c r="E166" t="s">
        <v>410</v>
      </c>
    </row>
    <row r="167" spans="2:5" x14ac:dyDescent="0.25">
      <c r="B167">
        <v>69</v>
      </c>
      <c r="C167">
        <v>-13</v>
      </c>
      <c r="D167">
        <f>IF(MOD(B167,16)&lt;6,C167*0.1875/(2^MOD(B167,16)),"aa")</f>
        <v>-7.6171875E-2</v>
      </c>
      <c r="E167" t="s">
        <v>410</v>
      </c>
    </row>
    <row r="168" spans="2:5" x14ac:dyDescent="0.25">
      <c r="B168">
        <v>69</v>
      </c>
      <c r="C168">
        <v>106</v>
      </c>
      <c r="D168">
        <f>IF(MOD(B168,16)&lt;6,C168*0.1875/(2^MOD(B168,16)),"aa")</f>
        <v>0.62109375</v>
      </c>
      <c r="E168" t="s">
        <v>410</v>
      </c>
    </row>
    <row r="169" spans="2:5" x14ac:dyDescent="0.25">
      <c r="B169">
        <v>69</v>
      </c>
      <c r="C169">
        <v>-15</v>
      </c>
      <c r="D169">
        <f>IF(MOD(B169,16)&lt;6,C169*0.1875/(2^MOD(B169,16)),"aa")</f>
        <v>-8.7890625E-2</v>
      </c>
      <c r="E169" t="s">
        <v>410</v>
      </c>
    </row>
    <row r="170" spans="2:5" x14ac:dyDescent="0.25">
      <c r="B170">
        <v>69</v>
      </c>
      <c r="C170">
        <v>115</v>
      </c>
      <c r="D170">
        <f>IF(MOD(B170,16)&lt;6,C170*0.1875/(2^MOD(B170,16)),"aa")</f>
        <v>0.673828125</v>
      </c>
      <c r="E170" t="s">
        <v>410</v>
      </c>
    </row>
    <row r="171" spans="2:5" x14ac:dyDescent="0.25">
      <c r="B171">
        <v>69</v>
      </c>
      <c r="C171">
        <v>24</v>
      </c>
      <c r="D171">
        <f>IF(MOD(B171,16)&lt;6,C171*0.1875/(2^MOD(B171,16)),"aa")</f>
        <v>0.140625</v>
      </c>
      <c r="E171" t="s">
        <v>410</v>
      </c>
    </row>
    <row r="172" spans="2:5" x14ac:dyDescent="0.25">
      <c r="B172">
        <v>69</v>
      </c>
      <c r="C172">
        <v>45</v>
      </c>
      <c r="D172">
        <f>IF(MOD(B172,16)&lt;6,C172*0.1875/(2^MOD(B172,16)),"aa")</f>
        <v>0.263671875</v>
      </c>
      <c r="E172" t="s">
        <v>410</v>
      </c>
    </row>
    <row r="173" spans="2:5" x14ac:dyDescent="0.25">
      <c r="B173">
        <v>69</v>
      </c>
      <c r="C173">
        <v>106</v>
      </c>
      <c r="D173">
        <f>IF(MOD(B173,16)&lt;6,C173*0.1875/(2^MOD(B173,16)),"aa")</f>
        <v>0.62109375</v>
      </c>
      <c r="E173" t="s">
        <v>410</v>
      </c>
    </row>
    <row r="174" spans="2:5" x14ac:dyDescent="0.25">
      <c r="B174">
        <v>69</v>
      </c>
      <c r="C174">
        <v>30</v>
      </c>
      <c r="D174">
        <f>IF(MOD(B174,16)&lt;6,C174*0.1875/(2^MOD(B174,16)),"aa")</f>
        <v>0.17578125</v>
      </c>
      <c r="E174" t="s">
        <v>410</v>
      </c>
    </row>
    <row r="175" spans="2:5" x14ac:dyDescent="0.25">
      <c r="B175">
        <v>69</v>
      </c>
      <c r="C175">
        <v>54</v>
      </c>
      <c r="D175">
        <f>IF(MOD(B175,16)&lt;6,C175*0.1875/(2^MOD(B175,16)),"aa")</f>
        <v>0.31640625</v>
      </c>
      <c r="E175" t="s">
        <v>410</v>
      </c>
    </row>
    <row r="176" spans="2:5" x14ac:dyDescent="0.25">
      <c r="B176">
        <v>69</v>
      </c>
      <c r="C176">
        <v>52</v>
      </c>
      <c r="D176">
        <f>IF(MOD(B176,16)&lt;6,C176*0.1875/(2^MOD(B176,16)),"aa")</f>
        <v>0.3046875</v>
      </c>
      <c r="E176" t="s">
        <v>410</v>
      </c>
    </row>
    <row r="177" spans="2:5" x14ac:dyDescent="0.25">
      <c r="B177">
        <v>69</v>
      </c>
      <c r="C177">
        <v>115</v>
      </c>
      <c r="D177">
        <f>IF(MOD(B177,16)&lt;6,C177*0.1875/(2^MOD(B177,16)),"aa")</f>
        <v>0.673828125</v>
      </c>
      <c r="E177" t="s">
        <v>410</v>
      </c>
    </row>
    <row r="178" spans="2:5" x14ac:dyDescent="0.25">
      <c r="B178">
        <v>69</v>
      </c>
      <c r="C178">
        <v>-14</v>
      </c>
      <c r="D178">
        <f>IF(MOD(B178,16)&lt;6,C178*0.1875/(2^MOD(B178,16)),"aa")</f>
        <v>-8.203125E-2</v>
      </c>
      <c r="E178" t="s">
        <v>410</v>
      </c>
    </row>
    <row r="179" spans="2:5" x14ac:dyDescent="0.25">
      <c r="B179">
        <v>69</v>
      </c>
      <c r="C179">
        <v>114</v>
      </c>
      <c r="D179">
        <f>IF(MOD(B179,16)&lt;6,C179*0.1875/(2^MOD(B179,16)),"aa")</f>
        <v>0.66796875</v>
      </c>
      <c r="E179" t="s">
        <v>410</v>
      </c>
    </row>
    <row r="180" spans="2:5" x14ac:dyDescent="0.25">
      <c r="B180">
        <v>69</v>
      </c>
      <c r="C180">
        <v>25</v>
      </c>
      <c r="D180">
        <f t="shared" ref="D180:D243" si="6">IF(MOD(B180,16)&lt;6,C180*0.1875/(2^MOD(B180,16)),"aa")</f>
        <v>0.146484375</v>
      </c>
    </row>
    <row r="181" spans="2:5" x14ac:dyDescent="0.25">
      <c r="B181">
        <v>69</v>
      </c>
      <c r="C181">
        <v>48</v>
      </c>
      <c r="D181">
        <f t="shared" si="6"/>
        <v>0.28125</v>
      </c>
    </row>
    <row r="182" spans="2:5" x14ac:dyDescent="0.25">
      <c r="B182">
        <v>69</v>
      </c>
      <c r="C182">
        <v>68</v>
      </c>
      <c r="D182">
        <f t="shared" si="6"/>
        <v>0.3984375</v>
      </c>
    </row>
    <row r="183" spans="2:5" x14ac:dyDescent="0.25">
      <c r="B183">
        <v>69</v>
      </c>
      <c r="C183">
        <v>115</v>
      </c>
      <c r="D183">
        <f t="shared" si="6"/>
        <v>0.673828125</v>
      </c>
    </row>
    <row r="184" spans="2:5" x14ac:dyDescent="0.25">
      <c r="B184">
        <v>69</v>
      </c>
      <c r="C184">
        <v>-13</v>
      </c>
      <c r="D184">
        <f t="shared" si="6"/>
        <v>-7.6171875E-2</v>
      </c>
    </row>
    <row r="185" spans="2:5" x14ac:dyDescent="0.25">
      <c r="B185">
        <v>69</v>
      </c>
      <c r="C185">
        <v>110</v>
      </c>
      <c r="D185">
        <f t="shared" si="6"/>
        <v>0.64453125</v>
      </c>
    </row>
    <row r="186" spans="2:5" x14ac:dyDescent="0.25">
      <c r="B186">
        <v>69</v>
      </c>
      <c r="C186">
        <v>29</v>
      </c>
      <c r="D186">
        <f t="shared" si="6"/>
        <v>0.169921875</v>
      </c>
    </row>
    <row r="187" spans="2:5" x14ac:dyDescent="0.25">
      <c r="B187">
        <v>69</v>
      </c>
      <c r="C187">
        <v>53</v>
      </c>
      <c r="D187">
        <f t="shared" si="6"/>
        <v>0.310546875</v>
      </c>
    </row>
    <row r="188" spans="2:5" x14ac:dyDescent="0.25">
      <c r="B188">
        <v>69</v>
      </c>
      <c r="C188">
        <v>57</v>
      </c>
      <c r="D188">
        <f t="shared" si="6"/>
        <v>0.333984375</v>
      </c>
    </row>
    <row r="189" spans="2:5" x14ac:dyDescent="0.25">
      <c r="B189">
        <v>69</v>
      </c>
      <c r="C189">
        <v>115</v>
      </c>
      <c r="D189">
        <f t="shared" si="6"/>
        <v>0.673828125</v>
      </c>
    </row>
    <row r="190" spans="2:5" x14ac:dyDescent="0.25">
      <c r="B190">
        <v>69</v>
      </c>
      <c r="C190">
        <v>-14</v>
      </c>
      <c r="D190">
        <f t="shared" si="6"/>
        <v>-8.203125E-2</v>
      </c>
    </row>
    <row r="191" spans="2:5" x14ac:dyDescent="0.25">
      <c r="B191">
        <v>69</v>
      </c>
      <c r="C191">
        <v>111</v>
      </c>
      <c r="D191">
        <f t="shared" si="6"/>
        <v>0.650390625</v>
      </c>
    </row>
    <row r="192" spans="2:5" x14ac:dyDescent="0.25">
      <c r="B192">
        <v>69</v>
      </c>
      <c r="C192">
        <v>29</v>
      </c>
      <c r="D192">
        <f t="shared" si="6"/>
        <v>0.169921875</v>
      </c>
    </row>
    <row r="193" spans="2:4" x14ac:dyDescent="0.25">
      <c r="B193">
        <v>69</v>
      </c>
      <c r="C193">
        <v>52</v>
      </c>
      <c r="D193">
        <f t="shared" si="6"/>
        <v>0.3046875</v>
      </c>
    </row>
    <row r="194" spans="2:4" x14ac:dyDescent="0.25">
      <c r="B194">
        <v>69</v>
      </c>
      <c r="C194">
        <v>60</v>
      </c>
      <c r="D194">
        <f t="shared" si="6"/>
        <v>0.3515625</v>
      </c>
    </row>
    <row r="195" spans="2:4" x14ac:dyDescent="0.25">
      <c r="B195">
        <v>69</v>
      </c>
      <c r="C195">
        <v>85</v>
      </c>
      <c r="D195">
        <f t="shared" si="6"/>
        <v>0.498046875</v>
      </c>
    </row>
    <row r="196" spans="2:4" x14ac:dyDescent="0.25">
      <c r="B196">
        <v>69</v>
      </c>
      <c r="C196">
        <v>148</v>
      </c>
      <c r="D196">
        <f t="shared" si="6"/>
        <v>0.8671875</v>
      </c>
    </row>
    <row r="197" spans="2:4" x14ac:dyDescent="0.25">
      <c r="B197">
        <v>69</v>
      </c>
      <c r="C197">
        <v>84</v>
      </c>
      <c r="D197">
        <f t="shared" si="6"/>
        <v>0.4921875</v>
      </c>
    </row>
    <row r="198" spans="2:4" x14ac:dyDescent="0.25">
      <c r="B198">
        <v>69</v>
      </c>
      <c r="C198">
        <v>114</v>
      </c>
      <c r="D198">
        <f t="shared" si="6"/>
        <v>0.66796875</v>
      </c>
    </row>
    <row r="199" spans="2:4" x14ac:dyDescent="0.25">
      <c r="B199">
        <v>69</v>
      </c>
      <c r="C199">
        <v>-13</v>
      </c>
      <c r="D199">
        <f t="shared" si="6"/>
        <v>-7.6171875E-2</v>
      </c>
    </row>
    <row r="200" spans="2:4" x14ac:dyDescent="0.25">
      <c r="B200">
        <v>69</v>
      </c>
      <c r="C200">
        <v>108</v>
      </c>
      <c r="D200">
        <f t="shared" si="6"/>
        <v>0.6328125</v>
      </c>
    </row>
    <row r="201" spans="2:4" x14ac:dyDescent="0.25">
      <c r="B201">
        <v>69</v>
      </c>
      <c r="C201">
        <v>30</v>
      </c>
      <c r="D201">
        <f t="shared" si="6"/>
        <v>0.17578125</v>
      </c>
    </row>
    <row r="202" spans="2:4" x14ac:dyDescent="0.25">
      <c r="B202">
        <v>69</v>
      </c>
      <c r="C202">
        <v>54</v>
      </c>
      <c r="D202">
        <f t="shared" si="6"/>
        <v>0.31640625</v>
      </c>
    </row>
    <row r="203" spans="2:4" x14ac:dyDescent="0.25">
      <c r="B203">
        <v>69</v>
      </c>
      <c r="C203">
        <v>50</v>
      </c>
      <c r="D203">
        <f t="shared" si="6"/>
        <v>0.29296875</v>
      </c>
    </row>
    <row r="204" spans="2:4" x14ac:dyDescent="0.25">
      <c r="B204">
        <v>69</v>
      </c>
      <c r="C204">
        <v>82</v>
      </c>
      <c r="D204">
        <f t="shared" si="6"/>
        <v>0.48046875</v>
      </c>
    </row>
    <row r="205" spans="2:4" x14ac:dyDescent="0.25">
      <c r="B205">
        <v>69</v>
      </c>
      <c r="C205">
        <v>114</v>
      </c>
      <c r="D205">
        <f t="shared" si="6"/>
        <v>0.66796875</v>
      </c>
    </row>
    <row r="206" spans="2:4" x14ac:dyDescent="0.25">
      <c r="B206">
        <v>69</v>
      </c>
      <c r="C206">
        <v>-13</v>
      </c>
      <c r="D206">
        <f t="shared" si="6"/>
        <v>-7.6171875E-2</v>
      </c>
    </row>
    <row r="207" spans="2:4" x14ac:dyDescent="0.25">
      <c r="B207">
        <v>69</v>
      </c>
      <c r="C207">
        <v>111</v>
      </c>
      <c r="D207">
        <f t="shared" si="6"/>
        <v>0.650390625</v>
      </c>
    </row>
    <row r="208" spans="2:4" x14ac:dyDescent="0.25">
      <c r="B208">
        <v>69</v>
      </c>
      <c r="C208">
        <v>30</v>
      </c>
      <c r="D208">
        <f t="shared" si="6"/>
        <v>0.17578125</v>
      </c>
    </row>
    <row r="209" spans="2:4" x14ac:dyDescent="0.25">
      <c r="B209">
        <v>69</v>
      </c>
      <c r="C209">
        <v>54</v>
      </c>
      <c r="D209">
        <f t="shared" si="6"/>
        <v>0.31640625</v>
      </c>
    </row>
    <row r="210" spans="2:4" x14ac:dyDescent="0.25">
      <c r="B210">
        <v>69</v>
      </c>
      <c r="C210">
        <v>51</v>
      </c>
      <c r="D210">
        <f t="shared" si="6"/>
        <v>0.298828125</v>
      </c>
    </row>
    <row r="211" spans="2:4" x14ac:dyDescent="0.25">
      <c r="B211">
        <v>69</v>
      </c>
      <c r="C211">
        <v>117</v>
      </c>
      <c r="D211">
        <f t="shared" si="6"/>
        <v>0.685546875</v>
      </c>
    </row>
    <row r="212" spans="2:4" x14ac:dyDescent="0.25">
      <c r="B212">
        <v>69</v>
      </c>
      <c r="C212">
        <v>29</v>
      </c>
      <c r="D212">
        <f t="shared" si="6"/>
        <v>0.169921875</v>
      </c>
    </row>
    <row r="213" spans="2:4" x14ac:dyDescent="0.25">
      <c r="B213">
        <v>69</v>
      </c>
      <c r="C213">
        <v>53</v>
      </c>
      <c r="D213">
        <f t="shared" si="6"/>
        <v>0.310546875</v>
      </c>
    </row>
    <row r="214" spans="2:4" x14ac:dyDescent="0.25">
      <c r="B214">
        <v>69</v>
      </c>
      <c r="C214">
        <v>54</v>
      </c>
      <c r="D214">
        <f t="shared" si="6"/>
        <v>0.31640625</v>
      </c>
    </row>
    <row r="215" spans="2:4" x14ac:dyDescent="0.25">
      <c r="B215">
        <v>69</v>
      </c>
      <c r="C215">
        <v>116</v>
      </c>
      <c r="D215">
        <f t="shared" si="6"/>
        <v>0.6796875</v>
      </c>
    </row>
    <row r="216" spans="2:4" x14ac:dyDescent="0.25">
      <c r="B216">
        <v>69</v>
      </c>
      <c r="C216">
        <v>-14</v>
      </c>
      <c r="D216">
        <f t="shared" si="6"/>
        <v>-8.203125E-2</v>
      </c>
    </row>
    <row r="217" spans="2:4" x14ac:dyDescent="0.25">
      <c r="B217">
        <v>69</v>
      </c>
      <c r="C217">
        <v>80</v>
      </c>
      <c r="D217">
        <f t="shared" si="6"/>
        <v>0.46875</v>
      </c>
    </row>
    <row r="218" spans="2:4" x14ac:dyDescent="0.25">
      <c r="B218">
        <v>69</v>
      </c>
      <c r="C218">
        <v>152</v>
      </c>
      <c r="D218">
        <f t="shared" si="6"/>
        <v>0.890625</v>
      </c>
    </row>
    <row r="219" spans="2:4" x14ac:dyDescent="0.25">
      <c r="B219">
        <v>69</v>
      </c>
      <c r="C219">
        <v>106</v>
      </c>
      <c r="D219">
        <f t="shared" si="6"/>
        <v>0.62109375</v>
      </c>
    </row>
    <row r="220" spans="2:4" x14ac:dyDescent="0.25">
      <c r="B220">
        <v>69</v>
      </c>
      <c r="C220">
        <v>-14</v>
      </c>
      <c r="D220">
        <f t="shared" si="6"/>
        <v>-8.203125E-2</v>
      </c>
    </row>
    <row r="221" spans="2:4" x14ac:dyDescent="0.25">
      <c r="B221">
        <v>69</v>
      </c>
      <c r="C221">
        <v>110</v>
      </c>
      <c r="D221">
        <f t="shared" si="6"/>
        <v>0.64453125</v>
      </c>
    </row>
    <row r="222" spans="2:4" x14ac:dyDescent="0.25">
      <c r="B222">
        <v>69</v>
      </c>
      <c r="C222">
        <v>29</v>
      </c>
      <c r="D222">
        <f t="shared" si="6"/>
        <v>0.169921875</v>
      </c>
    </row>
    <row r="223" spans="2:4" x14ac:dyDescent="0.25">
      <c r="B223">
        <v>69</v>
      </c>
      <c r="C223">
        <v>52</v>
      </c>
      <c r="D223">
        <f t="shared" si="6"/>
        <v>0.3046875</v>
      </c>
    </row>
    <row r="224" spans="2:4" x14ac:dyDescent="0.25">
      <c r="B224">
        <v>69</v>
      </c>
      <c r="C224">
        <v>62</v>
      </c>
      <c r="D224">
        <f t="shared" si="6"/>
        <v>0.36328125</v>
      </c>
    </row>
    <row r="225" spans="2:4" x14ac:dyDescent="0.25">
      <c r="B225">
        <v>69</v>
      </c>
      <c r="C225">
        <v>84</v>
      </c>
      <c r="D225">
        <f t="shared" si="6"/>
        <v>0.4921875</v>
      </c>
    </row>
    <row r="226" spans="2:4" x14ac:dyDescent="0.25">
      <c r="B226">
        <v>69</v>
      </c>
      <c r="C226">
        <v>114</v>
      </c>
      <c r="D226">
        <f t="shared" si="6"/>
        <v>0.66796875</v>
      </c>
    </row>
    <row r="227" spans="2:4" x14ac:dyDescent="0.25">
      <c r="B227">
        <v>69</v>
      </c>
      <c r="C227">
        <v>-13</v>
      </c>
      <c r="D227">
        <f t="shared" si="6"/>
        <v>-7.6171875E-2</v>
      </c>
    </row>
    <row r="228" spans="2:4" x14ac:dyDescent="0.25">
      <c r="B228">
        <v>69</v>
      </c>
      <c r="C228">
        <v>69</v>
      </c>
      <c r="D228">
        <f t="shared" si="6"/>
        <v>0.404296875</v>
      </c>
    </row>
    <row r="229" spans="2:4" x14ac:dyDescent="0.25">
      <c r="B229">
        <v>69</v>
      </c>
      <c r="C229">
        <v>151</v>
      </c>
      <c r="D229">
        <f t="shared" si="6"/>
        <v>0.884765625</v>
      </c>
    </row>
    <row r="230" spans="2:4" x14ac:dyDescent="0.25">
      <c r="B230">
        <v>69</v>
      </c>
      <c r="C230">
        <v>104</v>
      </c>
      <c r="D230">
        <f t="shared" si="6"/>
        <v>0.609375</v>
      </c>
    </row>
    <row r="231" spans="2:4" x14ac:dyDescent="0.25">
      <c r="B231">
        <v>69</v>
      </c>
      <c r="C231">
        <v>30</v>
      </c>
      <c r="D231">
        <f t="shared" si="6"/>
        <v>0.17578125</v>
      </c>
    </row>
    <row r="232" spans="2:4" x14ac:dyDescent="0.25">
      <c r="B232">
        <v>69</v>
      </c>
      <c r="C232">
        <v>53</v>
      </c>
      <c r="D232">
        <f t="shared" si="6"/>
        <v>0.310546875</v>
      </c>
    </row>
    <row r="233" spans="2:4" x14ac:dyDescent="0.25">
      <c r="B233">
        <v>69</v>
      </c>
      <c r="C233">
        <v>58</v>
      </c>
      <c r="D233">
        <f t="shared" si="6"/>
        <v>0.33984375</v>
      </c>
    </row>
    <row r="234" spans="2:4" x14ac:dyDescent="0.25">
      <c r="B234">
        <v>69</v>
      </c>
      <c r="C234">
        <v>116</v>
      </c>
      <c r="D234">
        <f t="shared" si="6"/>
        <v>0.6796875</v>
      </c>
    </row>
    <row r="235" spans="2:4" x14ac:dyDescent="0.25">
      <c r="B235">
        <v>69</v>
      </c>
      <c r="C235">
        <v>-14</v>
      </c>
      <c r="D235">
        <f t="shared" si="6"/>
        <v>-8.203125E-2</v>
      </c>
    </row>
    <row r="236" spans="2:4" x14ac:dyDescent="0.25">
      <c r="B236">
        <v>69</v>
      </c>
      <c r="C236">
        <v>109</v>
      </c>
      <c r="D236">
        <f t="shared" si="6"/>
        <v>0.638671875</v>
      </c>
    </row>
    <row r="237" spans="2:4" x14ac:dyDescent="0.25">
      <c r="B237">
        <v>69</v>
      </c>
      <c r="C237">
        <v>30</v>
      </c>
      <c r="D237">
        <f t="shared" si="6"/>
        <v>0.17578125</v>
      </c>
    </row>
    <row r="238" spans="2:4" x14ac:dyDescent="0.25">
      <c r="B238">
        <v>69</v>
      </c>
      <c r="C238">
        <v>53</v>
      </c>
      <c r="D238">
        <f t="shared" si="6"/>
        <v>0.310546875</v>
      </c>
    </row>
    <row r="239" spans="2:4" x14ac:dyDescent="0.25">
      <c r="B239">
        <v>69</v>
      </c>
      <c r="C239">
        <v>54</v>
      </c>
      <c r="D239">
        <f t="shared" si="6"/>
        <v>0.31640625</v>
      </c>
    </row>
    <row r="240" spans="2:4" x14ac:dyDescent="0.25">
      <c r="B240">
        <v>69</v>
      </c>
      <c r="C240">
        <v>114</v>
      </c>
      <c r="D240">
        <f t="shared" si="6"/>
        <v>0.66796875</v>
      </c>
    </row>
    <row r="241" spans="2:4" x14ac:dyDescent="0.25">
      <c r="B241">
        <v>69</v>
      </c>
      <c r="C241">
        <v>-13</v>
      </c>
      <c r="D241">
        <f t="shared" si="6"/>
        <v>-7.6171875E-2</v>
      </c>
    </row>
    <row r="242" spans="2:4" x14ac:dyDescent="0.25">
      <c r="B242">
        <v>69</v>
      </c>
      <c r="C242">
        <v>112</v>
      </c>
      <c r="D242">
        <f t="shared" si="6"/>
        <v>0.65625</v>
      </c>
    </row>
    <row r="243" spans="2:4" x14ac:dyDescent="0.25">
      <c r="B243">
        <v>69</v>
      </c>
      <c r="C243">
        <v>27</v>
      </c>
      <c r="D243">
        <f t="shared" si="6"/>
        <v>0.158203125</v>
      </c>
    </row>
    <row r="244" spans="2:4" x14ac:dyDescent="0.25">
      <c r="B244">
        <v>69</v>
      </c>
      <c r="C244">
        <v>45</v>
      </c>
      <c r="D244">
        <f t="shared" ref="D244:D307" si="7">IF(MOD(B244,16)&lt;6,C244*0.1875/(2^MOD(B244,16)),"aa")</f>
        <v>0.263671875</v>
      </c>
    </row>
    <row r="245" spans="2:4" x14ac:dyDescent="0.25">
      <c r="B245">
        <v>69</v>
      </c>
      <c r="C245">
        <v>104</v>
      </c>
      <c r="D245">
        <f t="shared" si="7"/>
        <v>0.609375</v>
      </c>
    </row>
    <row r="246" spans="2:4" x14ac:dyDescent="0.25">
      <c r="B246">
        <v>69</v>
      </c>
      <c r="C246">
        <v>-15</v>
      </c>
      <c r="D246">
        <f t="shared" si="7"/>
        <v>-8.7890625E-2</v>
      </c>
    </row>
    <row r="247" spans="2:4" x14ac:dyDescent="0.25">
      <c r="B247">
        <v>69</v>
      </c>
      <c r="C247">
        <v>-32768</v>
      </c>
      <c r="D247">
        <f t="shared" si="7"/>
        <v>-192</v>
      </c>
    </row>
    <row r="248" spans="2:4" x14ac:dyDescent="0.25">
      <c r="B248">
        <v>69</v>
      </c>
      <c r="C248">
        <v>-32768</v>
      </c>
      <c r="D248">
        <f t="shared" si="7"/>
        <v>-192</v>
      </c>
    </row>
    <row r="249" spans="2:4" x14ac:dyDescent="0.25">
      <c r="B249">
        <v>69</v>
      </c>
      <c r="C249">
        <v>-32768</v>
      </c>
      <c r="D249">
        <f t="shared" si="7"/>
        <v>-192</v>
      </c>
    </row>
    <row r="250" spans="2:4" x14ac:dyDescent="0.25">
      <c r="B250">
        <v>69</v>
      </c>
      <c r="C250">
        <v>-32768</v>
      </c>
      <c r="D250">
        <f t="shared" si="7"/>
        <v>-192</v>
      </c>
    </row>
    <row r="251" spans="2:4" x14ac:dyDescent="0.25">
      <c r="B251">
        <v>69</v>
      </c>
      <c r="C251">
        <v>-32768</v>
      </c>
      <c r="D251">
        <f t="shared" si="7"/>
        <v>-192</v>
      </c>
    </row>
    <row r="252" spans="2:4" x14ac:dyDescent="0.25">
      <c r="B252">
        <v>69</v>
      </c>
      <c r="C252">
        <v>-32768</v>
      </c>
      <c r="D252">
        <f t="shared" si="7"/>
        <v>-192</v>
      </c>
    </row>
    <row r="253" spans="2:4" x14ac:dyDescent="0.25">
      <c r="B253">
        <v>69</v>
      </c>
      <c r="C253">
        <v>-32768</v>
      </c>
      <c r="D253">
        <f t="shared" si="7"/>
        <v>-192</v>
      </c>
    </row>
    <row r="254" spans="2:4" x14ac:dyDescent="0.25">
      <c r="B254">
        <v>69</v>
      </c>
      <c r="C254">
        <v>-32768</v>
      </c>
      <c r="D254">
        <f t="shared" si="7"/>
        <v>-192</v>
      </c>
    </row>
    <row r="255" spans="2:4" x14ac:dyDescent="0.25">
      <c r="B255">
        <v>69</v>
      </c>
      <c r="C255">
        <v>-32768</v>
      </c>
      <c r="D255">
        <f t="shared" si="7"/>
        <v>-192</v>
      </c>
    </row>
    <row r="256" spans="2:4" x14ac:dyDescent="0.25">
      <c r="B256">
        <v>69</v>
      </c>
      <c r="C256">
        <v>-32768</v>
      </c>
      <c r="D256">
        <f t="shared" si="7"/>
        <v>-192</v>
      </c>
    </row>
    <row r="257" spans="2:4" x14ac:dyDescent="0.25">
      <c r="B257">
        <v>69</v>
      </c>
      <c r="C257">
        <v>-32768</v>
      </c>
      <c r="D257">
        <f t="shared" si="7"/>
        <v>-192</v>
      </c>
    </row>
    <row r="258" spans="2:4" x14ac:dyDescent="0.25">
      <c r="B258">
        <v>69</v>
      </c>
      <c r="C258">
        <v>-32768</v>
      </c>
      <c r="D258">
        <f t="shared" si="7"/>
        <v>-192</v>
      </c>
    </row>
    <row r="259" spans="2:4" x14ac:dyDescent="0.25">
      <c r="B259">
        <v>69</v>
      </c>
      <c r="C259">
        <v>-32768</v>
      </c>
      <c r="D259">
        <f t="shared" si="7"/>
        <v>-192</v>
      </c>
    </row>
    <row r="260" spans="2:4" x14ac:dyDescent="0.25">
      <c r="B260">
        <v>69</v>
      </c>
      <c r="C260">
        <v>-32768</v>
      </c>
      <c r="D260">
        <f t="shared" si="7"/>
        <v>-192</v>
      </c>
    </row>
    <row r="261" spans="2:4" x14ac:dyDescent="0.25">
      <c r="B261">
        <v>69</v>
      </c>
      <c r="C261">
        <v>-32768</v>
      </c>
      <c r="D261">
        <f t="shared" si="7"/>
        <v>-192</v>
      </c>
    </row>
    <row r="262" spans="2:4" x14ac:dyDescent="0.25">
      <c r="B262">
        <v>69</v>
      </c>
      <c r="C262">
        <v>-32768</v>
      </c>
      <c r="D262">
        <f t="shared" si="7"/>
        <v>-192</v>
      </c>
    </row>
    <row r="263" spans="2:4" x14ac:dyDescent="0.25">
      <c r="B263">
        <v>69</v>
      </c>
      <c r="C263">
        <v>-32768</v>
      </c>
      <c r="D263">
        <f t="shared" si="7"/>
        <v>-192</v>
      </c>
    </row>
    <row r="264" spans="2:4" x14ac:dyDescent="0.25">
      <c r="B264">
        <v>69</v>
      </c>
      <c r="C264">
        <v>-32768</v>
      </c>
      <c r="D264">
        <f t="shared" si="7"/>
        <v>-192</v>
      </c>
    </row>
    <row r="265" spans="2:4" x14ac:dyDescent="0.25">
      <c r="B265">
        <v>69</v>
      </c>
      <c r="C265">
        <v>-13937</v>
      </c>
      <c r="D265">
        <f t="shared" si="7"/>
        <v>-81.662109375</v>
      </c>
    </row>
    <row r="266" spans="2:4" x14ac:dyDescent="0.25">
      <c r="B266">
        <v>69</v>
      </c>
      <c r="C266">
        <v>-9544</v>
      </c>
      <c r="D266">
        <f t="shared" si="7"/>
        <v>-55.921875</v>
      </c>
    </row>
    <row r="267" spans="2:4" x14ac:dyDescent="0.25">
      <c r="B267">
        <v>69</v>
      </c>
      <c r="C267">
        <v>-6735</v>
      </c>
      <c r="D267">
        <f t="shared" si="7"/>
        <v>-39.462890625</v>
      </c>
    </row>
    <row r="268" spans="2:4" x14ac:dyDescent="0.25">
      <c r="B268">
        <v>69</v>
      </c>
      <c r="C268">
        <v>-4702</v>
      </c>
      <c r="D268">
        <f t="shared" si="7"/>
        <v>-27.55078125</v>
      </c>
    </row>
    <row r="269" spans="2:4" x14ac:dyDescent="0.25">
      <c r="B269">
        <v>69</v>
      </c>
      <c r="C269">
        <v>-3178</v>
      </c>
      <c r="D269">
        <f t="shared" si="7"/>
        <v>-18.62109375</v>
      </c>
    </row>
    <row r="270" spans="2:4" x14ac:dyDescent="0.25">
      <c r="B270">
        <v>69</v>
      </c>
      <c r="C270">
        <v>-2015</v>
      </c>
      <c r="D270">
        <f t="shared" si="7"/>
        <v>-11.806640625</v>
      </c>
    </row>
    <row r="271" spans="2:4" x14ac:dyDescent="0.25">
      <c r="B271">
        <v>69</v>
      </c>
      <c r="C271">
        <v>-1116</v>
      </c>
      <c r="D271">
        <f t="shared" si="7"/>
        <v>-6.5390625</v>
      </c>
    </row>
    <row r="272" spans="2:4" x14ac:dyDescent="0.25">
      <c r="B272">
        <v>69</v>
      </c>
      <c r="C272">
        <v>-420</v>
      </c>
      <c r="D272">
        <f t="shared" si="7"/>
        <v>-2.4609375</v>
      </c>
    </row>
    <row r="273" spans="2:4" x14ac:dyDescent="0.25">
      <c r="B273">
        <v>69</v>
      </c>
      <c r="C273">
        <v>4</v>
      </c>
      <c r="D273">
        <f t="shared" si="7"/>
        <v>2.34375E-2</v>
      </c>
    </row>
    <row r="274" spans="2:4" x14ac:dyDescent="0.25">
      <c r="B274">
        <v>69</v>
      </c>
      <c r="C274">
        <v>54</v>
      </c>
      <c r="D274">
        <f t="shared" si="7"/>
        <v>0.31640625</v>
      </c>
    </row>
    <row r="275" spans="2:4" x14ac:dyDescent="0.25">
      <c r="B275">
        <v>69</v>
      </c>
      <c r="C275">
        <v>52</v>
      </c>
      <c r="D275">
        <f t="shared" si="7"/>
        <v>0.3046875</v>
      </c>
    </row>
    <row r="276" spans="2:4" x14ac:dyDescent="0.25">
      <c r="B276">
        <v>69</v>
      </c>
      <c r="C276">
        <v>53</v>
      </c>
      <c r="D276">
        <f t="shared" si="7"/>
        <v>0.310546875</v>
      </c>
    </row>
    <row r="277" spans="2:4" x14ac:dyDescent="0.25">
      <c r="B277">
        <v>69</v>
      </c>
      <c r="C277">
        <v>83</v>
      </c>
      <c r="D277">
        <f t="shared" si="7"/>
        <v>0.486328125</v>
      </c>
    </row>
    <row r="278" spans="2:4" x14ac:dyDescent="0.25">
      <c r="B278">
        <v>69</v>
      </c>
      <c r="C278">
        <v>119</v>
      </c>
      <c r="D278">
        <f t="shared" si="7"/>
        <v>0.697265625</v>
      </c>
    </row>
    <row r="279" spans="2:4" x14ac:dyDescent="0.25">
      <c r="B279">
        <v>69</v>
      </c>
      <c r="C279">
        <v>29</v>
      </c>
      <c r="D279">
        <f t="shared" si="7"/>
        <v>0.169921875</v>
      </c>
    </row>
    <row r="280" spans="2:4" x14ac:dyDescent="0.25">
      <c r="B280">
        <v>69</v>
      </c>
      <c r="C280">
        <v>43</v>
      </c>
      <c r="D280">
        <f t="shared" si="7"/>
        <v>0.251953125</v>
      </c>
    </row>
    <row r="281" spans="2:4" x14ac:dyDescent="0.25">
      <c r="B281">
        <v>69</v>
      </c>
      <c r="C281">
        <v>105</v>
      </c>
      <c r="D281">
        <f t="shared" si="7"/>
        <v>0.615234375</v>
      </c>
    </row>
    <row r="282" spans="2:4" x14ac:dyDescent="0.25">
      <c r="B282">
        <v>69</v>
      </c>
      <c r="C282">
        <v>-14</v>
      </c>
      <c r="D282">
        <f t="shared" si="7"/>
        <v>-8.203125E-2</v>
      </c>
    </row>
    <row r="283" spans="2:4" x14ac:dyDescent="0.25">
      <c r="B283">
        <v>69</v>
      </c>
      <c r="C283">
        <v>106</v>
      </c>
      <c r="D283">
        <f t="shared" si="7"/>
        <v>0.62109375</v>
      </c>
    </row>
    <row r="284" spans="2:4" x14ac:dyDescent="0.25">
      <c r="B284">
        <v>69</v>
      </c>
      <c r="C284">
        <v>-13</v>
      </c>
      <c r="D284">
        <f t="shared" si="7"/>
        <v>-7.6171875E-2</v>
      </c>
    </row>
    <row r="285" spans="2:4" x14ac:dyDescent="0.25">
      <c r="B285">
        <v>69</v>
      </c>
      <c r="C285">
        <v>105</v>
      </c>
      <c r="D285">
        <f t="shared" si="7"/>
        <v>0.615234375</v>
      </c>
    </row>
    <row r="286" spans="2:4" x14ac:dyDescent="0.25">
      <c r="B286">
        <v>69</v>
      </c>
      <c r="C286">
        <v>-14</v>
      </c>
      <c r="D286">
        <f t="shared" si="7"/>
        <v>-8.203125E-2</v>
      </c>
    </row>
    <row r="287" spans="2:4" x14ac:dyDescent="0.25">
      <c r="B287">
        <v>69</v>
      </c>
      <c r="C287">
        <v>108</v>
      </c>
      <c r="D287">
        <f t="shared" si="7"/>
        <v>0.6328125</v>
      </c>
    </row>
    <row r="288" spans="2:4" x14ac:dyDescent="0.25">
      <c r="B288">
        <v>69</v>
      </c>
      <c r="C288">
        <v>-14</v>
      </c>
      <c r="D288">
        <f t="shared" si="7"/>
        <v>-8.203125E-2</v>
      </c>
    </row>
    <row r="289" spans="2:4" x14ac:dyDescent="0.25">
      <c r="B289">
        <v>69</v>
      </c>
      <c r="C289">
        <v>108</v>
      </c>
      <c r="D289">
        <f t="shared" si="7"/>
        <v>0.6328125</v>
      </c>
    </row>
    <row r="290" spans="2:4" x14ac:dyDescent="0.25">
      <c r="B290">
        <v>69</v>
      </c>
      <c r="C290">
        <v>-14</v>
      </c>
      <c r="D290">
        <f t="shared" si="7"/>
        <v>-8.203125E-2</v>
      </c>
    </row>
    <row r="291" spans="2:4" x14ac:dyDescent="0.25">
      <c r="B291">
        <v>69</v>
      </c>
      <c r="C291">
        <v>107</v>
      </c>
      <c r="D291">
        <f t="shared" si="7"/>
        <v>0.626953125</v>
      </c>
    </row>
    <row r="292" spans="2:4" x14ac:dyDescent="0.25">
      <c r="B292">
        <v>69</v>
      </c>
      <c r="C292">
        <v>-14</v>
      </c>
      <c r="D292">
        <f t="shared" si="7"/>
        <v>-8.203125E-2</v>
      </c>
    </row>
    <row r="293" spans="2:4" x14ac:dyDescent="0.25">
      <c r="B293">
        <v>69</v>
      </c>
      <c r="C293">
        <v>109</v>
      </c>
      <c r="D293">
        <f t="shared" si="7"/>
        <v>0.638671875</v>
      </c>
    </row>
    <row r="294" spans="2:4" x14ac:dyDescent="0.25">
      <c r="B294">
        <v>69</v>
      </c>
      <c r="C294">
        <v>30</v>
      </c>
      <c r="D294">
        <f t="shared" si="7"/>
        <v>0.17578125</v>
      </c>
    </row>
    <row r="295" spans="2:4" x14ac:dyDescent="0.25">
      <c r="B295">
        <v>69</v>
      </c>
      <c r="C295">
        <v>53</v>
      </c>
      <c r="D295">
        <f t="shared" si="7"/>
        <v>0.310546875</v>
      </c>
    </row>
    <row r="296" spans="2:4" x14ac:dyDescent="0.25">
      <c r="B296">
        <v>69</v>
      </c>
      <c r="C296">
        <v>56</v>
      </c>
      <c r="D296">
        <f t="shared" si="7"/>
        <v>0.328125</v>
      </c>
    </row>
    <row r="297" spans="2:4" x14ac:dyDescent="0.25">
      <c r="B297">
        <v>69</v>
      </c>
      <c r="C297">
        <v>116</v>
      </c>
      <c r="D297">
        <f t="shared" si="7"/>
        <v>0.6796875</v>
      </c>
    </row>
    <row r="298" spans="2:4" x14ac:dyDescent="0.25">
      <c r="B298">
        <v>69</v>
      </c>
      <c r="C298">
        <v>-14</v>
      </c>
      <c r="D298">
        <f t="shared" si="7"/>
        <v>-8.203125E-2</v>
      </c>
    </row>
    <row r="299" spans="2:4" x14ac:dyDescent="0.25">
      <c r="B299">
        <v>69</v>
      </c>
      <c r="C299">
        <v>107</v>
      </c>
      <c r="D299">
        <f t="shared" si="7"/>
        <v>0.626953125</v>
      </c>
    </row>
    <row r="300" spans="2:4" x14ac:dyDescent="0.25">
      <c r="B300">
        <v>69</v>
      </c>
      <c r="C300">
        <v>-14</v>
      </c>
      <c r="D300">
        <f t="shared" si="7"/>
        <v>-8.203125E-2</v>
      </c>
    </row>
    <row r="301" spans="2:4" x14ac:dyDescent="0.25">
      <c r="B301">
        <v>69</v>
      </c>
      <c r="C301">
        <v>110</v>
      </c>
      <c r="D301">
        <f t="shared" si="7"/>
        <v>0.64453125</v>
      </c>
    </row>
    <row r="302" spans="2:4" x14ac:dyDescent="0.25">
      <c r="B302">
        <v>69</v>
      </c>
      <c r="C302">
        <v>30</v>
      </c>
      <c r="D302">
        <f t="shared" si="7"/>
        <v>0.17578125</v>
      </c>
    </row>
    <row r="303" spans="2:4" x14ac:dyDescent="0.25">
      <c r="B303">
        <v>69</v>
      </c>
      <c r="C303">
        <v>54</v>
      </c>
      <c r="D303">
        <f t="shared" si="7"/>
        <v>0.31640625</v>
      </c>
    </row>
    <row r="304" spans="2:4" x14ac:dyDescent="0.25">
      <c r="B304">
        <v>69</v>
      </c>
      <c r="C304">
        <v>51</v>
      </c>
      <c r="D304">
        <f t="shared" si="7"/>
        <v>0.298828125</v>
      </c>
    </row>
    <row r="305" spans="2:4" x14ac:dyDescent="0.25">
      <c r="B305">
        <v>69</v>
      </c>
      <c r="C305">
        <v>85</v>
      </c>
      <c r="D305">
        <f t="shared" si="7"/>
        <v>0.498046875</v>
      </c>
    </row>
    <row r="306" spans="2:4" x14ac:dyDescent="0.25">
      <c r="B306">
        <v>69</v>
      </c>
      <c r="C306">
        <v>114</v>
      </c>
      <c r="D306">
        <f t="shared" si="7"/>
        <v>0.66796875</v>
      </c>
    </row>
    <row r="307" spans="2:4" x14ac:dyDescent="0.25">
      <c r="B307">
        <v>69</v>
      </c>
      <c r="C307">
        <v>-13</v>
      </c>
      <c r="D307">
        <f t="shared" si="7"/>
        <v>-7.6171875E-2</v>
      </c>
    </row>
    <row r="308" spans="2:4" x14ac:dyDescent="0.25">
      <c r="B308">
        <v>69</v>
      </c>
      <c r="C308">
        <v>109</v>
      </c>
      <c r="D308">
        <f t="shared" ref="D308:D371" si="8">IF(MOD(B308,16)&lt;6,C308*0.1875/(2^MOD(B308,16)),"aa")</f>
        <v>0.638671875</v>
      </c>
    </row>
    <row r="309" spans="2:4" x14ac:dyDescent="0.25">
      <c r="B309">
        <v>69</v>
      </c>
      <c r="C309">
        <v>30</v>
      </c>
      <c r="D309">
        <f t="shared" si="8"/>
        <v>0.17578125</v>
      </c>
    </row>
    <row r="310" spans="2:4" x14ac:dyDescent="0.25">
      <c r="B310">
        <v>69</v>
      </c>
      <c r="C310">
        <v>54</v>
      </c>
      <c r="D310">
        <f t="shared" si="8"/>
        <v>0.31640625</v>
      </c>
    </row>
    <row r="311" spans="2:4" x14ac:dyDescent="0.25">
      <c r="B311">
        <v>69</v>
      </c>
      <c r="C311">
        <v>51</v>
      </c>
      <c r="D311">
        <f t="shared" si="8"/>
        <v>0.298828125</v>
      </c>
    </row>
    <row r="312" spans="2:4" x14ac:dyDescent="0.25">
      <c r="B312">
        <v>69</v>
      </c>
      <c r="C312">
        <v>120</v>
      </c>
      <c r="D312">
        <f t="shared" si="8"/>
        <v>0.703125</v>
      </c>
    </row>
    <row r="313" spans="2:4" x14ac:dyDescent="0.25">
      <c r="B313">
        <v>69</v>
      </c>
      <c r="C313">
        <v>46</v>
      </c>
      <c r="D313">
        <f t="shared" si="8"/>
        <v>0.26953125</v>
      </c>
    </row>
    <row r="314" spans="2:4" x14ac:dyDescent="0.25">
      <c r="B314">
        <v>69</v>
      </c>
      <c r="C314">
        <v>104</v>
      </c>
      <c r="D314">
        <f t="shared" si="8"/>
        <v>0.609375</v>
      </c>
    </row>
    <row r="315" spans="2:4" x14ac:dyDescent="0.25">
      <c r="B315">
        <v>69</v>
      </c>
      <c r="C315">
        <v>27</v>
      </c>
      <c r="D315">
        <f t="shared" si="8"/>
        <v>0.158203125</v>
      </c>
    </row>
    <row r="316" spans="2:4" x14ac:dyDescent="0.25">
      <c r="B316">
        <v>69</v>
      </c>
      <c r="C316">
        <v>45</v>
      </c>
      <c r="D316">
        <f t="shared" si="8"/>
        <v>0.263671875</v>
      </c>
    </row>
    <row r="317" spans="2:4" x14ac:dyDescent="0.25">
      <c r="B317">
        <v>69</v>
      </c>
      <c r="C317">
        <v>105</v>
      </c>
      <c r="D317">
        <f t="shared" si="8"/>
        <v>0.615234375</v>
      </c>
    </row>
    <row r="318" spans="2:4" x14ac:dyDescent="0.25">
      <c r="B318">
        <v>69</v>
      </c>
      <c r="C318">
        <v>29</v>
      </c>
      <c r="D318">
        <f t="shared" si="8"/>
        <v>0.169921875</v>
      </c>
    </row>
    <row r="319" spans="2:4" x14ac:dyDescent="0.25">
      <c r="B319">
        <v>69</v>
      </c>
      <c r="C319">
        <v>52</v>
      </c>
      <c r="D319">
        <f t="shared" si="8"/>
        <v>0.3046875</v>
      </c>
    </row>
    <row r="320" spans="2:4" x14ac:dyDescent="0.25">
      <c r="B320">
        <v>69</v>
      </c>
      <c r="C320">
        <v>59</v>
      </c>
      <c r="D320">
        <f t="shared" si="8"/>
        <v>0.345703125</v>
      </c>
    </row>
    <row r="321" spans="2:4" x14ac:dyDescent="0.25">
      <c r="B321">
        <v>69</v>
      </c>
      <c r="C321">
        <v>116</v>
      </c>
      <c r="D321">
        <f t="shared" si="8"/>
        <v>0.6796875</v>
      </c>
    </row>
    <row r="322" spans="2:4" x14ac:dyDescent="0.25">
      <c r="B322">
        <v>69</v>
      </c>
      <c r="C322">
        <v>-14</v>
      </c>
      <c r="D322">
        <f t="shared" si="8"/>
        <v>-8.203125E-2</v>
      </c>
    </row>
    <row r="323" spans="2:4" x14ac:dyDescent="0.25">
      <c r="B323">
        <v>69</v>
      </c>
      <c r="C323">
        <v>111</v>
      </c>
      <c r="D323">
        <f t="shared" si="8"/>
        <v>0.650390625</v>
      </c>
    </row>
    <row r="324" spans="2:4" x14ac:dyDescent="0.25">
      <c r="B324">
        <v>69</v>
      </c>
      <c r="C324">
        <v>30</v>
      </c>
      <c r="D324">
        <f t="shared" si="8"/>
        <v>0.17578125</v>
      </c>
    </row>
    <row r="325" spans="2:4" x14ac:dyDescent="0.25">
      <c r="B325">
        <v>69</v>
      </c>
      <c r="C325">
        <v>54</v>
      </c>
      <c r="D325">
        <f t="shared" si="8"/>
        <v>0.31640625</v>
      </c>
    </row>
    <row r="326" spans="2:4" x14ac:dyDescent="0.25">
      <c r="B326">
        <v>69</v>
      </c>
      <c r="C326">
        <v>50</v>
      </c>
      <c r="D326">
        <f t="shared" si="8"/>
        <v>0.29296875</v>
      </c>
    </row>
    <row r="327" spans="2:4" x14ac:dyDescent="0.25">
      <c r="B327">
        <v>69</v>
      </c>
      <c r="C327">
        <v>83</v>
      </c>
      <c r="D327">
        <f t="shared" si="8"/>
        <v>0.486328125</v>
      </c>
    </row>
    <row r="328" spans="2:4" x14ac:dyDescent="0.25">
      <c r="B328">
        <v>69</v>
      </c>
      <c r="C328">
        <v>114</v>
      </c>
      <c r="D328">
        <f t="shared" si="8"/>
        <v>0.66796875</v>
      </c>
    </row>
    <row r="329" spans="2:4" x14ac:dyDescent="0.25">
      <c r="B329">
        <v>69</v>
      </c>
      <c r="C329">
        <v>-13</v>
      </c>
      <c r="D329">
        <f t="shared" si="8"/>
        <v>-7.6171875E-2</v>
      </c>
    </row>
    <row r="330" spans="2:4" x14ac:dyDescent="0.25">
      <c r="B330">
        <v>69</v>
      </c>
      <c r="C330">
        <v>106</v>
      </c>
      <c r="D330">
        <f t="shared" si="8"/>
        <v>0.62109375</v>
      </c>
    </row>
    <row r="331" spans="2:4" x14ac:dyDescent="0.25">
      <c r="B331">
        <v>69</v>
      </c>
      <c r="C331">
        <v>-14</v>
      </c>
      <c r="D331">
        <f t="shared" si="8"/>
        <v>-8.203125E-2</v>
      </c>
    </row>
    <row r="332" spans="2:4" x14ac:dyDescent="0.25">
      <c r="B332">
        <v>69</v>
      </c>
      <c r="C332">
        <v>116</v>
      </c>
      <c r="D332">
        <f t="shared" si="8"/>
        <v>0.6796875</v>
      </c>
    </row>
    <row r="333" spans="2:4" x14ac:dyDescent="0.25">
      <c r="B333">
        <v>69</v>
      </c>
      <c r="C333">
        <v>49</v>
      </c>
      <c r="D333">
        <f t="shared" si="8"/>
        <v>0.287109375</v>
      </c>
    </row>
    <row r="334" spans="2:4" x14ac:dyDescent="0.25">
      <c r="B334">
        <v>69</v>
      </c>
      <c r="C334">
        <v>68</v>
      </c>
      <c r="D334">
        <f t="shared" si="8"/>
        <v>0.3984375</v>
      </c>
    </row>
    <row r="335" spans="2:4" x14ac:dyDescent="0.25">
      <c r="B335">
        <v>69</v>
      </c>
      <c r="C335">
        <v>109</v>
      </c>
      <c r="D335">
        <f t="shared" si="8"/>
        <v>0.638671875</v>
      </c>
    </row>
    <row r="336" spans="2:4" x14ac:dyDescent="0.25">
      <c r="B336">
        <v>69</v>
      </c>
      <c r="C336">
        <v>30</v>
      </c>
      <c r="D336">
        <f t="shared" si="8"/>
        <v>0.17578125</v>
      </c>
    </row>
    <row r="337" spans="2:4" x14ac:dyDescent="0.25">
      <c r="B337">
        <v>69</v>
      </c>
      <c r="C337">
        <v>53</v>
      </c>
      <c r="D337">
        <f t="shared" si="8"/>
        <v>0.310546875</v>
      </c>
    </row>
    <row r="338" spans="2:4" x14ac:dyDescent="0.25">
      <c r="B338">
        <v>69</v>
      </c>
      <c r="C338">
        <v>56</v>
      </c>
      <c r="D338">
        <f t="shared" si="8"/>
        <v>0.328125</v>
      </c>
    </row>
    <row r="339" spans="2:4" x14ac:dyDescent="0.25">
      <c r="B339">
        <v>69</v>
      </c>
      <c r="C339">
        <v>114</v>
      </c>
      <c r="D339">
        <f t="shared" si="8"/>
        <v>0.66796875</v>
      </c>
    </row>
    <row r="340" spans="2:4" x14ac:dyDescent="0.25">
      <c r="B340">
        <v>69</v>
      </c>
      <c r="C340">
        <v>-13</v>
      </c>
      <c r="D340">
        <f t="shared" si="8"/>
        <v>-7.6171875E-2</v>
      </c>
    </row>
    <row r="341" spans="2:4" x14ac:dyDescent="0.25">
      <c r="B341">
        <v>69</v>
      </c>
      <c r="C341">
        <v>109</v>
      </c>
      <c r="D341">
        <f t="shared" si="8"/>
        <v>0.638671875</v>
      </c>
    </row>
    <row r="342" spans="2:4" x14ac:dyDescent="0.25">
      <c r="B342">
        <v>69</v>
      </c>
      <c r="C342">
        <v>30</v>
      </c>
      <c r="D342">
        <f t="shared" si="8"/>
        <v>0.17578125</v>
      </c>
    </row>
    <row r="343" spans="2:4" x14ac:dyDescent="0.25">
      <c r="B343">
        <v>69</v>
      </c>
      <c r="C343">
        <v>53</v>
      </c>
      <c r="D343">
        <f t="shared" si="8"/>
        <v>0.310546875</v>
      </c>
    </row>
    <row r="344" spans="2:4" x14ac:dyDescent="0.25">
      <c r="B344">
        <v>69</v>
      </c>
      <c r="C344">
        <v>53</v>
      </c>
      <c r="D344">
        <f t="shared" si="8"/>
        <v>0.310546875</v>
      </c>
    </row>
    <row r="345" spans="2:4" x14ac:dyDescent="0.25">
      <c r="B345">
        <v>69</v>
      </c>
      <c r="C345">
        <v>115</v>
      </c>
      <c r="D345">
        <f t="shared" si="8"/>
        <v>0.673828125</v>
      </c>
    </row>
    <row r="346" spans="2:4" x14ac:dyDescent="0.25">
      <c r="B346">
        <v>69</v>
      </c>
      <c r="C346">
        <v>-13</v>
      </c>
      <c r="D346">
        <f t="shared" si="8"/>
        <v>-7.6171875E-2</v>
      </c>
    </row>
    <row r="347" spans="2:4" x14ac:dyDescent="0.25">
      <c r="B347">
        <v>69</v>
      </c>
      <c r="C347">
        <v>107</v>
      </c>
      <c r="D347">
        <f t="shared" si="8"/>
        <v>0.626953125</v>
      </c>
    </row>
    <row r="348" spans="2:4" x14ac:dyDescent="0.25">
      <c r="B348">
        <v>69</v>
      </c>
      <c r="C348">
        <v>-14</v>
      </c>
      <c r="D348">
        <f t="shared" si="8"/>
        <v>-8.203125E-2</v>
      </c>
    </row>
    <row r="349" spans="2:4" x14ac:dyDescent="0.25">
      <c r="B349">
        <v>69</v>
      </c>
      <c r="C349">
        <v>112</v>
      </c>
      <c r="D349">
        <f t="shared" si="8"/>
        <v>0.65625</v>
      </c>
    </row>
    <row r="350" spans="2:4" x14ac:dyDescent="0.25">
      <c r="B350">
        <v>69</v>
      </c>
      <c r="C350">
        <v>29</v>
      </c>
      <c r="D350">
        <f t="shared" si="8"/>
        <v>0.169921875</v>
      </c>
    </row>
    <row r="351" spans="2:4" x14ac:dyDescent="0.25">
      <c r="B351">
        <v>69</v>
      </c>
      <c r="C351">
        <v>49</v>
      </c>
      <c r="D351">
        <f t="shared" si="8"/>
        <v>0.287109375</v>
      </c>
    </row>
    <row r="352" spans="2:4" x14ac:dyDescent="0.25">
      <c r="B352">
        <v>69</v>
      </c>
      <c r="C352">
        <v>68</v>
      </c>
      <c r="D352">
        <f t="shared" si="8"/>
        <v>0.3984375</v>
      </c>
    </row>
    <row r="353" spans="2:4" x14ac:dyDescent="0.25">
      <c r="B353">
        <v>69</v>
      </c>
      <c r="C353">
        <v>111</v>
      </c>
      <c r="D353">
        <f t="shared" si="8"/>
        <v>0.650390625</v>
      </c>
    </row>
    <row r="354" spans="2:4" x14ac:dyDescent="0.25">
      <c r="B354">
        <v>69</v>
      </c>
      <c r="C354">
        <v>29</v>
      </c>
      <c r="D354">
        <f t="shared" si="8"/>
        <v>0.169921875</v>
      </c>
    </row>
    <row r="355" spans="2:4" x14ac:dyDescent="0.25">
      <c r="B355">
        <v>69</v>
      </c>
      <c r="C355">
        <v>49</v>
      </c>
      <c r="D355">
        <f t="shared" si="8"/>
        <v>0.287109375</v>
      </c>
    </row>
    <row r="356" spans="2:4" x14ac:dyDescent="0.25">
      <c r="B356">
        <v>69</v>
      </c>
      <c r="C356">
        <v>67</v>
      </c>
      <c r="D356">
        <f t="shared" si="8"/>
        <v>0.392578125</v>
      </c>
    </row>
    <row r="357" spans="2:4" x14ac:dyDescent="0.25">
      <c r="B357">
        <v>69</v>
      </c>
      <c r="C357">
        <v>80</v>
      </c>
      <c r="D357">
        <f t="shared" si="8"/>
        <v>0.46875</v>
      </c>
    </row>
    <row r="358" spans="2:4" x14ac:dyDescent="0.25">
      <c r="B358">
        <v>69</v>
      </c>
      <c r="C358">
        <v>114</v>
      </c>
      <c r="D358">
        <f t="shared" si="8"/>
        <v>0.66796875</v>
      </c>
    </row>
    <row r="359" spans="2:4" x14ac:dyDescent="0.25">
      <c r="B359">
        <v>69</v>
      </c>
      <c r="C359">
        <v>-13</v>
      </c>
      <c r="D359">
        <f t="shared" si="8"/>
        <v>-7.6171875E-2</v>
      </c>
    </row>
    <row r="360" spans="2:4" x14ac:dyDescent="0.25">
      <c r="B360">
        <v>69</v>
      </c>
      <c r="C360">
        <v>105</v>
      </c>
      <c r="D360">
        <f t="shared" si="8"/>
        <v>0.615234375</v>
      </c>
    </row>
    <row r="361" spans="2:4" x14ac:dyDescent="0.25">
      <c r="B361">
        <v>69</v>
      </c>
      <c r="C361">
        <v>-14</v>
      </c>
      <c r="D361">
        <f t="shared" si="8"/>
        <v>-8.203125E-2</v>
      </c>
    </row>
    <row r="362" spans="2:4" x14ac:dyDescent="0.25">
      <c r="B362">
        <v>69</v>
      </c>
      <c r="C362">
        <v>109</v>
      </c>
      <c r="D362">
        <f t="shared" si="8"/>
        <v>0.638671875</v>
      </c>
    </row>
    <row r="363" spans="2:4" x14ac:dyDescent="0.25">
      <c r="B363">
        <v>69</v>
      </c>
      <c r="C363">
        <v>30</v>
      </c>
      <c r="D363">
        <f t="shared" si="8"/>
        <v>0.17578125</v>
      </c>
    </row>
    <row r="364" spans="2:4" x14ac:dyDescent="0.25">
      <c r="B364">
        <v>69</v>
      </c>
      <c r="C364">
        <v>53</v>
      </c>
      <c r="D364">
        <f t="shared" si="8"/>
        <v>0.310546875</v>
      </c>
    </row>
    <row r="365" spans="2:4" x14ac:dyDescent="0.25">
      <c r="B365">
        <v>69</v>
      </c>
      <c r="C365">
        <v>54</v>
      </c>
      <c r="D365">
        <f t="shared" si="8"/>
        <v>0.31640625</v>
      </c>
    </row>
    <row r="366" spans="2:4" x14ac:dyDescent="0.25">
      <c r="B366">
        <v>69</v>
      </c>
      <c r="C366">
        <v>115</v>
      </c>
      <c r="D366">
        <f t="shared" si="8"/>
        <v>0.673828125</v>
      </c>
    </row>
    <row r="367" spans="2:4" x14ac:dyDescent="0.25">
      <c r="B367">
        <v>69</v>
      </c>
      <c r="C367">
        <v>-13</v>
      </c>
      <c r="D367">
        <f t="shared" si="8"/>
        <v>-7.6171875E-2</v>
      </c>
    </row>
    <row r="368" spans="2:4" x14ac:dyDescent="0.25">
      <c r="B368">
        <v>69</v>
      </c>
      <c r="C368">
        <v>108</v>
      </c>
      <c r="D368">
        <f t="shared" si="8"/>
        <v>0.6328125</v>
      </c>
    </row>
    <row r="369" spans="2:4" x14ac:dyDescent="0.25">
      <c r="B369">
        <v>69</v>
      </c>
      <c r="C369">
        <v>30</v>
      </c>
      <c r="D369">
        <f t="shared" si="8"/>
        <v>0.17578125</v>
      </c>
    </row>
    <row r="370" spans="2:4" x14ac:dyDescent="0.25">
      <c r="B370">
        <v>69</v>
      </c>
      <c r="C370">
        <v>54</v>
      </c>
      <c r="D370">
        <f t="shared" si="8"/>
        <v>0.31640625</v>
      </c>
    </row>
    <row r="371" spans="2:4" x14ac:dyDescent="0.25">
      <c r="B371">
        <v>69</v>
      </c>
      <c r="C371">
        <v>54</v>
      </c>
      <c r="D371">
        <f t="shared" si="8"/>
        <v>0.31640625</v>
      </c>
    </row>
    <row r="372" spans="2:4" x14ac:dyDescent="0.25">
      <c r="B372">
        <v>69</v>
      </c>
      <c r="C372">
        <v>49</v>
      </c>
      <c r="D372">
        <f t="shared" ref="D372:D392" si="9">IF(MOD(B372,16)&lt;6,C372*0.1875/(2^MOD(B372,16)),"aa")</f>
        <v>0.287109375</v>
      </c>
    </row>
    <row r="373" spans="2:4" x14ac:dyDescent="0.25">
      <c r="B373">
        <v>69</v>
      </c>
      <c r="C373">
        <v>112</v>
      </c>
      <c r="D373">
        <f t="shared" si="9"/>
        <v>0.65625</v>
      </c>
    </row>
    <row r="374" spans="2:4" x14ac:dyDescent="0.25">
      <c r="B374">
        <v>69</v>
      </c>
      <c r="C374">
        <v>28</v>
      </c>
      <c r="D374">
        <f t="shared" si="9"/>
        <v>0.1640625</v>
      </c>
    </row>
    <row r="375" spans="2:4" x14ac:dyDescent="0.25">
      <c r="B375">
        <v>69</v>
      </c>
      <c r="C375">
        <v>47</v>
      </c>
      <c r="D375">
        <f t="shared" si="9"/>
        <v>0.275390625</v>
      </c>
    </row>
    <row r="376" spans="2:4" x14ac:dyDescent="0.25">
      <c r="B376">
        <v>69</v>
      </c>
      <c r="C376">
        <v>68</v>
      </c>
      <c r="D376">
        <f t="shared" si="9"/>
        <v>0.3984375</v>
      </c>
    </row>
    <row r="377" spans="2:4" x14ac:dyDescent="0.25">
      <c r="B377">
        <v>69</v>
      </c>
      <c r="C377">
        <v>114</v>
      </c>
      <c r="D377">
        <f t="shared" si="9"/>
        <v>0.66796875</v>
      </c>
    </row>
    <row r="378" spans="2:4" x14ac:dyDescent="0.25">
      <c r="B378">
        <v>69</v>
      </c>
      <c r="C378">
        <v>-13</v>
      </c>
      <c r="D378">
        <f t="shared" si="9"/>
        <v>-7.6171875E-2</v>
      </c>
    </row>
    <row r="379" spans="2:4" x14ac:dyDescent="0.25">
      <c r="B379">
        <v>69</v>
      </c>
      <c r="C379">
        <v>108</v>
      </c>
      <c r="D379">
        <f t="shared" si="9"/>
        <v>0.6328125</v>
      </c>
    </row>
    <row r="380" spans="2:4" x14ac:dyDescent="0.25">
      <c r="B380">
        <v>69</v>
      </c>
      <c r="C380">
        <v>30</v>
      </c>
      <c r="D380">
        <f t="shared" si="9"/>
        <v>0.17578125</v>
      </c>
    </row>
    <row r="381" spans="2:4" x14ac:dyDescent="0.25">
      <c r="B381">
        <v>69</v>
      </c>
      <c r="C381">
        <v>53</v>
      </c>
      <c r="D381">
        <f t="shared" si="9"/>
        <v>0.310546875</v>
      </c>
    </row>
    <row r="382" spans="2:4" x14ac:dyDescent="0.25">
      <c r="B382">
        <v>69</v>
      </c>
      <c r="C382">
        <v>53</v>
      </c>
      <c r="D382">
        <f t="shared" si="9"/>
        <v>0.310546875</v>
      </c>
    </row>
    <row r="383" spans="2:4" x14ac:dyDescent="0.25">
      <c r="B383">
        <v>69</v>
      </c>
      <c r="C383">
        <v>115</v>
      </c>
      <c r="D383">
        <f t="shared" si="9"/>
        <v>0.673828125</v>
      </c>
    </row>
    <row r="384" spans="2:4" x14ac:dyDescent="0.25">
      <c r="B384">
        <v>69</v>
      </c>
      <c r="C384">
        <v>-14</v>
      </c>
      <c r="D384">
        <f t="shared" si="9"/>
        <v>-8.203125E-2</v>
      </c>
    </row>
    <row r="385" spans="2:4" x14ac:dyDescent="0.25">
      <c r="B385">
        <v>69</v>
      </c>
      <c r="C385">
        <v>108</v>
      </c>
      <c r="D385">
        <f t="shared" si="9"/>
        <v>0.6328125</v>
      </c>
    </row>
    <row r="386" spans="2:4" x14ac:dyDescent="0.25">
      <c r="B386">
        <v>69</v>
      </c>
      <c r="C386">
        <v>-14</v>
      </c>
      <c r="D386">
        <f t="shared" si="9"/>
        <v>-8.203125E-2</v>
      </c>
    </row>
    <row r="387" spans="2:4" x14ac:dyDescent="0.25">
      <c r="B387">
        <v>69</v>
      </c>
      <c r="C387">
        <v>111</v>
      </c>
      <c r="D387">
        <f t="shared" si="9"/>
        <v>0.650390625</v>
      </c>
    </row>
    <row r="388" spans="2:4" x14ac:dyDescent="0.25">
      <c r="B388">
        <v>69</v>
      </c>
      <c r="C388">
        <v>29</v>
      </c>
      <c r="D388">
        <f t="shared" si="9"/>
        <v>0.169921875</v>
      </c>
    </row>
    <row r="389" spans="2:4" x14ac:dyDescent="0.25">
      <c r="B389">
        <v>69</v>
      </c>
      <c r="C389">
        <v>51</v>
      </c>
      <c r="D389">
        <f t="shared" si="9"/>
        <v>0.298828125</v>
      </c>
    </row>
    <row r="390" spans="2:4" x14ac:dyDescent="0.25">
      <c r="B390">
        <v>69</v>
      </c>
      <c r="C390">
        <v>65</v>
      </c>
      <c r="D390">
        <f t="shared" si="9"/>
        <v>0.380859375</v>
      </c>
    </row>
    <row r="391" spans="2:4" x14ac:dyDescent="0.25">
      <c r="B391">
        <v>69</v>
      </c>
      <c r="C391">
        <v>112</v>
      </c>
      <c r="D391">
        <f t="shared" si="9"/>
        <v>0.65625</v>
      </c>
    </row>
    <row r="392" spans="2:4" x14ac:dyDescent="0.25">
      <c r="B392">
        <v>69</v>
      </c>
      <c r="C392">
        <v>28</v>
      </c>
      <c r="D392">
        <f t="shared" si="9"/>
        <v>0.1640625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51" t="s">
        <v>573</v>
      </c>
      <c r="C3" s="152" t="s">
        <v>574</v>
      </c>
      <c r="D3" s="152" t="s">
        <v>575</v>
      </c>
      <c r="E3" s="153" t="s">
        <v>576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 t="shared" ref="D5:D8" si="0">12000*C5</f>
        <v>1500</v>
      </c>
      <c r="E5" s="32">
        <f t="shared" ref="E5:E9" si="1"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 t="shared" si="0"/>
        <v>750</v>
      </c>
      <c r="E6" s="32">
        <f t="shared" si="1"/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 t="shared" si="0"/>
        <v>385.79999999999995</v>
      </c>
      <c r="E7" s="32">
        <f t="shared" si="1"/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 t="shared" si="0"/>
        <v>187.5</v>
      </c>
      <c r="E8" s="32">
        <f t="shared" si="1"/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 t="shared" si="1"/>
        <v>187.512</v>
      </c>
    </row>
    <row r="10" spans="1:5" ht="30" x14ac:dyDescent="0.25">
      <c r="D10" s="75" t="s">
        <v>577</v>
      </c>
      <c r="E10" s="75" t="s">
        <v>578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workbookViewId="0">
      <selection activeCell="N15" sqref="N15"/>
    </sheetView>
  </sheetViews>
  <sheetFormatPr defaultRowHeight="15" x14ac:dyDescent="0.25"/>
  <cols>
    <col min="2" max="2" width="19.85546875" customWidth="1"/>
    <col min="9" max="9" width="13.7109375" customWidth="1"/>
    <col min="17" max="17" width="11.5703125" customWidth="1"/>
    <col min="18" max="18" width="24.7109375" bestFit="1" customWidth="1"/>
  </cols>
  <sheetData>
    <row r="1" spans="2:18" ht="26.25" x14ac:dyDescent="0.4">
      <c r="B1" s="57" t="s">
        <v>181</v>
      </c>
    </row>
    <row r="3" spans="2:18" ht="37.5" customHeight="1" thickBot="1" x14ac:dyDescent="0.35">
      <c r="B3" s="147" t="s">
        <v>537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50"/>
    </row>
    <row r="4" spans="2:18" x14ac:dyDescent="0.25">
      <c r="P4" s="19" t="s">
        <v>105</v>
      </c>
      <c r="Q4" s="20" t="s">
        <v>106</v>
      </c>
      <c r="R4" s="21" t="s">
        <v>100</v>
      </c>
    </row>
    <row r="5" spans="2:18" x14ac:dyDescent="0.25">
      <c r="P5" s="22">
        <v>4</v>
      </c>
      <c r="Q5" s="18">
        <v>3</v>
      </c>
      <c r="R5" s="23" t="s">
        <v>372</v>
      </c>
    </row>
    <row r="6" spans="2:18" s="75" customFormat="1" ht="30" x14ac:dyDescent="0.25">
      <c r="B6" s="75" t="s">
        <v>538</v>
      </c>
      <c r="P6" s="112">
        <v>5</v>
      </c>
      <c r="Q6" s="113" t="s">
        <v>283</v>
      </c>
      <c r="R6" s="114" t="s">
        <v>438</v>
      </c>
    </row>
    <row r="7" spans="2:18" x14ac:dyDescent="0.25">
      <c r="B7" t="s">
        <v>580</v>
      </c>
      <c r="C7" t="s">
        <v>539</v>
      </c>
      <c r="P7" s="22">
        <v>6</v>
      </c>
      <c r="Q7" s="18" t="s">
        <v>283</v>
      </c>
      <c r="R7" s="146" t="s">
        <v>535</v>
      </c>
    </row>
    <row r="8" spans="2:18" ht="15.75" thickBot="1" x14ac:dyDescent="0.3">
      <c r="B8" t="s">
        <v>583</v>
      </c>
      <c r="C8" t="s">
        <v>585</v>
      </c>
      <c r="P8" s="24" t="s">
        <v>102</v>
      </c>
      <c r="Q8" s="25" t="s">
        <v>102</v>
      </c>
      <c r="R8" s="26" t="s">
        <v>102</v>
      </c>
    </row>
    <row r="9" spans="2:18" x14ac:dyDescent="0.25">
      <c r="B9" t="s">
        <v>584</v>
      </c>
      <c r="C9" t="s">
        <v>586</v>
      </c>
      <c r="N9" t="s">
        <v>609</v>
      </c>
    </row>
    <row r="10" spans="2:18" x14ac:dyDescent="0.25">
      <c r="D10" t="s">
        <v>545</v>
      </c>
      <c r="E10" t="s">
        <v>546</v>
      </c>
      <c r="F10" t="s">
        <v>561</v>
      </c>
      <c r="G10" t="s">
        <v>548</v>
      </c>
      <c r="H10" t="s">
        <v>593</v>
      </c>
      <c r="I10" t="s">
        <v>594</v>
      </c>
      <c r="J10" t="s">
        <v>595</v>
      </c>
      <c r="M10" t="s">
        <v>593</v>
      </c>
      <c r="N10" t="s">
        <v>594</v>
      </c>
      <c r="O10" t="s">
        <v>595</v>
      </c>
    </row>
    <row r="11" spans="2:18" x14ac:dyDescent="0.25">
      <c r="C11" t="s">
        <v>424</v>
      </c>
      <c r="D11">
        <v>10</v>
      </c>
      <c r="E11" t="s">
        <v>553</v>
      </c>
      <c r="F11" t="s">
        <v>589</v>
      </c>
      <c r="G11" t="s">
        <v>592</v>
      </c>
      <c r="H11" t="s">
        <v>596</v>
      </c>
      <c r="I11" t="s">
        <v>603</v>
      </c>
      <c r="J11" t="s">
        <v>607</v>
      </c>
      <c r="M11" t="str">
        <f>BIN2HEX(RIGHT(H11,5),2)</f>
        <v>18</v>
      </c>
      <c r="N11" t="str">
        <f>BIN2HEX(RIGHT(I11,8),2)</f>
        <v>00</v>
      </c>
      <c r="O11" t="str">
        <f>BIN2HEX(RIGHT(J11,3),2)</f>
        <v>01</v>
      </c>
    </row>
    <row r="12" spans="2:18" x14ac:dyDescent="0.25">
      <c r="C12" t="s">
        <v>425</v>
      </c>
      <c r="D12">
        <v>10</v>
      </c>
      <c r="E12" t="s">
        <v>553</v>
      </c>
      <c r="F12" t="s">
        <v>589</v>
      </c>
      <c r="G12" t="s">
        <v>592</v>
      </c>
      <c r="H12" t="s">
        <v>596</v>
      </c>
      <c r="I12" t="s">
        <v>603</v>
      </c>
      <c r="J12" t="s">
        <v>608</v>
      </c>
      <c r="M12" t="str">
        <f>BIN2HEX(RIGHT(H12,5),2)</f>
        <v>18</v>
      </c>
      <c r="N12" t="str">
        <f t="shared" ref="N12:N20" si="0">BIN2HEX(RIGHT(I12,8),2)</f>
        <v>00</v>
      </c>
      <c r="O12" t="str">
        <f t="shared" ref="O12:O20" si="1">BIN2HEX(RIGHT(J12,3),2)</f>
        <v>03</v>
      </c>
    </row>
    <row r="13" spans="2:18" x14ac:dyDescent="0.25">
      <c r="C13" t="s">
        <v>426</v>
      </c>
      <c r="D13">
        <v>10</v>
      </c>
      <c r="E13" t="s">
        <v>553</v>
      </c>
      <c r="F13" t="s">
        <v>589</v>
      </c>
      <c r="G13" t="s">
        <v>592</v>
      </c>
      <c r="H13" t="s">
        <v>596</v>
      </c>
      <c r="I13" t="s">
        <v>603</v>
      </c>
      <c r="J13" t="s">
        <v>608</v>
      </c>
      <c r="M13" t="str">
        <f>BIN2HEX(RIGHT(H13,5),2)</f>
        <v>18</v>
      </c>
      <c r="N13" t="str">
        <f t="shared" si="0"/>
        <v>00</v>
      </c>
      <c r="O13" t="str">
        <f t="shared" si="1"/>
        <v>03</v>
      </c>
    </row>
    <row r="14" spans="2:18" x14ac:dyDescent="0.25">
      <c r="C14" t="s">
        <v>427</v>
      </c>
      <c r="D14">
        <v>33</v>
      </c>
      <c r="E14" t="s">
        <v>553</v>
      </c>
      <c r="F14" t="s">
        <v>589</v>
      </c>
      <c r="G14" t="s">
        <v>592</v>
      </c>
      <c r="H14" t="s">
        <v>597</v>
      </c>
      <c r="I14" t="s">
        <v>603</v>
      </c>
      <c r="J14" t="s">
        <v>608</v>
      </c>
      <c r="M14" t="str">
        <f>BIN2HEX(RIGHT(H14,5),2)</f>
        <v>19</v>
      </c>
      <c r="N14" t="str">
        <f t="shared" si="0"/>
        <v>00</v>
      </c>
      <c r="O14" t="str">
        <f t="shared" si="1"/>
        <v>03</v>
      </c>
    </row>
    <row r="15" spans="2:18" x14ac:dyDescent="0.25">
      <c r="C15" t="s">
        <v>428</v>
      </c>
      <c r="D15">
        <v>33</v>
      </c>
      <c r="E15" t="s">
        <v>565</v>
      </c>
      <c r="F15" t="s">
        <v>589</v>
      </c>
      <c r="G15" t="s">
        <v>591</v>
      </c>
      <c r="H15" t="s">
        <v>598</v>
      </c>
      <c r="I15" t="s">
        <v>604</v>
      </c>
      <c r="J15" t="s">
        <v>608</v>
      </c>
      <c r="M15" t="str">
        <f>BIN2HEX(RIGHT(H15,5),2)</f>
        <v>15</v>
      </c>
      <c r="N15" t="str">
        <f t="shared" si="0"/>
        <v>40</v>
      </c>
      <c r="O15" t="str">
        <f t="shared" si="1"/>
        <v>03</v>
      </c>
    </row>
    <row r="16" spans="2:18" x14ac:dyDescent="0.25">
      <c r="C16" t="s">
        <v>429</v>
      </c>
      <c r="D16">
        <v>10</v>
      </c>
      <c r="E16" t="s">
        <v>565</v>
      </c>
      <c r="F16" t="s">
        <v>589</v>
      </c>
      <c r="G16" t="s">
        <v>592</v>
      </c>
      <c r="H16" t="s">
        <v>599</v>
      </c>
      <c r="I16" t="s">
        <v>603</v>
      </c>
      <c r="J16" t="s">
        <v>608</v>
      </c>
      <c r="M16" t="str">
        <f>BIN2HEX(RIGHT(H16,5),2)</f>
        <v>14</v>
      </c>
      <c r="N16" t="str">
        <f t="shared" si="0"/>
        <v>00</v>
      </c>
      <c r="O16" t="str">
        <f t="shared" si="1"/>
        <v>03</v>
      </c>
    </row>
    <row r="17" spans="3:15" x14ac:dyDescent="0.25">
      <c r="C17" t="s">
        <v>430</v>
      </c>
      <c r="D17">
        <v>50</v>
      </c>
      <c r="E17" t="s">
        <v>547</v>
      </c>
      <c r="F17" t="s">
        <v>589</v>
      </c>
      <c r="G17" t="s">
        <v>592</v>
      </c>
      <c r="H17" t="s">
        <v>600</v>
      </c>
      <c r="I17" t="s">
        <v>603</v>
      </c>
      <c r="J17" t="s">
        <v>607</v>
      </c>
      <c r="M17" t="str">
        <f>BIN2HEX(RIGHT(H17,5),2)</f>
        <v>12</v>
      </c>
      <c r="N17" t="str">
        <f t="shared" si="0"/>
        <v>00</v>
      </c>
      <c r="O17" t="str">
        <f t="shared" si="1"/>
        <v>01</v>
      </c>
    </row>
    <row r="18" spans="3:15" x14ac:dyDescent="0.25">
      <c r="C18" t="s">
        <v>431</v>
      </c>
      <c r="D18">
        <v>10</v>
      </c>
      <c r="E18" t="s">
        <v>588</v>
      </c>
      <c r="F18" t="s">
        <v>589</v>
      </c>
      <c r="G18" t="s">
        <v>592</v>
      </c>
      <c r="H18" t="s">
        <v>601</v>
      </c>
      <c r="I18" t="s">
        <v>603</v>
      </c>
      <c r="J18" t="s">
        <v>608</v>
      </c>
      <c r="M18" t="str">
        <f>BIN2HEX(RIGHT(H18,5),2)</f>
        <v>0C</v>
      </c>
      <c r="N18" t="str">
        <f t="shared" si="0"/>
        <v>00</v>
      </c>
      <c r="O18" t="str">
        <f t="shared" si="1"/>
        <v>03</v>
      </c>
    </row>
    <row r="19" spans="3:15" x14ac:dyDescent="0.25">
      <c r="C19" t="s">
        <v>433</v>
      </c>
      <c r="D19">
        <v>33</v>
      </c>
      <c r="E19" t="s">
        <v>560</v>
      </c>
      <c r="F19" t="s">
        <v>590</v>
      </c>
      <c r="G19" t="s">
        <v>605</v>
      </c>
      <c r="H19" t="s">
        <v>602</v>
      </c>
      <c r="I19" t="s">
        <v>606</v>
      </c>
      <c r="J19" t="s">
        <v>608</v>
      </c>
      <c r="M19" t="str">
        <f>BIN2HEX(RIGHT(H19,5),2)</f>
        <v>09</v>
      </c>
      <c r="N19" t="str">
        <f t="shared" si="0"/>
        <v>27</v>
      </c>
      <c r="O19" t="str">
        <f t="shared" si="1"/>
        <v>03</v>
      </c>
    </row>
    <row r="20" spans="3:15" x14ac:dyDescent="0.25">
      <c r="C20" t="s">
        <v>434</v>
      </c>
      <c r="D20">
        <v>33</v>
      </c>
      <c r="E20" t="s">
        <v>560</v>
      </c>
      <c r="F20" t="s">
        <v>589</v>
      </c>
      <c r="G20" t="s">
        <v>592</v>
      </c>
      <c r="H20" t="s">
        <v>602</v>
      </c>
      <c r="I20" t="s">
        <v>603</v>
      </c>
      <c r="J20" t="s">
        <v>608</v>
      </c>
      <c r="M20" t="str">
        <f>BIN2HEX(RIGHT(H20,5),2)</f>
        <v>09</v>
      </c>
      <c r="N20" t="str">
        <f t="shared" si="0"/>
        <v>00</v>
      </c>
      <c r="O20" t="str">
        <f t="shared" si="1"/>
        <v>03</v>
      </c>
    </row>
    <row r="21" spans="3:15" x14ac:dyDescent="0.25">
      <c r="C21" t="s">
        <v>587</v>
      </c>
    </row>
    <row r="27" spans="3:15" x14ac:dyDescent="0.25">
      <c r="L27" t="s">
        <v>549</v>
      </c>
      <c r="M27" t="s">
        <v>554</v>
      </c>
      <c r="N27" t="s">
        <v>566</v>
      </c>
    </row>
    <row r="28" spans="3:15" x14ac:dyDescent="0.25">
      <c r="D28" t="s">
        <v>541</v>
      </c>
      <c r="E28" t="s">
        <v>542</v>
      </c>
      <c r="F28" t="s">
        <v>543</v>
      </c>
      <c r="G28" t="s">
        <v>557</v>
      </c>
      <c r="I28" t="s">
        <v>545</v>
      </c>
      <c r="J28" t="s">
        <v>546</v>
      </c>
      <c r="K28" t="s">
        <v>561</v>
      </c>
      <c r="L28" t="s">
        <v>548</v>
      </c>
      <c r="O28" t="s">
        <v>550</v>
      </c>
    </row>
    <row r="29" spans="3:15" x14ac:dyDescent="0.25">
      <c r="C29" t="s">
        <v>540</v>
      </c>
      <c r="D29">
        <v>240</v>
      </c>
      <c r="E29" t="s">
        <v>544</v>
      </c>
      <c r="F29">
        <v>2</v>
      </c>
      <c r="G29">
        <v>0</v>
      </c>
      <c r="I29">
        <v>50</v>
      </c>
      <c r="J29" t="s">
        <v>547</v>
      </c>
      <c r="K29">
        <v>0</v>
      </c>
      <c r="L29" s="149">
        <v>0.2</v>
      </c>
      <c r="O29" t="s">
        <v>551</v>
      </c>
    </row>
    <row r="30" spans="3:15" x14ac:dyDescent="0.25">
      <c r="C30" t="s">
        <v>552</v>
      </c>
      <c r="D30">
        <v>24</v>
      </c>
      <c r="E30">
        <v>0</v>
      </c>
      <c r="F30">
        <v>2</v>
      </c>
      <c r="G30">
        <v>0</v>
      </c>
      <c r="I30">
        <v>10</v>
      </c>
      <c r="J30" t="s">
        <v>553</v>
      </c>
      <c r="K30">
        <v>0</v>
      </c>
      <c r="L30" s="148">
        <v>0.2</v>
      </c>
      <c r="M30" t="s">
        <v>555</v>
      </c>
    </row>
    <row r="31" spans="3:15" x14ac:dyDescent="0.25">
      <c r="C31" t="s">
        <v>556</v>
      </c>
      <c r="D31" t="s">
        <v>558</v>
      </c>
      <c r="E31" t="s">
        <v>559</v>
      </c>
      <c r="F31">
        <v>3</v>
      </c>
      <c r="G31">
        <v>300</v>
      </c>
      <c r="I31">
        <v>10</v>
      </c>
      <c r="J31" t="s">
        <v>560</v>
      </c>
      <c r="K31" s="149">
        <v>0.12</v>
      </c>
      <c r="L31" s="149">
        <v>0.5</v>
      </c>
      <c r="M31" s="59" t="s">
        <v>562</v>
      </c>
      <c r="N31" s="59"/>
      <c r="O31" t="s">
        <v>563</v>
      </c>
    </row>
    <row r="32" spans="3:15" x14ac:dyDescent="0.25">
      <c r="C32" t="s">
        <v>564</v>
      </c>
      <c r="D32">
        <v>-34</v>
      </c>
      <c r="E32">
        <v>33</v>
      </c>
      <c r="F32">
        <v>3</v>
      </c>
      <c r="G32">
        <v>0</v>
      </c>
      <c r="I32">
        <v>33</v>
      </c>
      <c r="J32" t="s">
        <v>565</v>
      </c>
      <c r="K32">
        <v>0</v>
      </c>
      <c r="L32" s="148">
        <v>0.67</v>
      </c>
      <c r="M32" t="s">
        <v>562</v>
      </c>
      <c r="N32" t="s">
        <v>567</v>
      </c>
    </row>
    <row r="33" spans="3:15" x14ac:dyDescent="0.25">
      <c r="C33" t="s">
        <v>568</v>
      </c>
      <c r="D33">
        <v>8.5</v>
      </c>
      <c r="E33" t="s">
        <v>569</v>
      </c>
      <c r="F33">
        <v>3</v>
      </c>
      <c r="G33">
        <v>0</v>
      </c>
      <c r="I33">
        <v>10</v>
      </c>
      <c r="J33" s="59" t="s">
        <v>553</v>
      </c>
      <c r="K33">
        <v>0</v>
      </c>
      <c r="L33" t="s">
        <v>570</v>
      </c>
      <c r="O33" t="s">
        <v>572</v>
      </c>
    </row>
    <row r="34" spans="3:15" x14ac:dyDescent="0.25">
      <c r="C34" t="s">
        <v>571</v>
      </c>
      <c r="D34">
        <v>13</v>
      </c>
      <c r="E34" t="s">
        <v>569</v>
      </c>
      <c r="F34">
        <v>3</v>
      </c>
      <c r="G34">
        <v>0</v>
      </c>
      <c r="I34">
        <v>10</v>
      </c>
      <c r="J34" s="59" t="s">
        <v>553</v>
      </c>
      <c r="L34" t="s">
        <v>570</v>
      </c>
      <c r="O34" t="s">
        <v>572</v>
      </c>
    </row>
  </sheetData>
  <mergeCells count="1">
    <mergeCell ref="B3:L3"/>
  </mergeCells>
  <hyperlinks>
    <hyperlink ref="B1" location="Contents!A1" display="Contents!A1"/>
    <hyperlink ref="R7" location="'Sensor configuration set'!A1" display="Sensor configuration se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6" t="s">
        <v>262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270</v>
      </c>
      <c r="D4" s="30">
        <v>5</v>
      </c>
      <c r="E4" s="31" t="s">
        <v>101</v>
      </c>
      <c r="F4" s="67" t="s">
        <v>118</v>
      </c>
    </row>
    <row r="5" spans="1:6" ht="15.75" thickBot="1" x14ac:dyDescent="0.3">
      <c r="A5">
        <v>1</v>
      </c>
      <c r="B5" t="s">
        <v>264</v>
      </c>
      <c r="D5" s="34"/>
      <c r="E5" s="35"/>
      <c r="F5" s="36"/>
    </row>
    <row r="6" spans="1:6" x14ac:dyDescent="0.25">
      <c r="A6">
        <v>2</v>
      </c>
      <c r="B6" t="s">
        <v>265</v>
      </c>
    </row>
    <row r="7" spans="1:6" x14ac:dyDescent="0.25">
      <c r="A7">
        <v>3</v>
      </c>
      <c r="B7" t="s">
        <v>318</v>
      </c>
      <c r="D7" s="12" t="s">
        <v>272</v>
      </c>
    </row>
    <row r="8" spans="1:6" x14ac:dyDescent="0.25">
      <c r="A8">
        <v>4</v>
      </c>
      <c r="B8" t="s">
        <v>267</v>
      </c>
      <c r="D8" t="s">
        <v>273</v>
      </c>
    </row>
    <row r="9" spans="1:6" x14ac:dyDescent="0.25">
      <c r="A9">
        <v>5</v>
      </c>
      <c r="B9" t="s">
        <v>268</v>
      </c>
    </row>
    <row r="10" spans="1:6" x14ac:dyDescent="0.25">
      <c r="A10">
        <v>6</v>
      </c>
      <c r="B10" t="s">
        <v>269</v>
      </c>
    </row>
    <row r="11" spans="1:6" x14ac:dyDescent="0.25">
      <c r="A11">
        <v>7</v>
      </c>
      <c r="B11" t="s">
        <v>271</v>
      </c>
    </row>
    <row r="12" spans="1:6" x14ac:dyDescent="0.25">
      <c r="A12">
        <v>8</v>
      </c>
      <c r="B12" t="s">
        <v>319</v>
      </c>
    </row>
    <row r="13" spans="1:6" x14ac:dyDescent="0.25">
      <c r="A13">
        <v>9</v>
      </c>
      <c r="B13" t="s">
        <v>360</v>
      </c>
    </row>
    <row r="14" spans="1:6" x14ac:dyDescent="0.25">
      <c r="A14">
        <v>10</v>
      </c>
      <c r="B14" t="s">
        <v>361</v>
      </c>
    </row>
    <row r="15" spans="1:6" x14ac:dyDescent="0.25">
      <c r="A15">
        <v>11</v>
      </c>
      <c r="B15" t="s">
        <v>362</v>
      </c>
    </row>
    <row r="16" spans="1:6" x14ac:dyDescent="0.25">
      <c r="A16">
        <v>12</v>
      </c>
      <c r="B16" t="s">
        <v>363</v>
      </c>
    </row>
    <row r="17" spans="1:2" x14ac:dyDescent="0.25">
      <c r="A17">
        <v>13</v>
      </c>
      <c r="B17" t="s">
        <v>364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7" x14ac:dyDescent="0.45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77" bestFit="1" customWidth="1"/>
    <col min="2" max="2" width="14.140625" customWidth="1"/>
  </cols>
  <sheetData>
    <row r="1" spans="1:2" ht="26.25" x14ac:dyDescent="0.4">
      <c r="A1" s="57" t="s">
        <v>181</v>
      </c>
    </row>
    <row r="2" spans="1:2" x14ac:dyDescent="0.25">
      <c r="A2" t="s">
        <v>110</v>
      </c>
      <c r="B2" t="s">
        <v>167</v>
      </c>
    </row>
    <row r="3" spans="1:2" x14ac:dyDescent="0.25">
      <c r="A3" t="s">
        <v>109</v>
      </c>
      <c r="B3" t="s">
        <v>168</v>
      </c>
    </row>
    <row r="4" spans="1:2" x14ac:dyDescent="0.25">
      <c r="A4" t="s">
        <v>111</v>
      </c>
      <c r="B4" t="s">
        <v>369</v>
      </c>
    </row>
    <row r="5" spans="1:2" x14ac:dyDescent="0.25">
      <c r="A5" t="s">
        <v>256</v>
      </c>
      <c r="B5" t="s">
        <v>320</v>
      </c>
    </row>
    <row r="6" spans="1:2" x14ac:dyDescent="0.25">
      <c r="A6" t="s">
        <v>257</v>
      </c>
      <c r="B6" t="s">
        <v>320</v>
      </c>
    </row>
    <row r="7" spans="1:2" x14ac:dyDescent="0.25">
      <c r="A7" t="s">
        <v>266</v>
      </c>
    </row>
    <row r="9" spans="1:2" x14ac:dyDescent="0.25">
      <c r="A9" t="s">
        <v>326</v>
      </c>
    </row>
    <row r="10" spans="1:2" x14ac:dyDescent="0.25">
      <c r="A10" t="s">
        <v>300</v>
      </c>
      <c r="B10" t="s">
        <v>320</v>
      </c>
    </row>
    <row r="11" spans="1:2" x14ac:dyDescent="0.25">
      <c r="A11" t="s">
        <v>301</v>
      </c>
      <c r="B11" t="s">
        <v>321</v>
      </c>
    </row>
    <row r="12" spans="1:2" x14ac:dyDescent="0.25">
      <c r="A12" t="s">
        <v>302</v>
      </c>
      <c r="B12" t="s">
        <v>320</v>
      </c>
    </row>
    <row r="13" spans="1:2" x14ac:dyDescent="0.25">
      <c r="A13" t="s">
        <v>303</v>
      </c>
      <c r="B13" t="s">
        <v>320</v>
      </c>
    </row>
    <row r="14" spans="1:2" x14ac:dyDescent="0.25">
      <c r="A14" t="s">
        <v>304</v>
      </c>
      <c r="B14" t="s">
        <v>322</v>
      </c>
    </row>
    <row r="15" spans="1:2" x14ac:dyDescent="0.25">
      <c r="A15" t="s">
        <v>305</v>
      </c>
      <c r="B15" t="s">
        <v>320</v>
      </c>
    </row>
    <row r="16" spans="1:2" x14ac:dyDescent="0.25">
      <c r="A16" t="s">
        <v>306</v>
      </c>
      <c r="B16" t="s">
        <v>320</v>
      </c>
    </row>
    <row r="17" spans="1:3" x14ac:dyDescent="0.25">
      <c r="A17" t="s">
        <v>308</v>
      </c>
      <c r="B17" t="s">
        <v>323</v>
      </c>
    </row>
    <row r="18" spans="1:3" x14ac:dyDescent="0.25">
      <c r="A18" t="s">
        <v>309</v>
      </c>
      <c r="B18" t="s">
        <v>324</v>
      </c>
    </row>
    <row r="19" spans="1:3" x14ac:dyDescent="0.25">
      <c r="A19" t="s">
        <v>310</v>
      </c>
      <c r="B19" t="s">
        <v>320</v>
      </c>
    </row>
    <row r="20" spans="1:3" x14ac:dyDescent="0.25">
      <c r="A20" t="s">
        <v>311</v>
      </c>
      <c r="B20" t="s">
        <v>320</v>
      </c>
    </row>
    <row r="21" spans="1:3" x14ac:dyDescent="0.25">
      <c r="A21" t="s">
        <v>312</v>
      </c>
      <c r="B21" t="s">
        <v>320</v>
      </c>
    </row>
    <row r="22" spans="1:3" x14ac:dyDescent="0.25">
      <c r="A22" t="s">
        <v>313</v>
      </c>
      <c r="B22" t="s">
        <v>320</v>
      </c>
    </row>
    <row r="23" spans="1:3" x14ac:dyDescent="0.25">
      <c r="A23" t="s">
        <v>331</v>
      </c>
      <c r="B23" t="s">
        <v>320</v>
      </c>
      <c r="C23" t="s">
        <v>332</v>
      </c>
    </row>
    <row r="24" spans="1:3" x14ac:dyDescent="0.25">
      <c r="A24" t="s">
        <v>314</v>
      </c>
      <c r="B24" t="s">
        <v>320</v>
      </c>
    </row>
    <row r="25" spans="1:3" x14ac:dyDescent="0.25">
      <c r="A25" t="s">
        <v>315</v>
      </c>
      <c r="B25" t="s">
        <v>320</v>
      </c>
      <c r="C25" s="56" t="s">
        <v>316</v>
      </c>
    </row>
    <row r="26" spans="1:3" x14ac:dyDescent="0.25">
      <c r="A26" t="s">
        <v>317</v>
      </c>
      <c r="B26" t="s">
        <v>320</v>
      </c>
    </row>
    <row r="27" spans="1:3" x14ac:dyDescent="0.25">
      <c r="A27" t="s">
        <v>329</v>
      </c>
      <c r="B27" t="s">
        <v>320</v>
      </c>
    </row>
    <row r="28" spans="1:3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x14ac:dyDescent="0.25">
      <c r="A30" t="s">
        <v>260</v>
      </c>
      <c r="B30" t="s">
        <v>320</v>
      </c>
    </row>
    <row r="31" spans="1:3" x14ac:dyDescent="0.25">
      <c r="A31" t="s">
        <v>259</v>
      </c>
    </row>
    <row r="33" spans="1:3" x14ac:dyDescent="0.25">
      <c r="A33" t="s">
        <v>327</v>
      </c>
    </row>
    <row r="34" spans="1:3" x14ac:dyDescent="0.25">
      <c r="A34" t="s">
        <v>328</v>
      </c>
      <c r="B34" t="s">
        <v>320</v>
      </c>
    </row>
    <row r="35" spans="1:3" x14ac:dyDescent="0.25">
      <c r="A35" t="s">
        <v>330</v>
      </c>
      <c r="B35" t="s">
        <v>320</v>
      </c>
      <c r="C35" t="s">
        <v>333</v>
      </c>
    </row>
    <row r="36" spans="1:3" x14ac:dyDescent="0.25">
      <c r="A36" t="s">
        <v>334</v>
      </c>
      <c r="B36" t="s">
        <v>320</v>
      </c>
      <c r="C36" t="s">
        <v>365</v>
      </c>
    </row>
    <row r="37" spans="1:3" x14ac:dyDescent="0.25">
      <c r="A37" t="s">
        <v>465</v>
      </c>
      <c r="B37" t="s">
        <v>320</v>
      </c>
    </row>
    <row r="38" spans="1:3" x14ac:dyDescent="0.25">
      <c r="A38" t="s">
        <v>466</v>
      </c>
      <c r="B38" t="s">
        <v>320</v>
      </c>
    </row>
    <row r="39" spans="1:3" x14ac:dyDescent="0.25">
      <c r="A39" t="s">
        <v>467</v>
      </c>
      <c r="B39" t="s">
        <v>320</v>
      </c>
    </row>
    <row r="40" spans="1:3" x14ac:dyDescent="0.25">
      <c r="A40" t="s">
        <v>468</v>
      </c>
      <c r="B40" t="s">
        <v>320</v>
      </c>
    </row>
    <row r="41" spans="1:3" x14ac:dyDescent="0.25">
      <c r="A41" t="s">
        <v>469</v>
      </c>
      <c r="B41" t="s">
        <v>320</v>
      </c>
    </row>
    <row r="42" spans="1:3" x14ac:dyDescent="0.25">
      <c r="A42" t="s">
        <v>470</v>
      </c>
      <c r="B42" t="s">
        <v>320</v>
      </c>
    </row>
    <row r="43" spans="1:3" x14ac:dyDescent="0.25">
      <c r="A43" t="s">
        <v>471</v>
      </c>
      <c r="B43" t="s">
        <v>320</v>
      </c>
    </row>
    <row r="44" spans="1:3" x14ac:dyDescent="0.25">
      <c r="A44" t="s">
        <v>505</v>
      </c>
      <c r="B44" t="s">
        <v>320</v>
      </c>
    </row>
    <row r="45" spans="1:3" x14ac:dyDescent="0.25">
      <c r="A45" t="s">
        <v>506</v>
      </c>
      <c r="B45" t="s">
        <v>320</v>
      </c>
    </row>
    <row r="46" spans="1:3" x14ac:dyDescent="0.25">
      <c r="A46" t="s">
        <v>534</v>
      </c>
      <c r="B46" t="s">
        <v>320</v>
      </c>
    </row>
    <row r="47" spans="1:3" x14ac:dyDescent="0.25">
      <c r="A47" t="s">
        <v>612</v>
      </c>
      <c r="B47" t="s">
        <v>320</v>
      </c>
    </row>
    <row r="48" spans="1:3" x14ac:dyDescent="0.25">
      <c r="A48" t="s">
        <v>621</v>
      </c>
    </row>
    <row r="50" spans="1:1" x14ac:dyDescent="0.25">
      <c r="A50" t="s">
        <v>366</v>
      </c>
    </row>
    <row r="51" spans="1:1" ht="30" x14ac:dyDescent="0.25">
      <c r="A51" s="75" t="s">
        <v>367</v>
      </c>
    </row>
    <row r="53" spans="1:1" x14ac:dyDescent="0.25">
      <c r="A53" t="s">
        <v>581</v>
      </c>
    </row>
    <row r="54" spans="1:1" x14ac:dyDescent="0.25">
      <c r="A54" t="s">
        <v>582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7" x14ac:dyDescent="0.45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623</v>
      </c>
    </row>
    <row r="8" spans="1:4" x14ac:dyDescent="0.25">
      <c r="A8" t="s">
        <v>480</v>
      </c>
      <c r="B8">
        <v>0.2</v>
      </c>
      <c r="C8">
        <v>50</v>
      </c>
      <c r="D8" t="s">
        <v>624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7" x14ac:dyDescent="0.45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7" x14ac:dyDescent="0.45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7" x14ac:dyDescent="0.45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7" x14ac:dyDescent="0.45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XFD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7" x14ac:dyDescent="0.45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30" t="s">
        <v>280</v>
      </c>
      <c r="B4" s="130"/>
      <c r="C4" s="130"/>
      <c r="E4" s="130" t="s">
        <v>281</v>
      </c>
      <c r="F4" s="130"/>
      <c r="G4" s="130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topLeftCell="A46" workbookViewId="0">
      <selection activeCell="D55" sqref="D55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1" spans="2:10" ht="26.25" x14ac:dyDescent="0.4">
      <c r="B1" s="57" t="s">
        <v>181</v>
      </c>
    </row>
    <row r="3" spans="2:10" ht="23.25" x14ac:dyDescent="0.35">
      <c r="B3" s="130" t="s">
        <v>292</v>
      </c>
      <c r="C3" s="130"/>
      <c r="D3" s="130"/>
      <c r="H3" s="130" t="s">
        <v>293</v>
      </c>
      <c r="I3" s="130"/>
      <c r="J3" s="130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31" t="s">
        <v>307</v>
      </c>
      <c r="I22" s="132"/>
      <c r="J22" s="133"/>
    </row>
    <row r="23" spans="2:10" ht="15.75" thickBot="1" x14ac:dyDescent="0.3">
      <c r="B23" s="27" t="s">
        <v>105</v>
      </c>
      <c r="C23" s="28" t="s">
        <v>106</v>
      </c>
      <c r="D23" s="29"/>
      <c r="H23" s="134"/>
      <c r="I23" s="135"/>
      <c r="J23" s="136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ht="3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45" t="s">
        <v>535</v>
      </c>
    </row>
    <row r="39" spans="4:10" ht="15.75" thickBot="1" x14ac:dyDescent="0.3">
      <c r="H39" s="24" t="s">
        <v>102</v>
      </c>
      <c r="I39" s="25" t="s">
        <v>102</v>
      </c>
      <c r="J39" s="26" t="s">
        <v>102</v>
      </c>
    </row>
    <row r="40" spans="4:10" ht="15.75" thickBot="1" x14ac:dyDescent="0.3"/>
    <row r="41" spans="4:10" x14ac:dyDescent="0.25">
      <c r="H41" s="19" t="s">
        <v>105</v>
      </c>
      <c r="I41" s="20" t="s">
        <v>106</v>
      </c>
      <c r="J41" s="21" t="s">
        <v>100</v>
      </c>
    </row>
    <row r="42" spans="4:10" x14ac:dyDescent="0.25">
      <c r="D42" t="s">
        <v>371</v>
      </c>
      <c r="H42" s="22">
        <v>4</v>
      </c>
      <c r="I42" s="18">
        <v>4</v>
      </c>
      <c r="J42" s="23" t="s">
        <v>373</v>
      </c>
    </row>
    <row r="43" spans="4:10" ht="15.75" thickBot="1" x14ac:dyDescent="0.3">
      <c r="H43" s="24" t="s">
        <v>102</v>
      </c>
      <c r="I43" s="25" t="s">
        <v>102</v>
      </c>
      <c r="J43" s="26" t="s">
        <v>102</v>
      </c>
    </row>
    <row r="53" spans="2:12" ht="15.75" thickBot="1" x14ac:dyDescent="0.3"/>
    <row r="54" spans="2:12" x14ac:dyDescent="0.25">
      <c r="B54" s="77" t="s">
        <v>105</v>
      </c>
      <c r="C54" s="78" t="s">
        <v>106</v>
      </c>
      <c r="D54" s="79"/>
    </row>
    <row r="55" spans="2:12" x14ac:dyDescent="0.25">
      <c r="B55" s="80">
        <v>4</v>
      </c>
      <c r="C55" s="81">
        <v>2</v>
      </c>
      <c r="D55" s="67" t="s">
        <v>104</v>
      </c>
    </row>
    <row r="56" spans="2:12" x14ac:dyDescent="0.25">
      <c r="B56" s="80">
        <v>5</v>
      </c>
      <c r="C56" s="81" t="s">
        <v>101</v>
      </c>
      <c r="D56" s="83" t="s">
        <v>274</v>
      </c>
      <c r="K56" t="s">
        <v>345</v>
      </c>
      <c r="L56">
        <v>6</v>
      </c>
    </row>
    <row r="57" spans="2:12" x14ac:dyDescent="0.25">
      <c r="B57" s="80">
        <v>6</v>
      </c>
      <c r="C57" s="81" t="s">
        <v>101</v>
      </c>
      <c r="D57" s="82" t="s">
        <v>377</v>
      </c>
      <c r="K57" t="s">
        <v>346</v>
      </c>
    </row>
    <row r="58" spans="2:12" x14ac:dyDescent="0.25">
      <c r="B58" s="80" t="s">
        <v>338</v>
      </c>
      <c r="C58" s="81" t="s">
        <v>99</v>
      </c>
      <c r="D58" s="82" t="s">
        <v>344</v>
      </c>
      <c r="K58" t="s">
        <v>347</v>
      </c>
    </row>
    <row r="59" spans="2:12" x14ac:dyDescent="0.25">
      <c r="B59" s="80">
        <v>9</v>
      </c>
      <c r="C59" s="81" t="s">
        <v>101</v>
      </c>
      <c r="D59" s="82" t="s">
        <v>374</v>
      </c>
    </row>
    <row r="60" spans="2:12" x14ac:dyDescent="0.25">
      <c r="B60" s="80" t="s">
        <v>339</v>
      </c>
      <c r="C60" s="81" t="s">
        <v>99</v>
      </c>
      <c r="D60" s="82" t="s">
        <v>342</v>
      </c>
    </row>
    <row r="61" spans="2:12" x14ac:dyDescent="0.25">
      <c r="B61" s="80">
        <v>12</v>
      </c>
      <c r="C61" s="81" t="s">
        <v>101</v>
      </c>
      <c r="D61" s="82" t="s">
        <v>352</v>
      </c>
    </row>
    <row r="62" spans="2:12" x14ac:dyDescent="0.25">
      <c r="B62" s="80" t="s">
        <v>348</v>
      </c>
      <c r="C62" s="81" t="s">
        <v>99</v>
      </c>
      <c r="D62" s="82" t="s">
        <v>353</v>
      </c>
    </row>
    <row r="63" spans="2:12" x14ac:dyDescent="0.25">
      <c r="B63" s="80">
        <v>15</v>
      </c>
      <c r="C63" s="81" t="s">
        <v>101</v>
      </c>
      <c r="D63" s="82" t="s">
        <v>354</v>
      </c>
    </row>
    <row r="64" spans="2:12" ht="15.75" thickBot="1" x14ac:dyDescent="0.3">
      <c r="B64" s="80" t="s">
        <v>349</v>
      </c>
      <c r="C64" s="81" t="s">
        <v>99</v>
      </c>
      <c r="D64" s="82" t="s">
        <v>355</v>
      </c>
    </row>
    <row r="65" spans="2:10" x14ac:dyDescent="0.25">
      <c r="B65" s="80">
        <v>18</v>
      </c>
      <c r="C65" s="81" t="s">
        <v>101</v>
      </c>
      <c r="D65" s="82" t="s">
        <v>356</v>
      </c>
      <c r="H65" s="27" t="s">
        <v>105</v>
      </c>
      <c r="I65" s="28" t="s">
        <v>106</v>
      </c>
      <c r="J65" s="29"/>
    </row>
    <row r="66" spans="2:10" x14ac:dyDescent="0.25">
      <c r="B66" s="80" t="s">
        <v>350</v>
      </c>
      <c r="C66" s="81" t="s">
        <v>99</v>
      </c>
      <c r="D66" s="82" t="s">
        <v>357</v>
      </c>
      <c r="H66" s="30"/>
      <c r="I66" s="31"/>
      <c r="J66" s="32"/>
    </row>
    <row r="67" spans="2:10" x14ac:dyDescent="0.25">
      <c r="B67" s="80">
        <v>21</v>
      </c>
      <c r="C67" s="81" t="s">
        <v>101</v>
      </c>
      <c r="D67" s="82" t="s">
        <v>358</v>
      </c>
      <c r="H67" s="30"/>
      <c r="I67" s="31">
        <v>6</v>
      </c>
      <c r="J67" s="32" t="s">
        <v>120</v>
      </c>
    </row>
    <row r="68" spans="2:10" x14ac:dyDescent="0.25">
      <c r="B68" s="80" t="s">
        <v>351</v>
      </c>
      <c r="C68" s="81" t="s">
        <v>99</v>
      </c>
      <c r="D68" s="82" t="s">
        <v>359</v>
      </c>
      <c r="H68" s="30"/>
      <c r="I68" s="31" t="s">
        <v>101</v>
      </c>
      <c r="J68" s="32" t="s">
        <v>125</v>
      </c>
    </row>
    <row r="69" spans="2:10" x14ac:dyDescent="0.25">
      <c r="B69" s="80" t="s">
        <v>129</v>
      </c>
      <c r="C69" s="81" t="s">
        <v>129</v>
      </c>
      <c r="D69" s="82" t="s">
        <v>129</v>
      </c>
      <c r="H69" s="30"/>
      <c r="I69" s="31" t="s">
        <v>108</v>
      </c>
      <c r="J69" s="32" t="s">
        <v>121</v>
      </c>
    </row>
    <row r="70" spans="2:10" x14ac:dyDescent="0.25">
      <c r="B70" s="80">
        <v>39</v>
      </c>
      <c r="C70" s="81" t="s">
        <v>101</v>
      </c>
      <c r="D70" s="82" t="s">
        <v>340</v>
      </c>
      <c r="H70" s="30"/>
      <c r="I70" s="31" t="s">
        <v>101</v>
      </c>
      <c r="J70" s="32" t="s">
        <v>126</v>
      </c>
    </row>
    <row r="71" spans="2:10" x14ac:dyDescent="0.25">
      <c r="B71" s="80" t="s">
        <v>343</v>
      </c>
      <c r="C71" s="81" t="s">
        <v>99</v>
      </c>
      <c r="D71" s="82" t="s">
        <v>341</v>
      </c>
      <c r="H71" s="30"/>
      <c r="I71" s="10" t="s">
        <v>132</v>
      </c>
      <c r="J71" s="37" t="s">
        <v>122</v>
      </c>
    </row>
    <row r="72" spans="2:10" x14ac:dyDescent="0.25">
      <c r="B72" s="80">
        <v>42</v>
      </c>
      <c r="C72" s="81" t="s">
        <v>101</v>
      </c>
      <c r="D72" s="83" t="s">
        <v>376</v>
      </c>
      <c r="H72" s="30"/>
      <c r="I72" s="31" t="s">
        <v>133</v>
      </c>
      <c r="J72" s="37" t="s">
        <v>123</v>
      </c>
    </row>
    <row r="73" spans="2:10" x14ac:dyDescent="0.25">
      <c r="B73" s="80" t="s">
        <v>380</v>
      </c>
      <c r="C73" s="81" t="s">
        <v>99</v>
      </c>
      <c r="D73" s="83" t="s">
        <v>379</v>
      </c>
      <c r="H73" s="30"/>
      <c r="I73" s="31" t="s">
        <v>101</v>
      </c>
      <c r="J73" s="32" t="s">
        <v>127</v>
      </c>
    </row>
    <row r="74" spans="2:10" x14ac:dyDescent="0.25">
      <c r="B74" s="80" t="s">
        <v>129</v>
      </c>
      <c r="C74" s="81" t="s">
        <v>129</v>
      </c>
      <c r="D74" s="83" t="s">
        <v>129</v>
      </c>
      <c r="H74" s="30"/>
      <c r="I74" s="31" t="s">
        <v>101</v>
      </c>
      <c r="J74" s="32" t="s">
        <v>128</v>
      </c>
    </row>
    <row r="75" spans="2:10" ht="15.75" thickBot="1" x14ac:dyDescent="0.3">
      <c r="B75" s="84" t="s">
        <v>378</v>
      </c>
      <c r="C75" s="85"/>
      <c r="D75" s="88" t="s">
        <v>375</v>
      </c>
      <c r="H75" s="30" t="s">
        <v>129</v>
      </c>
      <c r="I75" s="31" t="s">
        <v>129</v>
      </c>
      <c r="J75" s="37" t="s">
        <v>129</v>
      </c>
    </row>
    <row r="76" spans="2:10" x14ac:dyDescent="0.25">
      <c r="H76" s="30"/>
      <c r="I76" s="31" t="s">
        <v>101</v>
      </c>
      <c r="J76" s="32" t="s">
        <v>130</v>
      </c>
    </row>
    <row r="77" spans="2:10" ht="15.75" thickBot="1" x14ac:dyDescent="0.3">
      <c r="H77" s="34"/>
      <c r="I77" s="35" t="s">
        <v>101</v>
      </c>
      <c r="J77" s="36" t="s">
        <v>131</v>
      </c>
    </row>
    <row r="80" spans="2:10" ht="15.75" thickBot="1" x14ac:dyDescent="0.3"/>
    <row r="81" spans="2:5" x14ac:dyDescent="0.25">
      <c r="B81" s="27" t="s">
        <v>105</v>
      </c>
      <c r="C81" s="28" t="s">
        <v>106</v>
      </c>
      <c r="D81" s="29"/>
    </row>
    <row r="82" spans="2:5" x14ac:dyDescent="0.25">
      <c r="B82" s="30">
        <v>4</v>
      </c>
      <c r="C82" s="31">
        <v>5</v>
      </c>
      <c r="D82" s="37" t="s">
        <v>275</v>
      </c>
      <c r="E82" t="s">
        <v>320</v>
      </c>
    </row>
    <row r="83" spans="2:5" x14ac:dyDescent="0.25">
      <c r="B83" s="33"/>
      <c r="C83" s="31"/>
      <c r="D83" s="32" t="s">
        <v>112</v>
      </c>
    </row>
    <row r="84" spans="2:5" x14ac:dyDescent="0.25">
      <c r="B84" s="30"/>
      <c r="C84" s="31"/>
      <c r="D84" s="32" t="s">
        <v>113</v>
      </c>
    </row>
    <row r="85" spans="2:5" x14ac:dyDescent="0.25">
      <c r="B85" s="30"/>
      <c r="C85" s="31"/>
      <c r="D85" s="32" t="s">
        <v>114</v>
      </c>
    </row>
    <row r="86" spans="2:5" x14ac:dyDescent="0.25">
      <c r="B86" s="30"/>
      <c r="C86" s="31"/>
      <c r="D86" s="32" t="s">
        <v>115</v>
      </c>
    </row>
    <row r="87" spans="2:5" x14ac:dyDescent="0.25">
      <c r="B87" s="30"/>
      <c r="C87" s="31"/>
      <c r="D87" s="37" t="s">
        <v>117</v>
      </c>
    </row>
    <row r="88" spans="2:5" x14ac:dyDescent="0.25">
      <c r="B88" s="38"/>
      <c r="C88" s="31"/>
      <c r="D88" s="32" t="s">
        <v>116</v>
      </c>
    </row>
    <row r="89" spans="2:5" x14ac:dyDescent="0.25">
      <c r="B89" s="30"/>
      <c r="C89" s="31"/>
      <c r="D89" s="37" t="s">
        <v>124</v>
      </c>
    </row>
    <row r="90" spans="2:5" x14ac:dyDescent="0.25">
      <c r="B90" s="30"/>
      <c r="C90" s="31"/>
      <c r="D90" s="37" t="s">
        <v>134</v>
      </c>
    </row>
    <row r="91" spans="2:5" x14ac:dyDescent="0.25">
      <c r="B91" s="30"/>
      <c r="C91" s="31"/>
      <c r="D91" s="37" t="s">
        <v>275</v>
      </c>
    </row>
    <row r="92" spans="2:5" x14ac:dyDescent="0.25">
      <c r="B92" s="30"/>
      <c r="C92" s="31"/>
      <c r="D92" s="37" t="s">
        <v>276</v>
      </c>
    </row>
    <row r="93" spans="2:5" x14ac:dyDescent="0.25">
      <c r="B93" s="30"/>
      <c r="C93" s="31"/>
      <c r="D93" s="32"/>
    </row>
    <row r="94" spans="2:5" x14ac:dyDescent="0.25">
      <c r="B94" s="30"/>
      <c r="C94" s="31"/>
      <c r="D94" s="32"/>
    </row>
    <row r="95" spans="2:5" x14ac:dyDescent="0.25">
      <c r="B95" s="30"/>
      <c r="C95" s="31"/>
      <c r="D95" s="32"/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ht="15.75" thickBot="1" x14ac:dyDescent="0.3">
      <c r="B98" s="34"/>
      <c r="C98" s="35"/>
      <c r="D98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5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137" t="s">
        <v>394</v>
      </c>
      <c r="J4" s="138"/>
      <c r="K4" s="139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142" t="s">
        <v>387</v>
      </c>
      <c r="D8" s="144"/>
      <c r="E8" s="144"/>
      <c r="F8" s="143"/>
      <c r="G8" s="94" t="s">
        <v>388</v>
      </c>
      <c r="H8" s="97" t="s">
        <v>391</v>
      </c>
      <c r="I8" s="100" t="s">
        <v>403</v>
      </c>
      <c r="J8" s="140" t="s">
        <v>397</v>
      </c>
      <c r="K8" s="141"/>
      <c r="L8" s="94" t="s">
        <v>389</v>
      </c>
      <c r="M8" s="140" t="s">
        <v>397</v>
      </c>
      <c r="N8" s="141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142" t="s">
        <v>387</v>
      </c>
      <c r="D9" s="144"/>
      <c r="E9" s="144"/>
      <c r="F9" s="143"/>
      <c r="G9" s="94" t="s">
        <v>393</v>
      </c>
      <c r="H9" s="94" t="s">
        <v>392</v>
      </c>
      <c r="I9" s="94" t="s">
        <v>390</v>
      </c>
      <c r="J9" s="142" t="s">
        <v>610</v>
      </c>
      <c r="K9" s="143"/>
      <c r="L9" s="94" t="s">
        <v>398</v>
      </c>
      <c r="M9" s="142" t="s">
        <v>611</v>
      </c>
      <c r="N9" s="143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21</vt:i4>
      </vt:variant>
      <vt:variant>
        <vt:lpstr>Pomenované rozsahy</vt:lpstr>
      </vt:variant>
      <vt:variant>
        <vt:i4>1</vt:i4>
      </vt:variant>
    </vt:vector>
  </HeadingPairs>
  <TitlesOfParts>
    <vt:vector size="22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2019-08-07T11:29:19Z</dcterms:modified>
</cp:coreProperties>
</file>