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queryTables/queryTable1.xml" ContentType="application/vnd.openxmlformats-officedocument.spreadsheetml.queryTab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ROJECTS\01_GIT_REPOS\FRA_Sensor_platform\1-SystemDocs\"/>
    </mc:Choice>
  </mc:AlternateContent>
  <bookViews>
    <workbookView xWindow="28680" yWindow="-120" windowWidth="20730" windowHeight="11760" firstSheet="3" activeTab="10"/>
  </bookViews>
  <sheets>
    <sheet name="Contents" sheetId="13" r:id="rId1"/>
    <sheet name="SPI ETH ESP32" sheetId="1" r:id="rId2"/>
    <sheet name="Pinout ETH DEEK" sheetId="2" r:id="rId3"/>
    <sheet name="JTAG conn" sheetId="3" r:id="rId4"/>
    <sheet name="SD usage" sheetId="4" r:id="rId5"/>
    <sheet name="UDP packets" sheetId="5" r:id="rId6"/>
    <sheet name="UDP datagram definition" sheetId="6" r:id="rId7"/>
    <sheet name="Message Types" sheetId="7" r:id="rId8"/>
    <sheet name="Meas_sample" sheetId="18" r:id="rId9"/>
    <sheet name="Sensor Type table" sheetId="19" r:id="rId10"/>
    <sheet name="LabVIEW data log" sheetId="20" r:id="rId11"/>
    <sheet name="Error Codes" sheetId="16" r:id="rId12"/>
    <sheet name="LW Error Codes" sheetId="17" r:id="rId13"/>
    <sheet name="Time budget" sheetId="11" r:id="rId14"/>
    <sheet name="TO DO" sheetId="8" r:id="rId15"/>
    <sheet name="System setup" sheetId="12" r:id="rId16"/>
    <sheet name="Sensors Example datasheet val." sheetId="14" r:id="rId17"/>
    <sheet name="IssueTracking" sheetId="15" r:id="rId18"/>
  </sheets>
  <definedNames>
    <definedName name="error_codes" localSheetId="11">'Error Codes'!$A$4:$B$17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7" i="19" l="1"/>
  <c r="J8" i="19" s="1"/>
  <c r="J9" i="19" s="1"/>
  <c r="J10" i="19" s="1"/>
  <c r="J11" i="19" s="1"/>
  <c r="J12" i="19" s="1"/>
  <c r="J13" i="19" s="1"/>
  <c r="J14" i="19" s="1"/>
  <c r="J15" i="19" s="1"/>
  <c r="J16" i="19" s="1"/>
  <c r="J6" i="19"/>
  <c r="C6" i="19"/>
  <c r="C7" i="19"/>
  <c r="C8" i="19"/>
  <c r="C9" i="19"/>
  <c r="C10" i="19"/>
  <c r="C11" i="19"/>
  <c r="C12" i="19"/>
  <c r="C13" i="19"/>
  <c r="C14" i="19"/>
  <c r="C15" i="19"/>
  <c r="C16" i="19"/>
  <c r="C17" i="19"/>
  <c r="C18" i="19"/>
  <c r="C5" i="19"/>
  <c r="B13" i="11" l="1"/>
  <c r="B11" i="11"/>
  <c r="B12" i="11" s="1"/>
  <c r="C5" i="4" l="1"/>
  <c r="C7" i="4" s="1"/>
  <c r="C8" i="4" s="1"/>
  <c r="C9" i="4" s="1"/>
  <c r="C10" i="4" s="1"/>
</calcChain>
</file>

<file path=xl/connections.xml><?xml version="1.0" encoding="utf-8"?>
<connections xmlns="http://schemas.openxmlformats.org/spreadsheetml/2006/main">
  <connection id="1" name="error_codes" type="6" refreshedVersion="5" background="1" refreshOnLoad="1" saveData="1">
    <textPr codePage="850" sourceFile="D:\PROJECTS\01_GIT_REPOS\FRA_Sensor_platform\3-FW_SW\2-SW_log_PC\1-LabVIEW_app\error_codes.csv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<sst xmlns="http://schemas.openxmlformats.org/spreadsheetml/2006/main" count="715" uniqueCount="472">
  <si>
    <t>ETH*</t>
  </si>
  <si>
    <t>name</t>
  </si>
  <si>
    <t>cable</t>
  </si>
  <si>
    <t>ESP32</t>
  </si>
  <si>
    <t>Huzzah</t>
  </si>
  <si>
    <t>meas on</t>
  </si>
  <si>
    <t>huzzah</t>
  </si>
  <si>
    <t>pin</t>
  </si>
  <si>
    <t>VSPI</t>
  </si>
  <si>
    <t>IO</t>
  </si>
  <si>
    <t>cables</t>
  </si>
  <si>
    <t>CS</t>
  </si>
  <si>
    <t>y-purple</t>
  </si>
  <si>
    <t>IO5</t>
  </si>
  <si>
    <t>SCK</t>
  </si>
  <si>
    <t>MOSI</t>
  </si>
  <si>
    <t>y-grey</t>
  </si>
  <si>
    <t>IO23</t>
  </si>
  <si>
    <t>highZ?CS</t>
  </si>
  <si>
    <t>MISO</t>
  </si>
  <si>
    <t>y-white</t>
  </si>
  <si>
    <t>IO19</t>
  </si>
  <si>
    <t>highZ?MISO</t>
  </si>
  <si>
    <t>grey</t>
  </si>
  <si>
    <t>IO18</t>
  </si>
  <si>
    <t>GND</t>
  </si>
  <si>
    <t>white</t>
  </si>
  <si>
    <t>5V</t>
  </si>
  <si>
    <t>purple</t>
  </si>
  <si>
    <t>USB</t>
  </si>
  <si>
    <t>*Deek-robot</t>
  </si>
  <si>
    <t>NANO Ethernet Shield V1.0</t>
  </si>
  <si>
    <t>datasheet</t>
  </si>
  <si>
    <t>ESP marking</t>
  </si>
  <si>
    <t>MOSI/18</t>
  </si>
  <si>
    <t>MISO/19</t>
  </si>
  <si>
    <t>SCK/5</t>
  </si>
  <si>
    <t>SDA/23</t>
  </si>
  <si>
    <t>ETH DEEK</t>
  </si>
  <si>
    <t>pin conn</t>
  </si>
  <si>
    <t>JLINK</t>
  </si>
  <si>
    <t>color</t>
  </si>
  <si>
    <t>signal</t>
  </si>
  <si>
    <t>Vcc</t>
  </si>
  <si>
    <t>red</t>
  </si>
  <si>
    <t>3V</t>
  </si>
  <si>
    <t>black</t>
  </si>
  <si>
    <t>TDI</t>
  </si>
  <si>
    <t>IO12</t>
  </si>
  <si>
    <t>TMS</t>
  </si>
  <si>
    <t>IO14</t>
  </si>
  <si>
    <t>TCK</t>
  </si>
  <si>
    <t>IO13</t>
  </si>
  <si>
    <t>TDO</t>
  </si>
  <si>
    <t>blue</t>
  </si>
  <si>
    <t>IO15</t>
  </si>
  <si>
    <t>nRST</t>
  </si>
  <si>
    <t>green</t>
  </si>
  <si>
    <t>EN</t>
  </si>
  <si>
    <t>RST</t>
  </si>
  <si>
    <t>aligned with&gt;</t>
  </si>
  <si>
    <t>esp docs:</t>
  </si>
  <si>
    <t xml:space="preserve"> </t>
  </si>
  <si>
    <t>ESP32 Pin</t>
  </si>
  <si>
    <t>JTAG Signal</t>
  </si>
  <si>
    <t>CHIP_PU</t>
  </si>
  <si>
    <t>TRST_N</t>
  </si>
  <si>
    <t>MTDO / GPIO15</t>
  </si>
  <si>
    <t>MTDI / GPIO12</t>
  </si>
  <si>
    <t>MTCK / GPIO13</t>
  </si>
  <si>
    <t>MTMS / GPIO14</t>
  </si>
  <si>
    <t>https://docs.espressif.com/projects/esp-idf/en/latest/api-guides/jtag-debugging/configure-other-jtag.html</t>
  </si>
  <si>
    <t>nTRST</t>
  </si>
  <si>
    <t>color 2</t>
  </si>
  <si>
    <t>brown</t>
  </si>
  <si>
    <t xml:space="preserve">red </t>
  </si>
  <si>
    <t>maroon</t>
  </si>
  <si>
    <t>Total memory</t>
  </si>
  <si>
    <t xml:space="preserve">One sensor </t>
  </si>
  <si>
    <t>Bytes</t>
  </si>
  <si>
    <t>qty</t>
  </si>
  <si>
    <t>Sensors</t>
  </si>
  <si>
    <t>period</t>
  </si>
  <si>
    <t>s</t>
  </si>
  <si>
    <t>Lasts for</t>
  </si>
  <si>
    <t>h</t>
  </si>
  <si>
    <t>d</t>
  </si>
  <si>
    <t>y</t>
  </si>
  <si>
    <t>2GB SD card</t>
  </si>
  <si>
    <t>bytes</t>
  </si>
  <si>
    <t>Buffer ENC28J60</t>
  </si>
  <si>
    <t>B</t>
  </si>
  <si>
    <t>Ethernet max packet size</t>
  </si>
  <si>
    <t>UDP message size max</t>
  </si>
  <si>
    <t>Reasonable safe max UDP message size</t>
  </si>
  <si>
    <t>UDP datagram definition</t>
  </si>
  <si>
    <t>Byte order</t>
  </si>
  <si>
    <t>Saved data</t>
  </si>
  <si>
    <t>Representation</t>
  </si>
  <si>
    <t>uint_16</t>
  </si>
  <si>
    <t>Message type</t>
  </si>
  <si>
    <t>uint_8</t>
  </si>
  <si>
    <t>EOP</t>
  </si>
  <si>
    <t>uint_32</t>
  </si>
  <si>
    <t>MEASUREMENT SAMPLE</t>
  </si>
  <si>
    <t>Byte</t>
  </si>
  <si>
    <t>Value</t>
  </si>
  <si>
    <t>ACKNOWLEDGEMENT</t>
  </si>
  <si>
    <t>X</t>
  </si>
  <si>
    <t>Analog input for sensor detection</t>
  </si>
  <si>
    <t>Inputs for setting up IP address - digital - JTAG pins</t>
  </si>
  <si>
    <t>Baseline test for connected sensors</t>
  </si>
  <si>
    <t>Start trigger</t>
  </si>
  <si>
    <t>Stop trigger</t>
  </si>
  <si>
    <t>Pause trigger</t>
  </si>
  <si>
    <t>Error</t>
  </si>
  <si>
    <t>Sensors detected</t>
  </si>
  <si>
    <t>Built-in Test trigger</t>
  </si>
  <si>
    <t>ERROR CODE</t>
  </si>
  <si>
    <t>ERROR</t>
  </si>
  <si>
    <t>SENSORS DETECTED</t>
  </si>
  <si>
    <t>table</t>
  </si>
  <si>
    <t>OK</t>
  </si>
  <si>
    <t>NOK</t>
  </si>
  <si>
    <t>Read One Shot</t>
  </si>
  <si>
    <t>SENSOR 1 TYPE</t>
  </si>
  <si>
    <t>SENSOR 1 OK</t>
  </si>
  <si>
    <t>SENSOR 2 TYPE</t>
  </si>
  <si>
    <t>SENSOR 2 OK</t>
  </si>
  <si>
    <t>…</t>
  </si>
  <si>
    <t>SENSOR 12 TYPE</t>
  </si>
  <si>
    <t>SENSOR 12 OK</t>
  </si>
  <si>
    <t>0xFF</t>
  </si>
  <si>
    <t>0X00</t>
  </si>
  <si>
    <t>Retrieve One measurement</t>
  </si>
  <si>
    <t>Sending UDP</t>
  </si>
  <si>
    <t>time [us]</t>
  </si>
  <si>
    <t>ESP32 pin</t>
  </si>
  <si>
    <t>3v3</t>
  </si>
  <si>
    <t>orange</t>
  </si>
  <si>
    <t>SD_CS</t>
  </si>
  <si>
    <t>yellow</t>
  </si>
  <si>
    <t>CS_ETH</t>
  </si>
  <si>
    <t>ETH_RST</t>
  </si>
  <si>
    <t>Writing to SD</t>
  </si>
  <si>
    <t>SD logging</t>
  </si>
  <si>
    <t>20MHz SPI</t>
  </si>
  <si>
    <t>ANNOUNCEMENT announcing sensor unit is on network</t>
  </si>
  <si>
    <t>6..7</t>
  </si>
  <si>
    <t>datagram order MSB</t>
  </si>
  <si>
    <t>datagram order</t>
  </si>
  <si>
    <t>datagram order LSB</t>
  </si>
  <si>
    <t>set up DHCP on router</t>
  </si>
  <si>
    <t>connect Unit with ethernet cable</t>
  </si>
  <si>
    <t>turn on power to unit</t>
  </si>
  <si>
    <t>watch DHCP client list in router configuration</t>
  </si>
  <si>
    <t>Set up IP address reservation for the sensor unit</t>
  </si>
  <si>
    <t>power cycle or reset unit</t>
  </si>
  <si>
    <t>open labview app</t>
  </si>
  <si>
    <t>Unit should appear in acknowledged clients</t>
  </si>
  <si>
    <t>I2C ADC</t>
  </si>
  <si>
    <t>I2C speed</t>
  </si>
  <si>
    <t>kHz</t>
  </si>
  <si>
    <t>time to get one bit</t>
  </si>
  <si>
    <t>2 bytes / one reading</t>
  </si>
  <si>
    <t>ms</t>
  </si>
  <si>
    <t>9 sensors</t>
  </si>
  <si>
    <t>cancelled - set in DHCP server</t>
  </si>
  <si>
    <t>cancelled - would have to be switched to each sensor port</t>
  </si>
  <si>
    <t>SPI ETH ESP32'!A1</t>
  </si>
  <si>
    <t>Pinout ETH DEEK'!A1</t>
  </si>
  <si>
    <t>JTAG conn'!A1</t>
  </si>
  <si>
    <t>SD usage'!A1</t>
  </si>
  <si>
    <t>UDP packets'!A1</t>
  </si>
  <si>
    <t>UDP datagram definition'!A1</t>
  </si>
  <si>
    <t>Message Types'!A1</t>
  </si>
  <si>
    <t>ADC selection'!A1</t>
  </si>
  <si>
    <t>Time budget'!A1</t>
  </si>
  <si>
    <t>TO DO'!A1</t>
  </si>
  <si>
    <t>System setup'!A1</t>
  </si>
  <si>
    <t>Sensors Example datasheet val.'!A1</t>
  </si>
  <si>
    <t>Contents!A1</t>
  </si>
  <si>
    <t>PN</t>
  </si>
  <si>
    <t>Power</t>
  </si>
  <si>
    <t>Voltage</t>
  </si>
  <si>
    <t>Ouptut</t>
  </si>
  <si>
    <t>Size</t>
  </si>
  <si>
    <t>Connection method</t>
  </si>
  <si>
    <t>32x20x14</t>
  </si>
  <si>
    <t>190mA, avg 34mA</t>
  </si>
  <si>
    <t>UART, I2C, PWM, DAC</t>
  </si>
  <si>
    <t>AA</t>
  </si>
  <si>
    <t>get exact part numebr</t>
  </si>
  <si>
    <t>Property measured</t>
  </si>
  <si>
    <t>CO2 0-10k ppm</t>
  </si>
  <si>
    <t>Precision</t>
  </si>
  <si>
    <t>iSweek NO-AE</t>
  </si>
  <si>
    <t>Nitride Oxide 0+5k ppm</t>
  </si>
  <si>
    <t>0.3 V bias</t>
  </si>
  <si>
    <t>Reference, Worker, counter</t>
  </si>
  <si>
    <t>get application note</t>
  </si>
  <si>
    <t>20x20x16</t>
  </si>
  <si>
    <t>Spec Sensors 110-501</t>
  </si>
  <si>
    <t>20x20x3</t>
  </si>
  <si>
    <t>NO2 0-20ppm</t>
  </si>
  <si>
    <t>50uW</t>
  </si>
  <si>
    <t>3 pin header 2+2+2 contacts 2mm pitch</t>
  </si>
  <si>
    <t>2x Pin header 4 + 5 contacts, 2.54 pitch</t>
  </si>
  <si>
    <t>https://eu.mouser.com/ProductDetail/3M-Electronic-Solutions-Division/950502-6102-AR?qs=mk7%252BW39U1H95%252BMM5da7bdg%3D%3D</t>
  </si>
  <si>
    <t>iSweek HCL-A1</t>
  </si>
  <si>
    <t>20ppb, 3% reading</t>
  </si>
  <si>
    <t>.+-50ppm, 3% reading</t>
  </si>
  <si>
    <t>HCl 0-100ppm</t>
  </si>
  <si>
    <t>not required bias</t>
  </si>
  <si>
    <t>iSweek HCN-A1</t>
  </si>
  <si>
    <t>HCN 0-100ppm</t>
  </si>
  <si>
    <t>iSweek O2-M2</t>
  </si>
  <si>
    <t>Figaro TGS 2444</t>
  </si>
  <si>
    <t>x uA Reference, Worker, counter</t>
  </si>
  <si>
    <t>0-12 uA Reference, Worker, counter</t>
  </si>
  <si>
    <t>0-10 uA Reference, Worker, counter</t>
  </si>
  <si>
    <t>0-120 uA +Ve,-Ve</t>
  </si>
  <si>
    <t>Ammonia</t>
  </si>
  <si>
    <t>O2</t>
  </si>
  <si>
    <t>5V switched, timed</t>
  </si>
  <si>
    <t>mean 56mW, 300mA instant</t>
  </si>
  <si>
    <t>resistor div</t>
  </si>
  <si>
    <t>9x9x7.8</t>
  </si>
  <si>
    <t>Figaro TGS 2602</t>
  </si>
  <si>
    <t>VOCs</t>
  </si>
  <si>
    <t>280 mW</t>
  </si>
  <si>
    <t>resistor div, + transistor</t>
  </si>
  <si>
    <t>Figaro TGS 5042</t>
  </si>
  <si>
    <t>To solder only</t>
  </si>
  <si>
    <t>CO 0-10k ppm</t>
  </si>
  <si>
    <t>0-24uA, ext opamp needed</t>
  </si>
  <si>
    <t>Figaro TGS 6812</t>
  </si>
  <si>
    <t>H, Methane 0-25k ppm</t>
  </si>
  <si>
    <t>3V +-0.1V</t>
  </si>
  <si>
    <t>resistor whatstone bridge compensator detector</t>
  </si>
  <si>
    <t>12x12x9</t>
  </si>
  <si>
    <t>49x10x10</t>
  </si>
  <si>
    <t>Pins to solder 0.8 dia</t>
  </si>
  <si>
    <t>Note</t>
  </si>
  <si>
    <t>Interface</t>
  </si>
  <si>
    <t>iSweek  HVAC - ZG09</t>
  </si>
  <si>
    <t>I2C (5v or 3v3?), cables or custom board</t>
  </si>
  <si>
    <t>RWC board</t>
  </si>
  <si>
    <t>Figaro TGS 2611</t>
  </si>
  <si>
    <t>4P50 CiTipeL</t>
  </si>
  <si>
    <t>FigaroPCB, Pins to solder 0.55 dia</t>
  </si>
  <si>
    <t>GasPCB1, Pins 1.5mm dia</t>
  </si>
  <si>
    <t>FigaroPCB1, Pins to solder 0.55 dia</t>
  </si>
  <si>
    <t>4P50PCB,Pins 1.5mm</t>
  </si>
  <si>
    <t xml:space="preserve">Reference, Worker, Counter? </t>
  </si>
  <si>
    <t>find alternative</t>
  </si>
  <si>
    <t>change SHCP timeout from 1s back to 60s</t>
  </si>
  <si>
    <t>SD status flag to UDP</t>
  </si>
  <si>
    <t>IssueTracking!A1</t>
  </si>
  <si>
    <t>add I2C address selecting resistors in case some sensor has conflicting address</t>
  </si>
  <si>
    <t>IO expander, add 0R to A2 input to VCC and GND. This will enable using PCA9539 too</t>
  </si>
  <si>
    <t>NXP datasheet: The PCA9539; PCA9539R is identical to the PCA9555 except for the removal of the internal I/O pull-up resistor which greatly reduces power consumption when the I/Os are held LOW, replacement of A2 with RESET and a different address range</t>
  </si>
  <si>
    <t>ERROR CODES</t>
  </si>
  <si>
    <t>Error Codes'!A1</t>
  </si>
  <si>
    <t>failed to initalize Ethernet controller</t>
  </si>
  <si>
    <t>failed to obtaiin IP from DHCP server</t>
  </si>
  <si>
    <t>SD full card resolution</t>
  </si>
  <si>
    <t>failed to initalize I2C bus</t>
  </si>
  <si>
    <t xml:space="preserve">failed to initalize IO Expander </t>
  </si>
  <si>
    <t>failed to initalize ADC</t>
  </si>
  <si>
    <t>No error</t>
  </si>
  <si>
    <t>error in setting time. time is from the past. time not set. continuing</t>
  </si>
  <si>
    <t>DO NOT ADD ERROR CODES TO THIS LIST, EDIT SOURCE FILE HERE:</t>
  </si>
  <si>
    <t>D:\PROJECTS\01_GIT_REPOS\FRA_Sensor_platform\3-FW_SW\2-SW_log_PC\1-LabVIEW_app</t>
  </si>
  <si>
    <t>sender number</t>
  </si>
  <si>
    <t>Sensor power control</t>
  </si>
  <si>
    <t>Set period</t>
  </si>
  <si>
    <t>timestamp epoch time or sample order MSB</t>
  </si>
  <si>
    <t>timestamp epoch time or sample order LSB</t>
  </si>
  <si>
    <t xml:space="preserve">timestamp epoch time or sample order </t>
  </si>
  <si>
    <t>Sensor unit to Master</t>
  </si>
  <si>
    <t>Master to Sensor unit</t>
  </si>
  <si>
    <t>Command / ACK</t>
  </si>
  <si>
    <t>uint8_t</t>
  </si>
  <si>
    <t>Unit/sender number - last byte of IP</t>
  </si>
  <si>
    <t>0xFFFF</t>
  </si>
  <si>
    <t>Power to all sensors on</t>
  </si>
  <si>
    <t>0x0000</t>
  </si>
  <si>
    <t>Power to all sensors off</t>
  </si>
  <si>
    <t>5..6</t>
  </si>
  <si>
    <t>Sensor power report</t>
  </si>
  <si>
    <t>Inverted logic levels on IO expander pins</t>
  </si>
  <si>
    <t>Sensor unit</t>
  </si>
  <si>
    <t>Master</t>
  </si>
  <si>
    <t>Sensor unit enters IDLE state</t>
  </si>
  <si>
    <t>Master logs error</t>
  </si>
  <si>
    <t>Master checks against requested setting</t>
  </si>
  <si>
    <t>Labview error codes</t>
  </si>
  <si>
    <t>Power setting not accepted. Invalid input</t>
  </si>
  <si>
    <t>RESET unit</t>
  </si>
  <si>
    <t>IC9 heat pad unmask</t>
  </si>
  <si>
    <t>10k is 1206 - fix in BOM to 0602</t>
  </si>
  <si>
    <t>R46 replace with ferite bead</t>
  </si>
  <si>
    <t>cp2101 edit footprint, corner out</t>
  </si>
  <si>
    <t>remove SD connector</t>
  </si>
  <si>
    <t>rotate microSD connector 180 deg.</t>
  </si>
  <si>
    <t>blocking cap to IO expander?</t>
  </si>
  <si>
    <t>Note: all combinations of bits. Ordered as on IO expander. Log 1 will turn the output of IO exp LOW, thus voltage output on sensor port HIGH. Byte 5 controls port 1, byte 6 is for port 0.</t>
  </si>
  <si>
    <t>Error message not received in some cases</t>
  </si>
  <si>
    <t>R1. R2 10k? Test on 2nd board</t>
  </si>
  <si>
    <t>C10 10u/25V place</t>
  </si>
  <si>
    <t>C17 place 10u 10v normal</t>
  </si>
  <si>
    <t>pca9555 check packageing</t>
  </si>
  <si>
    <t>change pca9555 so also the other one can be used</t>
  </si>
  <si>
    <t>SMPS  inductors  to SRP5030CA-1R5M</t>
  </si>
  <si>
    <t xml:space="preserve">Connector power </t>
  </si>
  <si>
    <t>https://www.mouser.com/ProductDetail/CUI/PJ-059A?qs=sGAEpiMZZMtnOp%252BbbqA009lE0K0K%252BPZGgL2j%2Fo1XCBQtBpzQrCB9dQ%3D%3D</t>
  </si>
  <si>
    <t>5V jumper to ethernet port</t>
  </si>
  <si>
    <t>SD card communication fail. continuing with no logging to SD card</t>
  </si>
  <si>
    <t>IO expander output does not match the setting - power setting not valid</t>
  </si>
  <si>
    <t>done</t>
  </si>
  <si>
    <t>done, was never there</t>
  </si>
  <si>
    <t>not done, more work</t>
  </si>
  <si>
    <t>done  - due to interrupt, packetloop must run also on sending</t>
  </si>
  <si>
    <t>not changed, to be safe</t>
  </si>
  <si>
    <t>cross check BOMsafter export</t>
  </si>
  <si>
    <t>BOARD V1 FEEDBACK&gt;</t>
  </si>
  <si>
    <t>FW&gt;</t>
  </si>
  <si>
    <t>add error code array instead of one value</t>
  </si>
  <si>
    <t>LED changed to header</t>
  </si>
  <si>
    <t>debug error code sending from multiple units</t>
  </si>
  <si>
    <t>C16 change to 100n, avoid loading fw problems</t>
  </si>
  <si>
    <t>10u tested, works but 100n better for CP2102</t>
  </si>
  <si>
    <t>reset was not performed properly, software reset was not wquivalent to HW reset</t>
  </si>
  <si>
    <t xml:space="preserve">power report not received from 24 </t>
  </si>
  <si>
    <t>(udp) &amp;&amp; ((udp.dstport == 1111)||(udp.dstport == 1100)||(udp.dstport == 1024)||(udp.dstport == 65500)||(udp.dstport == 65511))</t>
  </si>
  <si>
    <t>Wireshark Filter</t>
  </si>
  <si>
    <t>Unit resets</t>
  </si>
  <si>
    <t>7..8</t>
  </si>
  <si>
    <t>10..11</t>
  </si>
  <si>
    <t>range A3.3</t>
  </si>
  <si>
    <t>data raw A3.3</t>
  </si>
  <si>
    <t>data raw A1.2</t>
  </si>
  <si>
    <t>40..41</t>
  </si>
  <si>
    <t>data raw A1.0 MSB:LSB</t>
  </si>
  <si>
    <t>byte</t>
  </si>
  <si>
    <t>ADC</t>
  </si>
  <si>
    <t>CH</t>
  </si>
  <si>
    <t>13..14</t>
  </si>
  <si>
    <t>16..17</t>
  </si>
  <si>
    <t>19..20</t>
  </si>
  <si>
    <t>22..23</t>
  </si>
  <si>
    <t>range A1.2</t>
  </si>
  <si>
    <t>data raw A1.2 MSB:LSB</t>
  </si>
  <si>
    <t>range A1.3</t>
  </si>
  <si>
    <t>data raw A1.3</t>
  </si>
  <si>
    <t>range A2.0</t>
  </si>
  <si>
    <t>data raw A2.0 MSB:LSB</t>
  </si>
  <si>
    <t>range A2.1</t>
  </si>
  <si>
    <t>data raw A2.1</t>
  </si>
  <si>
    <t>failed to read IO expander status - power settings not valid</t>
  </si>
  <si>
    <t>test error reporting - NO ACTUAL ERROR</t>
  </si>
  <si>
    <t>ADC1 readout failed - timeout</t>
  </si>
  <si>
    <t>ADC2 readout failed - timeout</t>
  </si>
  <si>
    <t>ADC3 readout failed - timeout</t>
  </si>
  <si>
    <t>timeout needed to be longer</t>
  </si>
  <si>
    <t>System&gt;</t>
  </si>
  <si>
    <t>Power critical Units from separate power supplies, in case they short they will not take more units with them - inform</t>
  </si>
  <si>
    <t>add resettable fuse on the input</t>
  </si>
  <si>
    <t>cancelled</t>
  </si>
  <si>
    <t>Trigger measurement ON</t>
  </si>
  <si>
    <t>Stop measurement</t>
  </si>
  <si>
    <t>Start measurement trigger</t>
  </si>
  <si>
    <t>Stop measurement trigger</t>
  </si>
  <si>
    <t>range A1.1 / type</t>
  </si>
  <si>
    <t>end character</t>
  </si>
  <si>
    <t>sensor type</t>
  </si>
  <si>
    <t>range A1.0 / sensor type</t>
  </si>
  <si>
    <t>end</t>
  </si>
  <si>
    <t>Data MSB:LSB</t>
  </si>
  <si>
    <t>43..44</t>
  </si>
  <si>
    <t>to be derived from code block diagram</t>
  </si>
  <si>
    <t>Measurement sample datagram definition</t>
  </si>
  <si>
    <t>Unit is sending the data in following format</t>
  </si>
  <si>
    <t>Meaning</t>
  </si>
  <si>
    <t>Example 1</t>
  </si>
  <si>
    <t>Example 1 meaning</t>
  </si>
  <si>
    <t>Sample number 5</t>
  </si>
  <si>
    <t>payload is measurement sample if ==2</t>
  </si>
  <si>
    <r>
      <t>see table</t>
    </r>
    <r>
      <rPr>
        <b/>
        <sz val="11"/>
        <color theme="1"/>
        <rFont val="Calibri"/>
        <family val="2"/>
        <scheme val="minor"/>
      </rPr>
      <t xml:space="preserve"> sensor type. </t>
    </r>
  </si>
  <si>
    <t>Analog input A1.0</t>
  </si>
  <si>
    <t>sender address  (last byte of IP addr)</t>
  </si>
  <si>
    <t>sender address is 13</t>
  </si>
  <si>
    <t>sending measurement sample</t>
  </si>
  <si>
    <t>Data from one sensor</t>
  </si>
  <si>
    <t>0x01</t>
  </si>
  <si>
    <t>0xA1</t>
  </si>
  <si>
    <t>Sensor reading, MSB:LSB</t>
  </si>
  <si>
    <t>Sensor reads 0x01A1 = decimal 417</t>
  </si>
  <si>
    <t>Analog input A1.1</t>
  </si>
  <si>
    <t>0xA0</t>
  </si>
  <si>
    <t>Sensor reads 0x01A0 = decimal 410</t>
  </si>
  <si>
    <t>end of data</t>
  </si>
  <si>
    <t>No meaning</t>
  </si>
  <si>
    <t>Sensor type table</t>
  </si>
  <si>
    <t xml:space="preserve">see table sensor type. </t>
  </si>
  <si>
    <t>Sensor type</t>
  </si>
  <si>
    <t>Conversion calculation</t>
  </si>
  <si>
    <t>Output units</t>
  </si>
  <si>
    <t>Sensor type value (DEC)</t>
  </si>
  <si>
    <t>Sensor type value (HEX)</t>
  </si>
  <si>
    <t>0.1875*X</t>
  </si>
  <si>
    <t>mV</t>
  </si>
  <si>
    <t>0.125*X</t>
  </si>
  <si>
    <t>0.0625*X</t>
  </si>
  <si>
    <t>0.03215*X</t>
  </si>
  <si>
    <t>0.015625*X</t>
  </si>
  <si>
    <t>0.007813*X</t>
  </si>
  <si>
    <t>ADC analog input 6.144V range</t>
  </si>
  <si>
    <t>ADC analog input 4.096V range</t>
  </si>
  <si>
    <t>ADC analog input 2.048V range</t>
  </si>
  <si>
    <t>ADC analog input 1.024V range</t>
  </si>
  <si>
    <t>ADC analog input 0.512V range</t>
  </si>
  <si>
    <t>ADC analog input 0.256V range</t>
  </si>
  <si>
    <t>Which AI port, is determined by index in datagram</t>
  </si>
  <si>
    <t>Index in datagram</t>
  </si>
  <si>
    <t>AI port</t>
  </si>
  <si>
    <t>A1.0</t>
  </si>
  <si>
    <t>A1.1</t>
  </si>
  <si>
    <t>A1.2</t>
  </si>
  <si>
    <t>A1.3</t>
  </si>
  <si>
    <t>A2.0</t>
  </si>
  <si>
    <t>A2.1</t>
  </si>
  <si>
    <t>A2.2</t>
  </si>
  <si>
    <t>A2.3</t>
  </si>
  <si>
    <t>A3.0</t>
  </si>
  <si>
    <t>A3.1</t>
  </si>
  <si>
    <t>A3.2</t>
  </si>
  <si>
    <t>A3.3</t>
  </si>
  <si>
    <t>FF</t>
  </si>
  <si>
    <t>No sensor, indicates end of data</t>
  </si>
  <si>
    <t>Temperature (Si7021)</t>
  </si>
  <si>
    <t>Humidity (Si7021)</t>
  </si>
  <si>
    <t>A</t>
  </si>
  <si>
    <t>Light intensity (VEML7700)</t>
  </si>
  <si>
    <t>Sample period in 0.1s units (1 is 100ms)</t>
  </si>
  <si>
    <t>Meas_sample!A1</t>
  </si>
  <si>
    <t>LabVIEW data log'!A1</t>
  </si>
  <si>
    <t>Sensor Type table'!A1</t>
  </si>
  <si>
    <t>Loggging data definition</t>
  </si>
  <si>
    <t>Data are found in VI path under folder DATA</t>
  </si>
  <si>
    <t>Column decriptions</t>
  </si>
  <si>
    <t>Time</t>
  </si>
  <si>
    <t>Unit the data was received from</t>
  </si>
  <si>
    <t>Sample number</t>
  </si>
  <si>
    <t>Sensor type1</t>
  </si>
  <si>
    <t>Data1</t>
  </si>
  <si>
    <t>Sensor type2</t>
  </si>
  <si>
    <t>Data2</t>
  </si>
  <si>
    <t>Sensor type3</t>
  </si>
  <si>
    <t>Data3</t>
  </si>
  <si>
    <t>Sensor type4</t>
  </si>
  <si>
    <t>Data4</t>
  </si>
  <si>
    <t>Sensor type5</t>
  </si>
  <si>
    <t>Data5</t>
  </si>
  <si>
    <t>Sensor type6</t>
  </si>
  <si>
    <t>Data6</t>
  </si>
  <si>
    <t>Sensor type7</t>
  </si>
  <si>
    <t>Data7</t>
  </si>
  <si>
    <t>Sensor type8</t>
  </si>
  <si>
    <t>Data8</t>
  </si>
  <si>
    <t>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</si>
</sst>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 tint="-0.1499984740745262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6"/>
      <color theme="10"/>
      <name val="Calibri"/>
      <family val="2"/>
      <scheme val="minor"/>
    </font>
    <font>
      <u/>
      <sz val="20"/>
      <color theme="10"/>
      <name val="Calibri"/>
      <family val="2"/>
      <scheme val="minor"/>
    </font>
    <font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rgb="FF569CD6"/>
      <name val="Consolas"/>
      <family val="3"/>
    </font>
    <font>
      <b/>
      <sz val="16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27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1" fillId="0" borderId="0" xfId="0" applyFont="1" applyAlignment="1">
      <alignment horizontal="left"/>
    </xf>
    <xf numFmtId="0" fontId="0" fillId="2" borderId="1" xfId="0" applyFill="1" applyBorder="1"/>
    <xf numFmtId="0" fontId="0" fillId="0" borderId="1" xfId="0" applyBorder="1"/>
    <xf numFmtId="0" fontId="0" fillId="0" borderId="1" xfId="0" applyBorder="1" applyAlignment="1">
      <alignment horizontal="left"/>
    </xf>
    <xf numFmtId="0" fontId="0" fillId="2" borderId="2" xfId="0" applyFill="1" applyBorder="1"/>
    <xf numFmtId="0" fontId="0" fillId="2" borderId="3" xfId="0" applyFill="1" applyBorder="1"/>
    <xf numFmtId="0" fontId="0" fillId="0" borderId="3" xfId="0" applyBorder="1"/>
    <xf numFmtId="0" fontId="0" fillId="0" borderId="0" xfId="0" applyFill="1" applyBorder="1"/>
    <xf numFmtId="0" fontId="0" fillId="0" borderId="0" xfId="0" applyAlignment="1">
      <alignment horizontal="right"/>
    </xf>
    <xf numFmtId="0" fontId="3" fillId="0" borderId="0" xfId="0" applyFont="1"/>
    <xf numFmtId="11" fontId="0" fillId="0" borderId="0" xfId="0" applyNumberFormat="1"/>
    <xf numFmtId="11" fontId="3" fillId="0" borderId="0" xfId="0" applyNumberFormat="1" applyFont="1"/>
    <xf numFmtId="0" fontId="4" fillId="0" borderId="0" xfId="0" applyFont="1"/>
    <xf numFmtId="0" fontId="0" fillId="3" borderId="0" xfId="0" applyFill="1"/>
    <xf numFmtId="0" fontId="0" fillId="4" borderId="0" xfId="0" applyFill="1"/>
    <xf numFmtId="0" fontId="0" fillId="0" borderId="0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Border="1"/>
    <xf numFmtId="0" fontId="0" fillId="0" borderId="9" xfId="0" applyBorder="1"/>
    <xf numFmtId="16" fontId="0" fillId="0" borderId="8" xfId="0" applyNumberForma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9" xfId="0" applyFill="1" applyBorder="1"/>
    <xf numFmtId="0" fontId="0" fillId="0" borderId="8" xfId="0" applyFill="1" applyBorder="1"/>
    <xf numFmtId="0" fontId="5" fillId="0" borderId="4" xfId="0" applyFont="1" applyFill="1" applyBorder="1"/>
    <xf numFmtId="0" fontId="2" fillId="0" borderId="0" xfId="0" applyFont="1" applyFill="1" applyBorder="1"/>
    <xf numFmtId="0" fontId="2" fillId="0" borderId="4" xfId="0" applyFont="1" applyBorder="1"/>
    <xf numFmtId="0" fontId="2" fillId="0" borderId="0" xfId="0" applyFont="1"/>
    <xf numFmtId="0" fontId="3" fillId="0" borderId="3" xfId="0" applyFont="1" applyBorder="1"/>
    <xf numFmtId="0" fontId="6" fillId="0" borderId="4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2" fillId="0" borderId="3" xfId="0" applyFont="1" applyBorder="1"/>
    <xf numFmtId="0" fontId="2" fillId="0" borderId="3" xfId="0" applyFont="1" applyFill="1" applyBorder="1"/>
    <xf numFmtId="0" fontId="7" fillId="0" borderId="3" xfId="0" applyFont="1" applyBorder="1"/>
    <xf numFmtId="0" fontId="7" fillId="0" borderId="3" xfId="0" applyFont="1" applyFill="1" applyBorder="1"/>
    <xf numFmtId="0" fontId="7" fillId="0" borderId="4" xfId="0" applyFont="1" applyFill="1" applyBorder="1"/>
    <xf numFmtId="0" fontId="0" fillId="2" borderId="0" xfId="0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9" xfId="0" applyBorder="1" applyAlignment="1">
      <alignment horizontal="left" wrapText="1"/>
    </xf>
    <xf numFmtId="0" fontId="9" fillId="0" borderId="0" xfId="1" quotePrefix="1" applyFont="1"/>
    <xf numFmtId="0" fontId="8" fillId="0" borderId="0" xfId="1"/>
    <xf numFmtId="0" fontId="10" fillId="0" borderId="0" xfId="1" applyFont="1"/>
    <xf numFmtId="0" fontId="11" fillId="0" borderId="0" xfId="0" applyFont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12" fillId="0" borderId="0" xfId="0" applyFont="1"/>
    <xf numFmtId="0" fontId="8" fillId="0" borderId="9" xfId="1" applyBorder="1"/>
    <xf numFmtId="0" fontId="0" fillId="12" borderId="0" xfId="0" applyFill="1"/>
    <xf numFmtId="0" fontId="8" fillId="0" borderId="12" xfId="1" applyBorder="1"/>
    <xf numFmtId="0" fontId="0" fillId="0" borderId="0" xfId="0" applyAlignment="1">
      <alignment horizontal="center" wrapText="1"/>
    </xf>
    <xf numFmtId="16" fontId="0" fillId="0" borderId="8" xfId="0" applyNumberFormat="1" applyFill="1" applyBorder="1"/>
    <xf numFmtId="16" fontId="0" fillId="0" borderId="10" xfId="0" applyNumberFormat="1" applyBorder="1"/>
    <xf numFmtId="0" fontId="0" fillId="0" borderId="12" xfId="0" applyFill="1" applyBorder="1" applyAlignment="1">
      <alignment wrapText="1"/>
    </xf>
    <xf numFmtId="0" fontId="0" fillId="0" borderId="9" xfId="0" applyBorder="1" applyAlignment="1">
      <alignment horizontal="left" wrapText="1"/>
    </xf>
    <xf numFmtId="0" fontId="0" fillId="0" borderId="0" xfId="0" applyAlignment="1">
      <alignment wrapText="1"/>
    </xf>
    <xf numFmtId="0" fontId="13" fillId="13" borderId="0" xfId="0" applyFont="1" applyFill="1" applyAlignment="1">
      <alignment horizontal="center"/>
    </xf>
    <xf numFmtId="0" fontId="0" fillId="0" borderId="8" xfId="0" applyBorder="1" applyAlignment="1">
      <alignment horizontal="left" wrapText="1"/>
    </xf>
    <xf numFmtId="0" fontId="0" fillId="0" borderId="0" xfId="0" applyBorder="1" applyAlignment="1">
      <alignment horizontal="left" wrapText="1"/>
    </xf>
    <xf numFmtId="0" fontId="0" fillId="0" borderId="9" xfId="0" applyBorder="1" applyAlignment="1">
      <alignment horizontal="left" wrapText="1"/>
    </xf>
    <xf numFmtId="0" fontId="0" fillId="0" borderId="10" xfId="0" applyBorder="1" applyAlignment="1">
      <alignment horizontal="left" wrapText="1"/>
    </xf>
    <xf numFmtId="0" fontId="0" fillId="0" borderId="11" xfId="0" applyBorder="1" applyAlignment="1">
      <alignment horizontal="left" wrapText="1"/>
    </xf>
    <xf numFmtId="0" fontId="0" fillId="0" borderId="12" xfId="0" applyBorder="1" applyAlignment="1">
      <alignment horizontal="left" wrapText="1"/>
    </xf>
    <xf numFmtId="0" fontId="14" fillId="0" borderId="0" xfId="0" applyFont="1" applyAlignment="1">
      <alignment vertical="center"/>
    </xf>
    <xf numFmtId="0" fontId="0" fillId="0" borderId="5" xfId="0" applyFont="1" applyBorder="1"/>
    <xf numFmtId="0" fontId="0" fillId="0" borderId="6" xfId="0" applyFont="1" applyBorder="1"/>
    <xf numFmtId="0" fontId="0" fillId="0" borderId="7" xfId="0" applyFont="1" applyBorder="1"/>
    <xf numFmtId="0" fontId="0" fillId="0" borderId="8" xfId="0" applyFont="1" applyBorder="1"/>
    <xf numFmtId="0" fontId="0" fillId="0" borderId="0" xfId="0" applyFont="1" applyBorder="1"/>
    <xf numFmtId="0" fontId="0" fillId="0" borderId="9" xfId="0" applyFont="1" applyBorder="1"/>
    <xf numFmtId="0" fontId="0" fillId="0" borderId="9" xfId="0" applyFont="1" applyFill="1" applyBorder="1"/>
    <xf numFmtId="0" fontId="0" fillId="0" borderId="10" xfId="0" applyFont="1" applyBorder="1"/>
    <xf numFmtId="0" fontId="0" fillId="0" borderId="11" xfId="0" applyFont="1" applyBorder="1"/>
    <xf numFmtId="0" fontId="0" fillId="0" borderId="0" xfId="0" applyFont="1"/>
    <xf numFmtId="0" fontId="0" fillId="0" borderId="0" xfId="0" applyFont="1" applyFill="1" applyBorder="1"/>
    <xf numFmtId="0" fontId="0" fillId="0" borderId="12" xfId="0" applyFont="1" applyFill="1" applyBorder="1"/>
    <xf numFmtId="0" fontId="8" fillId="0" borderId="0" xfId="1" quotePrefix="1"/>
    <xf numFmtId="0" fontId="15" fillId="0" borderId="0" xfId="0" applyFont="1"/>
    <xf numFmtId="0" fontId="0" fillId="0" borderId="0" xfId="0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/>
    <xf numFmtId="0" fontId="0" fillId="0" borderId="19" xfId="0" applyBorder="1"/>
    <xf numFmtId="0" fontId="0" fillId="0" borderId="14" xfId="0" applyBorder="1" applyAlignment="1">
      <alignment wrapText="1"/>
    </xf>
    <xf numFmtId="0" fontId="0" fillId="0" borderId="18" xfId="0" applyFont="1" applyBorder="1"/>
    <xf numFmtId="0" fontId="0" fillId="0" borderId="19" xfId="0" applyFont="1" applyBorder="1"/>
    <xf numFmtId="0" fontId="0" fillId="0" borderId="15" xfId="0" applyBorder="1" applyAlignment="1">
      <alignment horizontal="center" wrapText="1"/>
    </xf>
    <xf numFmtId="0" fontId="0" fillId="0" borderId="16" xfId="0" applyBorder="1" applyAlignment="1">
      <alignment horizontal="center" wrapText="1"/>
    </xf>
    <xf numFmtId="0" fontId="0" fillId="0" borderId="17" xfId="0" applyBorder="1" applyAlignment="1">
      <alignment horizontal="center" wrapText="1"/>
    </xf>
    <xf numFmtId="0" fontId="0" fillId="0" borderId="14" xfId="0" applyFont="1" applyBorder="1" applyAlignment="1">
      <alignment wrapText="1"/>
    </xf>
    <xf numFmtId="0" fontId="0" fillId="0" borderId="10" xfId="0" applyBorder="1" applyAlignment="1">
      <alignment horizontal="center" wrapText="1"/>
    </xf>
    <xf numFmtId="0" fontId="0" fillId="0" borderId="12" xfId="0" applyBorder="1" applyAlignment="1">
      <alignment horizontal="center" wrapText="1"/>
    </xf>
    <xf numFmtId="0" fontId="0" fillId="0" borderId="18" xfId="0" applyBorder="1" applyAlignment="1">
      <alignment wrapText="1"/>
    </xf>
    <xf numFmtId="0" fontId="0" fillId="0" borderId="19" xfId="0" applyBorder="1" applyAlignment="1">
      <alignment wrapText="1"/>
    </xf>
    <xf numFmtId="0" fontId="8" fillId="0" borderId="14" xfId="1" applyBorder="1" applyAlignment="1">
      <alignment wrapText="1"/>
    </xf>
    <xf numFmtId="0" fontId="0" fillId="15" borderId="8" xfId="0" applyFill="1" applyBorder="1"/>
    <xf numFmtId="0" fontId="0" fillId="15" borderId="9" xfId="0" applyFill="1" applyBorder="1"/>
    <xf numFmtId="0" fontId="0" fillId="15" borderId="10" xfId="0" applyFill="1" applyBorder="1"/>
    <xf numFmtId="0" fontId="0" fillId="15" borderId="12" xfId="0" applyFill="1" applyBorder="1"/>
    <xf numFmtId="0" fontId="0" fillId="15" borderId="20" xfId="0" applyFill="1" applyBorder="1"/>
    <xf numFmtId="0" fontId="0" fillId="15" borderId="13" xfId="0" applyFill="1" applyBorder="1"/>
    <xf numFmtId="0" fontId="3" fillId="14" borderId="5" xfId="0" applyFont="1" applyFill="1" applyBorder="1"/>
    <xf numFmtId="0" fontId="3" fillId="14" borderId="6" xfId="0" applyFont="1" applyFill="1" applyBorder="1"/>
    <xf numFmtId="0" fontId="3" fillId="14" borderId="7" xfId="0" applyFont="1" applyFill="1" applyBorder="1"/>
    <xf numFmtId="0" fontId="0" fillId="0" borderId="8" xfId="0" applyBorder="1" applyAlignment="1">
      <alignment horizontal="right"/>
    </xf>
    <xf numFmtId="0" fontId="0" fillId="15" borderId="0" xfId="0" applyFont="1" applyFill="1" applyBorder="1"/>
  </cellXfs>
  <cellStyles count="2">
    <cellStyle name="Hypertextové prepojenie" xfId="1" builtinId="8"/>
    <cellStyle name="Normáln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156010</xdr:colOff>
      <xdr:row>11</xdr:row>
      <xdr:rowOff>164224</xdr:rowOff>
    </xdr:from>
    <xdr:to>
      <xdr:col>15</xdr:col>
      <xdr:colOff>211519</xdr:colOff>
      <xdr:row>33</xdr:row>
      <xdr:rowOff>99520</xdr:rowOff>
    </xdr:to>
    <xdr:pic>
      <xdr:nvPicPr>
        <xdr:cNvPr id="2" name="Obrázok 1" descr="VÃ½sledok vyhÄ¾adÃ¡vania obrÃ¡zkov pre dopyt devkit esp32 c pinout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010" y="2069224"/>
          <a:ext cx="9797285" cy="41262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13</xdr:row>
      <xdr:rowOff>0</xdr:rowOff>
    </xdr:from>
    <xdr:to>
      <xdr:col>4</xdr:col>
      <xdr:colOff>204168</xdr:colOff>
      <xdr:row>25</xdr:row>
      <xdr:rowOff>142571</xdr:rowOff>
    </xdr:to>
    <xdr:pic>
      <xdr:nvPicPr>
        <xdr:cNvPr id="2" name="Obrázok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8135" y="2286000"/>
          <a:ext cx="2028571" cy="242857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</xdr:colOff>
      <xdr:row>5</xdr:row>
      <xdr:rowOff>228600</xdr:rowOff>
    </xdr:from>
    <xdr:to>
      <xdr:col>6</xdr:col>
      <xdr:colOff>142875</xdr:colOff>
      <xdr:row>7</xdr:row>
      <xdr:rowOff>57150</xdr:rowOff>
    </xdr:to>
    <xdr:cxnSp macro="">
      <xdr:nvCxnSpPr>
        <xdr:cNvPr id="3" name="Rovná spojovacia šípka 2"/>
        <xdr:cNvCxnSpPr/>
      </xdr:nvCxnSpPr>
      <xdr:spPr>
        <a:xfrm>
          <a:off x="3638550" y="1104900"/>
          <a:ext cx="1200150" cy="609600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66675</xdr:colOff>
      <xdr:row>8</xdr:row>
      <xdr:rowOff>9525</xdr:rowOff>
    </xdr:from>
    <xdr:to>
      <xdr:col>6</xdr:col>
      <xdr:colOff>123825</xdr:colOff>
      <xdr:row>9</xdr:row>
      <xdr:rowOff>95250</xdr:rowOff>
    </xdr:to>
    <xdr:cxnSp macro="">
      <xdr:nvCxnSpPr>
        <xdr:cNvPr id="4" name="Rovná spojovacia šípka 3"/>
        <xdr:cNvCxnSpPr/>
      </xdr:nvCxnSpPr>
      <xdr:spPr>
        <a:xfrm flipH="1">
          <a:off x="3638550" y="1857375"/>
          <a:ext cx="1181100" cy="285750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66675</xdr:colOff>
      <xdr:row>22</xdr:row>
      <xdr:rowOff>19050</xdr:rowOff>
    </xdr:from>
    <xdr:to>
      <xdr:col>6</xdr:col>
      <xdr:colOff>123825</xdr:colOff>
      <xdr:row>23</xdr:row>
      <xdr:rowOff>104775</xdr:rowOff>
    </xdr:to>
    <xdr:cxnSp macro="">
      <xdr:nvCxnSpPr>
        <xdr:cNvPr id="8" name="Rovná spojovacia šípka 7"/>
        <xdr:cNvCxnSpPr/>
      </xdr:nvCxnSpPr>
      <xdr:spPr>
        <a:xfrm flipH="1">
          <a:off x="3638550" y="4581525"/>
          <a:ext cx="1181100" cy="285750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104775</xdr:colOff>
      <xdr:row>24</xdr:row>
      <xdr:rowOff>0</xdr:rowOff>
    </xdr:from>
    <xdr:to>
      <xdr:col>6</xdr:col>
      <xdr:colOff>180975</xdr:colOff>
      <xdr:row>26</xdr:row>
      <xdr:rowOff>28575</xdr:rowOff>
    </xdr:to>
    <xdr:cxnSp macro="">
      <xdr:nvCxnSpPr>
        <xdr:cNvPr id="9" name="Rovná spojovacia šípka 8"/>
        <xdr:cNvCxnSpPr/>
      </xdr:nvCxnSpPr>
      <xdr:spPr>
        <a:xfrm>
          <a:off x="3676650" y="4953000"/>
          <a:ext cx="1200150" cy="609600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9525</xdr:colOff>
      <xdr:row>13</xdr:row>
      <xdr:rowOff>114300</xdr:rowOff>
    </xdr:from>
    <xdr:to>
      <xdr:col>6</xdr:col>
      <xdr:colOff>142875</xdr:colOff>
      <xdr:row>13</xdr:row>
      <xdr:rowOff>123825</xdr:rowOff>
    </xdr:to>
    <xdr:cxnSp macro="">
      <xdr:nvCxnSpPr>
        <xdr:cNvPr id="10" name="Rovná spojovacia šípka 9"/>
        <xdr:cNvCxnSpPr/>
      </xdr:nvCxnSpPr>
      <xdr:spPr>
        <a:xfrm>
          <a:off x="3581400" y="2933700"/>
          <a:ext cx="1257300" cy="9525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1733550</xdr:colOff>
      <xdr:row>31</xdr:row>
      <xdr:rowOff>76200</xdr:rowOff>
    </xdr:from>
    <xdr:to>
      <xdr:col>6</xdr:col>
      <xdr:colOff>161925</xdr:colOff>
      <xdr:row>31</xdr:row>
      <xdr:rowOff>104775</xdr:rowOff>
    </xdr:to>
    <xdr:cxnSp macro="">
      <xdr:nvCxnSpPr>
        <xdr:cNvPr id="7" name="Rovná spojovacia šípka 6"/>
        <xdr:cNvCxnSpPr/>
      </xdr:nvCxnSpPr>
      <xdr:spPr>
        <a:xfrm flipH="1">
          <a:off x="3562350" y="6915150"/>
          <a:ext cx="1295400" cy="28575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1733550</xdr:colOff>
      <xdr:row>40</xdr:row>
      <xdr:rowOff>66675</xdr:rowOff>
    </xdr:from>
    <xdr:to>
      <xdr:col>6</xdr:col>
      <xdr:colOff>161925</xdr:colOff>
      <xdr:row>40</xdr:row>
      <xdr:rowOff>95250</xdr:rowOff>
    </xdr:to>
    <xdr:cxnSp macro="">
      <xdr:nvCxnSpPr>
        <xdr:cNvPr id="11" name="Rovná spojovacia šípka 10"/>
        <xdr:cNvCxnSpPr/>
      </xdr:nvCxnSpPr>
      <xdr:spPr>
        <a:xfrm flipH="1">
          <a:off x="3562350" y="8458200"/>
          <a:ext cx="1295400" cy="28575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35</xdr:row>
      <xdr:rowOff>76200</xdr:rowOff>
    </xdr:from>
    <xdr:to>
      <xdr:col>7</xdr:col>
      <xdr:colOff>0</xdr:colOff>
      <xdr:row>35</xdr:row>
      <xdr:rowOff>104775</xdr:rowOff>
    </xdr:to>
    <xdr:cxnSp macro="">
      <xdr:nvCxnSpPr>
        <xdr:cNvPr id="12" name="Rovná spojovacia šípka 11"/>
        <xdr:cNvCxnSpPr/>
      </xdr:nvCxnSpPr>
      <xdr:spPr>
        <a:xfrm flipH="1">
          <a:off x="3590925" y="7696200"/>
          <a:ext cx="1295400" cy="28575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3</xdr:row>
      <xdr:rowOff>0</xdr:rowOff>
    </xdr:from>
    <xdr:to>
      <xdr:col>18</xdr:col>
      <xdr:colOff>599238</xdr:colOff>
      <xdr:row>29</xdr:row>
      <xdr:rowOff>104143</xdr:rowOff>
    </xdr:to>
    <xdr:pic>
      <xdr:nvPicPr>
        <xdr:cNvPr id="2" name="Obrázok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86400" y="381000"/>
          <a:ext cx="6695238" cy="5057143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name="error_codes" refreshOnLoad="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mouser.com/ProductDetail/CUI/PJ-059A?qs=sGAEpiMZZMtnOp%252BbbqA009lE0K0K%252BPZGgL2j%2Fo1XCBQtBpzQrCB9dQ%3D%3D" TargetMode="Externa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hyperlink" Target="https://eu.mouser.com/ProductDetail/3M-Electronic-Solutions-Division/950502-6102-AR?qs=mk7%252BW39U1H95%252BMM5da7bdg%3D%3D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30"/>
  <sheetViews>
    <sheetView workbookViewId="0">
      <selection activeCell="B11" sqref="B11"/>
    </sheetView>
  </sheetViews>
  <sheetFormatPr defaultRowHeight="15" x14ac:dyDescent="0.25"/>
  <cols>
    <col min="2" max="2" width="45.42578125" customWidth="1"/>
  </cols>
  <sheetData>
    <row r="1" spans="2:3" ht="21" x14ac:dyDescent="0.35">
      <c r="B1" s="15"/>
    </row>
    <row r="2" spans="2:3" ht="21" x14ac:dyDescent="0.35">
      <c r="B2" s="55" t="s">
        <v>169</v>
      </c>
    </row>
    <row r="3" spans="2:3" ht="21" x14ac:dyDescent="0.35">
      <c r="B3" s="55" t="s">
        <v>170</v>
      </c>
    </row>
    <row r="4" spans="2:3" ht="21" x14ac:dyDescent="0.35">
      <c r="B4" s="55" t="s">
        <v>171</v>
      </c>
    </row>
    <row r="5" spans="2:3" ht="21" x14ac:dyDescent="0.35">
      <c r="B5" s="55" t="s">
        <v>172</v>
      </c>
    </row>
    <row r="6" spans="2:3" ht="21" x14ac:dyDescent="0.35">
      <c r="B6" s="55" t="s">
        <v>173</v>
      </c>
    </row>
    <row r="7" spans="2:3" ht="21" x14ac:dyDescent="0.35">
      <c r="B7" s="55" t="s">
        <v>174</v>
      </c>
    </row>
    <row r="8" spans="2:3" ht="21" x14ac:dyDescent="0.35">
      <c r="B8" s="55" t="s">
        <v>175</v>
      </c>
    </row>
    <row r="9" spans="2:3" ht="21" x14ac:dyDescent="0.35">
      <c r="B9" s="55" t="s">
        <v>446</v>
      </c>
      <c r="C9" s="15"/>
    </row>
    <row r="10" spans="2:3" ht="21" x14ac:dyDescent="0.35">
      <c r="B10" s="55" t="s">
        <v>448</v>
      </c>
      <c r="C10" s="15"/>
    </row>
    <row r="11" spans="2:3" ht="21" x14ac:dyDescent="0.35">
      <c r="B11" s="55" t="s">
        <v>447</v>
      </c>
      <c r="C11" s="15"/>
    </row>
    <row r="12" spans="2:3" ht="21" x14ac:dyDescent="0.35">
      <c r="B12" s="55" t="s">
        <v>263</v>
      </c>
    </row>
    <row r="13" spans="2:3" ht="21" x14ac:dyDescent="0.35">
      <c r="B13" s="55" t="s">
        <v>176</v>
      </c>
    </row>
    <row r="14" spans="2:3" ht="21" x14ac:dyDescent="0.35">
      <c r="B14" s="55" t="s">
        <v>177</v>
      </c>
    </row>
    <row r="15" spans="2:3" ht="21" x14ac:dyDescent="0.35">
      <c r="B15" s="55" t="s">
        <v>178</v>
      </c>
    </row>
    <row r="16" spans="2:3" ht="21" x14ac:dyDescent="0.35">
      <c r="B16" s="55" t="s">
        <v>179</v>
      </c>
    </row>
    <row r="17" spans="2:2" ht="21" x14ac:dyDescent="0.35">
      <c r="B17" s="55" t="s">
        <v>180</v>
      </c>
    </row>
    <row r="18" spans="2:2" ht="21" x14ac:dyDescent="0.35">
      <c r="B18" s="55" t="s">
        <v>258</v>
      </c>
    </row>
    <row r="19" spans="2:2" ht="21" x14ac:dyDescent="0.35">
      <c r="B19" s="55"/>
    </row>
    <row r="20" spans="2:2" ht="21" x14ac:dyDescent="0.35">
      <c r="B20" s="55"/>
    </row>
    <row r="21" spans="2:2" ht="21" x14ac:dyDescent="0.35">
      <c r="B21" s="55"/>
    </row>
    <row r="22" spans="2:2" ht="21" x14ac:dyDescent="0.35">
      <c r="B22" s="55"/>
    </row>
    <row r="23" spans="2:2" ht="21" x14ac:dyDescent="0.35">
      <c r="B23" s="55"/>
    </row>
    <row r="24" spans="2:2" ht="21" x14ac:dyDescent="0.35">
      <c r="B24" s="55"/>
    </row>
    <row r="25" spans="2:2" ht="21" x14ac:dyDescent="0.35">
      <c r="B25" s="55"/>
    </row>
    <row r="26" spans="2:2" ht="21" x14ac:dyDescent="0.35">
      <c r="B26" s="55"/>
    </row>
    <row r="27" spans="2:2" ht="21" x14ac:dyDescent="0.35">
      <c r="B27" s="55"/>
    </row>
    <row r="28" spans="2:2" ht="21" x14ac:dyDescent="0.35">
      <c r="B28" s="55"/>
    </row>
    <row r="29" spans="2:2" ht="21" x14ac:dyDescent="0.35">
      <c r="B29" s="55"/>
    </row>
    <row r="30" spans="2:2" ht="21" x14ac:dyDescent="0.35">
      <c r="B30" s="55"/>
    </row>
  </sheetData>
  <hyperlinks>
    <hyperlink ref="B2" location="'SPI ETH ESP32'!A1" display="'SPI ETH ESP32'!A1"/>
    <hyperlink ref="B3" location="'Pinout ETH DEEK'!A1" display="'Pinout ETH DEEK'!A1"/>
    <hyperlink ref="B4" location="'JTAG conn'!A1" display="'JTAG conn'!A1"/>
    <hyperlink ref="B5" location="'SD usage'!A1" display="'SD usage'!A1"/>
    <hyperlink ref="B6" location="'UDP packets'!A1" display="'UDP packets'!A1"/>
    <hyperlink ref="B7" location="'UDP datagram definition'!A1" display="'UDP datagram definition'!A1"/>
    <hyperlink ref="B8" location="'Message Types'!A1" display="'Message Types'!A1"/>
    <hyperlink ref="B13" location="'ADC selection'!A1" display="'ADC selection'!A1"/>
    <hyperlink ref="B14" location="'Time budget'!A1" display="'Time budget'!A1"/>
    <hyperlink ref="B15" location="'TO DO'!A1" display="'TO DO'!A1"/>
    <hyperlink ref="B16" location="'System setup'!A1" display="'System setup'!A1"/>
    <hyperlink ref="B17" location="'Sensors Example datasheet val.'!A1" display="'Sensors Example datasheet val.'!A1"/>
    <hyperlink ref="B18" location="IssueTracking!A1" display="IssueTracking!A1"/>
    <hyperlink ref="B12" location="'Error Codes'!A1" display="'Error Codes'!A1"/>
    <hyperlink ref="B9" location="Meas_sample!A1" display="Meas_sample!A1"/>
    <hyperlink ref="B11" location="'LabVIEW data log'!A1" display="'LabVIEW data log'!A1"/>
    <hyperlink ref="B10" location="'Sensor Type table'!A1" display="'Sensor Type table'!A1"/>
  </hyperlinks>
  <pageMargins left="0.7" right="0.7" top="0.75" bottom="0.75" header="0.3" footer="0.3"/>
  <pageSetup orientation="portrait" horizontalDpi="4294967293" verticalDpi="36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3"/>
  <sheetViews>
    <sheetView workbookViewId="0">
      <selection activeCell="B18" sqref="B18:D18"/>
    </sheetView>
  </sheetViews>
  <sheetFormatPr defaultRowHeight="15" x14ac:dyDescent="0.25"/>
  <cols>
    <col min="2" max="2" width="23.28515625" bestFit="1" customWidth="1"/>
    <col min="3" max="3" width="22.42578125" bestFit="1" customWidth="1"/>
    <col min="4" max="4" width="30" bestFit="1" customWidth="1"/>
    <col min="5" max="5" width="21.42578125" bestFit="1" customWidth="1"/>
    <col min="6" max="6" width="12.140625" bestFit="1" customWidth="1"/>
    <col min="7" max="7" width="46.140625" customWidth="1"/>
    <col min="10" max="10" width="17" bestFit="1" customWidth="1"/>
  </cols>
  <sheetData>
    <row r="1" spans="2:11" ht="26.25" x14ac:dyDescent="0.4">
      <c r="B1" s="57" t="s">
        <v>181</v>
      </c>
    </row>
    <row r="2" spans="2:11" x14ac:dyDescent="0.25">
      <c r="K2" s="83"/>
    </row>
    <row r="3" spans="2:11" ht="21.75" thickBot="1" x14ac:dyDescent="0.4">
      <c r="B3" s="97" t="s">
        <v>404</v>
      </c>
      <c r="K3" s="83"/>
    </row>
    <row r="4" spans="2:11" x14ac:dyDescent="0.25">
      <c r="B4" s="122" t="s">
        <v>410</v>
      </c>
      <c r="C4" s="123" t="s">
        <v>409</v>
      </c>
      <c r="D4" s="123" t="s">
        <v>406</v>
      </c>
      <c r="E4" s="123" t="s">
        <v>407</v>
      </c>
      <c r="F4" s="123" t="s">
        <v>408</v>
      </c>
      <c r="G4" s="124" t="s">
        <v>243</v>
      </c>
      <c r="J4" s="120" t="s">
        <v>425</v>
      </c>
      <c r="K4" s="121" t="s">
        <v>426</v>
      </c>
    </row>
    <row r="5" spans="2:11" x14ac:dyDescent="0.25">
      <c r="B5" s="125">
        <v>0</v>
      </c>
      <c r="C5" s="31">
        <f>HEX2DEC(B5)</f>
        <v>0</v>
      </c>
      <c r="D5" s="126" t="s">
        <v>418</v>
      </c>
      <c r="E5" s="31" t="s">
        <v>411</v>
      </c>
      <c r="F5" s="31" t="s">
        <v>412</v>
      </c>
      <c r="G5" s="67" t="s">
        <v>424</v>
      </c>
      <c r="J5" s="116">
        <v>6</v>
      </c>
      <c r="K5" s="117" t="s">
        <v>427</v>
      </c>
    </row>
    <row r="6" spans="2:11" x14ac:dyDescent="0.25">
      <c r="B6" s="125">
        <v>1</v>
      </c>
      <c r="C6" s="31">
        <f t="shared" ref="C6:C18" si="0">HEX2DEC(B6)</f>
        <v>1</v>
      </c>
      <c r="D6" s="126" t="s">
        <v>419</v>
      </c>
      <c r="E6" s="31" t="s">
        <v>413</v>
      </c>
      <c r="F6" s="31" t="s">
        <v>412</v>
      </c>
      <c r="G6" s="67" t="s">
        <v>424</v>
      </c>
      <c r="J6" s="116">
        <f>J5+3</f>
        <v>9</v>
      </c>
      <c r="K6" s="117" t="s">
        <v>428</v>
      </c>
    </row>
    <row r="7" spans="2:11" x14ac:dyDescent="0.25">
      <c r="B7" s="125">
        <v>2</v>
      </c>
      <c r="C7" s="31">
        <f t="shared" si="0"/>
        <v>2</v>
      </c>
      <c r="D7" s="126" t="s">
        <v>420</v>
      </c>
      <c r="E7" s="31" t="s">
        <v>414</v>
      </c>
      <c r="F7" s="31" t="s">
        <v>412</v>
      </c>
      <c r="G7" s="67" t="s">
        <v>424</v>
      </c>
      <c r="J7" s="116">
        <f t="shared" ref="J7:J29" si="1">J6+3</f>
        <v>12</v>
      </c>
      <c r="K7" s="117" t="s">
        <v>429</v>
      </c>
    </row>
    <row r="8" spans="2:11" x14ac:dyDescent="0.25">
      <c r="B8" s="125">
        <v>3</v>
      </c>
      <c r="C8" s="31">
        <f t="shared" si="0"/>
        <v>3</v>
      </c>
      <c r="D8" s="126" t="s">
        <v>421</v>
      </c>
      <c r="E8" s="31" t="s">
        <v>415</v>
      </c>
      <c r="F8" s="31" t="s">
        <v>412</v>
      </c>
      <c r="G8" s="67" t="s">
        <v>424</v>
      </c>
      <c r="J8" s="116">
        <f t="shared" si="1"/>
        <v>15</v>
      </c>
      <c r="K8" s="117" t="s">
        <v>430</v>
      </c>
    </row>
    <row r="9" spans="2:11" x14ac:dyDescent="0.25">
      <c r="B9" s="125">
        <v>4</v>
      </c>
      <c r="C9" s="31">
        <f t="shared" si="0"/>
        <v>4</v>
      </c>
      <c r="D9" s="126" t="s">
        <v>422</v>
      </c>
      <c r="E9" s="31" t="s">
        <v>416</v>
      </c>
      <c r="F9" s="31" t="s">
        <v>412</v>
      </c>
      <c r="G9" s="67" t="s">
        <v>424</v>
      </c>
      <c r="J9" s="116">
        <f t="shared" si="1"/>
        <v>18</v>
      </c>
      <c r="K9" s="117" t="s">
        <v>431</v>
      </c>
    </row>
    <row r="10" spans="2:11" x14ac:dyDescent="0.25">
      <c r="B10" s="125">
        <v>5</v>
      </c>
      <c r="C10" s="31">
        <f t="shared" si="0"/>
        <v>5</v>
      </c>
      <c r="D10" s="126" t="s">
        <v>423</v>
      </c>
      <c r="E10" s="31" t="s">
        <v>417</v>
      </c>
      <c r="F10" s="31" t="s">
        <v>412</v>
      </c>
      <c r="G10" s="67" t="s">
        <v>424</v>
      </c>
      <c r="J10" s="116">
        <f t="shared" si="1"/>
        <v>21</v>
      </c>
      <c r="K10" s="117" t="s">
        <v>432</v>
      </c>
    </row>
    <row r="11" spans="2:11" x14ac:dyDescent="0.25">
      <c r="B11" s="125">
        <v>6</v>
      </c>
      <c r="C11" s="31">
        <f t="shared" si="0"/>
        <v>6</v>
      </c>
      <c r="D11" s="126" t="s">
        <v>423</v>
      </c>
      <c r="E11" s="31" t="s">
        <v>417</v>
      </c>
      <c r="F11" s="31" t="s">
        <v>412</v>
      </c>
      <c r="G11" s="67" t="s">
        <v>424</v>
      </c>
      <c r="J11" s="116">
        <f t="shared" si="1"/>
        <v>24</v>
      </c>
      <c r="K11" s="117" t="s">
        <v>433</v>
      </c>
    </row>
    <row r="12" spans="2:11" x14ac:dyDescent="0.25">
      <c r="B12" s="125">
        <v>7</v>
      </c>
      <c r="C12" s="31">
        <f t="shared" si="0"/>
        <v>7</v>
      </c>
      <c r="D12" s="126" t="s">
        <v>423</v>
      </c>
      <c r="E12" s="31" t="s">
        <v>417</v>
      </c>
      <c r="F12" s="31" t="s">
        <v>412</v>
      </c>
      <c r="G12" s="67" t="s">
        <v>424</v>
      </c>
      <c r="J12" s="116">
        <f t="shared" si="1"/>
        <v>27</v>
      </c>
      <c r="K12" s="117" t="s">
        <v>434</v>
      </c>
    </row>
    <row r="13" spans="2:11" x14ac:dyDescent="0.25">
      <c r="B13" s="125">
        <v>8</v>
      </c>
      <c r="C13" s="31">
        <f t="shared" si="0"/>
        <v>8</v>
      </c>
      <c r="D13" s="94" t="s">
        <v>441</v>
      </c>
      <c r="E13" s="31"/>
      <c r="F13" s="31"/>
      <c r="G13" s="32"/>
      <c r="J13" s="116">
        <f t="shared" si="1"/>
        <v>30</v>
      </c>
      <c r="K13" s="117" t="s">
        <v>435</v>
      </c>
    </row>
    <row r="14" spans="2:11" x14ac:dyDescent="0.25">
      <c r="B14" s="125">
        <v>9</v>
      </c>
      <c r="C14" s="31">
        <f t="shared" si="0"/>
        <v>9</v>
      </c>
      <c r="D14" s="94" t="s">
        <v>442</v>
      </c>
      <c r="E14" s="31"/>
      <c r="F14" s="31"/>
      <c r="G14" s="32"/>
      <c r="J14" s="116">
        <f t="shared" si="1"/>
        <v>33</v>
      </c>
      <c r="K14" s="117" t="s">
        <v>436</v>
      </c>
    </row>
    <row r="15" spans="2:11" x14ac:dyDescent="0.25">
      <c r="B15" s="125" t="s">
        <v>443</v>
      </c>
      <c r="C15" s="31">
        <f t="shared" si="0"/>
        <v>10</v>
      </c>
      <c r="D15" s="94" t="s">
        <v>444</v>
      </c>
      <c r="E15" s="31"/>
      <c r="F15" s="31"/>
      <c r="G15" s="32"/>
      <c r="J15" s="116">
        <f t="shared" si="1"/>
        <v>36</v>
      </c>
      <c r="K15" s="117" t="s">
        <v>437</v>
      </c>
    </row>
    <row r="16" spans="2:11" ht="15.75" thickBot="1" x14ac:dyDescent="0.3">
      <c r="B16" s="125"/>
      <c r="C16" s="31">
        <f t="shared" si="0"/>
        <v>0</v>
      </c>
      <c r="D16" s="94"/>
      <c r="E16" s="31"/>
      <c r="F16" s="31"/>
      <c r="G16" s="32"/>
      <c r="J16" s="118">
        <f t="shared" si="1"/>
        <v>39</v>
      </c>
      <c r="K16" s="119" t="s">
        <v>438</v>
      </c>
    </row>
    <row r="17" spans="2:11" x14ac:dyDescent="0.25">
      <c r="B17" s="125"/>
      <c r="C17" s="31">
        <f t="shared" si="0"/>
        <v>0</v>
      </c>
      <c r="D17" s="31"/>
      <c r="E17" s="31"/>
      <c r="F17" s="31"/>
      <c r="G17" s="32"/>
      <c r="K17" s="83"/>
    </row>
    <row r="18" spans="2:11" x14ac:dyDescent="0.25">
      <c r="B18" s="125" t="s">
        <v>439</v>
      </c>
      <c r="C18" s="31">
        <f t="shared" si="0"/>
        <v>255</v>
      </c>
      <c r="D18" s="31" t="s">
        <v>440</v>
      </c>
      <c r="E18" s="31"/>
      <c r="F18" s="31"/>
      <c r="G18" s="32"/>
      <c r="K18" s="83"/>
    </row>
    <row r="19" spans="2:11" x14ac:dyDescent="0.25">
      <c r="B19" s="30"/>
      <c r="C19" s="31"/>
      <c r="D19" s="31"/>
      <c r="E19" s="31"/>
      <c r="F19" s="31"/>
      <c r="G19" s="32"/>
    </row>
    <row r="20" spans="2:11" x14ac:dyDescent="0.25">
      <c r="B20" s="30"/>
      <c r="C20" s="31"/>
      <c r="D20" s="31"/>
      <c r="E20" s="31"/>
      <c r="F20" s="31"/>
      <c r="G20" s="32"/>
    </row>
    <row r="21" spans="2:11" x14ac:dyDescent="0.25">
      <c r="B21" s="30"/>
      <c r="C21" s="31"/>
      <c r="D21" s="31"/>
      <c r="E21" s="31"/>
      <c r="F21" s="31"/>
      <c r="G21" s="32"/>
    </row>
    <row r="22" spans="2:11" x14ac:dyDescent="0.25">
      <c r="B22" s="30"/>
      <c r="C22" s="31"/>
      <c r="D22" s="31"/>
      <c r="E22" s="31"/>
      <c r="F22" s="31"/>
      <c r="G22" s="32"/>
    </row>
    <row r="23" spans="2:11" x14ac:dyDescent="0.25">
      <c r="B23" s="30"/>
      <c r="C23" s="31"/>
      <c r="D23" s="31"/>
      <c r="E23" s="31"/>
      <c r="F23" s="31"/>
      <c r="G23" s="32"/>
    </row>
  </sheetData>
  <hyperlinks>
    <hyperlink ref="B1" location="Contents!A1" display="Contents!A1"/>
    <hyperlink ref="G5" location="'Sensor Type table'!J4" display="Which AI port, is determined by index in datagram"/>
    <hyperlink ref="G6:G12" location="'Sensor Type table'!J4" display="Which AI port, is determined by index in datagram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"/>
  <sheetViews>
    <sheetView tabSelected="1" workbookViewId="0">
      <selection activeCell="A7" sqref="A7"/>
    </sheetView>
  </sheetViews>
  <sheetFormatPr defaultRowHeight="15" x14ac:dyDescent="0.25"/>
  <cols>
    <col min="2" max="2" width="16.28515625" customWidth="1"/>
  </cols>
  <sheetData>
    <row r="1" spans="1:21" ht="26.25" x14ac:dyDescent="0.4">
      <c r="B1" s="57" t="s">
        <v>181</v>
      </c>
    </row>
    <row r="3" spans="1:21" ht="21" x14ac:dyDescent="0.35">
      <c r="A3" s="15" t="s">
        <v>449</v>
      </c>
    </row>
    <row r="4" spans="1:21" x14ac:dyDescent="0.25">
      <c r="A4" t="s">
        <v>450</v>
      </c>
    </row>
    <row r="6" spans="1:21" x14ac:dyDescent="0.25">
      <c r="A6" t="s">
        <v>451</v>
      </c>
    </row>
    <row r="7" spans="1:21" s="75" customFormat="1" ht="45" x14ac:dyDescent="0.25">
      <c r="A7" s="75" t="s">
        <v>452</v>
      </c>
      <c r="B7" s="75" t="s">
        <v>453</v>
      </c>
      <c r="C7" s="75" t="s">
        <v>454</v>
      </c>
      <c r="D7" s="75" t="s">
        <v>455</v>
      </c>
      <c r="E7" s="75" t="s">
        <v>456</v>
      </c>
      <c r="F7" s="75" t="s">
        <v>457</v>
      </c>
      <c r="G7" s="75" t="s">
        <v>458</v>
      </c>
      <c r="H7" s="75" t="s">
        <v>459</v>
      </c>
      <c r="I7" s="75" t="s">
        <v>460</v>
      </c>
      <c r="J7" s="75" t="s">
        <v>461</v>
      </c>
      <c r="K7" s="75" t="s">
        <v>462</v>
      </c>
      <c r="L7" s="75" t="s">
        <v>463</v>
      </c>
      <c r="M7" s="75" t="s">
        <v>464</v>
      </c>
      <c r="N7" s="75" t="s">
        <v>465</v>
      </c>
      <c r="O7" s="75" t="s">
        <v>466</v>
      </c>
      <c r="P7" s="75" t="s">
        <v>467</v>
      </c>
      <c r="Q7" s="75" t="s">
        <v>468</v>
      </c>
      <c r="R7" s="75" t="s">
        <v>469</v>
      </c>
      <c r="S7" s="75" t="s">
        <v>470</v>
      </c>
      <c r="T7" s="75" t="s">
        <v>471</v>
      </c>
      <c r="U7" s="75" t="s">
        <v>129</v>
      </c>
    </row>
  </sheetData>
  <hyperlinks>
    <hyperlink ref="B1" location="Contents!A1" display="Contents!A1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sqref="A1:XFD1"/>
    </sheetView>
  </sheetViews>
  <sheetFormatPr defaultRowHeight="15" x14ac:dyDescent="0.25"/>
  <cols>
    <col min="1" max="1" width="3" customWidth="1"/>
    <col min="2" max="2" width="66.140625" customWidth="1"/>
    <col min="6" max="6" width="12.140625" bestFit="1" customWidth="1"/>
  </cols>
  <sheetData>
    <row r="1" spans="1:6" ht="27" thickBot="1" x14ac:dyDescent="0.45">
      <c r="B1" s="57" t="s">
        <v>181</v>
      </c>
    </row>
    <row r="2" spans="1:6" x14ac:dyDescent="0.25">
      <c r="D2" s="27" t="s">
        <v>105</v>
      </c>
      <c r="E2" s="28" t="s">
        <v>106</v>
      </c>
      <c r="F2" s="29"/>
    </row>
    <row r="3" spans="1:6" ht="18.75" x14ac:dyDescent="0.3">
      <c r="A3" s="66" t="s">
        <v>262</v>
      </c>
      <c r="D3" s="30">
        <v>4</v>
      </c>
      <c r="E3" s="31">
        <v>3</v>
      </c>
      <c r="F3" s="32" t="s">
        <v>119</v>
      </c>
    </row>
    <row r="4" spans="1:6" x14ac:dyDescent="0.25">
      <c r="A4">
        <v>0</v>
      </c>
      <c r="B4" t="s">
        <v>270</v>
      </c>
      <c r="D4" s="30">
        <v>5</v>
      </c>
      <c r="E4" s="31" t="s">
        <v>101</v>
      </c>
      <c r="F4" s="67" t="s">
        <v>118</v>
      </c>
    </row>
    <row r="5" spans="1:6" ht="15.75" thickBot="1" x14ac:dyDescent="0.3">
      <c r="A5">
        <v>1</v>
      </c>
      <c r="B5" t="s">
        <v>264</v>
      </c>
      <c r="D5" s="34"/>
      <c r="E5" s="35"/>
      <c r="F5" s="36"/>
    </row>
    <row r="6" spans="1:6" x14ac:dyDescent="0.25">
      <c r="A6">
        <v>2</v>
      </c>
      <c r="B6" t="s">
        <v>265</v>
      </c>
    </row>
    <row r="7" spans="1:6" x14ac:dyDescent="0.25">
      <c r="A7">
        <v>3</v>
      </c>
      <c r="B7" t="s">
        <v>318</v>
      </c>
      <c r="D7" s="12" t="s">
        <v>272</v>
      </c>
    </row>
    <row r="8" spans="1:6" x14ac:dyDescent="0.25">
      <c r="A8">
        <v>4</v>
      </c>
      <c r="B8" t="s">
        <v>267</v>
      </c>
      <c r="D8" t="s">
        <v>273</v>
      </c>
    </row>
    <row r="9" spans="1:6" x14ac:dyDescent="0.25">
      <c r="A9">
        <v>5</v>
      </c>
      <c r="B9" t="s">
        <v>268</v>
      </c>
    </row>
    <row r="10" spans="1:6" x14ac:dyDescent="0.25">
      <c r="A10">
        <v>6</v>
      </c>
      <c r="B10" t="s">
        <v>269</v>
      </c>
    </row>
    <row r="11" spans="1:6" x14ac:dyDescent="0.25">
      <c r="A11">
        <v>7</v>
      </c>
      <c r="B11" t="s">
        <v>271</v>
      </c>
    </row>
    <row r="12" spans="1:6" x14ac:dyDescent="0.25">
      <c r="A12">
        <v>8</v>
      </c>
      <c r="B12" t="s">
        <v>319</v>
      </c>
    </row>
    <row r="13" spans="1:6" x14ac:dyDescent="0.25">
      <c r="A13">
        <v>9</v>
      </c>
      <c r="B13" t="s">
        <v>360</v>
      </c>
    </row>
    <row r="14" spans="1:6" x14ac:dyDescent="0.25">
      <c r="A14">
        <v>10</v>
      </c>
      <c r="B14" t="s">
        <v>361</v>
      </c>
    </row>
    <row r="15" spans="1:6" x14ac:dyDescent="0.25">
      <c r="A15">
        <v>11</v>
      </c>
      <c r="B15" t="s">
        <v>362</v>
      </c>
    </row>
    <row r="16" spans="1:6" x14ac:dyDescent="0.25">
      <c r="A16">
        <v>12</v>
      </c>
      <c r="B16" t="s">
        <v>363</v>
      </c>
    </row>
    <row r="17" spans="1:2" x14ac:dyDescent="0.25">
      <c r="A17">
        <v>13</v>
      </c>
      <c r="B17" t="s">
        <v>364</v>
      </c>
    </row>
  </sheetData>
  <hyperlinks>
    <hyperlink ref="B1" location="Contents!A1" display="Contents!A1"/>
    <hyperlink ref="F4" location="'Error Codes'!A1" display="ERROR CODE"/>
  </hyperlink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sqref="A1:XFD1"/>
    </sheetView>
  </sheetViews>
  <sheetFormatPr defaultRowHeight="15" x14ac:dyDescent="0.25"/>
  <cols>
    <col min="1" max="1" width="24" bestFit="1" customWidth="1"/>
    <col min="2" max="2" width="61.85546875" customWidth="1"/>
    <col min="6" max="6" width="12.140625" bestFit="1" customWidth="1"/>
  </cols>
  <sheetData>
    <row r="1" spans="1:6" ht="27" thickBot="1" x14ac:dyDescent="0.45">
      <c r="B1" s="57" t="s">
        <v>181</v>
      </c>
    </row>
    <row r="2" spans="1:6" x14ac:dyDescent="0.25">
      <c r="D2" s="27"/>
      <c r="E2" s="28"/>
      <c r="F2" s="29"/>
    </row>
    <row r="3" spans="1:6" ht="18.75" x14ac:dyDescent="0.3">
      <c r="A3" s="66" t="s">
        <v>297</v>
      </c>
      <c r="D3" s="30"/>
      <c r="E3" s="31"/>
      <c r="F3" s="32"/>
    </row>
    <row r="4" spans="1:6" x14ac:dyDescent="0.25">
      <c r="A4">
        <v>500</v>
      </c>
      <c r="B4" t="s">
        <v>298</v>
      </c>
      <c r="D4" s="30"/>
      <c r="E4" s="31"/>
      <c r="F4" s="67"/>
    </row>
    <row r="5" spans="1:6" ht="15.75" thickBot="1" x14ac:dyDescent="0.3">
      <c r="D5" s="34"/>
      <c r="E5" s="35"/>
      <c r="F5" s="36"/>
    </row>
    <row r="7" spans="1:6" x14ac:dyDescent="0.25">
      <c r="D7" s="12"/>
    </row>
  </sheetData>
  <hyperlinks>
    <hyperlink ref="B1" location="Contents!A1" display="Contents!A1"/>
  </hyperlink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>
      <selection activeCell="F25" sqref="F25"/>
    </sheetView>
  </sheetViews>
  <sheetFormatPr defaultRowHeight="15" x14ac:dyDescent="0.25"/>
  <cols>
    <col min="1" max="1" width="19.85546875" bestFit="1" customWidth="1"/>
    <col min="2" max="2" width="10" bestFit="1" customWidth="1"/>
    <col min="4" max="4" width="10" bestFit="1" customWidth="1"/>
  </cols>
  <sheetData>
    <row r="1" spans="1:9" ht="27" x14ac:dyDescent="0.45">
      <c r="B1" s="57" t="s">
        <v>181</v>
      </c>
    </row>
    <row r="2" spans="1:9" x14ac:dyDescent="0.25">
      <c r="B2" t="s">
        <v>89</v>
      </c>
      <c r="C2" t="s">
        <v>136</v>
      </c>
    </row>
    <row r="3" spans="1:9" x14ac:dyDescent="0.25">
      <c r="A3" t="s">
        <v>135</v>
      </c>
      <c r="B3">
        <v>1</v>
      </c>
      <c r="C3">
        <v>284</v>
      </c>
      <c r="I3" t="s">
        <v>145</v>
      </c>
    </row>
    <row r="4" spans="1:9" x14ac:dyDescent="0.25">
      <c r="A4" t="s">
        <v>135</v>
      </c>
      <c r="B4">
        <v>8</v>
      </c>
      <c r="C4">
        <v>300</v>
      </c>
    </row>
    <row r="5" spans="1:9" x14ac:dyDescent="0.25">
      <c r="A5" t="s">
        <v>144</v>
      </c>
      <c r="B5">
        <v>68</v>
      </c>
      <c r="C5">
        <v>9000</v>
      </c>
      <c r="D5" t="s">
        <v>146</v>
      </c>
    </row>
    <row r="9" spans="1:9" x14ac:dyDescent="0.25">
      <c r="A9" t="s">
        <v>160</v>
      </c>
    </row>
    <row r="10" spans="1:9" x14ac:dyDescent="0.25">
      <c r="A10" t="s">
        <v>161</v>
      </c>
      <c r="B10">
        <v>400</v>
      </c>
      <c r="C10" t="s">
        <v>162</v>
      </c>
    </row>
    <row r="11" spans="1:9" x14ac:dyDescent="0.25">
      <c r="A11" t="s">
        <v>163</v>
      </c>
      <c r="B11">
        <f>1/(B10)</f>
        <v>2.5000000000000001E-3</v>
      </c>
      <c r="C11" t="s">
        <v>165</v>
      </c>
    </row>
    <row r="12" spans="1:9" x14ac:dyDescent="0.25">
      <c r="A12" t="s">
        <v>164</v>
      </c>
      <c r="B12">
        <f>B11*16</f>
        <v>0.04</v>
      </c>
      <c r="C12" t="s">
        <v>165</v>
      </c>
    </row>
    <row r="13" spans="1:9" x14ac:dyDescent="0.25">
      <c r="A13" t="s">
        <v>166</v>
      </c>
      <c r="B13">
        <f>B12*9</f>
        <v>0.36</v>
      </c>
      <c r="C13" t="s">
        <v>165</v>
      </c>
    </row>
  </sheetData>
  <hyperlinks>
    <hyperlink ref="B1" location="Contents!A1" display="Contents!A1"/>
  </hyperlink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0"/>
  <sheetViews>
    <sheetView topLeftCell="A11" workbookViewId="0">
      <selection activeCell="B40" sqref="B40"/>
    </sheetView>
  </sheetViews>
  <sheetFormatPr defaultRowHeight="15" x14ac:dyDescent="0.25"/>
  <cols>
    <col min="1" max="1" width="77" bestFit="1" customWidth="1"/>
    <col min="2" max="2" width="14.140625" customWidth="1"/>
  </cols>
  <sheetData>
    <row r="1" spans="1:2" ht="26.25" x14ac:dyDescent="0.4">
      <c r="A1" s="57" t="s">
        <v>181</v>
      </c>
    </row>
    <row r="2" spans="1:2" x14ac:dyDescent="0.25">
      <c r="A2" t="s">
        <v>110</v>
      </c>
      <c r="B2" t="s">
        <v>167</v>
      </c>
    </row>
    <row r="3" spans="1:2" x14ac:dyDescent="0.25">
      <c r="A3" t="s">
        <v>109</v>
      </c>
      <c r="B3" t="s">
        <v>168</v>
      </c>
    </row>
    <row r="4" spans="1:2" x14ac:dyDescent="0.25">
      <c r="A4" t="s">
        <v>111</v>
      </c>
      <c r="B4" t="s">
        <v>369</v>
      </c>
    </row>
    <row r="5" spans="1:2" x14ac:dyDescent="0.25">
      <c r="A5" t="s">
        <v>256</v>
      </c>
      <c r="B5" t="s">
        <v>320</v>
      </c>
    </row>
    <row r="6" spans="1:2" x14ac:dyDescent="0.25">
      <c r="A6" t="s">
        <v>257</v>
      </c>
      <c r="B6" t="s">
        <v>320</v>
      </c>
    </row>
    <row r="7" spans="1:2" x14ac:dyDescent="0.25">
      <c r="A7" t="s">
        <v>266</v>
      </c>
    </row>
    <row r="9" spans="1:2" x14ac:dyDescent="0.25">
      <c r="A9" t="s">
        <v>326</v>
      </c>
    </row>
    <row r="10" spans="1:2" x14ac:dyDescent="0.25">
      <c r="A10" t="s">
        <v>300</v>
      </c>
      <c r="B10" t="s">
        <v>320</v>
      </c>
    </row>
    <row r="11" spans="1:2" x14ac:dyDescent="0.25">
      <c r="A11" t="s">
        <v>301</v>
      </c>
      <c r="B11" t="s">
        <v>321</v>
      </c>
    </row>
    <row r="12" spans="1:2" x14ac:dyDescent="0.25">
      <c r="A12" t="s">
        <v>302</v>
      </c>
      <c r="B12" t="s">
        <v>320</v>
      </c>
    </row>
    <row r="13" spans="1:2" x14ac:dyDescent="0.25">
      <c r="A13" t="s">
        <v>303</v>
      </c>
      <c r="B13" t="s">
        <v>320</v>
      </c>
    </row>
    <row r="14" spans="1:2" x14ac:dyDescent="0.25">
      <c r="A14" t="s">
        <v>304</v>
      </c>
      <c r="B14" t="s">
        <v>322</v>
      </c>
    </row>
    <row r="15" spans="1:2" x14ac:dyDescent="0.25">
      <c r="A15" t="s">
        <v>305</v>
      </c>
      <c r="B15" t="s">
        <v>320</v>
      </c>
    </row>
    <row r="16" spans="1:2" x14ac:dyDescent="0.25">
      <c r="A16" t="s">
        <v>306</v>
      </c>
      <c r="B16" t="s">
        <v>320</v>
      </c>
    </row>
    <row r="17" spans="1:3" x14ac:dyDescent="0.25">
      <c r="A17" t="s">
        <v>308</v>
      </c>
      <c r="B17" t="s">
        <v>323</v>
      </c>
    </row>
    <row r="18" spans="1:3" x14ac:dyDescent="0.25">
      <c r="A18" t="s">
        <v>309</v>
      </c>
      <c r="B18" t="s">
        <v>324</v>
      </c>
    </row>
    <row r="19" spans="1:3" x14ac:dyDescent="0.25">
      <c r="A19" t="s">
        <v>310</v>
      </c>
      <c r="B19" t="s">
        <v>320</v>
      </c>
    </row>
    <row r="20" spans="1:3" x14ac:dyDescent="0.25">
      <c r="A20" t="s">
        <v>311</v>
      </c>
      <c r="B20" t="s">
        <v>320</v>
      </c>
    </row>
    <row r="21" spans="1:3" x14ac:dyDescent="0.25">
      <c r="A21" t="s">
        <v>312</v>
      </c>
      <c r="B21" t="s">
        <v>320</v>
      </c>
    </row>
    <row r="22" spans="1:3" x14ac:dyDescent="0.25">
      <c r="A22" t="s">
        <v>313</v>
      </c>
      <c r="B22" t="s">
        <v>320</v>
      </c>
    </row>
    <row r="23" spans="1:3" x14ac:dyDescent="0.25">
      <c r="A23" t="s">
        <v>331</v>
      </c>
      <c r="B23" t="s">
        <v>320</v>
      </c>
      <c r="C23" t="s">
        <v>332</v>
      </c>
    </row>
    <row r="24" spans="1:3" x14ac:dyDescent="0.25">
      <c r="A24" t="s">
        <v>314</v>
      </c>
      <c r="B24" t="s">
        <v>320</v>
      </c>
    </row>
    <row r="25" spans="1:3" x14ac:dyDescent="0.25">
      <c r="A25" t="s">
        <v>315</v>
      </c>
      <c r="B25" t="s">
        <v>320</v>
      </c>
      <c r="C25" s="56" t="s">
        <v>316</v>
      </c>
    </row>
    <row r="26" spans="1:3" x14ac:dyDescent="0.25">
      <c r="A26" t="s">
        <v>317</v>
      </c>
      <c r="B26" t="s">
        <v>320</v>
      </c>
    </row>
    <row r="27" spans="1:3" x14ac:dyDescent="0.25">
      <c r="A27" t="s">
        <v>329</v>
      </c>
      <c r="B27" t="s">
        <v>320</v>
      </c>
    </row>
    <row r="28" spans="1:3" x14ac:dyDescent="0.25">
      <c r="A28" t="s">
        <v>325</v>
      </c>
      <c r="B28" t="s">
        <v>320</v>
      </c>
    </row>
    <row r="29" spans="1:3" x14ac:dyDescent="0.25">
      <c r="A29" t="s">
        <v>368</v>
      </c>
    </row>
    <row r="30" spans="1:3" x14ac:dyDescent="0.25">
      <c r="A30" t="s">
        <v>260</v>
      </c>
      <c r="B30" t="s">
        <v>320</v>
      </c>
    </row>
    <row r="31" spans="1:3" x14ac:dyDescent="0.25">
      <c r="A31" t="s">
        <v>259</v>
      </c>
    </row>
    <row r="33" spans="1:3" x14ac:dyDescent="0.25">
      <c r="A33" t="s">
        <v>327</v>
      </c>
    </row>
    <row r="34" spans="1:3" x14ac:dyDescent="0.25">
      <c r="A34" t="s">
        <v>328</v>
      </c>
      <c r="B34" t="s">
        <v>320</v>
      </c>
    </row>
    <row r="35" spans="1:3" x14ac:dyDescent="0.25">
      <c r="A35" t="s">
        <v>330</v>
      </c>
      <c r="B35" t="s">
        <v>320</v>
      </c>
      <c r="C35" t="s">
        <v>333</v>
      </c>
    </row>
    <row r="36" spans="1:3" x14ac:dyDescent="0.25">
      <c r="A36" t="s">
        <v>334</v>
      </c>
      <c r="B36" t="s">
        <v>320</v>
      </c>
      <c r="C36" t="s">
        <v>365</v>
      </c>
    </row>
    <row r="39" spans="1:3" x14ac:dyDescent="0.25">
      <c r="A39" t="s">
        <v>366</v>
      </c>
    </row>
    <row r="40" spans="1:3" ht="30" x14ac:dyDescent="0.25">
      <c r="A40" s="75" t="s">
        <v>367</v>
      </c>
    </row>
  </sheetData>
  <hyperlinks>
    <hyperlink ref="A1" location="Contents!A1" display="Contents!A1"/>
    <hyperlink ref="C25" r:id="rId1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activeCell="B11" sqref="B11"/>
    </sheetView>
  </sheetViews>
  <sheetFormatPr defaultRowHeight="15" x14ac:dyDescent="0.25"/>
  <cols>
    <col min="2" max="2" width="53" customWidth="1"/>
  </cols>
  <sheetData>
    <row r="1" spans="1:2" ht="26.25" x14ac:dyDescent="0.4">
      <c r="A1" s="57" t="s">
        <v>181</v>
      </c>
    </row>
    <row r="2" spans="1:2" x14ac:dyDescent="0.25">
      <c r="A2">
        <v>1</v>
      </c>
      <c r="B2" t="s">
        <v>152</v>
      </c>
    </row>
    <row r="3" spans="1:2" x14ac:dyDescent="0.25">
      <c r="A3">
        <v>2</v>
      </c>
      <c r="B3" t="s">
        <v>153</v>
      </c>
    </row>
    <row r="4" spans="1:2" x14ac:dyDescent="0.25">
      <c r="A4">
        <v>3</v>
      </c>
      <c r="B4" t="s">
        <v>154</v>
      </c>
    </row>
    <row r="5" spans="1:2" x14ac:dyDescent="0.25">
      <c r="A5">
        <v>4</v>
      </c>
      <c r="B5" t="s">
        <v>155</v>
      </c>
    </row>
    <row r="6" spans="1:2" x14ac:dyDescent="0.25">
      <c r="A6">
        <v>5</v>
      </c>
      <c r="B6" t="s">
        <v>156</v>
      </c>
    </row>
    <row r="7" spans="1:2" x14ac:dyDescent="0.25">
      <c r="A7">
        <v>6</v>
      </c>
      <c r="B7" t="s">
        <v>157</v>
      </c>
    </row>
    <row r="8" spans="1:2" x14ac:dyDescent="0.25">
      <c r="A8">
        <v>7</v>
      </c>
      <c r="B8" t="s">
        <v>158</v>
      </c>
    </row>
    <row r="9" spans="1:2" x14ac:dyDescent="0.25">
      <c r="A9">
        <v>8</v>
      </c>
      <c r="B9" t="s">
        <v>159</v>
      </c>
    </row>
    <row r="10" spans="1:2" x14ac:dyDescent="0.25">
      <c r="A10">
        <v>9</v>
      </c>
    </row>
    <row r="11" spans="1:2" x14ac:dyDescent="0.25">
      <c r="A11">
        <v>10</v>
      </c>
    </row>
    <row r="12" spans="1:2" x14ac:dyDescent="0.25">
      <c r="A12">
        <v>11</v>
      </c>
    </row>
    <row r="13" spans="1:2" x14ac:dyDescent="0.25">
      <c r="A13">
        <v>12</v>
      </c>
    </row>
    <row r="14" spans="1:2" x14ac:dyDescent="0.25">
      <c r="A14">
        <v>13</v>
      </c>
    </row>
    <row r="15" spans="1:2" x14ac:dyDescent="0.25">
      <c r="A15">
        <v>14</v>
      </c>
    </row>
    <row r="17" spans="2:2" x14ac:dyDescent="0.25">
      <c r="B17" t="s">
        <v>381</v>
      </c>
    </row>
  </sheetData>
  <hyperlinks>
    <hyperlink ref="A1" location="Contents!A1" display="Contents!A1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workbookViewId="0">
      <selection activeCell="J13" sqref="B13:J13"/>
    </sheetView>
  </sheetViews>
  <sheetFormatPr defaultRowHeight="15" x14ac:dyDescent="0.25"/>
  <cols>
    <col min="3" max="3" width="20.7109375" customWidth="1"/>
    <col min="4" max="4" width="23.28515625" bestFit="1" customWidth="1"/>
    <col min="5" max="5" width="18.28515625" customWidth="1"/>
    <col min="6" max="6" width="18.28515625" bestFit="1" customWidth="1"/>
    <col min="7" max="7" width="16.5703125" bestFit="1" customWidth="1"/>
    <col min="8" max="8" width="47.28515625" customWidth="1"/>
    <col min="10" max="10" width="39.7109375" customWidth="1"/>
    <col min="11" max="11" width="36.42578125" bestFit="1" customWidth="1"/>
    <col min="12" max="12" width="20.7109375" bestFit="1" customWidth="1"/>
  </cols>
  <sheetData>
    <row r="1" spans="1:13" s="58" customFormat="1" ht="26.25" x14ac:dyDescent="0.4">
      <c r="A1" s="57" t="s">
        <v>181</v>
      </c>
    </row>
    <row r="2" spans="1:13" x14ac:dyDescent="0.25">
      <c r="C2" t="s">
        <v>182</v>
      </c>
      <c r="D2" t="s">
        <v>193</v>
      </c>
      <c r="E2" t="s">
        <v>195</v>
      </c>
      <c r="F2" t="s">
        <v>184</v>
      </c>
      <c r="G2" t="s">
        <v>183</v>
      </c>
      <c r="H2" t="s">
        <v>185</v>
      </c>
      <c r="I2" t="s">
        <v>186</v>
      </c>
      <c r="J2" t="s">
        <v>187</v>
      </c>
      <c r="K2" t="s">
        <v>244</v>
      </c>
      <c r="L2" t="s">
        <v>191</v>
      </c>
      <c r="M2" t="s">
        <v>243</v>
      </c>
    </row>
    <row r="3" spans="1:13" x14ac:dyDescent="0.25">
      <c r="B3">
        <v>1</v>
      </c>
      <c r="C3" t="s">
        <v>245</v>
      </c>
      <c r="D3" t="s">
        <v>194</v>
      </c>
      <c r="E3" t="s">
        <v>211</v>
      </c>
      <c r="F3">
        <v>5</v>
      </c>
      <c r="G3" t="s">
        <v>189</v>
      </c>
      <c r="H3" t="s">
        <v>190</v>
      </c>
      <c r="I3" t="s">
        <v>188</v>
      </c>
      <c r="J3" s="59" t="s">
        <v>207</v>
      </c>
      <c r="K3" t="s">
        <v>246</v>
      </c>
      <c r="L3" t="s">
        <v>192</v>
      </c>
    </row>
    <row r="4" spans="1:13" x14ac:dyDescent="0.25">
      <c r="B4">
        <v>2</v>
      </c>
      <c r="C4" t="s">
        <v>196</v>
      </c>
      <c r="D4" t="s">
        <v>197</v>
      </c>
      <c r="F4" t="s">
        <v>198</v>
      </c>
      <c r="H4" t="s">
        <v>218</v>
      </c>
      <c r="I4" t="s">
        <v>201</v>
      </c>
      <c r="J4" s="60" t="s">
        <v>251</v>
      </c>
      <c r="K4" t="s">
        <v>247</v>
      </c>
      <c r="L4" t="s">
        <v>200</v>
      </c>
    </row>
    <row r="5" spans="1:13" x14ac:dyDescent="0.25">
      <c r="B5">
        <v>3</v>
      </c>
      <c r="C5" t="s">
        <v>202</v>
      </c>
      <c r="D5" t="s">
        <v>204</v>
      </c>
      <c r="E5" t="s">
        <v>210</v>
      </c>
      <c r="G5" t="s">
        <v>205</v>
      </c>
      <c r="H5" t="s">
        <v>199</v>
      </c>
      <c r="I5" t="s">
        <v>203</v>
      </c>
      <c r="J5" s="61" t="s">
        <v>206</v>
      </c>
      <c r="K5" t="s">
        <v>247</v>
      </c>
      <c r="M5" s="56" t="s">
        <v>208</v>
      </c>
    </row>
    <row r="6" spans="1:13" x14ac:dyDescent="0.25">
      <c r="B6">
        <v>4</v>
      </c>
      <c r="C6" t="s">
        <v>209</v>
      </c>
      <c r="D6" t="s">
        <v>212</v>
      </c>
      <c r="F6" t="s">
        <v>213</v>
      </c>
      <c r="H6" t="s">
        <v>219</v>
      </c>
      <c r="I6" t="s">
        <v>201</v>
      </c>
      <c r="J6" s="60" t="s">
        <v>251</v>
      </c>
      <c r="K6" t="s">
        <v>247</v>
      </c>
    </row>
    <row r="7" spans="1:13" x14ac:dyDescent="0.25">
      <c r="B7">
        <v>5</v>
      </c>
      <c r="C7" t="s">
        <v>214</v>
      </c>
      <c r="D7" t="s">
        <v>215</v>
      </c>
      <c r="F7" t="s">
        <v>213</v>
      </c>
      <c r="H7" t="s">
        <v>220</v>
      </c>
      <c r="I7" t="s">
        <v>201</v>
      </c>
      <c r="J7" s="60" t="s">
        <v>251</v>
      </c>
      <c r="K7" t="s">
        <v>247</v>
      </c>
    </row>
    <row r="8" spans="1:13" x14ac:dyDescent="0.25">
      <c r="B8">
        <v>6</v>
      </c>
      <c r="C8" t="s">
        <v>216</v>
      </c>
      <c r="D8" t="s">
        <v>223</v>
      </c>
      <c r="H8" t="s">
        <v>221</v>
      </c>
      <c r="I8" t="s">
        <v>201</v>
      </c>
      <c r="J8" s="60" t="s">
        <v>251</v>
      </c>
    </row>
    <row r="9" spans="1:13" x14ac:dyDescent="0.25">
      <c r="B9">
        <v>7</v>
      </c>
      <c r="C9" t="s">
        <v>217</v>
      </c>
      <c r="D9" t="s">
        <v>222</v>
      </c>
      <c r="F9" t="s">
        <v>224</v>
      </c>
      <c r="G9" t="s">
        <v>225</v>
      </c>
      <c r="H9" t="s">
        <v>231</v>
      </c>
      <c r="I9" t="s">
        <v>227</v>
      </c>
      <c r="J9" s="63" t="s">
        <v>252</v>
      </c>
      <c r="L9" t="s">
        <v>255</v>
      </c>
    </row>
    <row r="10" spans="1:13" x14ac:dyDescent="0.25">
      <c r="B10">
        <v>8</v>
      </c>
      <c r="C10" t="s">
        <v>228</v>
      </c>
      <c r="D10" t="s">
        <v>229</v>
      </c>
      <c r="F10" t="s">
        <v>27</v>
      </c>
      <c r="G10" t="s">
        <v>230</v>
      </c>
      <c r="H10" t="s">
        <v>226</v>
      </c>
      <c r="I10" t="s">
        <v>227</v>
      </c>
      <c r="J10" s="63" t="s">
        <v>252</v>
      </c>
    </row>
    <row r="11" spans="1:13" x14ac:dyDescent="0.25">
      <c r="B11">
        <v>9</v>
      </c>
      <c r="C11" t="s">
        <v>232</v>
      </c>
      <c r="D11" t="s">
        <v>234</v>
      </c>
      <c r="H11" t="s">
        <v>235</v>
      </c>
      <c r="I11" t="s">
        <v>241</v>
      </c>
      <c r="J11" s="62" t="s">
        <v>233</v>
      </c>
    </row>
    <row r="12" spans="1:13" x14ac:dyDescent="0.25">
      <c r="B12">
        <v>10</v>
      </c>
      <c r="C12" t="s">
        <v>236</v>
      </c>
      <c r="D12" t="s">
        <v>237</v>
      </c>
      <c r="F12" t="s">
        <v>238</v>
      </c>
      <c r="H12" t="s">
        <v>239</v>
      </c>
      <c r="I12" t="s">
        <v>240</v>
      </c>
      <c r="J12" s="64" t="s">
        <v>242</v>
      </c>
    </row>
    <row r="13" spans="1:13" x14ac:dyDescent="0.25">
      <c r="B13">
        <v>11</v>
      </c>
      <c r="C13" t="s">
        <v>248</v>
      </c>
      <c r="J13" s="63" t="s">
        <v>250</v>
      </c>
    </row>
    <row r="14" spans="1:13" x14ac:dyDescent="0.25">
      <c r="B14">
        <v>12</v>
      </c>
      <c r="C14" t="s">
        <v>249</v>
      </c>
      <c r="H14" t="s">
        <v>254</v>
      </c>
      <c r="J14" s="65" t="s">
        <v>253</v>
      </c>
    </row>
    <row r="15" spans="1:13" x14ac:dyDescent="0.25">
      <c r="B15">
        <v>13</v>
      </c>
    </row>
    <row r="16" spans="1:13" x14ac:dyDescent="0.25">
      <c r="B16">
        <v>14</v>
      </c>
    </row>
    <row r="17" spans="2:2" x14ac:dyDescent="0.25">
      <c r="B17">
        <v>15</v>
      </c>
    </row>
  </sheetData>
  <hyperlinks>
    <hyperlink ref="A1" location="Contents!A1" display="Contents!A1"/>
    <hyperlink ref="M5" r:id="rId1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A3" sqref="A3"/>
    </sheetView>
  </sheetViews>
  <sheetFormatPr defaultRowHeight="15" x14ac:dyDescent="0.25"/>
  <cols>
    <col min="1" max="1" width="83.42578125" customWidth="1"/>
  </cols>
  <sheetData>
    <row r="1" spans="1:2" ht="26.25" x14ac:dyDescent="0.4">
      <c r="A1" s="57" t="s">
        <v>181</v>
      </c>
    </row>
    <row r="3" spans="1:2" x14ac:dyDescent="0.25">
      <c r="A3" t="s">
        <v>259</v>
      </c>
    </row>
    <row r="4" spans="1:2" x14ac:dyDescent="0.25">
      <c r="A4" t="s">
        <v>260</v>
      </c>
      <c r="B4" t="s">
        <v>261</v>
      </c>
    </row>
    <row r="7" spans="1:2" x14ac:dyDescent="0.25">
      <c r="A7" s="96" t="s">
        <v>178</v>
      </c>
    </row>
  </sheetData>
  <hyperlinks>
    <hyperlink ref="A1" location="Contents!A1" display="Contents!A1"/>
    <hyperlink ref="A7" location="'TO DO'!A1" display="'TO DO'!A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zoomScale="145" zoomScaleNormal="145" workbookViewId="0">
      <selection sqref="A1:XFD1"/>
    </sheetView>
  </sheetViews>
  <sheetFormatPr defaultRowHeight="15" x14ac:dyDescent="0.25"/>
  <cols>
    <col min="1" max="1" width="3.140625" customWidth="1"/>
    <col min="2" max="5" width="10.85546875" customWidth="1"/>
    <col min="6" max="6" width="12.5703125" customWidth="1"/>
    <col min="7" max="7" width="12" customWidth="1"/>
    <col min="8" max="8" width="10.85546875" customWidth="1"/>
  </cols>
  <sheetData>
    <row r="1" spans="1:12" ht="27" x14ac:dyDescent="0.45">
      <c r="B1" s="57" t="s">
        <v>181</v>
      </c>
    </row>
    <row r="2" spans="1:12" x14ac:dyDescent="0.25">
      <c r="B2" s="2" t="s">
        <v>137</v>
      </c>
      <c r="C2" s="2" t="s">
        <v>3</v>
      </c>
      <c r="D2" s="2" t="s">
        <v>4</v>
      </c>
      <c r="E2" s="2" t="s">
        <v>2</v>
      </c>
      <c r="F2" s="2" t="s">
        <v>32</v>
      </c>
      <c r="G2" s="2" t="s">
        <v>5</v>
      </c>
      <c r="H2" s="4" t="s">
        <v>38</v>
      </c>
      <c r="J2" s="52" t="s">
        <v>74</v>
      </c>
      <c r="K2" s="1" t="s">
        <v>138</v>
      </c>
      <c r="L2" t="s">
        <v>9</v>
      </c>
    </row>
    <row r="3" spans="1:12" x14ac:dyDescent="0.25">
      <c r="B3" s="2" t="s">
        <v>8</v>
      </c>
      <c r="C3" s="2" t="s">
        <v>9</v>
      </c>
      <c r="D3" s="2" t="s">
        <v>7</v>
      </c>
      <c r="E3" s="2"/>
      <c r="F3" s="2" t="s">
        <v>33</v>
      </c>
      <c r="G3" s="2" t="s">
        <v>10</v>
      </c>
      <c r="H3" s="4" t="s">
        <v>39</v>
      </c>
    </row>
    <row r="4" spans="1:12" x14ac:dyDescent="0.25">
      <c r="B4" s="1">
        <v>29</v>
      </c>
      <c r="C4" s="1" t="s">
        <v>13</v>
      </c>
      <c r="D4" s="1" t="s">
        <v>36</v>
      </c>
      <c r="E4" s="1" t="s">
        <v>12</v>
      </c>
      <c r="F4" s="3" t="s">
        <v>11</v>
      </c>
      <c r="G4" s="1" t="s">
        <v>14</v>
      </c>
      <c r="H4" s="5">
        <v>13</v>
      </c>
      <c r="J4" t="s">
        <v>46</v>
      </c>
      <c r="K4" s="1" t="s">
        <v>25</v>
      </c>
      <c r="L4" s="1"/>
    </row>
    <row r="5" spans="1:12" x14ac:dyDescent="0.25">
      <c r="B5" s="1">
        <v>37</v>
      </c>
      <c r="C5" s="1" t="s">
        <v>17</v>
      </c>
      <c r="D5" s="1" t="s">
        <v>37</v>
      </c>
      <c r="E5" s="1" t="s">
        <v>16</v>
      </c>
      <c r="F5" s="3" t="s">
        <v>15</v>
      </c>
      <c r="G5" s="1" t="s">
        <v>18</v>
      </c>
      <c r="H5" s="5">
        <v>10</v>
      </c>
      <c r="J5" t="s">
        <v>44</v>
      </c>
      <c r="K5" s="1" t="s">
        <v>143</v>
      </c>
      <c r="L5" s="1">
        <v>4</v>
      </c>
    </row>
    <row r="6" spans="1:12" x14ac:dyDescent="0.25">
      <c r="B6" s="1">
        <v>31</v>
      </c>
      <c r="C6" s="1" t="s">
        <v>21</v>
      </c>
      <c r="D6" s="1" t="s">
        <v>35</v>
      </c>
      <c r="E6" s="1" t="s">
        <v>20</v>
      </c>
      <c r="F6" s="3" t="s">
        <v>19</v>
      </c>
      <c r="G6" s="1" t="s">
        <v>22</v>
      </c>
      <c r="H6" s="5">
        <v>12</v>
      </c>
      <c r="J6" t="s">
        <v>139</v>
      </c>
      <c r="K6" s="1" t="s">
        <v>140</v>
      </c>
      <c r="L6" s="1">
        <v>17</v>
      </c>
    </row>
    <row r="7" spans="1:12" x14ac:dyDescent="0.25">
      <c r="B7" s="1">
        <v>30</v>
      </c>
      <c r="C7" s="1" t="s">
        <v>24</v>
      </c>
      <c r="D7" s="1" t="s">
        <v>34</v>
      </c>
      <c r="E7" s="1" t="s">
        <v>23</v>
      </c>
      <c r="F7" s="3" t="s">
        <v>14</v>
      </c>
      <c r="G7" s="1" t="s">
        <v>15</v>
      </c>
      <c r="H7" s="5">
        <v>11</v>
      </c>
      <c r="J7" t="s">
        <v>141</v>
      </c>
      <c r="K7" s="1" t="s">
        <v>14</v>
      </c>
      <c r="L7" s="1">
        <v>5</v>
      </c>
    </row>
    <row r="8" spans="1:12" x14ac:dyDescent="0.25">
      <c r="B8" s="1"/>
      <c r="C8" s="1"/>
      <c r="D8" s="1" t="s">
        <v>25</v>
      </c>
      <c r="E8" s="1" t="s">
        <v>26</v>
      </c>
      <c r="F8" s="3"/>
      <c r="G8" s="1">
        <v>0</v>
      </c>
      <c r="H8" s="5" t="s">
        <v>25</v>
      </c>
      <c r="J8" t="s">
        <v>57</v>
      </c>
      <c r="K8" s="1" t="s">
        <v>15</v>
      </c>
      <c r="L8" s="1">
        <v>18</v>
      </c>
    </row>
    <row r="9" spans="1:12" x14ac:dyDescent="0.25">
      <c r="B9" s="1"/>
      <c r="C9" s="1"/>
      <c r="D9" s="1" t="s">
        <v>29</v>
      </c>
      <c r="E9" s="1" t="s">
        <v>28</v>
      </c>
      <c r="F9" s="3"/>
      <c r="G9" s="1" t="s">
        <v>27</v>
      </c>
      <c r="H9" s="6" t="s">
        <v>27</v>
      </c>
      <c r="J9" s="53" t="s">
        <v>26</v>
      </c>
      <c r="K9" s="1" t="s">
        <v>19</v>
      </c>
      <c r="L9" s="1">
        <v>19</v>
      </c>
    </row>
    <row r="10" spans="1:12" x14ac:dyDescent="0.25">
      <c r="A10" s="1"/>
      <c r="B10" s="1"/>
      <c r="C10" s="1"/>
      <c r="D10" s="1"/>
      <c r="E10" s="1"/>
      <c r="F10" s="1"/>
      <c r="G10" s="1"/>
      <c r="J10" t="s">
        <v>23</v>
      </c>
      <c r="K10" s="1" t="s">
        <v>142</v>
      </c>
      <c r="L10" s="1">
        <v>23</v>
      </c>
    </row>
    <row r="11" spans="1:12" x14ac:dyDescent="0.25">
      <c r="A11" s="1"/>
      <c r="B11" s="1"/>
      <c r="C11" s="1"/>
      <c r="D11" s="1"/>
      <c r="E11" s="1"/>
      <c r="F11" s="1"/>
      <c r="G11" s="1"/>
    </row>
    <row r="12" spans="1:12" x14ac:dyDescent="0.25">
      <c r="A12" s="1"/>
      <c r="B12" s="1"/>
      <c r="C12" s="1"/>
      <c r="D12" s="1"/>
      <c r="E12" s="1"/>
      <c r="F12" s="1"/>
      <c r="G12" s="1"/>
    </row>
    <row r="13" spans="1:12" x14ac:dyDescent="0.25">
      <c r="A13" s="1"/>
      <c r="B13" s="1"/>
      <c r="C13" s="1"/>
      <c r="E13" s="1"/>
      <c r="F13" s="1"/>
      <c r="G13" s="1"/>
    </row>
    <row r="14" spans="1:12" x14ac:dyDescent="0.25">
      <c r="A14" s="1"/>
      <c r="B14" s="1"/>
      <c r="C14" s="1"/>
      <c r="D14" s="1"/>
      <c r="E14" s="1"/>
      <c r="F14" s="1"/>
      <c r="G14" s="1"/>
      <c r="H14" s="1"/>
      <c r="I14" s="1"/>
    </row>
    <row r="15" spans="1:12" x14ac:dyDescent="0.25">
      <c r="B15" s="1"/>
      <c r="C15" s="1"/>
      <c r="D15" s="1"/>
      <c r="E15" s="1"/>
      <c r="F15" s="1"/>
      <c r="G15" s="1"/>
      <c r="H15" s="1"/>
      <c r="I15" s="1"/>
    </row>
    <row r="16" spans="1:12" x14ac:dyDescent="0.25">
      <c r="B16" s="1"/>
      <c r="C16" s="1"/>
      <c r="D16" s="1"/>
      <c r="E16" s="1"/>
      <c r="F16" s="1"/>
      <c r="G16" s="1"/>
      <c r="H16" s="1"/>
      <c r="I16" s="1"/>
    </row>
    <row r="17" spans="1:9" x14ac:dyDescent="0.25">
      <c r="B17" s="1"/>
      <c r="C17" s="1"/>
      <c r="D17" s="1"/>
      <c r="E17" s="1"/>
      <c r="F17" s="1"/>
      <c r="G17" s="1"/>
      <c r="H17" s="1"/>
      <c r="I17" s="1"/>
    </row>
    <row r="18" spans="1:9" x14ac:dyDescent="0.25">
      <c r="A18" s="1"/>
      <c r="B18" s="1"/>
      <c r="C18" s="1"/>
      <c r="D18" s="1"/>
      <c r="E18" s="1"/>
      <c r="F18" s="1"/>
      <c r="G18" s="1"/>
      <c r="H18" s="1"/>
      <c r="I18" s="1"/>
    </row>
  </sheetData>
  <hyperlinks>
    <hyperlink ref="B1" location="Contents!A1" display="Contents!A1"/>
  </hyperlinks>
  <pageMargins left="0.7" right="0.7" top="0.75" bottom="0.75" header="0.3" footer="0.3"/>
  <pageSetup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zoomScale="160" zoomScaleNormal="160" workbookViewId="0">
      <selection sqref="A1:XFD1"/>
    </sheetView>
  </sheetViews>
  <sheetFormatPr defaultRowHeight="15" x14ac:dyDescent="0.25"/>
  <sheetData>
    <row r="1" spans="1:2" ht="27" x14ac:dyDescent="0.45">
      <c r="B1" s="57" t="s">
        <v>181</v>
      </c>
    </row>
    <row r="2" spans="1:2" x14ac:dyDescent="0.25">
      <c r="A2" s="2" t="s">
        <v>0</v>
      </c>
      <c r="B2" s="2" t="s">
        <v>1</v>
      </c>
    </row>
    <row r="3" spans="1:2" x14ac:dyDescent="0.25">
      <c r="A3" s="2" t="s">
        <v>7</v>
      </c>
      <c r="B3" s="2"/>
    </row>
    <row r="4" spans="1:2" x14ac:dyDescent="0.25">
      <c r="A4" s="1">
        <v>10</v>
      </c>
      <c r="B4" s="1" t="s">
        <v>11</v>
      </c>
    </row>
    <row r="5" spans="1:2" x14ac:dyDescent="0.25">
      <c r="A5" s="1">
        <v>11</v>
      </c>
      <c r="B5" s="1" t="s">
        <v>15</v>
      </c>
    </row>
    <row r="6" spans="1:2" x14ac:dyDescent="0.25">
      <c r="A6" s="1">
        <v>12</v>
      </c>
      <c r="B6" s="1" t="s">
        <v>19</v>
      </c>
    </row>
    <row r="7" spans="1:2" x14ac:dyDescent="0.25">
      <c r="A7" s="1">
        <v>13</v>
      </c>
      <c r="B7" s="1" t="s">
        <v>14</v>
      </c>
    </row>
    <row r="8" spans="1:2" x14ac:dyDescent="0.25">
      <c r="A8" s="1" t="s">
        <v>25</v>
      </c>
      <c r="B8" s="1"/>
    </row>
    <row r="9" spans="1:2" x14ac:dyDescent="0.25">
      <c r="A9" s="1" t="s">
        <v>27</v>
      </c>
      <c r="B9" s="1"/>
    </row>
    <row r="11" spans="1:2" x14ac:dyDescent="0.25">
      <c r="A11" s="1" t="s">
        <v>30</v>
      </c>
    </row>
    <row r="12" spans="1:2" x14ac:dyDescent="0.25">
      <c r="A12" s="1" t="s">
        <v>31</v>
      </c>
    </row>
  </sheetData>
  <hyperlinks>
    <hyperlink ref="B1" location="Contents!A1" display="Contents!A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2"/>
  <sheetViews>
    <sheetView zoomScale="130" zoomScaleNormal="130" workbookViewId="0">
      <selection sqref="A1:XFD1"/>
    </sheetView>
  </sheetViews>
  <sheetFormatPr defaultRowHeight="15" x14ac:dyDescent="0.25"/>
  <cols>
    <col min="10" max="10" width="13.28515625" customWidth="1"/>
    <col min="11" max="11" width="17.42578125" customWidth="1"/>
    <col min="12" max="12" width="10.85546875" customWidth="1"/>
  </cols>
  <sheetData>
    <row r="1" spans="2:12" ht="27" x14ac:dyDescent="0.45">
      <c r="B1" s="57" t="s">
        <v>181</v>
      </c>
    </row>
    <row r="3" spans="2:12" x14ac:dyDescent="0.25">
      <c r="B3" s="7" t="s">
        <v>40</v>
      </c>
      <c r="C3" s="7" t="s">
        <v>40</v>
      </c>
      <c r="D3" s="45" t="s">
        <v>2</v>
      </c>
      <c r="E3" s="45" t="s">
        <v>2</v>
      </c>
      <c r="F3" s="7" t="s">
        <v>3</v>
      </c>
      <c r="G3" s="7" t="s">
        <v>3</v>
      </c>
      <c r="H3" s="7" t="s">
        <v>6</v>
      </c>
      <c r="J3" t="s">
        <v>60</v>
      </c>
    </row>
    <row r="4" spans="2:12" x14ac:dyDescent="0.25">
      <c r="B4" s="8" t="s">
        <v>7</v>
      </c>
      <c r="C4" s="8" t="s">
        <v>1</v>
      </c>
      <c r="D4" s="46" t="s">
        <v>41</v>
      </c>
      <c r="E4" s="46" t="s">
        <v>73</v>
      </c>
      <c r="F4" s="8" t="s">
        <v>7</v>
      </c>
      <c r="G4" s="8" t="s">
        <v>42</v>
      </c>
      <c r="H4" s="8"/>
      <c r="J4" t="s">
        <v>61</v>
      </c>
    </row>
    <row r="5" spans="2:12" x14ac:dyDescent="0.25">
      <c r="B5" s="9">
        <v>1</v>
      </c>
      <c r="C5" s="9" t="s">
        <v>43</v>
      </c>
      <c r="D5" s="47" t="s">
        <v>44</v>
      </c>
      <c r="E5" s="48" t="s">
        <v>75</v>
      </c>
      <c r="F5" s="9">
        <v>2</v>
      </c>
      <c r="G5" s="9"/>
      <c r="H5" s="9" t="s">
        <v>45</v>
      </c>
      <c r="J5" t="s">
        <v>62</v>
      </c>
      <c r="K5" t="s">
        <v>63</v>
      </c>
      <c r="L5" t="s">
        <v>64</v>
      </c>
    </row>
    <row r="6" spans="2:12" x14ac:dyDescent="0.25">
      <c r="B6" s="9">
        <v>4</v>
      </c>
      <c r="C6" s="9" t="s">
        <v>25</v>
      </c>
      <c r="D6" s="47" t="s">
        <v>46</v>
      </c>
      <c r="E6" s="48" t="s">
        <v>74</v>
      </c>
      <c r="F6" s="9">
        <v>1</v>
      </c>
      <c r="G6" s="9" t="s">
        <v>25</v>
      </c>
      <c r="H6" s="9" t="s">
        <v>25</v>
      </c>
      <c r="J6">
        <v>1</v>
      </c>
      <c r="K6" t="s">
        <v>65</v>
      </c>
      <c r="L6" t="s">
        <v>66</v>
      </c>
    </row>
    <row r="7" spans="2:12" x14ac:dyDescent="0.25">
      <c r="B7" s="43">
        <v>5</v>
      </c>
      <c r="C7" s="43" t="s">
        <v>47</v>
      </c>
      <c r="D7" s="49" t="s">
        <v>26</v>
      </c>
      <c r="E7" s="50" t="s">
        <v>46</v>
      </c>
      <c r="F7" s="43">
        <v>14</v>
      </c>
      <c r="G7" s="9" t="s">
        <v>48</v>
      </c>
      <c r="H7" s="9">
        <v>12</v>
      </c>
      <c r="J7">
        <v>2</v>
      </c>
      <c r="K7" t="s">
        <v>67</v>
      </c>
      <c r="L7" t="s">
        <v>53</v>
      </c>
    </row>
    <row r="8" spans="2:12" x14ac:dyDescent="0.25">
      <c r="B8" s="43">
        <v>7</v>
      </c>
      <c r="C8" s="43" t="s">
        <v>49</v>
      </c>
      <c r="D8" s="49" t="s">
        <v>23</v>
      </c>
      <c r="E8" s="50" t="s">
        <v>26</v>
      </c>
      <c r="F8" s="43">
        <v>13</v>
      </c>
      <c r="G8" s="9" t="s">
        <v>50</v>
      </c>
      <c r="H8" s="9">
        <v>14</v>
      </c>
      <c r="J8">
        <v>3</v>
      </c>
      <c r="K8" t="s">
        <v>68</v>
      </c>
      <c r="L8" t="s">
        <v>47</v>
      </c>
    </row>
    <row r="9" spans="2:12" x14ac:dyDescent="0.25">
      <c r="B9" s="43">
        <v>9</v>
      </c>
      <c r="C9" s="43" t="s">
        <v>51</v>
      </c>
      <c r="D9" s="49" t="s">
        <v>28</v>
      </c>
      <c r="E9" s="50" t="s">
        <v>23</v>
      </c>
      <c r="F9" s="43">
        <v>16</v>
      </c>
      <c r="G9" s="9" t="s">
        <v>52</v>
      </c>
      <c r="H9" s="9">
        <v>13</v>
      </c>
      <c r="J9">
        <v>4</v>
      </c>
      <c r="K9" t="s">
        <v>69</v>
      </c>
      <c r="L9" t="s">
        <v>51</v>
      </c>
    </row>
    <row r="10" spans="2:12" x14ac:dyDescent="0.25">
      <c r="B10" s="43">
        <v>13</v>
      </c>
      <c r="C10" s="43" t="s">
        <v>53</v>
      </c>
      <c r="D10" s="49" t="s">
        <v>54</v>
      </c>
      <c r="E10" s="50" t="s">
        <v>54</v>
      </c>
      <c r="F10" s="43">
        <v>23</v>
      </c>
      <c r="G10" s="9" t="s">
        <v>55</v>
      </c>
      <c r="H10" s="9">
        <v>15</v>
      </c>
      <c r="J10">
        <v>5</v>
      </c>
      <c r="K10" t="s">
        <v>70</v>
      </c>
      <c r="L10" t="s">
        <v>49</v>
      </c>
    </row>
    <row r="11" spans="2:12" x14ac:dyDescent="0.25">
      <c r="B11" s="44">
        <v>15</v>
      </c>
      <c r="C11" s="44" t="s">
        <v>56</v>
      </c>
      <c r="D11" s="51" t="s">
        <v>57</v>
      </c>
      <c r="E11" s="51" t="s">
        <v>57</v>
      </c>
      <c r="F11" s="44">
        <v>3</v>
      </c>
      <c r="G11" s="39" t="s">
        <v>58</v>
      </c>
      <c r="H11" s="39" t="s">
        <v>59</v>
      </c>
      <c r="J11">
        <v>6</v>
      </c>
      <c r="K11" t="s">
        <v>25</v>
      </c>
      <c r="L11" t="s">
        <v>25</v>
      </c>
    </row>
    <row r="12" spans="2:12" x14ac:dyDescent="0.25">
      <c r="B12" s="40">
        <v>3</v>
      </c>
      <c r="C12" s="41" t="s">
        <v>72</v>
      </c>
      <c r="D12" s="42"/>
      <c r="E12" s="40" t="s">
        <v>76</v>
      </c>
      <c r="F12" s="42"/>
      <c r="G12" s="42"/>
      <c r="H12" s="42"/>
      <c r="J12" t="s">
        <v>71</v>
      </c>
    </row>
  </sheetData>
  <hyperlinks>
    <hyperlink ref="B1" location="Contents!A1" display="Contents!A1"/>
  </hyperlinks>
  <pageMargins left="0.7" right="0.7" top="0.75" bottom="0.75" header="0.3" footer="0.3"/>
  <pageSetup orientation="portrait" horizontalDpi="4294967293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sqref="A1:XFD1"/>
    </sheetView>
  </sheetViews>
  <sheetFormatPr defaultRowHeight="15" x14ac:dyDescent="0.25"/>
  <cols>
    <col min="1" max="1" width="13.42578125" bestFit="1" customWidth="1"/>
    <col min="2" max="2" width="13.42578125" customWidth="1"/>
    <col min="3" max="3" width="17.7109375" customWidth="1"/>
    <col min="4" max="4" width="17.140625" customWidth="1"/>
  </cols>
  <sheetData>
    <row r="1" spans="1:4" ht="27" x14ac:dyDescent="0.45">
      <c r="B1" s="57" t="s">
        <v>181</v>
      </c>
    </row>
    <row r="2" spans="1:4" x14ac:dyDescent="0.25">
      <c r="B2" t="s">
        <v>80</v>
      </c>
      <c r="C2" s="11" t="s">
        <v>79</v>
      </c>
    </row>
    <row r="3" spans="1:4" x14ac:dyDescent="0.25">
      <c r="A3" t="s">
        <v>77</v>
      </c>
      <c r="C3" s="14">
        <v>2000000000</v>
      </c>
      <c r="D3" s="13" t="s">
        <v>88</v>
      </c>
    </row>
    <row r="4" spans="1:4" x14ac:dyDescent="0.25">
      <c r="A4" t="s">
        <v>78</v>
      </c>
      <c r="C4" s="12">
        <v>2</v>
      </c>
      <c r="D4" t="s">
        <v>89</v>
      </c>
    </row>
    <row r="5" spans="1:4" x14ac:dyDescent="0.25">
      <c r="A5" t="s">
        <v>81</v>
      </c>
      <c r="B5" s="12">
        <v>12</v>
      </c>
      <c r="C5">
        <f>C4*12</f>
        <v>24</v>
      </c>
      <c r="D5" t="s">
        <v>89</v>
      </c>
    </row>
    <row r="6" spans="1:4" x14ac:dyDescent="0.25">
      <c r="A6" t="s">
        <v>82</v>
      </c>
      <c r="C6" s="12">
        <v>1</v>
      </c>
      <c r="D6" t="s">
        <v>83</v>
      </c>
    </row>
    <row r="7" spans="1:4" x14ac:dyDescent="0.25">
      <c r="A7" t="s">
        <v>84</v>
      </c>
      <c r="C7">
        <f>C6*C3/C5</f>
        <v>83333333.333333328</v>
      </c>
      <c r="D7" t="s">
        <v>83</v>
      </c>
    </row>
    <row r="8" spans="1:4" x14ac:dyDescent="0.25">
      <c r="C8">
        <f>C7/3600</f>
        <v>23148.148148148146</v>
      </c>
      <c r="D8" t="s">
        <v>85</v>
      </c>
    </row>
    <row r="9" spans="1:4" x14ac:dyDescent="0.25">
      <c r="C9">
        <f>C8/25</f>
        <v>925.92592592592587</v>
      </c>
      <c r="D9" t="s">
        <v>86</v>
      </c>
    </row>
    <row r="10" spans="1:4" x14ac:dyDescent="0.25">
      <c r="C10">
        <f>C9/365</f>
        <v>2.5367833587011668</v>
      </c>
      <c r="D10" t="s">
        <v>87</v>
      </c>
    </row>
  </sheetData>
  <hyperlinks>
    <hyperlink ref="B1" location="Contents!A1" display="Contents!A1"/>
  </hyperlink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sqref="A1:XFD1"/>
    </sheetView>
  </sheetViews>
  <sheetFormatPr defaultRowHeight="15" x14ac:dyDescent="0.25"/>
  <cols>
    <col min="1" max="1" width="36.5703125" bestFit="1" customWidth="1"/>
  </cols>
  <sheetData>
    <row r="1" spans="1:3" ht="27" x14ac:dyDescent="0.45">
      <c r="B1" s="57" t="s">
        <v>181</v>
      </c>
    </row>
    <row r="2" spans="1:3" x14ac:dyDescent="0.25">
      <c r="A2" t="s">
        <v>90</v>
      </c>
      <c r="B2">
        <v>8000</v>
      </c>
      <c r="C2" t="s">
        <v>91</v>
      </c>
    </row>
    <row r="3" spans="1:3" x14ac:dyDescent="0.25">
      <c r="A3" t="s">
        <v>93</v>
      </c>
      <c r="B3">
        <v>65507</v>
      </c>
      <c r="C3" t="s">
        <v>91</v>
      </c>
    </row>
    <row r="4" spans="1:3" x14ac:dyDescent="0.25">
      <c r="A4" t="s">
        <v>92</v>
      </c>
      <c r="B4">
        <v>1500</v>
      </c>
      <c r="C4" t="s">
        <v>91</v>
      </c>
    </row>
    <row r="5" spans="1:3" x14ac:dyDescent="0.25">
      <c r="A5" t="s">
        <v>94</v>
      </c>
      <c r="B5">
        <v>508</v>
      </c>
      <c r="C5" t="s">
        <v>91</v>
      </c>
    </row>
    <row r="8" spans="1:3" x14ac:dyDescent="0.25">
      <c r="A8" t="s">
        <v>336</v>
      </c>
    </row>
    <row r="9" spans="1:3" x14ac:dyDescent="0.25">
      <c r="A9" t="s">
        <v>335</v>
      </c>
    </row>
  </sheetData>
  <hyperlinks>
    <hyperlink ref="B1" location="Contents!A1" display="Contents!A1"/>
  </hyperlinks>
  <pageMargins left="0.7" right="0.7" top="0.75" bottom="0.75" header="0.3" footer="0.3"/>
  <pageSetup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sqref="A1:XFD1"/>
    </sheetView>
  </sheetViews>
  <sheetFormatPr defaultRowHeight="15" x14ac:dyDescent="0.25"/>
  <cols>
    <col min="1" max="1" width="14.28515625" customWidth="1"/>
    <col min="2" max="2" width="56.140625" customWidth="1"/>
    <col min="3" max="3" width="14.85546875" bestFit="1" customWidth="1"/>
    <col min="4" max="4" width="6" customWidth="1"/>
    <col min="5" max="5" width="20.5703125" bestFit="1" customWidth="1"/>
    <col min="6" max="6" width="25.140625" customWidth="1"/>
    <col min="7" max="7" width="18.85546875" customWidth="1"/>
  </cols>
  <sheetData>
    <row r="1" spans="1:7" ht="27" x14ac:dyDescent="0.45">
      <c r="B1" s="57" t="s">
        <v>181</v>
      </c>
    </row>
    <row r="2" spans="1:7" ht="21" x14ac:dyDescent="0.35">
      <c r="A2" s="15" t="s">
        <v>95</v>
      </c>
    </row>
    <row r="4" spans="1:7" ht="23.25" x14ac:dyDescent="0.35">
      <c r="A4" s="76" t="s">
        <v>280</v>
      </c>
      <c r="B4" s="76"/>
      <c r="C4" s="76"/>
      <c r="E4" s="76" t="s">
        <v>281</v>
      </c>
      <c r="F4" s="76"/>
      <c r="G4" s="76"/>
    </row>
    <row r="5" spans="1:7" x14ac:dyDescent="0.25">
      <c r="A5" t="s">
        <v>96</v>
      </c>
      <c r="B5" t="s">
        <v>97</v>
      </c>
      <c r="C5" t="s">
        <v>98</v>
      </c>
      <c r="E5" t="s">
        <v>96</v>
      </c>
      <c r="F5" t="s">
        <v>97</v>
      </c>
      <c r="G5" t="s">
        <v>98</v>
      </c>
    </row>
    <row r="6" spans="1:7" x14ac:dyDescent="0.25">
      <c r="A6" s="16">
        <v>0</v>
      </c>
      <c r="B6" s="16" t="s">
        <v>277</v>
      </c>
      <c r="C6" s="16" t="s">
        <v>103</v>
      </c>
      <c r="E6" s="16">
        <v>0</v>
      </c>
      <c r="F6" s="16" t="s">
        <v>149</v>
      </c>
      <c r="G6" s="16" t="s">
        <v>103</v>
      </c>
    </row>
    <row r="7" spans="1:7" x14ac:dyDescent="0.25">
      <c r="A7" s="16">
        <v>1</v>
      </c>
      <c r="B7" s="16" t="s">
        <v>279</v>
      </c>
      <c r="C7" s="16" t="s">
        <v>103</v>
      </c>
      <c r="E7" s="16">
        <v>1</v>
      </c>
      <c r="F7" s="16" t="s">
        <v>150</v>
      </c>
      <c r="G7" s="16" t="s">
        <v>103</v>
      </c>
    </row>
    <row r="8" spans="1:7" x14ac:dyDescent="0.25">
      <c r="A8" s="16">
        <v>2</v>
      </c>
      <c r="B8" s="16" t="s">
        <v>279</v>
      </c>
      <c r="C8" s="16" t="s">
        <v>103</v>
      </c>
      <c r="E8" s="16">
        <v>2</v>
      </c>
      <c r="F8" s="16" t="s">
        <v>150</v>
      </c>
      <c r="G8" s="16" t="s">
        <v>103</v>
      </c>
    </row>
    <row r="9" spans="1:7" x14ac:dyDescent="0.25">
      <c r="A9" s="16">
        <v>3</v>
      </c>
      <c r="B9" s="16" t="s">
        <v>278</v>
      </c>
      <c r="C9" s="16" t="s">
        <v>103</v>
      </c>
      <c r="E9" s="16">
        <v>3</v>
      </c>
      <c r="F9" s="16" t="s">
        <v>151</v>
      </c>
      <c r="G9" s="16" t="s">
        <v>103</v>
      </c>
    </row>
    <row r="10" spans="1:7" x14ac:dyDescent="0.25">
      <c r="A10" s="17">
        <v>4</v>
      </c>
      <c r="B10" s="17" t="s">
        <v>100</v>
      </c>
      <c r="C10" s="17" t="s">
        <v>101</v>
      </c>
      <c r="E10" s="17">
        <v>4</v>
      </c>
      <c r="F10" s="17" t="s">
        <v>100</v>
      </c>
      <c r="G10" s="17" t="s">
        <v>101</v>
      </c>
    </row>
    <row r="11" spans="1:7" x14ac:dyDescent="0.25">
      <c r="A11" s="68">
        <v>5</v>
      </c>
      <c r="B11" s="68" t="s">
        <v>284</v>
      </c>
      <c r="C11" s="68" t="s">
        <v>283</v>
      </c>
      <c r="E11" s="68">
        <v>5</v>
      </c>
      <c r="F11" s="68" t="s">
        <v>282</v>
      </c>
      <c r="G11" s="68" t="s">
        <v>283</v>
      </c>
    </row>
    <row r="12" spans="1:7" x14ac:dyDescent="0.25">
      <c r="A12">
        <v>6</v>
      </c>
      <c r="C12" s="16" t="s">
        <v>103</v>
      </c>
      <c r="E12">
        <v>6</v>
      </c>
      <c r="G12" s="16" t="s">
        <v>103</v>
      </c>
    </row>
    <row r="13" spans="1:7" x14ac:dyDescent="0.25">
      <c r="A13">
        <v>7</v>
      </c>
      <c r="C13" s="16" t="s">
        <v>103</v>
      </c>
      <c r="E13">
        <v>7</v>
      </c>
      <c r="G13" s="16" t="s">
        <v>103</v>
      </c>
    </row>
    <row r="14" spans="1:7" x14ac:dyDescent="0.25">
      <c r="A14">
        <v>8</v>
      </c>
      <c r="C14" s="16" t="s">
        <v>103</v>
      </c>
      <c r="E14">
        <v>8</v>
      </c>
      <c r="G14" s="16" t="s">
        <v>103</v>
      </c>
    </row>
    <row r="15" spans="1:7" x14ac:dyDescent="0.25">
      <c r="A15">
        <v>9</v>
      </c>
      <c r="E15">
        <v>9</v>
      </c>
    </row>
    <row r="16" spans="1:7" x14ac:dyDescent="0.25">
      <c r="A16">
        <v>10</v>
      </c>
      <c r="E16">
        <v>10</v>
      </c>
    </row>
    <row r="17" spans="1:5" x14ac:dyDescent="0.25">
      <c r="A17">
        <v>11</v>
      </c>
      <c r="E17">
        <v>11</v>
      </c>
    </row>
  </sheetData>
  <mergeCells count="2">
    <mergeCell ref="A4:C4"/>
    <mergeCell ref="E4:G4"/>
  </mergeCells>
  <hyperlinks>
    <hyperlink ref="B1" location="Contents!A1" display="Contents!A1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97"/>
  <sheetViews>
    <sheetView workbookViewId="0">
      <selection sqref="A1:XFD1"/>
    </sheetView>
  </sheetViews>
  <sheetFormatPr defaultRowHeight="15" x14ac:dyDescent="0.25"/>
  <cols>
    <col min="4" max="4" width="26.140625" bestFit="1" customWidth="1"/>
    <col min="5" max="5" width="3.7109375" customWidth="1"/>
    <col min="6" max="6" width="13.140625" bestFit="1" customWidth="1"/>
    <col min="7" max="7" width="2.85546875" customWidth="1"/>
    <col min="10" max="10" width="24.85546875" customWidth="1"/>
  </cols>
  <sheetData>
    <row r="1" spans="2:10" ht="26.25" x14ac:dyDescent="0.4">
      <c r="B1" s="57" t="s">
        <v>181</v>
      </c>
    </row>
    <row r="3" spans="2:10" ht="23.25" x14ac:dyDescent="0.35">
      <c r="B3" s="76" t="s">
        <v>292</v>
      </c>
      <c r="C3" s="76"/>
      <c r="D3" s="76"/>
      <c r="H3" s="76" t="s">
        <v>293</v>
      </c>
      <c r="I3" s="76"/>
      <c r="J3" s="76"/>
    </row>
    <row r="4" spans="2:10" ht="15.75" thickBot="1" x14ac:dyDescent="0.3"/>
    <row r="5" spans="2:10" x14ac:dyDescent="0.25">
      <c r="B5" s="19" t="s">
        <v>105</v>
      </c>
      <c r="C5" s="20" t="s">
        <v>106</v>
      </c>
      <c r="D5" s="21" t="s">
        <v>100</v>
      </c>
    </row>
    <row r="6" spans="2:10" ht="45.75" thickBot="1" x14ac:dyDescent="0.3">
      <c r="B6" s="22">
        <v>4</v>
      </c>
      <c r="C6" s="18">
        <v>4</v>
      </c>
      <c r="D6" s="54" t="s">
        <v>147</v>
      </c>
      <c r="F6" s="70"/>
    </row>
    <row r="7" spans="2:10" ht="15.75" thickBot="1" x14ac:dyDescent="0.3">
      <c r="B7" s="24" t="s">
        <v>102</v>
      </c>
      <c r="C7" s="25" t="s">
        <v>102</v>
      </c>
      <c r="D7" s="26" t="s">
        <v>102</v>
      </c>
      <c r="H7" s="19" t="s">
        <v>105</v>
      </c>
      <c r="I7" s="20" t="s">
        <v>106</v>
      </c>
      <c r="J7" s="21" t="s">
        <v>100</v>
      </c>
    </row>
    <row r="8" spans="2:10" x14ac:dyDescent="0.25">
      <c r="H8" s="22">
        <v>4</v>
      </c>
      <c r="I8" s="18">
        <v>1</v>
      </c>
      <c r="J8" s="23" t="s">
        <v>107</v>
      </c>
    </row>
    <row r="9" spans="2:10" ht="15.75" thickBot="1" x14ac:dyDescent="0.3">
      <c r="H9" s="24" t="s">
        <v>102</v>
      </c>
      <c r="I9" s="25" t="s">
        <v>102</v>
      </c>
      <c r="J9" s="26" t="s">
        <v>102</v>
      </c>
    </row>
    <row r="10" spans="2:10" x14ac:dyDescent="0.25">
      <c r="D10" t="s">
        <v>294</v>
      </c>
    </row>
    <row r="12" spans="2:10" ht="15.75" thickBot="1" x14ac:dyDescent="0.3"/>
    <row r="13" spans="2:10" x14ac:dyDescent="0.25">
      <c r="B13" s="27" t="s">
        <v>105</v>
      </c>
      <c r="C13" s="28" t="s">
        <v>106</v>
      </c>
      <c r="D13" s="29"/>
    </row>
    <row r="14" spans="2:10" x14ac:dyDescent="0.25">
      <c r="B14" s="30">
        <v>4</v>
      </c>
      <c r="C14" s="31">
        <v>3</v>
      </c>
      <c r="D14" s="32" t="s">
        <v>119</v>
      </c>
      <c r="H14" t="s">
        <v>295</v>
      </c>
    </row>
    <row r="15" spans="2:10" x14ac:dyDescent="0.25">
      <c r="B15" s="30">
        <v>5</v>
      </c>
      <c r="C15" s="31" t="s">
        <v>101</v>
      </c>
      <c r="D15" s="37" t="s">
        <v>274</v>
      </c>
    </row>
    <row r="16" spans="2:10" ht="15.75" thickBot="1" x14ac:dyDescent="0.3">
      <c r="B16" s="34">
        <v>6</v>
      </c>
      <c r="C16" s="35" t="s">
        <v>101</v>
      </c>
      <c r="D16" s="69" t="s">
        <v>118</v>
      </c>
      <c r="J16" s="13"/>
    </row>
    <row r="17" spans="2:10" ht="15.75" thickBot="1" x14ac:dyDescent="0.3">
      <c r="J17" s="13"/>
    </row>
    <row r="18" spans="2:10" x14ac:dyDescent="0.25">
      <c r="H18" s="27" t="s">
        <v>105</v>
      </c>
      <c r="I18" s="28" t="s">
        <v>106</v>
      </c>
      <c r="J18" s="29"/>
    </row>
    <row r="19" spans="2:10" x14ac:dyDescent="0.25">
      <c r="H19" s="30">
        <v>4</v>
      </c>
      <c r="I19" s="31">
        <v>5</v>
      </c>
      <c r="J19" s="37" t="s">
        <v>275</v>
      </c>
    </row>
    <row r="20" spans="2:10" x14ac:dyDescent="0.25">
      <c r="H20" s="71" t="s">
        <v>289</v>
      </c>
      <c r="I20" s="10" t="s">
        <v>285</v>
      </c>
      <c r="J20" s="37" t="s">
        <v>286</v>
      </c>
    </row>
    <row r="21" spans="2:10" x14ac:dyDescent="0.25">
      <c r="H21" s="30"/>
      <c r="I21" s="10" t="s">
        <v>287</v>
      </c>
      <c r="J21" s="37" t="s">
        <v>288</v>
      </c>
    </row>
    <row r="22" spans="2:10" ht="42.75" customHeight="1" thickBot="1" x14ac:dyDescent="0.3">
      <c r="H22" s="77" t="s">
        <v>307</v>
      </c>
      <c r="I22" s="78"/>
      <c r="J22" s="79"/>
    </row>
    <row r="23" spans="2:10" ht="15.75" thickBot="1" x14ac:dyDescent="0.3">
      <c r="B23" s="27" t="s">
        <v>105</v>
      </c>
      <c r="C23" s="28" t="s">
        <v>106</v>
      </c>
      <c r="D23" s="29"/>
      <c r="H23" s="80"/>
      <c r="I23" s="81"/>
      <c r="J23" s="82"/>
    </row>
    <row r="24" spans="2:10" x14ac:dyDescent="0.25">
      <c r="B24" s="30">
        <v>4</v>
      </c>
      <c r="C24" s="31">
        <v>5</v>
      </c>
      <c r="D24" s="32" t="s">
        <v>290</v>
      </c>
    </row>
    <row r="25" spans="2:10" x14ac:dyDescent="0.25">
      <c r="B25" s="30">
        <v>5</v>
      </c>
      <c r="C25" s="31" t="s">
        <v>101</v>
      </c>
      <c r="D25" s="37" t="s">
        <v>274</v>
      </c>
    </row>
    <row r="26" spans="2:10" ht="30.75" thickBot="1" x14ac:dyDescent="0.3">
      <c r="B26" s="72" t="s">
        <v>148</v>
      </c>
      <c r="C26" s="35" t="s">
        <v>99</v>
      </c>
      <c r="D26" s="73" t="s">
        <v>291</v>
      </c>
    </row>
    <row r="27" spans="2:10" x14ac:dyDescent="0.25">
      <c r="H27" t="s">
        <v>296</v>
      </c>
    </row>
    <row r="30" spans="2:10" ht="15.75" thickBot="1" x14ac:dyDescent="0.3"/>
    <row r="31" spans="2:10" x14ac:dyDescent="0.25">
      <c r="H31" s="19" t="s">
        <v>105</v>
      </c>
      <c r="I31" s="20" t="s">
        <v>106</v>
      </c>
      <c r="J31" s="21" t="s">
        <v>100</v>
      </c>
    </row>
    <row r="32" spans="2:10" x14ac:dyDescent="0.25">
      <c r="D32" t="s">
        <v>337</v>
      </c>
      <c r="H32" s="22">
        <v>4</v>
      </c>
      <c r="I32" s="18">
        <v>2</v>
      </c>
      <c r="J32" s="23" t="s">
        <v>299</v>
      </c>
    </row>
    <row r="33" spans="4:10" ht="15.75" thickBot="1" x14ac:dyDescent="0.3">
      <c r="H33" s="24" t="s">
        <v>102</v>
      </c>
      <c r="I33" s="25" t="s">
        <v>102</v>
      </c>
      <c r="J33" s="26" t="s">
        <v>102</v>
      </c>
    </row>
    <row r="34" spans="4:10" ht="15.75" thickBot="1" x14ac:dyDescent="0.3"/>
    <row r="35" spans="4:10" x14ac:dyDescent="0.25">
      <c r="H35" s="19" t="s">
        <v>105</v>
      </c>
      <c r="I35" s="20" t="s">
        <v>106</v>
      </c>
      <c r="J35" s="21" t="s">
        <v>100</v>
      </c>
    </row>
    <row r="36" spans="4:10" x14ac:dyDescent="0.25">
      <c r="D36" t="s">
        <v>370</v>
      </c>
      <c r="H36" s="22">
        <v>4</v>
      </c>
      <c r="I36" s="18">
        <v>3</v>
      </c>
      <c r="J36" s="23" t="s">
        <v>372</v>
      </c>
    </row>
    <row r="37" spans="4:10" ht="30" x14ac:dyDescent="0.25">
      <c r="H37" s="22">
        <v>5</v>
      </c>
      <c r="I37" s="18" t="s">
        <v>283</v>
      </c>
      <c r="J37" s="74" t="s">
        <v>445</v>
      </c>
    </row>
    <row r="38" spans="4:10" ht="15.75" thickBot="1" x14ac:dyDescent="0.3">
      <c r="H38" s="24" t="s">
        <v>102</v>
      </c>
      <c r="I38" s="25" t="s">
        <v>102</v>
      </c>
      <c r="J38" s="26" t="s">
        <v>102</v>
      </c>
    </row>
    <row r="39" spans="4:10" ht="15.75" thickBot="1" x14ac:dyDescent="0.3"/>
    <row r="40" spans="4:10" x14ac:dyDescent="0.25">
      <c r="H40" s="19" t="s">
        <v>105</v>
      </c>
      <c r="I40" s="20" t="s">
        <v>106</v>
      </c>
      <c r="J40" s="21" t="s">
        <v>100</v>
      </c>
    </row>
    <row r="41" spans="4:10" x14ac:dyDescent="0.25">
      <c r="D41" t="s">
        <v>371</v>
      </c>
      <c r="H41" s="22">
        <v>4</v>
      </c>
      <c r="I41" s="18">
        <v>4</v>
      </c>
      <c r="J41" s="23" t="s">
        <v>373</v>
      </c>
    </row>
    <row r="42" spans="4:10" ht="15.75" thickBot="1" x14ac:dyDescent="0.3">
      <c r="H42" s="24" t="s">
        <v>102</v>
      </c>
      <c r="I42" s="25" t="s">
        <v>102</v>
      </c>
      <c r="J42" s="26" t="s">
        <v>102</v>
      </c>
    </row>
    <row r="52" spans="2:12" ht="15.75" thickBot="1" x14ac:dyDescent="0.3"/>
    <row r="53" spans="2:12" x14ac:dyDescent="0.25">
      <c r="B53" s="84" t="s">
        <v>105</v>
      </c>
      <c r="C53" s="85" t="s">
        <v>106</v>
      </c>
      <c r="D53" s="86"/>
    </row>
    <row r="54" spans="2:12" x14ac:dyDescent="0.25">
      <c r="B54" s="87">
        <v>4</v>
      </c>
      <c r="C54" s="88">
        <v>2</v>
      </c>
      <c r="D54" s="67" t="s">
        <v>104</v>
      </c>
    </row>
    <row r="55" spans="2:12" x14ac:dyDescent="0.25">
      <c r="B55" s="87">
        <v>5</v>
      </c>
      <c r="C55" s="88" t="s">
        <v>101</v>
      </c>
      <c r="D55" s="90" t="s">
        <v>274</v>
      </c>
      <c r="K55" t="s">
        <v>345</v>
      </c>
      <c r="L55">
        <v>6</v>
      </c>
    </row>
    <row r="56" spans="2:12" x14ac:dyDescent="0.25">
      <c r="B56" s="87">
        <v>6</v>
      </c>
      <c r="C56" s="88" t="s">
        <v>101</v>
      </c>
      <c r="D56" s="89" t="s">
        <v>377</v>
      </c>
      <c r="K56" t="s">
        <v>346</v>
      </c>
    </row>
    <row r="57" spans="2:12" x14ac:dyDescent="0.25">
      <c r="B57" s="87" t="s">
        <v>338</v>
      </c>
      <c r="C57" s="88" t="s">
        <v>99</v>
      </c>
      <c r="D57" s="89" t="s">
        <v>344</v>
      </c>
      <c r="K57" t="s">
        <v>347</v>
      </c>
    </row>
    <row r="58" spans="2:12" x14ac:dyDescent="0.25">
      <c r="B58" s="87">
        <v>9</v>
      </c>
      <c r="C58" s="88" t="s">
        <v>101</v>
      </c>
      <c r="D58" s="89" t="s">
        <v>374</v>
      </c>
    </row>
    <row r="59" spans="2:12" x14ac:dyDescent="0.25">
      <c r="B59" s="87" t="s">
        <v>339</v>
      </c>
      <c r="C59" s="88" t="s">
        <v>99</v>
      </c>
      <c r="D59" s="89" t="s">
        <v>342</v>
      </c>
    </row>
    <row r="60" spans="2:12" x14ac:dyDescent="0.25">
      <c r="B60" s="87">
        <v>12</v>
      </c>
      <c r="C60" s="88" t="s">
        <v>101</v>
      </c>
      <c r="D60" s="89" t="s">
        <v>352</v>
      </c>
    </row>
    <row r="61" spans="2:12" x14ac:dyDescent="0.25">
      <c r="B61" s="87" t="s">
        <v>348</v>
      </c>
      <c r="C61" s="88" t="s">
        <v>99</v>
      </c>
      <c r="D61" s="89" t="s">
        <v>353</v>
      </c>
    </row>
    <row r="62" spans="2:12" x14ac:dyDescent="0.25">
      <c r="B62" s="87">
        <v>15</v>
      </c>
      <c r="C62" s="88" t="s">
        <v>101</v>
      </c>
      <c r="D62" s="89" t="s">
        <v>354</v>
      </c>
    </row>
    <row r="63" spans="2:12" ht="15.75" thickBot="1" x14ac:dyDescent="0.3">
      <c r="B63" s="87" t="s">
        <v>349</v>
      </c>
      <c r="C63" s="88" t="s">
        <v>99</v>
      </c>
      <c r="D63" s="89" t="s">
        <v>355</v>
      </c>
    </row>
    <row r="64" spans="2:12" x14ac:dyDescent="0.25">
      <c r="B64" s="87">
        <v>18</v>
      </c>
      <c r="C64" s="88" t="s">
        <v>101</v>
      </c>
      <c r="D64" s="89" t="s">
        <v>356</v>
      </c>
      <c r="H64" s="27" t="s">
        <v>105</v>
      </c>
      <c r="I64" s="28" t="s">
        <v>106</v>
      </c>
      <c r="J64" s="29"/>
    </row>
    <row r="65" spans="2:10" x14ac:dyDescent="0.25">
      <c r="B65" s="87" t="s">
        <v>350</v>
      </c>
      <c r="C65" s="88" t="s">
        <v>99</v>
      </c>
      <c r="D65" s="89" t="s">
        <v>357</v>
      </c>
      <c r="H65" s="30"/>
      <c r="I65" s="31"/>
      <c r="J65" s="32"/>
    </row>
    <row r="66" spans="2:10" x14ac:dyDescent="0.25">
      <c r="B66" s="87">
        <v>21</v>
      </c>
      <c r="C66" s="88" t="s">
        <v>101</v>
      </c>
      <c r="D66" s="89" t="s">
        <v>358</v>
      </c>
      <c r="H66" s="30"/>
      <c r="I66" s="31">
        <v>6</v>
      </c>
      <c r="J66" s="32" t="s">
        <v>120</v>
      </c>
    </row>
    <row r="67" spans="2:10" x14ac:dyDescent="0.25">
      <c r="B67" s="87" t="s">
        <v>351</v>
      </c>
      <c r="C67" s="88" t="s">
        <v>99</v>
      </c>
      <c r="D67" s="89" t="s">
        <v>359</v>
      </c>
      <c r="H67" s="30"/>
      <c r="I67" s="31" t="s">
        <v>101</v>
      </c>
      <c r="J67" s="32" t="s">
        <v>125</v>
      </c>
    </row>
    <row r="68" spans="2:10" x14ac:dyDescent="0.25">
      <c r="B68" s="87" t="s">
        <v>129</v>
      </c>
      <c r="C68" s="88" t="s">
        <v>129</v>
      </c>
      <c r="D68" s="89" t="s">
        <v>129</v>
      </c>
      <c r="H68" s="30"/>
      <c r="I68" s="31" t="s">
        <v>108</v>
      </c>
      <c r="J68" s="32" t="s">
        <v>121</v>
      </c>
    </row>
    <row r="69" spans="2:10" x14ac:dyDescent="0.25">
      <c r="B69" s="87">
        <v>39</v>
      </c>
      <c r="C69" s="88" t="s">
        <v>101</v>
      </c>
      <c r="D69" s="89" t="s">
        <v>340</v>
      </c>
      <c r="H69" s="30"/>
      <c r="I69" s="31" t="s">
        <v>101</v>
      </c>
      <c r="J69" s="32" t="s">
        <v>126</v>
      </c>
    </row>
    <row r="70" spans="2:10" x14ac:dyDescent="0.25">
      <c r="B70" s="87" t="s">
        <v>343</v>
      </c>
      <c r="C70" s="88" t="s">
        <v>99</v>
      </c>
      <c r="D70" s="89" t="s">
        <v>341</v>
      </c>
      <c r="H70" s="30"/>
      <c r="I70" s="10" t="s">
        <v>132</v>
      </c>
      <c r="J70" s="37" t="s">
        <v>122</v>
      </c>
    </row>
    <row r="71" spans="2:10" x14ac:dyDescent="0.25">
      <c r="B71" s="87">
        <v>42</v>
      </c>
      <c r="C71" s="88" t="s">
        <v>101</v>
      </c>
      <c r="D71" s="90" t="s">
        <v>376</v>
      </c>
      <c r="H71" s="30"/>
      <c r="I71" s="31" t="s">
        <v>133</v>
      </c>
      <c r="J71" s="37" t="s">
        <v>123</v>
      </c>
    </row>
    <row r="72" spans="2:10" x14ac:dyDescent="0.25">
      <c r="B72" s="87" t="s">
        <v>380</v>
      </c>
      <c r="C72" s="88" t="s">
        <v>99</v>
      </c>
      <c r="D72" s="90" t="s">
        <v>379</v>
      </c>
      <c r="H72" s="30"/>
      <c r="I72" s="31" t="s">
        <v>101</v>
      </c>
      <c r="J72" s="32" t="s">
        <v>127</v>
      </c>
    </row>
    <row r="73" spans="2:10" x14ac:dyDescent="0.25">
      <c r="B73" s="87" t="s">
        <v>129</v>
      </c>
      <c r="C73" s="88" t="s">
        <v>129</v>
      </c>
      <c r="D73" s="90" t="s">
        <v>129</v>
      </c>
      <c r="H73" s="30"/>
      <c r="I73" s="31" t="s">
        <v>101</v>
      </c>
      <c r="J73" s="32" t="s">
        <v>128</v>
      </c>
    </row>
    <row r="74" spans="2:10" ht="15.75" thickBot="1" x14ac:dyDescent="0.3">
      <c r="B74" s="91" t="s">
        <v>378</v>
      </c>
      <c r="C74" s="92"/>
      <c r="D74" s="95" t="s">
        <v>375</v>
      </c>
      <c r="H74" s="30" t="s">
        <v>129</v>
      </c>
      <c r="I74" s="31" t="s">
        <v>129</v>
      </c>
      <c r="J74" s="37" t="s">
        <v>129</v>
      </c>
    </row>
    <row r="75" spans="2:10" x14ac:dyDescent="0.25">
      <c r="H75" s="30"/>
      <c r="I75" s="31" t="s">
        <v>101</v>
      </c>
      <c r="J75" s="32" t="s">
        <v>130</v>
      </c>
    </row>
    <row r="76" spans="2:10" ht="15.75" thickBot="1" x14ac:dyDescent="0.3">
      <c r="H76" s="34"/>
      <c r="I76" s="35" t="s">
        <v>101</v>
      </c>
      <c r="J76" s="36" t="s">
        <v>131</v>
      </c>
    </row>
    <row r="79" spans="2:10" ht="15.75" thickBot="1" x14ac:dyDescent="0.3"/>
    <row r="80" spans="2:10" x14ac:dyDescent="0.25">
      <c r="B80" s="27" t="s">
        <v>105</v>
      </c>
      <c r="C80" s="28" t="s">
        <v>106</v>
      </c>
      <c r="D80" s="29"/>
    </row>
    <row r="81" spans="2:5" x14ac:dyDescent="0.25">
      <c r="B81" s="30">
        <v>4</v>
      </c>
      <c r="C81" s="31">
        <v>5</v>
      </c>
      <c r="D81" s="37" t="s">
        <v>275</v>
      </c>
      <c r="E81" t="s">
        <v>320</v>
      </c>
    </row>
    <row r="82" spans="2:5" x14ac:dyDescent="0.25">
      <c r="B82" s="33"/>
      <c r="C82" s="31"/>
      <c r="D82" s="32" t="s">
        <v>112</v>
      </c>
    </row>
    <row r="83" spans="2:5" x14ac:dyDescent="0.25">
      <c r="B83" s="30"/>
      <c r="C83" s="31"/>
      <c r="D83" s="32" t="s">
        <v>113</v>
      </c>
    </row>
    <row r="84" spans="2:5" x14ac:dyDescent="0.25">
      <c r="B84" s="30"/>
      <c r="C84" s="31"/>
      <c r="D84" s="32" t="s">
        <v>114</v>
      </c>
    </row>
    <row r="85" spans="2:5" x14ac:dyDescent="0.25">
      <c r="B85" s="30"/>
      <c r="C85" s="31"/>
      <c r="D85" s="32" t="s">
        <v>115</v>
      </c>
    </row>
    <row r="86" spans="2:5" x14ac:dyDescent="0.25">
      <c r="B86" s="30"/>
      <c r="C86" s="31"/>
      <c r="D86" s="37" t="s">
        <v>117</v>
      </c>
    </row>
    <row r="87" spans="2:5" x14ac:dyDescent="0.25">
      <c r="B87" s="38"/>
      <c r="C87" s="31"/>
      <c r="D87" s="32" t="s">
        <v>116</v>
      </c>
    </row>
    <row r="88" spans="2:5" x14ac:dyDescent="0.25">
      <c r="B88" s="30"/>
      <c r="C88" s="31"/>
      <c r="D88" s="37" t="s">
        <v>124</v>
      </c>
    </row>
    <row r="89" spans="2:5" x14ac:dyDescent="0.25">
      <c r="B89" s="30"/>
      <c r="C89" s="31"/>
      <c r="D89" s="37" t="s">
        <v>134</v>
      </c>
    </row>
    <row r="90" spans="2:5" x14ac:dyDescent="0.25">
      <c r="B90" s="30"/>
      <c r="C90" s="31"/>
      <c r="D90" s="37" t="s">
        <v>275</v>
      </c>
    </row>
    <row r="91" spans="2:5" x14ac:dyDescent="0.25">
      <c r="B91" s="30"/>
      <c r="C91" s="31"/>
      <c r="D91" s="37" t="s">
        <v>276</v>
      </c>
    </row>
    <row r="92" spans="2:5" x14ac:dyDescent="0.25">
      <c r="B92" s="30"/>
      <c r="C92" s="31"/>
      <c r="D92" s="32"/>
    </row>
    <row r="93" spans="2:5" x14ac:dyDescent="0.25">
      <c r="B93" s="30"/>
      <c r="C93" s="31"/>
      <c r="D93" s="32"/>
    </row>
    <row r="94" spans="2:5" x14ac:dyDescent="0.25">
      <c r="B94" s="30"/>
      <c r="C94" s="31"/>
      <c r="D94" s="32"/>
    </row>
    <row r="95" spans="2:5" x14ac:dyDescent="0.25">
      <c r="B95" s="30"/>
      <c r="C95" s="31"/>
      <c r="D95" s="32"/>
    </row>
    <row r="96" spans="2:5" x14ac:dyDescent="0.25">
      <c r="B96" s="30"/>
      <c r="C96" s="31"/>
      <c r="D96" s="32"/>
    </row>
    <row r="97" spans="2:4" ht="15.75" thickBot="1" x14ac:dyDescent="0.3">
      <c r="B97" s="34"/>
      <c r="C97" s="35"/>
      <c r="D97" s="36"/>
    </row>
  </sheetData>
  <mergeCells count="3">
    <mergeCell ref="B3:D3"/>
    <mergeCell ref="H3:J3"/>
    <mergeCell ref="H22:J23"/>
  </mergeCells>
  <hyperlinks>
    <hyperlink ref="D16" location="'Error Codes'!A1" display="ERROR CODE"/>
    <hyperlink ref="B1" location="Contents!A1" display="Contents!A1"/>
    <hyperlink ref="D54" location="Meas_sample!A1" display="MEASUREMENT SAMPLE"/>
  </hyperlink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9"/>
  <sheetViews>
    <sheetView workbookViewId="0">
      <selection activeCell="I22" sqref="I5:I22"/>
    </sheetView>
  </sheetViews>
  <sheetFormatPr defaultRowHeight="15" x14ac:dyDescent="0.25"/>
  <cols>
    <col min="2" max="2" width="20.140625" customWidth="1"/>
    <col min="7" max="7" width="18.7109375" customWidth="1"/>
    <col min="8" max="8" width="15.42578125" customWidth="1"/>
  </cols>
  <sheetData>
    <row r="1" spans="2:16" ht="26.25" x14ac:dyDescent="0.4">
      <c r="B1" s="57" t="s">
        <v>181</v>
      </c>
    </row>
    <row r="3" spans="2:16" ht="21.75" thickBot="1" x14ac:dyDescent="0.4">
      <c r="B3" s="97" t="s">
        <v>382</v>
      </c>
    </row>
    <row r="4" spans="2:16" ht="15.75" thickBot="1" x14ac:dyDescent="0.3">
      <c r="B4" s="93" t="s">
        <v>383</v>
      </c>
      <c r="I4" s="99" t="s">
        <v>394</v>
      </c>
      <c r="J4" s="100"/>
      <c r="K4" s="101"/>
    </row>
    <row r="5" spans="2:16" ht="15.75" thickBot="1" x14ac:dyDescent="0.3"/>
    <row r="6" spans="2:16" x14ac:dyDescent="0.25">
      <c r="B6" t="s">
        <v>105</v>
      </c>
      <c r="C6" s="27">
        <v>0</v>
      </c>
      <c r="D6" s="28">
        <v>1</v>
      </c>
      <c r="E6" s="28">
        <v>2</v>
      </c>
      <c r="F6" s="29">
        <v>3</v>
      </c>
      <c r="G6" s="102">
        <v>4</v>
      </c>
      <c r="H6" s="105">
        <v>5</v>
      </c>
      <c r="I6" s="102">
        <v>6</v>
      </c>
      <c r="J6" s="27">
        <v>7</v>
      </c>
      <c r="K6" s="29">
        <v>8</v>
      </c>
      <c r="L6" s="102">
        <v>9</v>
      </c>
      <c r="M6" s="27">
        <v>10</v>
      </c>
      <c r="N6" s="29">
        <v>11</v>
      </c>
      <c r="O6" s="98" t="s">
        <v>129</v>
      </c>
      <c r="P6" s="102" t="s">
        <v>108</v>
      </c>
    </row>
    <row r="7" spans="2:16" ht="15.75" thickBot="1" x14ac:dyDescent="0.3">
      <c r="B7" t="s">
        <v>385</v>
      </c>
      <c r="C7" s="34">
        <v>0</v>
      </c>
      <c r="D7" s="35">
        <v>0</v>
      </c>
      <c r="E7" s="35">
        <v>0</v>
      </c>
      <c r="F7" s="36">
        <v>5</v>
      </c>
      <c r="G7" s="103">
        <v>2</v>
      </c>
      <c r="H7" s="106">
        <v>13</v>
      </c>
      <c r="I7" s="103">
        <v>0</v>
      </c>
      <c r="J7" s="34" t="s">
        <v>395</v>
      </c>
      <c r="K7" s="36" t="s">
        <v>396</v>
      </c>
      <c r="L7" s="103">
        <v>0</v>
      </c>
      <c r="M7" s="34" t="s">
        <v>395</v>
      </c>
      <c r="N7" s="36" t="s">
        <v>400</v>
      </c>
      <c r="O7" s="98" t="s">
        <v>129</v>
      </c>
      <c r="P7" s="103" t="s">
        <v>132</v>
      </c>
    </row>
    <row r="8" spans="2:16" s="75" customFormat="1" ht="45.75" thickBot="1" x14ac:dyDescent="0.3">
      <c r="B8" s="75" t="s">
        <v>384</v>
      </c>
      <c r="C8" s="107" t="s">
        <v>387</v>
      </c>
      <c r="D8" s="108"/>
      <c r="E8" s="108"/>
      <c r="F8" s="109"/>
      <c r="G8" s="104" t="s">
        <v>388</v>
      </c>
      <c r="H8" s="110" t="s">
        <v>391</v>
      </c>
      <c r="I8" s="115" t="s">
        <v>405</v>
      </c>
      <c r="J8" s="111" t="s">
        <v>397</v>
      </c>
      <c r="K8" s="112"/>
      <c r="L8" s="104" t="s">
        <v>389</v>
      </c>
      <c r="M8" s="111" t="s">
        <v>397</v>
      </c>
      <c r="N8" s="112"/>
      <c r="O8" s="98" t="s">
        <v>129</v>
      </c>
      <c r="P8" s="113" t="s">
        <v>402</v>
      </c>
    </row>
    <row r="9" spans="2:16" s="75" customFormat="1" ht="45.75" thickBot="1" x14ac:dyDescent="0.3">
      <c r="B9" s="75" t="s">
        <v>386</v>
      </c>
      <c r="C9" s="107" t="s">
        <v>387</v>
      </c>
      <c r="D9" s="108"/>
      <c r="E9" s="108"/>
      <c r="F9" s="109"/>
      <c r="G9" s="104" t="s">
        <v>393</v>
      </c>
      <c r="H9" s="104" t="s">
        <v>392</v>
      </c>
      <c r="I9" s="104" t="s">
        <v>390</v>
      </c>
      <c r="J9" s="107" t="s">
        <v>398</v>
      </c>
      <c r="K9" s="109"/>
      <c r="L9" s="104" t="s">
        <v>399</v>
      </c>
      <c r="M9" s="107" t="s">
        <v>401</v>
      </c>
      <c r="N9" s="109"/>
      <c r="O9" s="98" t="s">
        <v>129</v>
      </c>
      <c r="P9" s="114" t="s">
        <v>403</v>
      </c>
    </row>
  </sheetData>
  <mergeCells count="7">
    <mergeCell ref="C8:F8"/>
    <mergeCell ref="C9:F9"/>
    <mergeCell ref="J8:K8"/>
    <mergeCell ref="J9:K9"/>
    <mergeCell ref="I4:K4"/>
    <mergeCell ref="M8:N8"/>
    <mergeCell ref="M9:N9"/>
  </mergeCells>
  <hyperlinks>
    <hyperlink ref="B1" location="Contents!A1" display="Contents!A1"/>
    <hyperlink ref="I8" location="'Sensor Type table'!B12" display="see table sensor type. 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Hárky</vt:lpstr>
      </vt:variant>
      <vt:variant>
        <vt:i4>18</vt:i4>
      </vt:variant>
      <vt:variant>
        <vt:lpstr>Pomenované rozsahy</vt:lpstr>
      </vt:variant>
      <vt:variant>
        <vt:i4>1</vt:i4>
      </vt:variant>
    </vt:vector>
  </HeadingPairs>
  <TitlesOfParts>
    <vt:vector size="19" baseType="lpstr">
      <vt:lpstr>Contents</vt:lpstr>
      <vt:lpstr>SPI ETH ESP32</vt:lpstr>
      <vt:lpstr>Pinout ETH DEEK</vt:lpstr>
      <vt:lpstr>JTAG conn</vt:lpstr>
      <vt:lpstr>SD usage</vt:lpstr>
      <vt:lpstr>UDP packets</vt:lpstr>
      <vt:lpstr>UDP datagram definition</vt:lpstr>
      <vt:lpstr>Message Types</vt:lpstr>
      <vt:lpstr>Meas_sample</vt:lpstr>
      <vt:lpstr>Sensor Type table</vt:lpstr>
      <vt:lpstr>LabVIEW data log</vt:lpstr>
      <vt:lpstr>Error Codes</vt:lpstr>
      <vt:lpstr>LW Error Codes</vt:lpstr>
      <vt:lpstr>Time budget</vt:lpstr>
      <vt:lpstr>TO DO</vt:lpstr>
      <vt:lpstr>System setup</vt:lpstr>
      <vt:lpstr>Sensors Example datasheet val.</vt:lpstr>
      <vt:lpstr>IssueTracking</vt:lpstr>
      <vt:lpstr>'Error Codes'!error_codes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Yourigh</dc:creator>
  <cp:lastModifiedBy>Yourigh</cp:lastModifiedBy>
  <dcterms:created xsi:type="dcterms:W3CDTF">2019-05-08T16:21:32Z</dcterms:created>
  <dcterms:modified xsi:type="dcterms:W3CDTF">2019-08-01T00:59:43Z</dcterms:modified>
</cp:coreProperties>
</file>