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Portfolio\Projects\"/>
    </mc:Choice>
  </mc:AlternateContent>
  <xr:revisionPtr revIDLastSave="0" documentId="13_ncr:1_{CB43760E-2C44-4CDE-921C-9844C7C19935}" xr6:coauthVersionLast="47" xr6:coauthVersionMax="47" xr10:uidLastSave="{00000000-0000-0000-0000-000000000000}"/>
  <bookViews>
    <workbookView xWindow="-110" yWindow="-110" windowWidth="19420" windowHeight="10560" activeTab="3" xr2:uid="{0A0D8D68-EFC2-4074-BDCA-85DAF874A3F1}"/>
  </bookViews>
  <sheets>
    <sheet name="Master Data" sheetId="1" r:id="rId1"/>
    <sheet name="Input Data" sheetId="2" r:id="rId2"/>
    <sheet name="Analysis" sheetId="4" r:id="rId3"/>
    <sheet name="Dashboard" sheetId="3" r:id="rId4"/>
  </sheets>
  <definedNames>
    <definedName name="_xlchart.v1.0" hidden="1">Analysis!$G$7:$G$11</definedName>
    <definedName name="_xlchart.v1.1" hidden="1">Analysis!$H$7:$H$11</definedName>
    <definedName name="Category">OFFSET(#REF!,1,0,COUNT(#REF!))</definedName>
    <definedName name="CategoryRange">OFFSET(#REF!,1,1,COUNT(#REF!))</definedName>
    <definedName name="CategoryRank">OFFSET(Analysis!$D$6,1,0,COUNT(Analysis!XFC1048576:XFC5))</definedName>
    <definedName name="CategoryTotal">OFFSET(Analysis!$D$6,1,1,COUNT(Analysis!XFB1048576:XFB5))</definedName>
    <definedName name="Slicer_MONTH">#N/A</definedName>
    <definedName name="Slicer_PAYMENT_MODE">#N/A</definedName>
    <definedName name="Slicer_SALE_TYPE">#N/A</definedName>
    <definedName name="Slicer_YEAR">#N/A</definedName>
  </definedNames>
  <calcPr calcId="191029" iterate="1"/>
  <pivotCaches>
    <pivotCache cacheId="1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4" l="1" a="1"/>
  <c r="H7" i="4" s="1"/>
  <c r="F7" i="4" s="1" a="1"/>
  <c r="F7" i="4" s="1"/>
  <c r="G7" i="4" a="1"/>
  <c r="G7" i="4" s="1"/>
  <c r="P4" i="4"/>
  <c r="P5" i="4"/>
  <c r="P6" i="4"/>
  <c r="P7" i="4"/>
  <c r="P8" i="4"/>
  <c r="P9" i="4"/>
  <c r="P10" i="4"/>
  <c r="P11" i="4"/>
  <c r="P12" i="4"/>
  <c r="P13" i="4"/>
  <c r="P14" i="4"/>
  <c r="P3" i="4"/>
  <c r="Q4" i="4"/>
  <c r="Q5" i="4"/>
  <c r="Q6" i="4"/>
  <c r="Q7" i="4"/>
  <c r="R7" i="4" s="1"/>
  <c r="Q8" i="4"/>
  <c r="R8" i="4" s="1"/>
  <c r="Q9" i="4"/>
  <c r="R9" i="4" s="1"/>
  <c r="Q10" i="4"/>
  <c r="R10" i="4" s="1"/>
  <c r="Q11" i="4"/>
  <c r="R11" i="4" s="1"/>
  <c r="Q12" i="4"/>
  <c r="R12" i="4" s="1"/>
  <c r="Q13" i="4"/>
  <c r="R13" i="4" s="1"/>
  <c r="Q14" i="4"/>
  <c r="R14" i="4" s="1"/>
  <c r="Q3" i="4"/>
  <c r="R3" i="4" s="1"/>
  <c r="R4" i="4"/>
  <c r="R5" i="4"/>
  <c r="R6" i="4"/>
  <c r="E22" i="4"/>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23" i="4"/>
  <c r="E24" i="4" s="1"/>
  <c r="G5" i="4"/>
  <c r="H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<sst xmlns="http://schemas.openxmlformats.org/spreadsheetml/2006/main" count="1886" uniqueCount="142">
  <si>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</si>
  <si>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</si>
  <si>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</si>
  <si>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</si>
  <si>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</si>
  <si>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</si>
  <si>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</si>
  <si>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</si>
  <si>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</si>
  <si>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</si>
  <si>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</si>
  <si>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</si>
  <si>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</si>
  <si>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</si>
  <si>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</si>
  <si>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</si>
  <si>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</si>
  <si>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</si>
  <si>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</si>
  <si>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</si>
  <si>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</si>
  <si>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</si>
  <si>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</si>
  <si>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</si>
  <si>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</si>
  <si>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</si>
  <si>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</si>
  <si>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</si>
  <si>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</si>
  <si>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</si>
  <si>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</si>
  <si>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</si>
  <si>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</si>
  <si>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</si>
  <si>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</si>
  <si>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</si>
  <si>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</si>
  <si>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</si>
  <si>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</si>
  <si>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</si>
  <si>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</si>
  <si>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</si>
  <si>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</si>
  <si>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</si>
  <si>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</si>
  <si>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</si>
  <si>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</si>
  <si>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</si>
  <si>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</si>
  <si>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</si>
  <si>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</si>
  <si>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</si>
  <si>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</si>
  <si>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</si>
  <si>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</si>
  <si>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</si>
  <si>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</si>
  <si>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</si>
  <si>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</si>
  <si>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</si>
  <si>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</si>
  <si>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</si>
  <si>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</si>
  <si>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</si>
  <si>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</si>
  <si>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</si>
  <si>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</si>
  <si>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</si>
  <si>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</si>
  <si>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</si>
  <si>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</si>
  <si>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</si>
  <si>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</si>
  <si>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</si>
  <si>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</si>
  <si>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</si>
  <si>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</si>
  <si>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</si>
  <si>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</si>
  <si>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</si>
  <si>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</si>
  <si>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</si>
  <si>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</si>
  <si>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</si>
  <si>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</si>
  <si>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</si>
  <si>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</si>
  <si>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</si>
  <si>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</si>
  <si>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</si>
  <si>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</si>
  <si>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</si>
  <si>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</si>
  <si>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</si>
  <si>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</si>
  <si>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</si>
  <si>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</si>
  <si>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</si>
  <si>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</si>
  <si>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</si>
  <si>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</si>
  <si>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</si>
  <si>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</si>
  <si>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</si>
  <si>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</si>
  <si>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</si>
  <si>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</si>
  <si>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</si>
  <si>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</si>
  <si>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</si>
  <si>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</si>
  <si>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</si>
  <si>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</si>
  <si>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</si>
  <si>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</si>
  <si>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</si>
  <si>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</si>
  <si>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</si>
  <si>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</si>
  <si>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</si>
  <si>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Row Labels</t>
  </si>
  <si>
    <t>Sum of TOTAL BUYING VALUE</t>
  </si>
  <si>
    <t>Jan</t>
  </si>
  <si>
    <t>Feb</t>
  </si>
  <si>
    <t>Mar</t>
  </si>
  <si>
    <t>Apr</t>
  </si>
  <si>
    <t>May</t>
  </si>
  <si>
    <t>Jun</t>
  </si>
  <si>
    <t>Jul</t>
  </si>
  <si>
    <t>Aug</t>
  </si>
  <si>
    <t>Sep</t>
  </si>
  <si>
    <t>Oct</t>
  </si>
  <si>
    <t>Nov</t>
  </si>
  <si>
    <t>Dec</t>
  </si>
  <si>
    <t xml:space="preserve">Total Sales </t>
  </si>
  <si>
    <t xml:space="preserve">Total Profit </t>
  </si>
  <si>
    <t>Profit Percentage</t>
  </si>
  <si>
    <t xml:space="preserve">Month </t>
  </si>
  <si>
    <t>Sales</t>
  </si>
  <si>
    <t>Profit</t>
  </si>
  <si>
    <t xml:space="preserve">Profit% </t>
  </si>
  <si>
    <t>Top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</si>
</sst>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0.0%"/>
    <numFmt numFmtId="167" formatCode="_([$$-409]* #,##0.00_);_([$$-409]* \(#,##0.00\);_([$$-409]* &quot;-&quot;??_);_(@_)"/>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8"/>
      <name val="Segoe U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29">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7" fontId="1" fillId="4" borderId="1" xfId="0" applyNumberFormat="1" applyFont="1" applyFill="1" applyBorder="1" applyAlignment="1">
      <alignment horizontal="center" vertical="center"/>
    </xf>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2" applyFont="1"/>
    <xf numFmtId="9" fontId="0" fillId="0" borderId="0" xfId="3" applyFont="1"/>
    <xf numFmtId="43" fontId="0" fillId="0" borderId="0" xfId="1" applyFont="1"/>
    <xf numFmtId="0" fontId="3" fillId="0" borderId="0" xfId="0" applyFont="1"/>
    <xf numFmtId="44" fontId="3" fillId="0" borderId="0" xfId="2" applyFont="1"/>
    <xf numFmtId="0" fontId="3" fillId="0" borderId="0" xfId="0" pivotButton="1" applyFont="1"/>
    <xf numFmtId="0" fontId="3" fillId="0" borderId="0" xfId="0" applyFont="1" applyAlignment="1">
      <alignment horizontal="left"/>
    </xf>
    <xf numFmtId="1" fontId="0" fillId="0" borderId="0" xfId="2" applyNumberFormat="1" applyFont="1"/>
    <xf numFmtId="0" fontId="3" fillId="0" borderId="0" xfId="0" applyNumberFormat="1" applyFont="1"/>
    <xf numFmtId="0" fontId="0" fillId="0" borderId="0" xfId="0" applyAlignment="1">
      <alignment horizontal="center"/>
    </xf>
    <xf numFmtId="44" fontId="0" fillId="0" borderId="0" xfId="2" applyFont="1" applyAlignment="1">
      <alignment horizontal="center"/>
    </xf>
    <xf numFmtId="0" fontId="3" fillId="0" borderId="0" xfId="0" applyFont="1" applyAlignment="1">
      <alignment horizontal="right"/>
    </xf>
  </cellXfs>
  <cellStyles count="4">
    <cellStyle name="Comma" xfId="1" builtinId="3"/>
    <cellStyle name="Currency" xfId="2" builtinId="4"/>
    <cellStyle name="Normal" xfId="0" builtinId="0"/>
    <cellStyle name="Percent" xfId="3" builtinId="5"/>
  </cellStyles>
  <dxfs count="179">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numFmt numFmtId="167" formatCode="_([$$-409]* #,##0.00_);_([$$-409]* \(#,##0.00\);_([$$-409]* &quot;-&quot;??_);_(@_)"/>
    </dxf>
    <dxf>
      <font>
        <b/>
        <i val="0"/>
        <sz val="11"/>
        <color theme="1"/>
      </font>
      <fill>
        <patternFill>
          <bgColor rgb="FF30A23D"/>
        </patternFill>
      </fill>
      <border>
        <bottom style="thin">
          <color theme="4"/>
        </bottom>
        <vertical/>
        <horizontal/>
      </border>
    </dxf>
    <dxf>
      <font>
        <b/>
        <i val="0"/>
        <sz val="10"/>
        <color theme="1"/>
      </font>
      <fill>
        <patternFill>
          <bgColor rgb="FF30A23D"/>
        </patternFill>
      </fill>
      <border diagonalUp="0" diagonalDown="0">
        <left/>
        <right/>
        <top/>
        <bottom/>
        <vertical/>
        <horizontal/>
      </border>
    </dxf>
    <dxf>
      <font>
        <b/>
        <i val="0"/>
        <sz val="10"/>
        <color theme="1"/>
      </font>
      <fill>
        <patternFill>
          <bgColor rgb="FF30A23D"/>
        </patternFill>
      </fill>
      <border diagonalUp="0" diagonalDown="0">
        <left/>
        <right/>
        <top/>
        <bottom/>
        <vertical/>
        <horizontal/>
      </border>
    </dxf>
    <dxf>
      <font>
        <b/>
        <i val="0"/>
        <sz val="9"/>
        <color theme="1"/>
        <name val="Calibri"/>
        <family val="2"/>
        <scheme val="minor"/>
      </font>
      <fill>
        <patternFill>
          <bgColor rgb="FF30A23D"/>
        </patternFill>
      </fill>
      <border diagonalUp="0" diagonalDown="0">
        <left/>
        <right/>
        <top/>
        <bottom/>
        <vertical/>
        <horizontal/>
      </border>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font>
    </dxf>
    <dxf>
      <font>
        <b/>
      </font>
    </dxf>
    <dxf>
      <font>
        <b/>
      </font>
    </dxf>
    <dxf>
      <font>
        <b/>
      </font>
    </dxf>
    <dxf>
      <font>
        <b/>
      </font>
    </dxf>
    <dxf>
      <font>
        <b/>
      </font>
    </dxf>
    <dxf>
      <font>
        <b/>
      </font>
    </dxf>
    <dxf>
      <numFmt numFmtId="167" formatCode="_([$$-409]* #,##0.00_);_([$$-409]* \(#,##0.00\);_([$$-409]* &quot;-&quot;??_);_(@_)"/>
    </dxf>
    <dxf>
      <font>
        <b/>
        <i val="0"/>
        <sz val="10"/>
        <color theme="0"/>
        <name val="Poppins"/>
      </font>
      <fill>
        <patternFill>
          <bgColor theme="9"/>
        </patternFill>
      </fill>
      <border diagonalUp="0" diagonalDown="0">
        <left/>
        <right/>
        <top/>
        <bottom/>
        <vertical/>
        <horizontal/>
      </border>
    </dxf>
    <dxf>
      <font>
        <b/>
        <i val="0"/>
        <u val="none"/>
        <sz val="12"/>
        <color auto="1"/>
        <name val="Calibri"/>
        <family val="2"/>
        <scheme val="minor"/>
      </font>
      <fill>
        <patternFill>
          <bgColor rgb="FF30A23D"/>
        </patternFill>
      </fill>
      <border diagonalUp="1" diagonalDown="1">
        <left/>
        <right/>
        <top/>
        <bottom/>
        <diagonal style="thin">
          <color theme="1" tint="0.24994659260841701"/>
        </diagonal>
        <vertical/>
        <horizontal/>
      </border>
    </dxf>
    <dxf>
      <font>
        <b/>
        <i val="0"/>
        <color theme="7" tint="0.59996337778862885"/>
      </font>
      <fill>
        <patternFill>
          <bgColor rgb="FF30A23D"/>
        </patternFill>
      </fill>
      <border>
        <left style="thick">
          <color auto="1"/>
        </left>
        <right style="thick">
          <color auto="1"/>
        </right>
        <top style="thick">
          <color auto="1"/>
        </top>
        <bottom style="thick">
          <color auto="1"/>
        </bottom>
        <vertical/>
        <horizontal style="thick">
          <color auto="1"/>
        </horizontal>
      </border>
    </dxf>
    <dxf>
      <fill>
        <patternFill>
          <bgColor theme="9"/>
        </patternFill>
      </fill>
      <border>
        <left/>
        <right style="thin">
          <color auto="1"/>
        </right>
        <vertical style="thin">
          <color auto="1"/>
        </vertical>
      </border>
    </dxf>
    <dxf>
      <font>
        <b/>
      </font>
    </dxf>
    <dxf>
      <font>
        <b/>
      </font>
    </dxf>
    <dxf>
      <font>
        <b/>
      </font>
    </dxf>
    <dxf>
      <font>
        <b/>
      </font>
    </dxf>
    <dxf>
      <font>
        <b/>
      </font>
    </dxf>
    <dxf>
      <font>
        <b/>
      </font>
    </dxf>
    <dxf>
      <font>
        <b/>
      </font>
    </dxf>
    <dxf>
      <numFmt numFmtId="167" formatCode="_([$$-409]* #,##0.00_);_([$$-409]* \(#,##0.00\);_([$$-409]* &quot;-&quot;??_);_(@_)"/>
    </dxf>
    <dxf>
      <numFmt numFmtId="167" formatCode="_([$$-409]* #,##0.00_);_([$$-409]* \(#,##0.00\);_([$$-409]* &quot;-&quot;??_);_(@_)"/>
    </dxf>
    <dxf>
      <numFmt numFmtId="0" formatCode="General"/>
    </dxf>
    <dxf>
      <numFmt numFmtId="167" formatCode="_([$$-409]* #,##0.00_);_([$$-409]* \(#,##0.00\);_([$$-409]* &quot;-&quot;??_);_(@_)"/>
    </dxf>
    <dxf>
      <numFmt numFmtId="167" formatCode="_([$$-409]* #,##0.00_);_([$$-409]* \(#,##0.00\);_([$$-409]* &quot;-&quot;??_);_(@_)"/>
    </dxf>
    <dxf>
      <numFmt numFmtId="167" formatCode="_([$$-409]* #,##0.00_);_([$$-409]* \(#,##0.00\);_([$$-409]* &quot;-&quot;??_);_(@_)"/>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5" defaultTableStyle="TableStyleMedium2" defaultPivotStyle="PivotStyleLight16">
    <tableStyle name="SLICER" pivot="0" table="0" count="10" xr9:uid="{C2F4C036-8D81-403F-996E-142D1BF5CBC0}">
      <tableStyleElement type="wholeTable" dxfId="141"/>
      <tableStyleElement type="headerRow" dxfId="140"/>
    </tableStyle>
    <tableStyle name="Slicer Style 1" pivot="0" table="0" count="1" xr9:uid="{64682E27-BE51-4779-8ED4-D347661271D7}">
      <tableStyleElement type="wholeTable" dxfId="143"/>
    </tableStyle>
    <tableStyle name="Slicer Style 2" pivot="0" table="0" count="1" xr9:uid="{2AACE874-2D75-4AAB-A0D5-BC096EE2D99E}">
      <tableStyleElement type="wholeTable" dxfId="142"/>
    </tableStyle>
    <tableStyle name="Slicer6587" pivot="0" table="0" count="10" xr9:uid="{FB51E4C9-2BB1-4C9A-B766-38ABD8C54186}">
      <tableStyleElement type="wholeTable" dxfId="63"/>
      <tableStyleElement type="headerRow" dxfId="62"/>
    </tableStyle>
    <tableStyle name="SlicerStyleDark1 2" pivot="0" table="0" count="10" xr9:uid="{0A7FD96A-5864-45D3-8D46-9517C068A8F3}">
      <tableStyleElement type="wholeTable" dxfId="61"/>
      <tableStyleElement type="headerRow" dxfId="60"/>
    </tableStyle>
  </tableStyles>
  <colors>
    <mruColors>
      <color rgb="FF30A23D"/>
      <color rgb="FF30A250"/>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 Style 1"/>
        <x14:slicerStyle name="Slicer Style 2"/>
        <x14:slicerStyle name="Slicer6587">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Dashboard.xlsx]Analysis!Daily</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_([$$-409]* #,##0.00_);_([$$-409]* \(#,##0.00\);_([$$-409]* "-"??_);_(@_)</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4E2-4BE1-8B01-E2622CC26901}"/>
            </c:ext>
          </c:extLst>
        </c:ser>
        <c:dLbls>
          <c:showLegendKey val="0"/>
          <c:showVal val="0"/>
          <c:showCatName val="0"/>
          <c:showSerName val="0"/>
          <c:showPercent val="0"/>
          <c:showBubbleSize val="0"/>
        </c:dLbls>
        <c:axId val="495314632"/>
        <c:axId val="495314960"/>
      </c:areaChart>
      <c:catAx>
        <c:axId val="49531463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314960"/>
        <c:crosses val="autoZero"/>
        <c:auto val="1"/>
        <c:lblAlgn val="ctr"/>
        <c:lblOffset val="100"/>
        <c:noMultiLvlLbl val="0"/>
      </c:catAx>
      <c:valAx>
        <c:axId val="495314960"/>
        <c:scaling>
          <c:orientation val="minMax"/>
        </c:scaling>
        <c:delete val="0"/>
        <c:axPos val="l"/>
        <c:majorGridlines>
          <c:spPr>
            <a:ln w="9525" cap="flat" cmpd="sng" algn="ctr">
              <a:solidFill>
                <a:schemeClr val="lt1">
                  <a:lumMod val="95000"/>
                  <a:alpha val="10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3146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Analysis!$P$2</c:f>
              <c:strCache>
                <c:ptCount val="1"/>
                <c:pt idx="0">
                  <c:v> Sales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tx>
                <c:rich>
                  <a:bodyPr/>
                  <a:lstStyle/>
                  <a:p>
                    <a:fld id="{9078FC01-F3A6-43AC-A691-B0221ACB5D5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6847-4A62-8419-57AFCFAF01E1}"/>
                </c:ext>
              </c:extLst>
            </c:dLbl>
            <c:dLbl>
              <c:idx val="1"/>
              <c:tx>
                <c:rich>
                  <a:bodyPr/>
                  <a:lstStyle/>
                  <a:p>
                    <a:fld id="{6A1BA0DA-73F7-49B6-AE38-5228479AE4B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847-4A62-8419-57AFCFAF01E1}"/>
                </c:ext>
              </c:extLst>
            </c:dLbl>
            <c:dLbl>
              <c:idx val="2"/>
              <c:tx>
                <c:rich>
                  <a:bodyPr/>
                  <a:lstStyle/>
                  <a:p>
                    <a:fld id="{0B849CCF-7597-4578-866C-3BD0CA91DAC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847-4A62-8419-57AFCFAF01E1}"/>
                </c:ext>
              </c:extLst>
            </c:dLbl>
            <c:dLbl>
              <c:idx val="3"/>
              <c:tx>
                <c:rich>
                  <a:bodyPr/>
                  <a:lstStyle/>
                  <a:p>
                    <a:fld id="{0049022A-5A8D-4C54-A7D3-27E7C9AB83E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847-4A62-8419-57AFCFAF01E1}"/>
                </c:ext>
              </c:extLst>
            </c:dLbl>
            <c:dLbl>
              <c:idx val="4"/>
              <c:tx>
                <c:rich>
                  <a:bodyPr/>
                  <a:lstStyle/>
                  <a:p>
                    <a:fld id="{0BA6CD1C-665A-4A24-9B22-74632BF0D06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847-4A62-8419-57AFCFAF01E1}"/>
                </c:ext>
              </c:extLst>
            </c:dLbl>
            <c:dLbl>
              <c:idx val="5"/>
              <c:tx>
                <c:rich>
                  <a:bodyPr/>
                  <a:lstStyle/>
                  <a:p>
                    <a:fld id="{E7DA9555-33F8-4413-BE9A-184137DA211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847-4A62-8419-57AFCFAF01E1}"/>
                </c:ext>
              </c:extLst>
            </c:dLbl>
            <c:dLbl>
              <c:idx val="6"/>
              <c:tx>
                <c:rich>
                  <a:bodyPr/>
                  <a:lstStyle/>
                  <a:p>
                    <a:fld id="{2891F0C1-4C41-40F6-9878-6B9A7BDD2D2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847-4A62-8419-57AFCFAF01E1}"/>
                </c:ext>
              </c:extLst>
            </c:dLbl>
            <c:dLbl>
              <c:idx val="7"/>
              <c:tx>
                <c:rich>
                  <a:bodyPr/>
                  <a:lstStyle/>
                  <a:p>
                    <a:fld id="{C1571BC3-4E67-491C-9B10-8A20ABC05E0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847-4A62-8419-57AFCFAF01E1}"/>
                </c:ext>
              </c:extLst>
            </c:dLbl>
            <c:dLbl>
              <c:idx val="8"/>
              <c:tx>
                <c:rich>
                  <a:bodyPr/>
                  <a:lstStyle/>
                  <a:p>
                    <a:fld id="{0ED9D3B2-6D13-4345-9286-AB9B2721A3A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847-4A62-8419-57AFCFAF01E1}"/>
                </c:ext>
              </c:extLst>
            </c:dLbl>
            <c:dLbl>
              <c:idx val="9"/>
              <c:tx>
                <c:rich>
                  <a:bodyPr/>
                  <a:lstStyle/>
                  <a:p>
                    <a:fld id="{55F23447-168B-4C09-8A6C-DCD57E1D16E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847-4A62-8419-57AFCFAF01E1}"/>
                </c:ext>
              </c:extLst>
            </c:dLbl>
            <c:dLbl>
              <c:idx val="10"/>
              <c:tx>
                <c:rich>
                  <a:bodyPr/>
                  <a:lstStyle/>
                  <a:p>
                    <a:fld id="{26E6B0A4-2545-4A14-8574-A93296BBB59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847-4A62-8419-57AFCFAF01E1}"/>
                </c:ext>
              </c:extLst>
            </c:dLbl>
            <c:dLbl>
              <c:idx val="11"/>
              <c:tx>
                <c:rich>
                  <a:bodyPr/>
                  <a:lstStyle/>
                  <a:p>
                    <a:fld id="{0119417F-C2F9-426D-BB76-CDE59EFB863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847-4A62-8419-57AFCFAF01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cat>
            <c:strRef>
              <c:f>Analysis!$O$3:$O$14</c:f>
              <c:strCache>
                <c:ptCount val="12"/>
                <c:pt idx="0">
                  <c:v> Jan </c:v>
                </c:pt>
                <c:pt idx="1">
                  <c:v> Feb </c:v>
                </c:pt>
                <c:pt idx="2">
                  <c:v> Mar </c:v>
                </c:pt>
                <c:pt idx="3">
                  <c:v> Apr </c:v>
                </c:pt>
                <c:pt idx="4">
                  <c:v> May </c:v>
                </c:pt>
                <c:pt idx="5">
                  <c:v> Jun </c:v>
                </c:pt>
                <c:pt idx="6">
                  <c:v> Jul </c:v>
                </c:pt>
                <c:pt idx="7">
                  <c:v> Aug </c:v>
                </c:pt>
                <c:pt idx="8">
                  <c:v> Sep </c:v>
                </c:pt>
                <c:pt idx="9">
                  <c:v> Oct </c:v>
                </c:pt>
                <c:pt idx="10">
                  <c:v> Nov </c:v>
                </c:pt>
                <c:pt idx="11">
                  <c:v>Dec</c:v>
                </c:pt>
              </c:strCache>
            </c:strRef>
          </c:cat>
          <c:val>
            <c:numRef>
              <c:f>Analysis!$P$3:$P$14</c:f>
              <c:numCache>
                <c:formatCode>_("$"* #,##0.00_);_("$"* \(#,##0.00\);_("$"* "-"??_);_(@_)</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Analysis!$R$3:$R$14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6847-4A62-8419-57AFCFAF01E1}"/>
            </c:ext>
          </c:extLst>
        </c:ser>
        <c:ser>
          <c:idx val="1"/>
          <c:order val="1"/>
          <c:tx>
            <c:strRef>
              <c:f>Analysis!$Q$2</c:f>
              <c:strCache>
                <c:ptCount val="1"/>
                <c:pt idx="0">
                  <c:v> Profit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Analysis!$O$3:$O$14</c:f>
              <c:strCache>
                <c:ptCount val="12"/>
                <c:pt idx="0">
                  <c:v> Jan </c:v>
                </c:pt>
                <c:pt idx="1">
                  <c:v> Feb </c:v>
                </c:pt>
                <c:pt idx="2">
                  <c:v> Mar </c:v>
                </c:pt>
                <c:pt idx="3">
                  <c:v> Apr </c:v>
                </c:pt>
                <c:pt idx="4">
                  <c:v> May </c:v>
                </c:pt>
                <c:pt idx="5">
                  <c:v> Jun </c:v>
                </c:pt>
                <c:pt idx="6">
                  <c:v> Jul </c:v>
                </c:pt>
                <c:pt idx="7">
                  <c:v> Aug </c:v>
                </c:pt>
                <c:pt idx="8">
                  <c:v> Sep </c:v>
                </c:pt>
                <c:pt idx="9">
                  <c:v> Oct </c:v>
                </c:pt>
                <c:pt idx="10">
                  <c:v> Nov </c:v>
                </c:pt>
                <c:pt idx="11">
                  <c:v>Dec</c:v>
                </c:pt>
              </c:strCache>
            </c:strRef>
          </c:cat>
          <c:val>
            <c:numRef>
              <c:f>Analysis!$Q$3:$Q$14</c:f>
              <c:numCache>
                <c:formatCode>_("$"* #,##0.00_);_("$"* \(#,##0.00\);_("$"* "-"??_);_(@_)</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6847-4A62-8419-57AFCFAF01E1}"/>
            </c:ext>
          </c:extLst>
        </c:ser>
        <c:dLbls>
          <c:showLegendKey val="0"/>
          <c:showVal val="0"/>
          <c:showCatName val="0"/>
          <c:showSerName val="0"/>
          <c:showPercent val="0"/>
          <c:showBubbleSize val="0"/>
        </c:dLbls>
        <c:gapWidth val="50"/>
        <c:overlap val="100"/>
        <c:axId val="592387056"/>
        <c:axId val="592388368"/>
      </c:barChart>
      <c:catAx>
        <c:axId val="5923870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388368"/>
        <c:crosses val="autoZero"/>
        <c:auto val="1"/>
        <c:lblAlgn val="ctr"/>
        <c:lblOffset val="100"/>
        <c:noMultiLvlLbl val="0"/>
      </c:catAx>
      <c:valAx>
        <c:axId val="592388368"/>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387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Dashboard.xlsx]Analysis!SalesType</c:name>
    <c:fmtId val="7"/>
  </c:pivotSource>
  <c:chart>
    <c:autoTitleDeleted val="1"/>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Analysis!$E$13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D05-45E8-A895-07D146A39D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D05-45E8-A895-07D146A39D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D05-45E8-A895-07D146A39D4C}"/>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D05-45E8-A895-07D146A39D4C}"/>
                </c:ext>
              </c:extLst>
            </c:dLbl>
            <c:dLbl>
              <c:idx val="1"/>
              <c:dLblPos val="inEnd"/>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D05-45E8-A895-07D146A39D4C}"/>
                </c:ext>
              </c:extLst>
            </c:dLbl>
            <c:dLbl>
              <c:idx val="2"/>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D05-45E8-A895-07D146A39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Analysis!$D$14:$D$16</c:f>
              <c:strCache>
                <c:ptCount val="3"/>
                <c:pt idx="0">
                  <c:v>Direct Sales</c:v>
                </c:pt>
                <c:pt idx="1">
                  <c:v>Online</c:v>
                </c:pt>
                <c:pt idx="2">
                  <c:v>Wholesaler</c:v>
                </c:pt>
              </c:strCache>
            </c:strRef>
          </c:cat>
          <c:val>
            <c:numRef>
              <c:f>Analysis!$E$14:$E$16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FD05-45E8-A895-07D146A39D4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9"/>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Analysis!$E$18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C0A-4C36-A8C9-84AA5429AF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C0A-4C36-A8C9-84AA5429AF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Analysis!$D$19:$D$20</c:f>
              <c:strCache>
                <c:ptCount val="2"/>
                <c:pt idx="0">
                  <c:v>Cash</c:v>
                </c:pt>
                <c:pt idx="1">
                  <c:v>Online</c:v>
                </c:pt>
              </c:strCache>
            </c:strRef>
          </c:cat>
          <c:val>
            <c:numRef>
              <c:f>Analysis!$E$19:$E$20</c:f>
              <c:numCache>
                <c:formatCode>General</c:formatCode>
                <c:ptCount val="2"/>
                <c:pt idx="0">
                  <c:v>199516.90000000008</c:v>
                </c:pt>
                <c:pt idx="1">
                  <c:v>201895.01999999993</c:v>
                </c:pt>
              </c:numCache>
            </c:numRef>
          </c:val>
          <c:extLst>
            <c:ext xmlns:c16="http://schemas.microsoft.com/office/drawing/2014/chart" uri="{C3380CC4-5D6E-409C-BE32-E72D297353CC}">
              <c16:uniqueId val="{00000004-9C0A-4C36-A8C9-84AA5429AF8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D8B51A0-9A6A-461A-BCEF-14F80AC9D7E9}" formatIdx="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trlProps/ctrlProp1.xml><?xml version="1.0" encoding="utf-8"?>
<formControlPr xmlns="http://schemas.microsoft.com/office/spreadsheetml/2009/9/main" objectType="CheckBox" checked="Checked" fmlaLink="$P$1" lockText="1" noThreeD="1"/>
</file>

<file path=xl/ctrlProps/ctrlProp2.xml><?xml version="1.0" encoding="utf-8"?>
<formControlPr xmlns="http://schemas.microsoft.com/office/spreadsheetml/2009/9/main" objectType="CheckBox" checked="Checked" fmlaLink="Q1" lockText="1" noThreeD="1"/>
</file>

<file path=xl/ctrlProps/ctrlProp3.xml><?xml version="1.0" encoding="utf-8"?>
<formControlPr xmlns="http://schemas.microsoft.com/office/spreadsheetml/2009/9/main" objectType="CheckBox" checked="Checked" fmlaLink="R1" lockText="1" noThreeD="1"/>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2.xml"/><Relationship Id="rId3" Type="http://schemas.openxmlformats.org/officeDocument/2006/relationships/image" Target="../media/image3.png"/><Relationship Id="rId21" Type="http://schemas.microsoft.com/office/2014/relationships/chartEx" Target="../charts/chartEx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1.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17.png"/><Relationship Id="rId10" Type="http://schemas.openxmlformats.org/officeDocument/2006/relationships/image" Target="../media/image10.svg"/><Relationship Id="rId19" Type="http://schemas.openxmlformats.org/officeDocument/2006/relationships/chart" Target="../charts/chart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hyperlink" Target="https://www.linkedin.com/in/yousef-elbehiry/"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330200</xdr:colOff>
          <xdr:row>1</xdr:row>
          <xdr:rowOff>177800</xdr:rowOff>
        </xdr:from>
        <xdr:to>
          <xdr:col>13</xdr:col>
          <xdr:colOff>1073150</xdr:colOff>
          <xdr:row>3</xdr:row>
          <xdr:rowOff>25400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xdr:row>
          <xdr:rowOff>171450</xdr:rowOff>
        </xdr:from>
        <xdr:to>
          <xdr:col>13</xdr:col>
          <xdr:colOff>1085850</xdr:colOff>
          <xdr:row>4</xdr:row>
          <xdr:rowOff>19050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Check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336550</xdr:colOff>
          <xdr:row>0</xdr:row>
          <xdr:rowOff>165100</xdr:rowOff>
        </xdr:from>
        <xdr:to>
          <xdr:col>13</xdr:col>
          <xdr:colOff>1079500</xdr:colOff>
          <xdr:row>2</xdr:row>
          <xdr:rowOff>12700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32288</xdr:rowOff>
    </xdr:from>
    <xdr:to>
      <xdr:col>19</xdr:col>
      <xdr:colOff>569615</xdr:colOff>
      <xdr:row>37</xdr:row>
      <xdr:rowOff>177430</xdr:rowOff>
    </xdr:to>
    <xdr:sp macro="" textlink="">
      <xdr:nvSpPr>
        <xdr:cNvPr id="78" name="Rectangle 77">
          <a:extLst>
            <a:ext uri="{FF2B5EF4-FFF2-40B4-BE49-F238E27FC236}">
              <a16:creationId xmlns:a16="http://schemas.microsoft.com/office/drawing/2014/main" id="{9996575D-8576-444E-A5B3-01B38E098C42}"/>
            </a:ext>
          </a:extLst>
        </xdr:cNvPr>
        <xdr:cNvSpPr/>
      </xdr:nvSpPr>
      <xdr:spPr>
        <a:xfrm>
          <a:off x="0" y="32288"/>
          <a:ext cx="12225632" cy="6914888"/>
        </a:xfrm>
        <a:prstGeom prst="rect">
          <a:avLst/>
        </a:prstGeom>
        <a:solidFill>
          <a:schemeClr val="tx1">
            <a:lumMod val="85000"/>
            <a:lumOff val="15000"/>
          </a:schemeClr>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15</xdr:col>
      <xdr:colOff>527749</xdr:colOff>
      <xdr:row>6</xdr:row>
      <xdr:rowOff>54429</xdr:rowOff>
    </xdr:from>
    <xdr:to>
      <xdr:col>18</xdr:col>
      <xdr:colOff>390627</xdr:colOff>
      <xdr:row>8</xdr:row>
      <xdr:rowOff>8093</xdr:rowOff>
    </xdr:to>
    <xdr:sp macro="" textlink="">
      <xdr:nvSpPr>
        <xdr:cNvPr id="79" name="Trapezium 19">
          <a:extLst>
            <a:ext uri="{FF2B5EF4-FFF2-40B4-BE49-F238E27FC236}">
              <a16:creationId xmlns:a16="http://schemas.microsoft.com/office/drawing/2014/main" id="{A3A510CB-DE31-40BD-811A-6575F790281C}"/>
            </a:ext>
          </a:extLst>
        </xdr:cNvPr>
        <xdr:cNvSpPr/>
      </xdr:nvSpPr>
      <xdr:spPr>
        <a:xfrm>
          <a:off x="9679220" y="1175017"/>
          <a:ext cx="1693172" cy="327194"/>
        </a:xfrm>
        <a:prstGeom prst="trapezoid">
          <a:avLst/>
        </a:prstGeom>
        <a:solidFill>
          <a:srgbClr val="188500"/>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16</xdr:col>
      <xdr:colOff>61965</xdr:colOff>
      <xdr:row>6</xdr:row>
      <xdr:rowOff>54429</xdr:rowOff>
    </xdr:from>
    <xdr:to>
      <xdr:col>18</xdr:col>
      <xdr:colOff>255813</xdr:colOff>
      <xdr:row>17</xdr:row>
      <xdr:rowOff>157143</xdr:rowOff>
    </xdr:to>
    <xdr:sp macro="" textlink="">
      <xdr:nvSpPr>
        <xdr:cNvPr id="80" name="Flowchart: Off-page Connector 79">
          <a:extLst>
            <a:ext uri="{FF2B5EF4-FFF2-40B4-BE49-F238E27FC236}">
              <a16:creationId xmlns:a16="http://schemas.microsoft.com/office/drawing/2014/main" id="{E20AB439-1FBF-4725-B2AB-AA26DD2109CB}"/>
            </a:ext>
          </a:extLst>
        </xdr:cNvPr>
        <xdr:cNvSpPr/>
      </xdr:nvSpPr>
      <xdr:spPr>
        <a:xfrm>
          <a:off x="9823534" y="1175017"/>
          <a:ext cx="1414044" cy="2157126"/>
        </a:xfrm>
        <a:prstGeom prst="flowChartOffpageConnector">
          <a:avLst/>
        </a:prstGeom>
        <a:solidFill>
          <a:srgbClr val="188500"/>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187570</xdr:colOff>
      <xdr:row>0</xdr:row>
      <xdr:rowOff>164123</xdr:rowOff>
    </xdr:from>
    <xdr:to>
      <xdr:col>8</xdr:col>
      <xdr:colOff>25123</xdr:colOff>
      <xdr:row>5</xdr:row>
      <xdr:rowOff>77595</xdr:rowOff>
    </xdr:to>
    <xdr:sp macro="" textlink="">
      <xdr:nvSpPr>
        <xdr:cNvPr id="81" name="Rectangle: Rounded Corners 80">
          <a:extLst>
            <a:ext uri="{FF2B5EF4-FFF2-40B4-BE49-F238E27FC236}">
              <a16:creationId xmlns:a16="http://schemas.microsoft.com/office/drawing/2014/main" id="{656C1937-8853-46E1-8664-43D8B7369608}"/>
            </a:ext>
          </a:extLst>
        </xdr:cNvPr>
        <xdr:cNvSpPr/>
      </xdr:nvSpPr>
      <xdr:spPr>
        <a:xfrm>
          <a:off x="187570" y="164123"/>
          <a:ext cx="4718337" cy="847296"/>
        </a:xfrm>
        <a:prstGeom prst="roundRect">
          <a:avLst>
            <a:gd name="adj" fmla="val 6720"/>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8</xdr:col>
      <xdr:colOff>247861</xdr:colOff>
      <xdr:row>0</xdr:row>
      <xdr:rowOff>164122</xdr:rowOff>
    </xdr:from>
    <xdr:to>
      <xdr:col>19</xdr:col>
      <xdr:colOff>382047</xdr:colOff>
      <xdr:row>5</xdr:row>
      <xdr:rowOff>77594</xdr:rowOff>
    </xdr:to>
    <xdr:sp macro="" textlink="">
      <xdr:nvSpPr>
        <xdr:cNvPr id="82" name="Rectangle: Rounded Corners 81">
          <a:extLst>
            <a:ext uri="{FF2B5EF4-FFF2-40B4-BE49-F238E27FC236}">
              <a16:creationId xmlns:a16="http://schemas.microsoft.com/office/drawing/2014/main" id="{58C78E9D-5E7A-416C-A55C-F0DF5A90E5AB}"/>
            </a:ext>
          </a:extLst>
        </xdr:cNvPr>
        <xdr:cNvSpPr/>
      </xdr:nvSpPr>
      <xdr:spPr>
        <a:xfrm>
          <a:off x="5128645" y="164122"/>
          <a:ext cx="6845265" cy="847296"/>
        </a:xfrm>
        <a:prstGeom prst="roundRect">
          <a:avLst>
            <a:gd name="adj" fmla="val 7940"/>
          </a:avLst>
        </a:prstGeom>
        <a:solidFill>
          <a:srgbClr val="188500"/>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187569</xdr:colOff>
      <xdr:row>6</xdr:row>
      <xdr:rowOff>60289</xdr:rowOff>
    </xdr:from>
    <xdr:to>
      <xdr:col>2</xdr:col>
      <xdr:colOff>404865</xdr:colOff>
      <xdr:row>12</xdr:row>
      <xdr:rowOff>0</xdr:rowOff>
    </xdr:to>
    <xdr:sp macro="" textlink="">
      <xdr:nvSpPr>
        <xdr:cNvPr id="83" name="Rectangle: Rounded Corners 82">
          <a:extLst>
            <a:ext uri="{FF2B5EF4-FFF2-40B4-BE49-F238E27FC236}">
              <a16:creationId xmlns:a16="http://schemas.microsoft.com/office/drawing/2014/main" id="{23B18D3A-A3B9-4D4A-B1B2-AAED51658C7D}"/>
            </a:ext>
          </a:extLst>
        </xdr:cNvPr>
        <xdr:cNvSpPr/>
      </xdr:nvSpPr>
      <xdr:spPr>
        <a:xfrm>
          <a:off x="187569" y="1180877"/>
          <a:ext cx="1437492" cy="1060299"/>
        </a:xfrm>
        <a:prstGeom prst="roundRect">
          <a:avLst>
            <a:gd name="adj" fmla="val 8223"/>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187568</xdr:colOff>
      <xdr:row>12</xdr:row>
      <xdr:rowOff>53815</xdr:rowOff>
    </xdr:from>
    <xdr:to>
      <xdr:col>2</xdr:col>
      <xdr:colOff>404864</xdr:colOff>
      <xdr:row>32</xdr:row>
      <xdr:rowOff>127001</xdr:rowOff>
    </xdr:to>
    <xdr:sp macro="" textlink="">
      <xdr:nvSpPr>
        <xdr:cNvPr id="84" name="Rectangle: Rounded Corners 83">
          <a:extLst>
            <a:ext uri="{FF2B5EF4-FFF2-40B4-BE49-F238E27FC236}">
              <a16:creationId xmlns:a16="http://schemas.microsoft.com/office/drawing/2014/main" id="{54E236EC-1FFA-4BCE-8396-AB9CDC5B88F6}"/>
            </a:ext>
          </a:extLst>
        </xdr:cNvPr>
        <xdr:cNvSpPr/>
      </xdr:nvSpPr>
      <xdr:spPr>
        <a:xfrm>
          <a:off x="187568" y="2249408"/>
          <a:ext cx="1444245" cy="3732508"/>
        </a:xfrm>
        <a:prstGeom prst="roundRect">
          <a:avLst>
            <a:gd name="adj" fmla="val 6114"/>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2</xdr:col>
      <xdr:colOff>533817</xdr:colOff>
      <xdr:row>6</xdr:row>
      <xdr:rowOff>60288</xdr:rowOff>
    </xdr:from>
    <xdr:to>
      <xdr:col>6</xdr:col>
      <xdr:colOff>393980</xdr:colOff>
      <xdr:row>11</xdr:row>
      <xdr:rowOff>32376</xdr:rowOff>
    </xdr:to>
    <xdr:sp macro="" textlink="">
      <xdr:nvSpPr>
        <xdr:cNvPr id="86" name="Rectangle: Rounded Corners 85">
          <a:extLst>
            <a:ext uri="{FF2B5EF4-FFF2-40B4-BE49-F238E27FC236}">
              <a16:creationId xmlns:a16="http://schemas.microsoft.com/office/drawing/2014/main" id="{3F7B3E9E-0D1E-496F-8133-1F0B2D148952}"/>
            </a:ext>
          </a:extLst>
        </xdr:cNvPr>
        <xdr:cNvSpPr/>
      </xdr:nvSpPr>
      <xdr:spPr>
        <a:xfrm>
          <a:off x="1754013" y="1180876"/>
          <a:ext cx="2300555" cy="905912"/>
        </a:xfrm>
        <a:prstGeom prst="roundRect">
          <a:avLst>
            <a:gd name="adj" fmla="val 14372"/>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6</xdr:col>
      <xdr:colOff>569823</xdr:colOff>
      <xdr:row>6</xdr:row>
      <xdr:rowOff>60287</xdr:rowOff>
    </xdr:from>
    <xdr:to>
      <xdr:col>10</xdr:col>
      <xdr:colOff>441709</xdr:colOff>
      <xdr:row>11</xdr:row>
      <xdr:rowOff>32375</xdr:rowOff>
    </xdr:to>
    <xdr:sp macro="" textlink="">
      <xdr:nvSpPr>
        <xdr:cNvPr id="87" name="Rectangle: Rounded Corners 86">
          <a:extLst>
            <a:ext uri="{FF2B5EF4-FFF2-40B4-BE49-F238E27FC236}">
              <a16:creationId xmlns:a16="http://schemas.microsoft.com/office/drawing/2014/main" id="{859AD923-37D9-4859-9455-266575EA2D0D}"/>
            </a:ext>
          </a:extLst>
        </xdr:cNvPr>
        <xdr:cNvSpPr/>
      </xdr:nvSpPr>
      <xdr:spPr>
        <a:xfrm>
          <a:off x="4230411" y="1180875"/>
          <a:ext cx="2312278" cy="905912"/>
        </a:xfrm>
        <a:prstGeom prst="roundRect">
          <a:avLst>
            <a:gd name="adj" fmla="val 6366"/>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10</xdr:col>
      <xdr:colOff>605829</xdr:colOff>
      <xdr:row>6</xdr:row>
      <xdr:rowOff>60286</xdr:rowOff>
    </xdr:from>
    <xdr:to>
      <xdr:col>14</xdr:col>
      <xdr:colOff>477715</xdr:colOff>
      <xdr:row>11</xdr:row>
      <xdr:rowOff>32374</xdr:rowOff>
    </xdr:to>
    <xdr:sp macro="" textlink="">
      <xdr:nvSpPr>
        <xdr:cNvPr id="88" name="Rectangle: Rounded Corners 87">
          <a:extLst>
            <a:ext uri="{FF2B5EF4-FFF2-40B4-BE49-F238E27FC236}">
              <a16:creationId xmlns:a16="http://schemas.microsoft.com/office/drawing/2014/main" id="{09BD8707-04C5-4A25-99B7-00600C745BF9}"/>
            </a:ext>
          </a:extLst>
        </xdr:cNvPr>
        <xdr:cNvSpPr/>
      </xdr:nvSpPr>
      <xdr:spPr>
        <a:xfrm>
          <a:off x="6706809" y="1180874"/>
          <a:ext cx="2312279" cy="905912"/>
        </a:xfrm>
        <a:prstGeom prst="roundRect">
          <a:avLst>
            <a:gd name="adj" fmla="val 6305"/>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2</xdr:col>
      <xdr:colOff>533818</xdr:colOff>
      <xdr:row>11</xdr:row>
      <xdr:rowOff>126163</xdr:rowOff>
    </xdr:from>
    <xdr:to>
      <xdr:col>11</xdr:col>
      <xdr:colOff>531202</xdr:colOff>
      <xdr:row>23</xdr:row>
      <xdr:rowOff>35727</xdr:rowOff>
    </xdr:to>
    <xdr:sp macro="" textlink="">
      <xdr:nvSpPr>
        <xdr:cNvPr id="89" name="Rectangle: Rounded Corners 88">
          <a:extLst>
            <a:ext uri="{FF2B5EF4-FFF2-40B4-BE49-F238E27FC236}">
              <a16:creationId xmlns:a16="http://schemas.microsoft.com/office/drawing/2014/main" id="{E0C9BF9E-4EC5-47D7-BAB9-0F018EB261BE}"/>
            </a:ext>
          </a:extLst>
        </xdr:cNvPr>
        <xdr:cNvSpPr/>
      </xdr:nvSpPr>
      <xdr:spPr>
        <a:xfrm>
          <a:off x="1754014" y="2180575"/>
          <a:ext cx="5488266" cy="2150740"/>
        </a:xfrm>
        <a:prstGeom prst="roundRect">
          <a:avLst>
            <a:gd name="adj" fmla="val 6999"/>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12</xdr:col>
      <xdr:colOff>2510</xdr:colOff>
      <xdr:row>11</xdr:row>
      <xdr:rowOff>126161</xdr:rowOff>
    </xdr:from>
    <xdr:to>
      <xdr:col>14</xdr:col>
      <xdr:colOff>372207</xdr:colOff>
      <xdr:row>23</xdr:row>
      <xdr:rowOff>35725</xdr:rowOff>
    </xdr:to>
    <xdr:sp macro="" textlink="">
      <xdr:nvSpPr>
        <xdr:cNvPr id="91" name="Rectangle: Rounded Corners 90">
          <a:extLst>
            <a:ext uri="{FF2B5EF4-FFF2-40B4-BE49-F238E27FC236}">
              <a16:creationId xmlns:a16="http://schemas.microsoft.com/office/drawing/2014/main" id="{503DA2DE-644E-442A-A30D-4F5CB3BB8300}"/>
            </a:ext>
          </a:extLst>
        </xdr:cNvPr>
        <xdr:cNvSpPr/>
      </xdr:nvSpPr>
      <xdr:spPr>
        <a:xfrm>
          <a:off x="7323686" y="2180573"/>
          <a:ext cx="1589894" cy="2150740"/>
        </a:xfrm>
        <a:prstGeom prst="roundRect">
          <a:avLst>
            <a:gd name="adj" fmla="val 5211"/>
          </a:avLst>
        </a:prstGeom>
        <a:ln>
          <a:solidFill>
            <a:schemeClr val="bg1">
              <a:lumMod val="65000"/>
              <a:lumOff val="35000"/>
            </a:schemeClr>
          </a:solidFill>
        </a:ln>
      </xdr:spPr>
      <xdr:style>
        <a:lnRef idx="2">
          <a:schemeClr val="accent1"/>
        </a:lnRef>
        <a:fillRef idx="0">
          <a:schemeClr val="accent1"/>
        </a:fillRef>
        <a:effectRef idx="1">
          <a:schemeClr val="accent1"/>
        </a:effectRef>
        <a:fontRef idx="minor">
          <a:schemeClr val="tx1"/>
        </a:fontRef>
      </xdr:style>
      <xdr:txBody>
        <a:bodyPr vert="horz" wrap="square" numCol="1" spcCol="0" rtlCol="0" fromWordArt="0" anchor="ctr" anchorCtr="0" forceAA="0" compatLnSpc="1">
          <a:noAutofit/>
        </a:bodyPr>
        <a:lstStyle>
          <a:defPPr>
            <a:defRPr lang="en-GB">
              <a:solidFill>
                <a:schemeClr val="tx1"/>
              </a:solidFill>
            </a:defRP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lgn="ctr">
            <a:buClrTx/>
            <a:buSzTx/>
            <a:buFontTx/>
          </a:pPr>
          <a:endParaRPr lang="en-GB">
            <a:sym typeface="+mn-ea"/>
          </a:endParaRPr>
        </a:p>
      </xdr:txBody>
    </xdr:sp>
    <xdr:clientData/>
  </xdr:twoCellAnchor>
  <xdr:twoCellAnchor>
    <xdr:from>
      <xdr:col>2</xdr:col>
      <xdr:colOff>533817</xdr:colOff>
      <xdr:row>23</xdr:row>
      <xdr:rowOff>117788</xdr:rowOff>
    </xdr:from>
    <xdr:to>
      <xdr:col>11</xdr:col>
      <xdr:colOff>497603</xdr:colOff>
      <xdr:row>37</xdr:row>
      <xdr:rowOff>27910</xdr:rowOff>
    </xdr:to>
    <xdr:sp macro="" textlink="">
      <xdr:nvSpPr>
        <xdr:cNvPr id="92" name="Rectangle: Rounded Corners 91">
          <a:extLst>
            <a:ext uri="{FF2B5EF4-FFF2-40B4-BE49-F238E27FC236}">
              <a16:creationId xmlns:a16="http://schemas.microsoft.com/office/drawing/2014/main" id="{44A8C54A-ECC4-40DD-9BC8-BD65FE60F07C}"/>
            </a:ext>
          </a:extLst>
        </xdr:cNvPr>
        <xdr:cNvSpPr/>
      </xdr:nvSpPr>
      <xdr:spPr>
        <a:xfrm>
          <a:off x="1754013" y="4413376"/>
          <a:ext cx="5454668" cy="2524828"/>
        </a:xfrm>
        <a:prstGeom prst="roundRect">
          <a:avLst>
            <a:gd name="adj" fmla="val 5105"/>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12</xdr:col>
      <xdr:colOff>2508</xdr:colOff>
      <xdr:row>23</xdr:row>
      <xdr:rowOff>129510</xdr:rowOff>
    </xdr:from>
    <xdr:to>
      <xdr:col>14</xdr:col>
      <xdr:colOff>430892</xdr:colOff>
      <xdr:row>37</xdr:row>
      <xdr:rowOff>39632</xdr:rowOff>
    </xdr:to>
    <xdr:sp macro="" textlink="">
      <xdr:nvSpPr>
        <xdr:cNvPr id="93" name="Rectangle: Rounded Corners 92">
          <a:extLst>
            <a:ext uri="{FF2B5EF4-FFF2-40B4-BE49-F238E27FC236}">
              <a16:creationId xmlns:a16="http://schemas.microsoft.com/office/drawing/2014/main" id="{A1BE5440-239D-42D4-BB88-82A784C033F9}"/>
            </a:ext>
          </a:extLst>
        </xdr:cNvPr>
        <xdr:cNvSpPr/>
      </xdr:nvSpPr>
      <xdr:spPr>
        <a:xfrm>
          <a:off x="7323684" y="4425098"/>
          <a:ext cx="1648581" cy="2524828"/>
        </a:xfrm>
        <a:prstGeom prst="roundRect">
          <a:avLst>
            <a:gd name="adj" fmla="val 5848"/>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16</xdr:col>
      <xdr:colOff>214364</xdr:colOff>
      <xdr:row>7</xdr:row>
      <xdr:rowOff>25399</xdr:rowOff>
    </xdr:from>
    <xdr:to>
      <xdr:col>18</xdr:col>
      <xdr:colOff>103412</xdr:colOff>
      <xdr:row>16</xdr:row>
      <xdr:rowOff>162726</xdr:rowOff>
    </xdr:to>
    <xdr:sp macro="" textlink="">
      <xdr:nvSpPr>
        <xdr:cNvPr id="94" name="Flowchart: Off-page Connector 93">
          <a:extLst>
            <a:ext uri="{FF2B5EF4-FFF2-40B4-BE49-F238E27FC236}">
              <a16:creationId xmlns:a16="http://schemas.microsoft.com/office/drawing/2014/main" id="{0D054161-B039-4A8A-BCDD-129552BA20AB}"/>
            </a:ext>
          </a:extLst>
        </xdr:cNvPr>
        <xdr:cNvSpPr/>
      </xdr:nvSpPr>
      <xdr:spPr>
        <a:xfrm>
          <a:off x="9975933" y="1332752"/>
          <a:ext cx="1109244" cy="1818209"/>
        </a:xfrm>
        <a:prstGeom prst="flowChartOffpageConnector">
          <a:avLst/>
        </a:prstGeom>
        <a:solidFill>
          <a:srgbClr val="188500"/>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14</xdr:col>
      <xdr:colOff>571497</xdr:colOff>
      <xdr:row>18</xdr:row>
      <xdr:rowOff>110529</xdr:rowOff>
    </xdr:from>
    <xdr:to>
      <xdr:col>19</xdr:col>
      <xdr:colOff>370322</xdr:colOff>
      <xdr:row>37</xdr:row>
      <xdr:rowOff>39631</xdr:rowOff>
    </xdr:to>
    <xdr:sp macro="" textlink="">
      <xdr:nvSpPr>
        <xdr:cNvPr id="95" name="Rectangle: Rounded Corners 94">
          <a:extLst>
            <a:ext uri="{FF2B5EF4-FFF2-40B4-BE49-F238E27FC236}">
              <a16:creationId xmlns:a16="http://schemas.microsoft.com/office/drawing/2014/main" id="{A74752F7-09C9-43E9-9921-E31BA539399F}"/>
            </a:ext>
          </a:extLst>
        </xdr:cNvPr>
        <xdr:cNvSpPr/>
      </xdr:nvSpPr>
      <xdr:spPr>
        <a:xfrm>
          <a:off x="9112870" y="3472294"/>
          <a:ext cx="2849315" cy="3477631"/>
        </a:xfrm>
        <a:prstGeom prst="roundRect">
          <a:avLst>
            <a:gd name="adj" fmla="val 3331"/>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15</xdr:col>
      <xdr:colOff>516319</xdr:colOff>
      <xdr:row>6</xdr:row>
      <xdr:rowOff>55064</xdr:rowOff>
    </xdr:from>
    <xdr:to>
      <xdr:col>18</xdr:col>
      <xdr:colOff>379197</xdr:colOff>
      <xdr:row>8</xdr:row>
      <xdr:rowOff>8728</xdr:rowOff>
    </xdr:to>
    <xdr:sp macro="" textlink="">
      <xdr:nvSpPr>
        <xdr:cNvPr id="96" name="Trapezium 19">
          <a:extLst>
            <a:ext uri="{FF2B5EF4-FFF2-40B4-BE49-F238E27FC236}">
              <a16:creationId xmlns:a16="http://schemas.microsoft.com/office/drawing/2014/main" id="{E34D6CB6-83CA-4C98-829F-5AB54F2AB9B7}"/>
            </a:ext>
          </a:extLst>
        </xdr:cNvPr>
        <xdr:cNvSpPr/>
      </xdr:nvSpPr>
      <xdr:spPr>
        <a:xfrm>
          <a:off x="9667790" y="1175652"/>
          <a:ext cx="1693172" cy="327194"/>
        </a:xfrm>
        <a:prstGeom prst="trapezoid">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16</xdr:col>
      <xdr:colOff>50535</xdr:colOff>
      <xdr:row>6</xdr:row>
      <xdr:rowOff>55064</xdr:rowOff>
    </xdr:from>
    <xdr:to>
      <xdr:col>18</xdr:col>
      <xdr:colOff>244383</xdr:colOff>
      <xdr:row>17</xdr:row>
      <xdr:rowOff>157778</xdr:rowOff>
    </xdr:to>
    <xdr:sp macro="" textlink="">
      <xdr:nvSpPr>
        <xdr:cNvPr id="97" name="Flowchart: Off-page Connector 96">
          <a:extLst>
            <a:ext uri="{FF2B5EF4-FFF2-40B4-BE49-F238E27FC236}">
              <a16:creationId xmlns:a16="http://schemas.microsoft.com/office/drawing/2014/main" id="{C084A181-2ACC-475C-AC89-BEB835F9A6A7}"/>
            </a:ext>
          </a:extLst>
        </xdr:cNvPr>
        <xdr:cNvSpPr/>
      </xdr:nvSpPr>
      <xdr:spPr>
        <a:xfrm>
          <a:off x="9812104" y="1175652"/>
          <a:ext cx="1414044" cy="2157126"/>
        </a:xfrm>
        <a:prstGeom prst="flowChartOffpageConnector">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8</xdr:col>
      <xdr:colOff>236431</xdr:colOff>
      <xdr:row>0</xdr:row>
      <xdr:rowOff>164757</xdr:rowOff>
    </xdr:from>
    <xdr:to>
      <xdr:col>19</xdr:col>
      <xdr:colOff>370617</xdr:colOff>
      <xdr:row>5</xdr:row>
      <xdr:rowOff>78229</xdr:rowOff>
    </xdr:to>
    <xdr:sp macro="" textlink="">
      <xdr:nvSpPr>
        <xdr:cNvPr id="98" name="Rectangle: Rounded Corners 97">
          <a:extLst>
            <a:ext uri="{FF2B5EF4-FFF2-40B4-BE49-F238E27FC236}">
              <a16:creationId xmlns:a16="http://schemas.microsoft.com/office/drawing/2014/main" id="{3996FB93-46E3-478C-9C9A-FE2C67064C93}"/>
            </a:ext>
          </a:extLst>
        </xdr:cNvPr>
        <xdr:cNvSpPr/>
      </xdr:nvSpPr>
      <xdr:spPr>
        <a:xfrm>
          <a:off x="5117215" y="164757"/>
          <a:ext cx="6845265" cy="847296"/>
        </a:xfrm>
        <a:prstGeom prst="roundRect">
          <a:avLst>
            <a:gd name="adj" fmla="val 7940"/>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16</xdr:col>
      <xdr:colOff>202934</xdr:colOff>
      <xdr:row>7</xdr:row>
      <xdr:rowOff>26034</xdr:rowOff>
    </xdr:from>
    <xdr:to>
      <xdr:col>18</xdr:col>
      <xdr:colOff>91982</xdr:colOff>
      <xdr:row>16</xdr:row>
      <xdr:rowOff>163361</xdr:rowOff>
    </xdr:to>
    <xdr:sp macro="" textlink="">
      <xdr:nvSpPr>
        <xdr:cNvPr id="100" name="Flowchart: Off-page Connector 99">
          <a:extLst>
            <a:ext uri="{FF2B5EF4-FFF2-40B4-BE49-F238E27FC236}">
              <a16:creationId xmlns:a16="http://schemas.microsoft.com/office/drawing/2014/main" id="{99994640-298A-437A-A94B-6186060937D0}"/>
            </a:ext>
          </a:extLst>
        </xdr:cNvPr>
        <xdr:cNvSpPr/>
      </xdr:nvSpPr>
      <xdr:spPr>
        <a:xfrm>
          <a:off x="9964503" y="1333387"/>
          <a:ext cx="1109244" cy="1818209"/>
        </a:xfrm>
        <a:prstGeom prst="flowChartOffpageConnector">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3</xdr:col>
      <xdr:colOff>162163</xdr:colOff>
      <xdr:row>14</xdr:row>
      <xdr:rowOff>67164</xdr:rowOff>
    </xdr:from>
    <xdr:to>
      <xdr:col>11</xdr:col>
      <xdr:colOff>317500</xdr:colOff>
      <xdr:row>14</xdr:row>
      <xdr:rowOff>68580</xdr:rowOff>
    </xdr:to>
    <xdr:cxnSp macro="">
      <xdr:nvCxnSpPr>
        <xdr:cNvPr id="101" name="Straight Connector 100">
          <a:extLst>
            <a:ext uri="{FF2B5EF4-FFF2-40B4-BE49-F238E27FC236}">
              <a16:creationId xmlns:a16="http://schemas.microsoft.com/office/drawing/2014/main" id="{C8362392-9488-4E4D-BAF7-9A84558DE3E5}"/>
            </a:ext>
          </a:extLst>
        </xdr:cNvPr>
        <xdr:cNvCxnSpPr/>
      </xdr:nvCxnSpPr>
      <xdr:spPr>
        <a:xfrm flipV="1">
          <a:off x="1993894" y="2631587"/>
          <a:ext cx="5039952" cy="1416"/>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123700</xdr:colOff>
      <xdr:row>13</xdr:row>
      <xdr:rowOff>93799</xdr:rowOff>
    </xdr:from>
    <xdr:to>
      <xdr:col>14</xdr:col>
      <xdr:colOff>245892</xdr:colOff>
      <xdr:row>13</xdr:row>
      <xdr:rowOff>95704</xdr:rowOff>
    </xdr:to>
    <xdr:cxnSp macro="">
      <xdr:nvCxnSpPr>
        <xdr:cNvPr id="103" name="Straight Connector 102">
          <a:extLst>
            <a:ext uri="{FF2B5EF4-FFF2-40B4-BE49-F238E27FC236}">
              <a16:creationId xmlns:a16="http://schemas.microsoft.com/office/drawing/2014/main" id="{B7CB3030-ECDF-4F4C-ACE6-C853B59A0BC7}"/>
            </a:ext>
          </a:extLst>
        </xdr:cNvPr>
        <xdr:cNvCxnSpPr/>
      </xdr:nvCxnSpPr>
      <xdr:spPr>
        <a:xfrm>
          <a:off x="7471557" y="2452370"/>
          <a:ext cx="1346835" cy="1905"/>
        </a:xfrm>
        <a:prstGeom prst="line">
          <a:avLst/>
        </a:prstGeom>
        <a:ln>
          <a:solidFill>
            <a:schemeClr val="bg1">
              <a:lumMod val="65000"/>
              <a:lumOff val="3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123700</xdr:colOff>
      <xdr:row>26</xdr:row>
      <xdr:rowOff>72480</xdr:rowOff>
    </xdr:from>
    <xdr:to>
      <xdr:col>14</xdr:col>
      <xdr:colOff>245892</xdr:colOff>
      <xdr:row>26</xdr:row>
      <xdr:rowOff>74385</xdr:rowOff>
    </xdr:to>
    <xdr:cxnSp macro="">
      <xdr:nvCxnSpPr>
        <xdr:cNvPr id="104" name="Straight Connector 103">
          <a:extLst>
            <a:ext uri="{FF2B5EF4-FFF2-40B4-BE49-F238E27FC236}">
              <a16:creationId xmlns:a16="http://schemas.microsoft.com/office/drawing/2014/main" id="{56BFB4F1-6E5B-4083-9098-BB58D59DCFE1}"/>
            </a:ext>
          </a:extLst>
        </xdr:cNvPr>
        <xdr:cNvCxnSpPr/>
      </xdr:nvCxnSpPr>
      <xdr:spPr>
        <a:xfrm>
          <a:off x="7471557" y="4789623"/>
          <a:ext cx="1346835" cy="1905"/>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104197</xdr:colOff>
      <xdr:row>26</xdr:row>
      <xdr:rowOff>69941</xdr:rowOff>
    </xdr:from>
    <xdr:to>
      <xdr:col>11</xdr:col>
      <xdr:colOff>358650</xdr:colOff>
      <xdr:row>26</xdr:row>
      <xdr:rowOff>72481</xdr:rowOff>
    </xdr:to>
    <xdr:cxnSp macro="">
      <xdr:nvCxnSpPr>
        <xdr:cNvPr id="105" name="Straight Connector 104">
          <a:extLst>
            <a:ext uri="{FF2B5EF4-FFF2-40B4-BE49-F238E27FC236}">
              <a16:creationId xmlns:a16="http://schemas.microsoft.com/office/drawing/2014/main" id="{80FB1A17-A70A-476D-86DA-F9F241FA7843}"/>
            </a:ext>
          </a:extLst>
        </xdr:cNvPr>
        <xdr:cNvCxnSpPr/>
      </xdr:nvCxnSpPr>
      <xdr:spPr>
        <a:xfrm>
          <a:off x="1941161" y="4787084"/>
          <a:ext cx="5153025" cy="254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106737</xdr:colOff>
      <xdr:row>21</xdr:row>
      <xdr:rowOff>100783</xdr:rowOff>
    </xdr:from>
    <xdr:to>
      <xdr:col>19</xdr:col>
      <xdr:colOff>203801</xdr:colOff>
      <xdr:row>21</xdr:row>
      <xdr:rowOff>113483</xdr:rowOff>
    </xdr:to>
    <xdr:cxnSp macro="">
      <xdr:nvCxnSpPr>
        <xdr:cNvPr id="106" name="Straight Connector 105">
          <a:extLst>
            <a:ext uri="{FF2B5EF4-FFF2-40B4-BE49-F238E27FC236}">
              <a16:creationId xmlns:a16="http://schemas.microsoft.com/office/drawing/2014/main" id="{4BE65B55-2212-4977-A93F-5943314AD132}"/>
            </a:ext>
          </a:extLst>
        </xdr:cNvPr>
        <xdr:cNvCxnSpPr/>
      </xdr:nvCxnSpPr>
      <xdr:spPr>
        <a:xfrm>
          <a:off x="9291558" y="3910783"/>
          <a:ext cx="2546350" cy="1270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1779</xdr:colOff>
      <xdr:row>11</xdr:row>
      <xdr:rowOff>126456</xdr:rowOff>
    </xdr:from>
    <xdr:to>
      <xdr:col>14</xdr:col>
      <xdr:colOff>442231</xdr:colOff>
      <xdr:row>23</xdr:row>
      <xdr:rowOff>30208</xdr:rowOff>
    </xdr:to>
    <xdr:sp macro="" textlink="">
      <xdr:nvSpPr>
        <xdr:cNvPr id="107" name="Rectangle: Rounded Corners 106">
          <a:extLst>
            <a:ext uri="{FF2B5EF4-FFF2-40B4-BE49-F238E27FC236}">
              <a16:creationId xmlns:a16="http://schemas.microsoft.com/office/drawing/2014/main" id="{FC507C49-F762-4BBE-B94B-08813079F5FD}"/>
            </a:ext>
          </a:extLst>
        </xdr:cNvPr>
        <xdr:cNvSpPr/>
      </xdr:nvSpPr>
      <xdr:spPr>
        <a:xfrm>
          <a:off x="7322955" y="2180868"/>
          <a:ext cx="1660649" cy="2144928"/>
        </a:xfrm>
        <a:prstGeom prst="roundRect">
          <a:avLst>
            <a:gd name="adj" fmla="val 4538"/>
          </a:avLst>
        </a:prstGeom>
        <a:solidFill>
          <a:srgbClr val="30A23D"/>
        </a:solidFill>
      </xdr:spPr>
      <xdr:style>
        <a:lnRef idx="0">
          <a:schemeClr val="accent3"/>
        </a:lnRef>
        <a:fillRef idx="3">
          <a:schemeClr val="accent3"/>
        </a:fillRef>
        <a:effectRef idx="3">
          <a:schemeClr val="accent3"/>
        </a:effectRef>
        <a:fontRef idx="minor">
          <a:schemeClr val="lt1"/>
        </a:fontRef>
      </xdr:style>
      <xdr:txBody>
        <a:bodyPr vert="horz" wrap="square" numCol="1" spcCol="0" rtlCol="0" fromWordArt="0" anchor="ctr" anchorCtr="0" forceAA="0" compatLnSpc="1">
          <a:noAutofit/>
        </a:bodyPr>
        <a:lstStyle>
          <a:defPPr>
            <a:defRPr lang="en-GB">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buClrTx/>
            <a:buSzTx/>
            <a:buFontTx/>
          </a:pPr>
          <a:endParaRPr lang="en-GB">
            <a:sym typeface="+mn-ea"/>
          </a:endParaRPr>
        </a:p>
      </xdr:txBody>
    </xdr:sp>
    <xdr:clientData/>
  </xdr:twoCellAnchor>
  <xdr:twoCellAnchor>
    <xdr:from>
      <xdr:col>12</xdr:col>
      <xdr:colOff>180397</xdr:colOff>
      <xdr:row>14</xdr:row>
      <xdr:rowOff>43996</xdr:rowOff>
    </xdr:from>
    <xdr:to>
      <xdr:col>14</xdr:col>
      <xdr:colOff>302589</xdr:colOff>
      <xdr:row>14</xdr:row>
      <xdr:rowOff>45901</xdr:rowOff>
    </xdr:to>
    <xdr:cxnSp macro="">
      <xdr:nvCxnSpPr>
        <xdr:cNvPr id="108" name="Straight Connector 107">
          <a:extLst>
            <a:ext uri="{FF2B5EF4-FFF2-40B4-BE49-F238E27FC236}">
              <a16:creationId xmlns:a16="http://schemas.microsoft.com/office/drawing/2014/main" id="{54C9B733-C153-43D6-9F2E-9BF7569CCC1B}"/>
            </a:ext>
          </a:extLst>
        </xdr:cNvPr>
        <xdr:cNvCxnSpPr/>
      </xdr:nvCxnSpPr>
      <xdr:spPr>
        <a:xfrm>
          <a:off x="7528254" y="2583996"/>
          <a:ext cx="1346835" cy="1905"/>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oneCellAnchor>
    <xdr:from>
      <xdr:col>9</xdr:col>
      <xdr:colOff>181428</xdr:colOff>
      <xdr:row>6</xdr:row>
      <xdr:rowOff>102054</xdr:rowOff>
    </xdr:from>
    <xdr:ext cx="782410" cy="771071"/>
    <xdr:pic>
      <xdr:nvPicPr>
        <xdr:cNvPr id="109" name="Graphic 108" descr="Bar graph with upward trend with solid fill">
          <a:extLst>
            <a:ext uri="{FF2B5EF4-FFF2-40B4-BE49-F238E27FC236}">
              <a16:creationId xmlns:a16="http://schemas.microsoft.com/office/drawing/2014/main" id="{8A0124BE-CB73-4C3C-AD6A-F1BEFA084E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672310" y="1222642"/>
          <a:ext cx="782410" cy="771071"/>
        </a:xfrm>
        <a:prstGeom prst="rect">
          <a:avLst/>
        </a:prstGeom>
      </xdr:spPr>
    </xdr:pic>
    <xdr:clientData/>
  </xdr:oneCellAnchor>
  <xdr:oneCellAnchor>
    <xdr:from>
      <xdr:col>12</xdr:col>
      <xdr:colOff>21774</xdr:colOff>
      <xdr:row>24</xdr:row>
      <xdr:rowOff>20412</xdr:rowOff>
    </xdr:from>
    <xdr:ext cx="375101" cy="367333"/>
    <xdr:pic>
      <xdr:nvPicPr>
        <xdr:cNvPr id="110" name="Graphic 109" descr="Coins with solid fill">
          <a:extLst>
            <a:ext uri="{FF2B5EF4-FFF2-40B4-BE49-F238E27FC236}">
              <a16:creationId xmlns:a16="http://schemas.microsoft.com/office/drawing/2014/main" id="{305CDCF6-89A2-4BCE-8286-8CA0BCCCF57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342950" y="4502765"/>
          <a:ext cx="375101" cy="367333"/>
        </a:xfrm>
        <a:prstGeom prst="rect">
          <a:avLst/>
        </a:prstGeom>
      </xdr:spPr>
    </xdr:pic>
    <xdr:clientData/>
  </xdr:oneCellAnchor>
  <xdr:oneCellAnchor>
    <xdr:from>
      <xdr:col>5</xdr:col>
      <xdr:colOff>294822</xdr:colOff>
      <xdr:row>6</xdr:row>
      <xdr:rowOff>34018</xdr:rowOff>
    </xdr:from>
    <xdr:ext cx="685800" cy="793750"/>
    <xdr:pic>
      <xdr:nvPicPr>
        <xdr:cNvPr id="111" name="Graphic 110" descr="Money with solid fill">
          <a:extLst>
            <a:ext uri="{FF2B5EF4-FFF2-40B4-BE49-F238E27FC236}">
              <a16:creationId xmlns:a16="http://schemas.microsoft.com/office/drawing/2014/main" id="{5075DE79-2620-44BD-AA30-2F3F3C3BBDF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345312" y="1154606"/>
          <a:ext cx="685800" cy="793750"/>
        </a:xfrm>
        <a:prstGeom prst="rect">
          <a:avLst/>
        </a:prstGeom>
      </xdr:spPr>
    </xdr:pic>
    <xdr:clientData/>
  </xdr:oneCellAnchor>
  <xdr:oneCellAnchor>
    <xdr:from>
      <xdr:col>0</xdr:col>
      <xdr:colOff>218169</xdr:colOff>
      <xdr:row>0</xdr:row>
      <xdr:rowOff>161018</xdr:rowOff>
    </xdr:from>
    <xdr:ext cx="817373" cy="802821"/>
    <xdr:pic>
      <xdr:nvPicPr>
        <xdr:cNvPr id="112" name="Graphic 111" descr="Presentation with bar chart with solid fill">
          <a:extLst>
            <a:ext uri="{FF2B5EF4-FFF2-40B4-BE49-F238E27FC236}">
              <a16:creationId xmlns:a16="http://schemas.microsoft.com/office/drawing/2014/main" id="{5A302177-799E-47B8-A54B-2897E2C35EC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18169" y="161018"/>
          <a:ext cx="817373" cy="802821"/>
        </a:xfrm>
        <a:prstGeom prst="rect">
          <a:avLst/>
        </a:prstGeom>
      </xdr:spPr>
    </xdr:pic>
    <xdr:clientData/>
  </xdr:oneCellAnchor>
  <xdr:oneCellAnchor>
    <xdr:from>
      <xdr:col>16</xdr:col>
      <xdr:colOff>464912</xdr:colOff>
      <xdr:row>13</xdr:row>
      <xdr:rowOff>34018</xdr:rowOff>
    </xdr:from>
    <xdr:ext cx="498927" cy="509815"/>
    <xdr:pic>
      <xdr:nvPicPr>
        <xdr:cNvPr id="114" name="Graphic 113" descr="Trophy with solid fill">
          <a:extLst>
            <a:ext uri="{FF2B5EF4-FFF2-40B4-BE49-F238E27FC236}">
              <a16:creationId xmlns:a16="http://schemas.microsoft.com/office/drawing/2014/main" id="{40D939DF-8F41-4B3B-8F76-6FA8BB6D61A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226481" y="2461959"/>
          <a:ext cx="498927" cy="509815"/>
        </a:xfrm>
        <a:prstGeom prst="rect">
          <a:avLst/>
        </a:prstGeom>
      </xdr:spPr>
    </xdr:pic>
    <xdr:clientData/>
  </xdr:oneCellAnchor>
  <xdr:oneCellAnchor>
    <xdr:from>
      <xdr:col>3</xdr:col>
      <xdr:colOff>9529</xdr:colOff>
      <xdr:row>23</xdr:row>
      <xdr:rowOff>101604</xdr:rowOff>
    </xdr:from>
    <xdr:ext cx="478062" cy="469551"/>
    <xdr:pic>
      <xdr:nvPicPr>
        <xdr:cNvPr id="115" name="Graphic 114" descr="Daily calendar with solid fill">
          <a:extLst>
            <a:ext uri="{FF2B5EF4-FFF2-40B4-BE49-F238E27FC236}">
              <a16:creationId xmlns:a16="http://schemas.microsoft.com/office/drawing/2014/main" id="{B2C8EA52-CCC1-4DD0-A1DC-6CA9F162FB9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839823" y="4397192"/>
          <a:ext cx="478062" cy="469551"/>
        </a:xfrm>
        <a:prstGeom prst="rect">
          <a:avLst/>
        </a:prstGeom>
      </xdr:spPr>
    </xdr:pic>
    <xdr:clientData/>
  </xdr:oneCellAnchor>
  <xdr:oneCellAnchor>
    <xdr:from>
      <xdr:col>13</xdr:col>
      <xdr:colOff>192768</xdr:colOff>
      <xdr:row>6</xdr:row>
      <xdr:rowOff>68037</xdr:rowOff>
    </xdr:from>
    <xdr:ext cx="835934" cy="805090"/>
    <xdr:pic>
      <xdr:nvPicPr>
        <xdr:cNvPr id="116" name="Graphic 115" descr="Piggy Bank with solid fill">
          <a:extLst>
            <a:ext uri="{FF2B5EF4-FFF2-40B4-BE49-F238E27FC236}">
              <a16:creationId xmlns:a16="http://schemas.microsoft.com/office/drawing/2014/main" id="{7C821994-E3A4-4B00-B18D-2AC983D9FBB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124043" y="1188625"/>
          <a:ext cx="835934" cy="805090"/>
        </a:xfrm>
        <a:prstGeom prst="rect">
          <a:avLst/>
        </a:prstGeom>
      </xdr:spPr>
    </xdr:pic>
    <xdr:clientData/>
  </xdr:oneCellAnchor>
  <xdr:twoCellAnchor>
    <xdr:from>
      <xdr:col>1</xdr:col>
      <xdr:colOff>181428</xdr:colOff>
      <xdr:row>0</xdr:row>
      <xdr:rowOff>90715</xdr:rowOff>
    </xdr:from>
    <xdr:to>
      <xdr:col>8</xdr:col>
      <xdr:colOff>158750</xdr:colOff>
      <xdr:row>3</xdr:row>
      <xdr:rowOff>113393</xdr:rowOff>
    </xdr:to>
    <xdr:sp macro="" textlink="">
      <xdr:nvSpPr>
        <xdr:cNvPr id="118" name="TextBox 117">
          <a:extLst>
            <a:ext uri="{FF2B5EF4-FFF2-40B4-BE49-F238E27FC236}">
              <a16:creationId xmlns:a16="http://schemas.microsoft.com/office/drawing/2014/main" id="{558CA3E4-520C-479E-A52F-0B40699BB8F3}"/>
            </a:ext>
          </a:extLst>
        </xdr:cNvPr>
        <xdr:cNvSpPr txBox="1"/>
      </xdr:nvSpPr>
      <xdr:spPr>
        <a:xfrm>
          <a:off x="791526" y="90715"/>
          <a:ext cx="4248008" cy="582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t>SALES DASHBOARD</a:t>
          </a:r>
        </a:p>
        <a:p>
          <a:endParaRPr lang="en-US" sz="2800" b="1"/>
        </a:p>
      </xdr:txBody>
    </xdr:sp>
    <xdr:clientData/>
  </xdr:twoCellAnchor>
  <xdr:twoCellAnchor>
    <xdr:from>
      <xdr:col>3</xdr:col>
      <xdr:colOff>197757</xdr:colOff>
      <xdr:row>11</xdr:row>
      <xdr:rowOff>179685</xdr:rowOff>
    </xdr:from>
    <xdr:to>
      <xdr:col>5</xdr:col>
      <xdr:colOff>272143</xdr:colOff>
      <xdr:row>15</xdr:row>
      <xdr:rowOff>98565</xdr:rowOff>
    </xdr:to>
    <xdr:sp macro="" textlink="">
      <xdr:nvSpPr>
        <xdr:cNvPr id="119" name="TextBox 118">
          <a:extLst>
            <a:ext uri="{FF2B5EF4-FFF2-40B4-BE49-F238E27FC236}">
              <a16:creationId xmlns:a16="http://schemas.microsoft.com/office/drawing/2014/main" id="{D6FF5223-56FF-4E0A-8C9C-5762B7A5F3D2}"/>
            </a:ext>
          </a:extLst>
        </xdr:cNvPr>
        <xdr:cNvSpPr txBox="1"/>
      </xdr:nvSpPr>
      <xdr:spPr>
        <a:xfrm>
          <a:off x="2028051" y="2234097"/>
          <a:ext cx="1294582" cy="665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dk1"/>
              </a:solidFill>
              <a:latin typeface="+mn-lt"/>
              <a:ea typeface="+mn-ea"/>
              <a:cs typeface="+mn-cs"/>
            </a:rPr>
            <a:t>Monthly</a:t>
          </a:r>
        </a:p>
        <a:p>
          <a:endParaRPr lang="en-US" sz="2000" b="1"/>
        </a:p>
      </xdr:txBody>
    </xdr:sp>
    <xdr:clientData/>
  </xdr:twoCellAnchor>
  <xdr:twoCellAnchor>
    <xdr:from>
      <xdr:col>6</xdr:col>
      <xdr:colOff>423182</xdr:colOff>
      <xdr:row>5</xdr:row>
      <xdr:rowOff>136072</xdr:rowOff>
    </xdr:from>
    <xdr:to>
      <xdr:col>9</xdr:col>
      <xdr:colOff>351518</xdr:colOff>
      <xdr:row>9</xdr:row>
      <xdr:rowOff>21319</xdr:rowOff>
    </xdr:to>
    <xdr:sp macro="" textlink="">
      <xdr:nvSpPr>
        <xdr:cNvPr id="121" name="TextBox 120">
          <a:extLst>
            <a:ext uri="{FF2B5EF4-FFF2-40B4-BE49-F238E27FC236}">
              <a16:creationId xmlns:a16="http://schemas.microsoft.com/office/drawing/2014/main" id="{6B6C80AD-CBC4-42DA-B1C8-804F601E0A17}"/>
            </a:ext>
          </a:extLst>
        </xdr:cNvPr>
        <xdr:cNvSpPr txBox="1"/>
      </xdr:nvSpPr>
      <xdr:spPr>
        <a:xfrm>
          <a:off x="4083770" y="1069896"/>
          <a:ext cx="1758630" cy="632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1">
              <a:solidFill>
                <a:schemeClr val="accent4">
                  <a:lumMod val="40000"/>
                  <a:lumOff val="60000"/>
                </a:schemeClr>
              </a:solidFill>
              <a:latin typeface="+mn-lt"/>
              <a:ea typeface="+mn-ea"/>
              <a:cs typeface="+mn-cs"/>
            </a:rPr>
            <a:t>Total Profit</a:t>
          </a:r>
        </a:p>
        <a:p>
          <a:pPr marL="0" indent="0"/>
          <a:endParaRPr lang="en-US" sz="2000" b="1">
            <a:solidFill>
              <a:schemeClr val="accent4">
                <a:lumMod val="40000"/>
                <a:lumOff val="60000"/>
              </a:schemeClr>
            </a:solidFill>
            <a:latin typeface="+mn-lt"/>
            <a:ea typeface="+mn-ea"/>
            <a:cs typeface="+mn-cs"/>
          </a:endParaRPr>
        </a:p>
      </xdr:txBody>
    </xdr:sp>
    <xdr:clientData/>
  </xdr:twoCellAnchor>
  <xdr:twoCellAnchor>
    <xdr:from>
      <xdr:col>10</xdr:col>
      <xdr:colOff>484868</xdr:colOff>
      <xdr:row>6</xdr:row>
      <xdr:rowOff>40368</xdr:rowOff>
    </xdr:from>
    <xdr:to>
      <xdr:col>12</xdr:col>
      <xdr:colOff>559254</xdr:colOff>
      <xdr:row>8</xdr:row>
      <xdr:rowOff>136071</xdr:rowOff>
    </xdr:to>
    <xdr:sp macro="" textlink="">
      <xdr:nvSpPr>
        <xdr:cNvPr id="122" name="TextBox 121">
          <a:extLst>
            <a:ext uri="{FF2B5EF4-FFF2-40B4-BE49-F238E27FC236}">
              <a16:creationId xmlns:a16="http://schemas.microsoft.com/office/drawing/2014/main" id="{ADD2FF8E-AA48-4CF1-9536-70FA60D339F6}"/>
            </a:ext>
          </a:extLst>
        </xdr:cNvPr>
        <xdr:cNvSpPr txBox="1"/>
      </xdr:nvSpPr>
      <xdr:spPr>
        <a:xfrm>
          <a:off x="6585848" y="1160956"/>
          <a:ext cx="1294582" cy="469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40000"/>
                  <a:lumOff val="60000"/>
                </a:schemeClr>
              </a:solidFill>
              <a:latin typeface="+mn-lt"/>
              <a:ea typeface="+mn-ea"/>
              <a:cs typeface="+mn-cs"/>
            </a:rPr>
            <a:t>Profit</a:t>
          </a:r>
          <a:r>
            <a:rPr lang="en-US" sz="2000" b="1" baseline="0">
              <a:solidFill>
                <a:schemeClr val="accent4">
                  <a:lumMod val="40000"/>
                  <a:lumOff val="60000"/>
                </a:schemeClr>
              </a:solidFill>
            </a:rPr>
            <a:t> % </a:t>
          </a:r>
        </a:p>
        <a:p>
          <a:pPr algn="ctr"/>
          <a:endParaRPr lang="en-US" sz="2000" b="1">
            <a:solidFill>
              <a:schemeClr val="accent4">
                <a:lumMod val="40000"/>
                <a:lumOff val="60000"/>
              </a:schemeClr>
            </a:solidFill>
          </a:endParaRPr>
        </a:p>
        <a:p>
          <a:endParaRPr lang="en-US" sz="2000" b="1">
            <a:solidFill>
              <a:schemeClr val="accent4">
                <a:lumMod val="40000"/>
                <a:lumOff val="60000"/>
              </a:schemeClr>
            </a:solidFill>
          </a:endParaRPr>
        </a:p>
      </xdr:txBody>
    </xdr:sp>
    <xdr:clientData/>
  </xdr:twoCellAnchor>
  <xdr:twoCellAnchor>
    <xdr:from>
      <xdr:col>16</xdr:col>
      <xdr:colOff>104321</xdr:colOff>
      <xdr:row>6</xdr:row>
      <xdr:rowOff>79376</xdr:rowOff>
    </xdr:from>
    <xdr:to>
      <xdr:col>18</xdr:col>
      <xdr:colOff>178707</xdr:colOff>
      <xdr:row>11</xdr:row>
      <xdr:rowOff>34019</xdr:rowOff>
    </xdr:to>
    <xdr:sp macro="" textlink="">
      <xdr:nvSpPr>
        <xdr:cNvPr id="123" name="TextBox 122">
          <a:extLst>
            <a:ext uri="{FF2B5EF4-FFF2-40B4-BE49-F238E27FC236}">
              <a16:creationId xmlns:a16="http://schemas.microsoft.com/office/drawing/2014/main" id="{2B2982BB-2196-44A8-A5FC-FE6AD45922A2}"/>
            </a:ext>
          </a:extLst>
        </xdr:cNvPr>
        <xdr:cNvSpPr txBox="1"/>
      </xdr:nvSpPr>
      <xdr:spPr>
        <a:xfrm>
          <a:off x="9865890" y="1199964"/>
          <a:ext cx="1294582" cy="888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4">
                  <a:lumMod val="40000"/>
                  <a:lumOff val="60000"/>
                </a:schemeClr>
              </a:solidFill>
            </a:rPr>
            <a:t>Top</a:t>
          </a:r>
        </a:p>
        <a:p>
          <a:pPr algn="ctr"/>
          <a:r>
            <a:rPr lang="en-US" sz="1800" b="1">
              <a:solidFill>
                <a:schemeClr val="accent4">
                  <a:lumMod val="40000"/>
                  <a:lumOff val="60000"/>
                </a:schemeClr>
              </a:solidFill>
            </a:rPr>
            <a:t>Category</a:t>
          </a:r>
        </a:p>
        <a:p>
          <a:endParaRPr lang="en-US" sz="1800" b="1"/>
        </a:p>
      </xdr:txBody>
    </xdr:sp>
    <xdr:clientData/>
  </xdr:twoCellAnchor>
  <xdr:twoCellAnchor>
    <xdr:from>
      <xdr:col>11</xdr:col>
      <xdr:colOff>528865</xdr:colOff>
      <xdr:row>11</xdr:row>
      <xdr:rowOff>30387</xdr:rowOff>
    </xdr:from>
    <xdr:to>
      <xdr:col>13</xdr:col>
      <xdr:colOff>603251</xdr:colOff>
      <xdr:row>14</xdr:row>
      <xdr:rowOff>97062</xdr:rowOff>
    </xdr:to>
    <xdr:sp macro="" textlink="">
      <xdr:nvSpPr>
        <xdr:cNvPr id="124" name="TextBox 123">
          <a:extLst>
            <a:ext uri="{FF2B5EF4-FFF2-40B4-BE49-F238E27FC236}">
              <a16:creationId xmlns:a16="http://schemas.microsoft.com/office/drawing/2014/main" id="{008E1029-A151-4670-8D5B-AE9A744FE139}"/>
            </a:ext>
          </a:extLst>
        </xdr:cNvPr>
        <xdr:cNvSpPr txBox="1"/>
      </xdr:nvSpPr>
      <xdr:spPr>
        <a:xfrm>
          <a:off x="7239943" y="2084799"/>
          <a:ext cx="1294583" cy="626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dk1"/>
              </a:solidFill>
              <a:latin typeface="+mn-lt"/>
              <a:ea typeface="+mn-ea"/>
              <a:cs typeface="+mn-cs"/>
            </a:rPr>
            <a:t>Sales Type</a:t>
          </a:r>
        </a:p>
        <a:p>
          <a:endParaRPr lang="en-US" sz="2000" b="1"/>
        </a:p>
      </xdr:txBody>
    </xdr:sp>
    <xdr:clientData/>
  </xdr:twoCellAnchor>
  <xdr:twoCellAnchor>
    <xdr:from>
      <xdr:col>15</xdr:col>
      <xdr:colOff>363765</xdr:colOff>
      <xdr:row>19</xdr:row>
      <xdr:rowOff>1357</xdr:rowOff>
    </xdr:from>
    <xdr:to>
      <xdr:col>17</xdr:col>
      <xdr:colOff>464911</xdr:colOff>
      <xdr:row>22</xdr:row>
      <xdr:rowOff>113393</xdr:rowOff>
    </xdr:to>
    <xdr:sp macro="" textlink="">
      <xdr:nvSpPr>
        <xdr:cNvPr id="125" name="TextBox 124">
          <a:extLst>
            <a:ext uri="{FF2B5EF4-FFF2-40B4-BE49-F238E27FC236}">
              <a16:creationId xmlns:a16="http://schemas.microsoft.com/office/drawing/2014/main" id="{BB0A2A83-E934-44C9-9EF7-64D025530181}"/>
            </a:ext>
          </a:extLst>
        </xdr:cNvPr>
        <xdr:cNvSpPr txBox="1"/>
      </xdr:nvSpPr>
      <xdr:spPr>
        <a:xfrm>
          <a:off x="9515236" y="3549886"/>
          <a:ext cx="1321342" cy="672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Category</a:t>
          </a:r>
        </a:p>
        <a:p>
          <a:pPr algn="ctr"/>
          <a:endParaRPr lang="en-US" sz="1800" b="1"/>
        </a:p>
        <a:p>
          <a:endParaRPr lang="en-US" sz="1800" b="1"/>
        </a:p>
      </xdr:txBody>
    </xdr:sp>
    <xdr:clientData/>
  </xdr:twoCellAnchor>
  <xdr:twoCellAnchor>
    <xdr:from>
      <xdr:col>12</xdr:col>
      <xdr:colOff>125639</xdr:colOff>
      <xdr:row>24</xdr:row>
      <xdr:rowOff>1357</xdr:rowOff>
    </xdr:from>
    <xdr:to>
      <xdr:col>14</xdr:col>
      <xdr:colOff>464910</xdr:colOff>
      <xdr:row>27</xdr:row>
      <xdr:rowOff>68033</xdr:rowOff>
    </xdr:to>
    <xdr:sp macro="" textlink="">
      <xdr:nvSpPr>
        <xdr:cNvPr id="127" name="TextBox 126">
          <a:extLst>
            <a:ext uri="{FF2B5EF4-FFF2-40B4-BE49-F238E27FC236}">
              <a16:creationId xmlns:a16="http://schemas.microsoft.com/office/drawing/2014/main" id="{94DCF426-B6AE-4E7A-B61E-3E77C4652BE1}"/>
            </a:ext>
          </a:extLst>
        </xdr:cNvPr>
        <xdr:cNvSpPr txBox="1"/>
      </xdr:nvSpPr>
      <xdr:spPr>
        <a:xfrm>
          <a:off x="7446815" y="4483710"/>
          <a:ext cx="1559468" cy="62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Payment Mode</a:t>
          </a:r>
        </a:p>
        <a:p>
          <a:endParaRPr lang="en-US" sz="1400" b="1"/>
        </a:p>
      </xdr:txBody>
    </xdr:sp>
    <xdr:clientData/>
  </xdr:twoCellAnchor>
  <xdr:twoCellAnchor>
    <xdr:from>
      <xdr:col>3</xdr:col>
      <xdr:colOff>198664</xdr:colOff>
      <xdr:row>23</xdr:row>
      <xdr:rowOff>29026</xdr:rowOff>
    </xdr:from>
    <xdr:to>
      <xdr:col>5</xdr:col>
      <xdr:colOff>273050</xdr:colOff>
      <xdr:row>26</xdr:row>
      <xdr:rowOff>95701</xdr:rowOff>
    </xdr:to>
    <xdr:sp macro="" textlink="">
      <xdr:nvSpPr>
        <xdr:cNvPr id="128" name="TextBox 127">
          <a:extLst>
            <a:ext uri="{FF2B5EF4-FFF2-40B4-BE49-F238E27FC236}">
              <a16:creationId xmlns:a16="http://schemas.microsoft.com/office/drawing/2014/main" id="{BF0B21D7-AC88-4EA0-8CE4-50CA2F7F835B}"/>
            </a:ext>
          </a:extLst>
        </xdr:cNvPr>
        <xdr:cNvSpPr txBox="1"/>
      </xdr:nvSpPr>
      <xdr:spPr>
        <a:xfrm>
          <a:off x="2028958" y="4324614"/>
          <a:ext cx="1294582" cy="626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Daily</a:t>
          </a:r>
        </a:p>
        <a:p>
          <a:endParaRPr lang="en-US" sz="2000" b="1"/>
        </a:p>
      </xdr:txBody>
    </xdr:sp>
    <xdr:clientData/>
  </xdr:twoCellAnchor>
  <xdr:twoCellAnchor>
    <xdr:from>
      <xdr:col>2</xdr:col>
      <xdr:colOff>366487</xdr:colOff>
      <xdr:row>6</xdr:row>
      <xdr:rowOff>55336</xdr:rowOff>
    </xdr:from>
    <xdr:to>
      <xdr:col>5</xdr:col>
      <xdr:colOff>317502</xdr:colOff>
      <xdr:row>9</xdr:row>
      <xdr:rowOff>157389</xdr:rowOff>
    </xdr:to>
    <xdr:sp macro="" textlink="">
      <xdr:nvSpPr>
        <xdr:cNvPr id="129" name="TextBox 128">
          <a:extLst>
            <a:ext uri="{FF2B5EF4-FFF2-40B4-BE49-F238E27FC236}">
              <a16:creationId xmlns:a16="http://schemas.microsoft.com/office/drawing/2014/main" id="{AA5E09D7-A6A8-4C49-A1F6-FFFC2BE8A4E1}"/>
            </a:ext>
          </a:extLst>
        </xdr:cNvPr>
        <xdr:cNvSpPr txBox="1"/>
      </xdr:nvSpPr>
      <xdr:spPr>
        <a:xfrm>
          <a:off x="1586683" y="1175924"/>
          <a:ext cx="1781309" cy="662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40000"/>
                  <a:lumOff val="60000"/>
                </a:schemeClr>
              </a:solidFill>
              <a:latin typeface="+mn-lt"/>
              <a:ea typeface="+mn-ea"/>
              <a:cs typeface="+mn-cs"/>
            </a:rPr>
            <a:t>Total</a:t>
          </a:r>
          <a:r>
            <a:rPr lang="en-US" sz="1800" b="1">
              <a:solidFill>
                <a:schemeClr val="accent4">
                  <a:lumMod val="40000"/>
                  <a:lumOff val="60000"/>
                </a:schemeClr>
              </a:solidFill>
            </a:rPr>
            <a:t> </a:t>
          </a:r>
          <a:r>
            <a:rPr lang="en-US" sz="2000" b="1">
              <a:solidFill>
                <a:schemeClr val="accent4">
                  <a:lumMod val="40000"/>
                  <a:lumOff val="60000"/>
                </a:schemeClr>
              </a:solidFill>
              <a:latin typeface="+mn-lt"/>
              <a:ea typeface="+mn-ea"/>
              <a:cs typeface="+mn-cs"/>
            </a:rPr>
            <a:t>Sales</a:t>
          </a:r>
        </a:p>
        <a:p>
          <a:endParaRPr lang="en-US" sz="1400" b="1"/>
        </a:p>
      </xdr:txBody>
    </xdr:sp>
    <xdr:clientData/>
  </xdr:twoCellAnchor>
  <xdr:oneCellAnchor>
    <xdr:from>
      <xdr:col>3</xdr:col>
      <xdr:colOff>3179</xdr:colOff>
      <xdr:row>11</xdr:row>
      <xdr:rowOff>117933</xdr:rowOff>
    </xdr:from>
    <xdr:ext cx="478062" cy="469551"/>
    <xdr:pic>
      <xdr:nvPicPr>
        <xdr:cNvPr id="132" name="Graphic 131" descr="Daily calendar with solid fill">
          <a:extLst>
            <a:ext uri="{FF2B5EF4-FFF2-40B4-BE49-F238E27FC236}">
              <a16:creationId xmlns:a16="http://schemas.microsoft.com/office/drawing/2014/main" id="{9F53AA44-65E3-4060-B10A-C29DE7B4847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833473" y="2172345"/>
          <a:ext cx="478062" cy="469551"/>
        </a:xfrm>
        <a:prstGeom prst="rect">
          <a:avLst/>
        </a:prstGeom>
      </xdr:spPr>
    </xdr:pic>
    <xdr:clientData/>
  </xdr:oneCellAnchor>
  <xdr:twoCellAnchor>
    <xdr:from>
      <xdr:col>6</xdr:col>
      <xdr:colOff>406851</xdr:colOff>
      <xdr:row>7</xdr:row>
      <xdr:rowOff>129724</xdr:rowOff>
    </xdr:from>
    <xdr:to>
      <xdr:col>9</xdr:col>
      <xdr:colOff>351517</xdr:colOff>
      <xdr:row>11</xdr:row>
      <xdr:rowOff>50349</xdr:rowOff>
    </xdr:to>
    <xdr:sp macro="" textlink="Analysis!E23">
      <xdr:nvSpPr>
        <xdr:cNvPr id="133" name="TextBox 132">
          <a:extLst>
            <a:ext uri="{FF2B5EF4-FFF2-40B4-BE49-F238E27FC236}">
              <a16:creationId xmlns:a16="http://schemas.microsoft.com/office/drawing/2014/main" id="{8CBA5530-BF52-49CB-B785-B7AC240C3601}"/>
            </a:ext>
          </a:extLst>
        </xdr:cNvPr>
        <xdr:cNvSpPr txBox="1"/>
      </xdr:nvSpPr>
      <xdr:spPr>
        <a:xfrm>
          <a:off x="4067439" y="1437077"/>
          <a:ext cx="1774960" cy="667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4D18F5-EB71-4318-838F-BCFFC18DBDB4}" type="TxLink">
            <a:rPr lang="en-US" sz="2000" b="1" i="0" u="none" strike="noStrike">
              <a:solidFill>
                <a:sysClr val="windowText" lastClr="000000"/>
              </a:solidFill>
              <a:latin typeface="Calibri"/>
              <a:ea typeface="+mn-ea"/>
              <a:cs typeface="Calibri"/>
            </a:rPr>
            <a:pPr marL="0" indent="0" algn="ctr"/>
            <a:t> $68,907.92 </a:t>
          </a:fld>
          <a:endParaRPr lang="en-US" sz="2000" b="1" i="0" u="none" strike="noStrike">
            <a:solidFill>
              <a:sysClr val="windowText" lastClr="000000"/>
            </a:solidFill>
            <a:latin typeface="Calibri"/>
            <a:ea typeface="+mn-ea"/>
            <a:cs typeface="Calibri"/>
          </a:endParaRPr>
        </a:p>
      </xdr:txBody>
    </xdr:sp>
    <xdr:clientData/>
  </xdr:twoCellAnchor>
  <xdr:twoCellAnchor>
    <xdr:from>
      <xdr:col>10</xdr:col>
      <xdr:colOff>343807</xdr:colOff>
      <xdr:row>7</xdr:row>
      <xdr:rowOff>112032</xdr:rowOff>
    </xdr:from>
    <xdr:to>
      <xdr:col>12</xdr:col>
      <xdr:colOff>418193</xdr:colOff>
      <xdr:row>11</xdr:row>
      <xdr:rowOff>32657</xdr:rowOff>
    </xdr:to>
    <xdr:sp macro="" textlink="Analysis!E24">
      <xdr:nvSpPr>
        <xdr:cNvPr id="134" name="TextBox 133">
          <a:extLst>
            <a:ext uri="{FF2B5EF4-FFF2-40B4-BE49-F238E27FC236}">
              <a16:creationId xmlns:a16="http://schemas.microsoft.com/office/drawing/2014/main" id="{D67E5AF7-67C7-48EF-BB49-2EFFB74EAC3B}"/>
            </a:ext>
          </a:extLst>
        </xdr:cNvPr>
        <xdr:cNvSpPr txBox="1"/>
      </xdr:nvSpPr>
      <xdr:spPr>
        <a:xfrm>
          <a:off x="6444787" y="1419385"/>
          <a:ext cx="1294582" cy="667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726A0CE-1F87-48DA-8C46-D9D37F89D86F}" type="TxLink">
            <a:rPr lang="en-US" sz="2000" b="1" i="0" u="none" strike="noStrike">
              <a:solidFill>
                <a:sysClr val="windowText" lastClr="000000"/>
              </a:solidFill>
              <a:latin typeface="Calibri"/>
              <a:ea typeface="+mn-ea"/>
              <a:cs typeface="Calibri"/>
            </a:rPr>
            <a:pPr marL="0" indent="0" algn="ctr"/>
            <a:t>21%</a:t>
          </a:fld>
          <a:endParaRPr lang="en-US" sz="2000" b="1" i="0" u="none" strike="noStrike">
            <a:solidFill>
              <a:sysClr val="windowText" lastClr="000000"/>
            </a:solidFill>
            <a:latin typeface="Calibri"/>
            <a:ea typeface="+mn-ea"/>
            <a:cs typeface="Calibri"/>
          </a:endParaRPr>
        </a:p>
      </xdr:txBody>
    </xdr:sp>
    <xdr:clientData/>
  </xdr:twoCellAnchor>
  <xdr:twoCellAnchor>
    <xdr:from>
      <xdr:col>2</xdr:col>
      <xdr:colOff>552903</xdr:colOff>
      <xdr:row>7</xdr:row>
      <xdr:rowOff>117021</xdr:rowOff>
    </xdr:from>
    <xdr:to>
      <xdr:col>5</xdr:col>
      <xdr:colOff>419554</xdr:colOff>
      <xdr:row>11</xdr:row>
      <xdr:rowOff>37646</xdr:rowOff>
    </xdr:to>
    <xdr:sp macro="" textlink="Analysis!E22">
      <xdr:nvSpPr>
        <xdr:cNvPr id="135" name="TextBox 134">
          <a:extLst>
            <a:ext uri="{FF2B5EF4-FFF2-40B4-BE49-F238E27FC236}">
              <a16:creationId xmlns:a16="http://schemas.microsoft.com/office/drawing/2014/main" id="{C7F07E8A-8928-4102-9A11-62001CC04AFA}"/>
            </a:ext>
          </a:extLst>
        </xdr:cNvPr>
        <xdr:cNvSpPr txBox="1"/>
      </xdr:nvSpPr>
      <xdr:spPr>
        <a:xfrm>
          <a:off x="1773099" y="1424374"/>
          <a:ext cx="1696945" cy="667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AFEE535-14FD-401C-AE77-48DBE8E5271C}" type="TxLink">
            <a:rPr lang="en-US" sz="2000" b="1" i="0" u="none" strike="noStrike">
              <a:solidFill>
                <a:sysClr val="windowText" lastClr="000000"/>
              </a:solidFill>
              <a:latin typeface="Calibri"/>
              <a:cs typeface="Calibri"/>
            </a:rPr>
            <a:t> $401,411.92 </a:t>
          </a:fld>
          <a:endParaRPr lang="en-US" sz="4000" b="1">
            <a:solidFill>
              <a:sysClr val="windowText" lastClr="000000"/>
            </a:solidFill>
          </a:endParaRPr>
        </a:p>
      </xdr:txBody>
    </xdr:sp>
    <xdr:clientData/>
  </xdr:twoCellAnchor>
  <xdr:twoCellAnchor editAs="oneCell">
    <xdr:from>
      <xdr:col>15</xdr:col>
      <xdr:colOff>79375</xdr:colOff>
      <xdr:row>18</xdr:row>
      <xdr:rowOff>158750</xdr:rowOff>
    </xdr:from>
    <xdr:to>
      <xdr:col>15</xdr:col>
      <xdr:colOff>532947</xdr:colOff>
      <xdr:row>21</xdr:row>
      <xdr:rowOff>68036</xdr:rowOff>
    </xdr:to>
    <xdr:pic>
      <xdr:nvPicPr>
        <xdr:cNvPr id="137" name="Graphic 136" descr="Database with solid fill">
          <a:extLst>
            <a:ext uri="{FF2B5EF4-FFF2-40B4-BE49-F238E27FC236}">
              <a16:creationId xmlns:a16="http://schemas.microsoft.com/office/drawing/2014/main" id="{5C7F3F67-5823-48CB-B557-847EC869C1E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230846" y="3520515"/>
          <a:ext cx="453572" cy="469580"/>
        </a:xfrm>
        <a:prstGeom prst="rect">
          <a:avLst/>
        </a:prstGeom>
      </xdr:spPr>
    </xdr:pic>
    <xdr:clientData/>
  </xdr:twoCellAnchor>
  <xdr:twoCellAnchor>
    <xdr:from>
      <xdr:col>1</xdr:col>
      <xdr:colOff>147411</xdr:colOff>
      <xdr:row>2</xdr:row>
      <xdr:rowOff>129724</xdr:rowOff>
    </xdr:from>
    <xdr:to>
      <xdr:col>5</xdr:col>
      <xdr:colOff>610097</xdr:colOff>
      <xdr:row>5</xdr:row>
      <xdr:rowOff>152402</xdr:rowOff>
    </xdr:to>
    <xdr:sp macro="" textlink="">
      <xdr:nvSpPr>
        <xdr:cNvPr id="138" name="TextBox 137">
          <a:extLst>
            <a:ext uri="{FF2B5EF4-FFF2-40B4-BE49-F238E27FC236}">
              <a16:creationId xmlns:a16="http://schemas.microsoft.com/office/drawing/2014/main" id="{A0BEA771-A80E-44B9-8168-89FECA12AC2B}"/>
            </a:ext>
          </a:extLst>
        </xdr:cNvPr>
        <xdr:cNvSpPr txBox="1"/>
      </xdr:nvSpPr>
      <xdr:spPr>
        <a:xfrm>
          <a:off x="757509" y="503253"/>
          <a:ext cx="2903078" cy="582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4">
                  <a:lumMod val="40000"/>
                  <a:lumOff val="60000"/>
                </a:schemeClr>
              </a:solidFill>
            </a:rPr>
            <a:t>SUPERMARKET</a:t>
          </a:r>
          <a:r>
            <a:rPr lang="en-US" sz="2000" b="1" baseline="0">
              <a:solidFill>
                <a:schemeClr val="accent4">
                  <a:lumMod val="40000"/>
                  <a:lumOff val="60000"/>
                </a:schemeClr>
              </a:solidFill>
            </a:rPr>
            <a:t> SHOP</a:t>
          </a:r>
          <a:endParaRPr lang="en-US" sz="2000" b="1">
            <a:solidFill>
              <a:schemeClr val="accent4">
                <a:lumMod val="40000"/>
                <a:lumOff val="60000"/>
              </a:schemeClr>
            </a:solidFill>
          </a:endParaRPr>
        </a:p>
      </xdr:txBody>
    </xdr:sp>
    <xdr:clientData/>
  </xdr:twoCellAnchor>
  <xdr:twoCellAnchor editAs="oneCell">
    <xdr:from>
      <xdr:col>8</xdr:col>
      <xdr:colOff>367228</xdr:colOff>
      <xdr:row>1</xdr:row>
      <xdr:rowOff>0</xdr:rowOff>
    </xdr:from>
    <xdr:to>
      <xdr:col>15</xdr:col>
      <xdr:colOff>215447</xdr:colOff>
      <xdr:row>5</xdr:row>
      <xdr:rowOff>30603</xdr:rowOff>
    </xdr:to>
    <mc:AlternateContent xmlns:mc="http://schemas.openxmlformats.org/markup-compatibility/2006">
      <mc:Choice xmlns:a14="http://schemas.microsoft.com/office/drawing/2010/main" Requires="a14">
        <xdr:graphicFrame macro="">
          <xdr:nvGraphicFramePr>
            <xdr:cNvPr id="141" name="Sales Type">
              <a:extLst>
                <a:ext uri="{FF2B5EF4-FFF2-40B4-BE49-F238E27FC236}">
                  <a16:creationId xmlns:a16="http://schemas.microsoft.com/office/drawing/2014/main" id="{E9E029D2-D521-48B4-A932-0491CF96EE4A}"/>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dr:sp macro="" textlink="">
          <xdr:nvSpPr>
            <xdr:cNvPr id="0" name=""/>
            <xdr:cNvSpPr>
              <a:spLocks noTextEdit="1"/>
            </xdr:cNvSpPr>
          </xdr:nvSpPr>
          <xdr:spPr>
            <a:xfrm>
              <a:off x="5275025" y="182966"/>
              <a:ext cx="4142541" cy="762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229518</xdr:colOff>
      <xdr:row>0</xdr:row>
      <xdr:rowOff>175964</xdr:rowOff>
    </xdr:from>
    <xdr:to>
      <xdr:col>19</xdr:col>
      <xdr:colOff>351731</xdr:colOff>
      <xdr:row>5</xdr:row>
      <xdr:rowOff>34527</xdr:rowOff>
    </xdr:to>
    <mc:AlternateContent xmlns:mc="http://schemas.openxmlformats.org/markup-compatibility/2006">
      <mc:Choice xmlns:a14="http://schemas.microsoft.com/office/drawing/2010/main" Requires="a14">
        <xdr:graphicFrame macro="">
          <xdr:nvGraphicFramePr>
            <xdr:cNvPr id="142" name="PAYMENT MODE 1">
              <a:extLst>
                <a:ext uri="{FF2B5EF4-FFF2-40B4-BE49-F238E27FC236}">
                  <a16:creationId xmlns:a16="http://schemas.microsoft.com/office/drawing/2014/main" id="{EE991DE9-D3D2-4CDE-B89D-F3454A528BBB}"/>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9431637" y="175964"/>
              <a:ext cx="2576111" cy="7733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266290</xdr:colOff>
      <xdr:row>12</xdr:row>
      <xdr:rowOff>86102</xdr:rowOff>
    </xdr:from>
    <xdr:to>
      <xdr:col>2</xdr:col>
      <xdr:colOff>348226</xdr:colOff>
      <xdr:row>32</xdr:row>
      <xdr:rowOff>107108</xdr:rowOff>
    </xdr:to>
    <mc:AlternateContent xmlns:mc="http://schemas.openxmlformats.org/markup-compatibility/2006">
      <mc:Choice xmlns:a14="http://schemas.microsoft.com/office/drawing/2010/main" Requires="a14">
        <xdr:graphicFrame macro="">
          <xdr:nvGraphicFramePr>
            <xdr:cNvPr id="143" name="MONTH 1">
              <a:extLst>
                <a:ext uri="{FF2B5EF4-FFF2-40B4-BE49-F238E27FC236}">
                  <a16:creationId xmlns:a16="http://schemas.microsoft.com/office/drawing/2014/main" id="{37678925-A07E-446B-B78B-4CEE9CE382A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66290" y="2281695"/>
              <a:ext cx="1308885" cy="36803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299815</xdr:colOff>
      <xdr:row>6</xdr:row>
      <xdr:rowOff>129152</xdr:rowOff>
    </xdr:from>
    <xdr:to>
      <xdr:col>2</xdr:col>
      <xdr:colOff>307780</xdr:colOff>
      <xdr:row>11</xdr:row>
      <xdr:rowOff>118389</xdr:rowOff>
    </xdr:to>
    <mc:AlternateContent xmlns:mc="http://schemas.openxmlformats.org/markup-compatibility/2006">
      <mc:Choice xmlns:a14="http://schemas.microsoft.com/office/drawing/2010/main" Requires="a14">
        <xdr:graphicFrame macro="">
          <xdr:nvGraphicFramePr>
            <xdr:cNvPr id="144" name="YEAR 1">
              <a:extLst>
                <a:ext uri="{FF2B5EF4-FFF2-40B4-BE49-F238E27FC236}">
                  <a16:creationId xmlns:a16="http://schemas.microsoft.com/office/drawing/2014/main" id="{FF8BDD95-D204-4672-9140-28EA106C68B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99815" y="1226949"/>
              <a:ext cx="1234914" cy="904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91622</xdr:colOff>
      <xdr:row>9</xdr:row>
      <xdr:rowOff>58055</xdr:rowOff>
    </xdr:from>
    <xdr:to>
      <xdr:col>18</xdr:col>
      <xdr:colOff>166008</xdr:colOff>
      <xdr:row>12</xdr:row>
      <xdr:rowOff>124730</xdr:rowOff>
    </xdr:to>
    <xdr:sp macro="" textlink="Analysis!G5">
      <xdr:nvSpPr>
        <xdr:cNvPr id="139" name="TextBox 138">
          <a:extLst>
            <a:ext uri="{FF2B5EF4-FFF2-40B4-BE49-F238E27FC236}">
              <a16:creationId xmlns:a16="http://schemas.microsoft.com/office/drawing/2014/main" id="{B2891D0B-699E-4204-9198-64BD48585AD8}"/>
            </a:ext>
          </a:extLst>
        </xdr:cNvPr>
        <xdr:cNvSpPr txBox="1"/>
      </xdr:nvSpPr>
      <xdr:spPr>
        <a:xfrm>
          <a:off x="9853191" y="1738937"/>
          <a:ext cx="1294582" cy="626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30B1E2A-C009-46E9-8D6D-D2635B6B91E9}" type="TxLink">
            <a:rPr lang="en-US" sz="1600" b="1" i="0" u="none" strike="noStrike">
              <a:solidFill>
                <a:sysClr val="windowText" lastClr="000000"/>
              </a:solidFill>
              <a:latin typeface="Calibri"/>
              <a:ea typeface="+mn-ea"/>
              <a:cs typeface="Calibri"/>
            </a:rPr>
            <a:pPr marL="0" indent="0" algn="ctr"/>
            <a:t>Category04</a:t>
          </a:fld>
          <a:endParaRPr lang="en-US" sz="1600" b="1" i="0" u="none" strike="noStrike">
            <a:solidFill>
              <a:sysClr val="windowText" lastClr="000000"/>
            </a:solidFill>
            <a:latin typeface="Calibri"/>
            <a:ea typeface="+mn-ea"/>
            <a:cs typeface="Calibri"/>
          </a:endParaRPr>
        </a:p>
      </xdr:txBody>
    </xdr:sp>
    <xdr:clientData/>
  </xdr:twoCellAnchor>
  <xdr:twoCellAnchor>
    <xdr:from>
      <xdr:col>15</xdr:col>
      <xdr:colOff>312058</xdr:colOff>
      <xdr:row>10</xdr:row>
      <xdr:rowOff>131078</xdr:rowOff>
    </xdr:from>
    <xdr:to>
      <xdr:col>18</xdr:col>
      <xdr:colOff>510267</xdr:colOff>
      <xdr:row>14</xdr:row>
      <xdr:rowOff>16325</xdr:rowOff>
    </xdr:to>
    <xdr:sp macro="" textlink="Analysis!H5">
      <xdr:nvSpPr>
        <xdr:cNvPr id="140" name="TextBox 139">
          <a:extLst>
            <a:ext uri="{FF2B5EF4-FFF2-40B4-BE49-F238E27FC236}">
              <a16:creationId xmlns:a16="http://schemas.microsoft.com/office/drawing/2014/main" id="{9715EE6A-83F2-42DA-BB3B-2836FF5BD1C4}"/>
            </a:ext>
          </a:extLst>
        </xdr:cNvPr>
        <xdr:cNvSpPr txBox="1"/>
      </xdr:nvSpPr>
      <xdr:spPr>
        <a:xfrm>
          <a:off x="9463529" y="1998725"/>
          <a:ext cx="2028503" cy="632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B9B45BC-1434-47AC-86E7-1CECCE227A21}" type="TxLink">
            <a:rPr lang="en-US" sz="1600" b="1" i="0" u="none" strike="noStrike">
              <a:solidFill>
                <a:sysClr val="windowText" lastClr="000000"/>
              </a:solidFill>
              <a:latin typeface="Calibri"/>
              <a:ea typeface="+mn-ea"/>
              <a:cs typeface="Calibri"/>
            </a:rPr>
            <a:pPr marL="0" indent="0" algn="ctr"/>
            <a:t> $95,269.40 </a:t>
          </a:fld>
          <a:endParaRPr lang="en-US" sz="1600" b="1" i="0" u="none" strike="noStrike">
            <a:solidFill>
              <a:sysClr val="windowText" lastClr="000000"/>
            </a:solidFill>
            <a:latin typeface="Calibri"/>
            <a:ea typeface="+mn-ea"/>
            <a:cs typeface="Calibri"/>
          </a:endParaRPr>
        </a:p>
      </xdr:txBody>
    </xdr:sp>
    <xdr:clientData/>
  </xdr:twoCellAnchor>
  <xdr:twoCellAnchor>
    <xdr:from>
      <xdr:col>3</xdr:col>
      <xdr:colOff>55436</xdr:colOff>
      <xdr:row>26</xdr:row>
      <xdr:rowOff>145848</xdr:rowOff>
    </xdr:from>
    <xdr:to>
      <xdr:col>11</xdr:col>
      <xdr:colOff>370417</xdr:colOff>
      <xdr:row>36</xdr:row>
      <xdr:rowOff>88195</xdr:rowOff>
    </xdr:to>
    <xdr:graphicFrame macro="">
      <xdr:nvGraphicFramePr>
        <xdr:cNvPr id="145" name="Chart 144">
          <a:extLst>
            <a:ext uri="{FF2B5EF4-FFF2-40B4-BE49-F238E27FC236}">
              <a16:creationId xmlns:a16="http://schemas.microsoft.com/office/drawing/2014/main" id="{5BD7BA7B-B971-4694-89A2-24E0962D0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51674</xdr:colOff>
      <xdr:row>14</xdr:row>
      <xdr:rowOff>112660</xdr:rowOff>
    </xdr:from>
    <xdr:to>
      <xdr:col>11</xdr:col>
      <xdr:colOff>390768</xdr:colOff>
      <xdr:row>22</xdr:row>
      <xdr:rowOff>177067</xdr:rowOff>
    </xdr:to>
    <xdr:graphicFrame macro="">
      <xdr:nvGraphicFramePr>
        <xdr:cNvPr id="146" name="Chart 145">
          <a:extLst>
            <a:ext uri="{FF2B5EF4-FFF2-40B4-BE49-F238E27FC236}">
              <a16:creationId xmlns:a16="http://schemas.microsoft.com/office/drawing/2014/main" id="{7F219DFF-E973-4592-A148-1AD2A5B3D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70555</xdr:colOff>
      <xdr:row>14</xdr:row>
      <xdr:rowOff>171350</xdr:rowOff>
    </xdr:from>
    <xdr:to>
      <xdr:col>14</xdr:col>
      <xdr:colOff>370417</xdr:colOff>
      <xdr:row>22</xdr:row>
      <xdr:rowOff>123473</xdr:rowOff>
    </xdr:to>
    <xdr:graphicFrame macro="">
      <xdr:nvGraphicFramePr>
        <xdr:cNvPr id="147" name="Chart 146">
          <a:extLst>
            <a:ext uri="{FF2B5EF4-FFF2-40B4-BE49-F238E27FC236}">
              <a16:creationId xmlns:a16="http://schemas.microsoft.com/office/drawing/2014/main" id="{0596FCD2-6001-4AA4-9B87-94C4016CE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61736</xdr:colOff>
      <xdr:row>26</xdr:row>
      <xdr:rowOff>158750</xdr:rowOff>
    </xdr:from>
    <xdr:to>
      <xdr:col>14</xdr:col>
      <xdr:colOff>335139</xdr:colOff>
      <xdr:row>36</xdr:row>
      <xdr:rowOff>114653</xdr:rowOff>
    </xdr:to>
    <xdr:graphicFrame macro="">
      <xdr:nvGraphicFramePr>
        <xdr:cNvPr id="148" name="Chart 147">
          <a:extLst>
            <a:ext uri="{FF2B5EF4-FFF2-40B4-BE49-F238E27FC236}">
              <a16:creationId xmlns:a16="http://schemas.microsoft.com/office/drawing/2014/main" id="{AD72B19A-5698-4524-ADAC-89B98743F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15</xdr:col>
      <xdr:colOff>124733</xdr:colOff>
      <xdr:row>22</xdr:row>
      <xdr:rowOff>79375</xdr:rowOff>
    </xdr:from>
    <xdr:to>
      <xdr:col>19</xdr:col>
      <xdr:colOff>215447</xdr:colOff>
      <xdr:row>36</xdr:row>
      <xdr:rowOff>124732</xdr:rowOff>
    </xdr:to>
    <mc:AlternateContent xmlns:mc="http://schemas.openxmlformats.org/markup-compatibility/2006">
      <mc:Choice xmlns:cx1="http://schemas.microsoft.com/office/drawing/2015/9/8/chartex" Requires="cx1">
        <xdr:graphicFrame macro="">
          <xdr:nvGraphicFramePr>
            <xdr:cNvPr id="157" name="Chart 156">
              <a:extLst>
                <a:ext uri="{FF2B5EF4-FFF2-40B4-BE49-F238E27FC236}">
                  <a16:creationId xmlns:a16="http://schemas.microsoft.com/office/drawing/2014/main" id="{97610A3B-1DBE-4D97-AF54-FF39E789CA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276204" y="4188199"/>
              <a:ext cx="2531106" cy="26600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428314</xdr:colOff>
      <xdr:row>33</xdr:row>
      <xdr:rowOff>95250</xdr:rowOff>
    </xdr:from>
    <xdr:to>
      <xdr:col>2</xdr:col>
      <xdr:colOff>21166</xdr:colOff>
      <xdr:row>37</xdr:row>
      <xdr:rowOff>79064</xdr:rowOff>
    </xdr:to>
    <xdr:pic>
      <xdr:nvPicPr>
        <xdr:cNvPr id="161" name="Picture 160">
          <a:hlinkClick xmlns:r="http://schemas.openxmlformats.org/officeDocument/2006/relationships" r:id="rId22"/>
          <a:extLst>
            <a:ext uri="{FF2B5EF4-FFF2-40B4-BE49-F238E27FC236}">
              <a16:creationId xmlns:a16="http://schemas.microsoft.com/office/drawing/2014/main" id="{8A11807C-D170-41CF-88D9-CCDFF218AC5A}"/>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28314" y="6032500"/>
          <a:ext cx="820519" cy="7034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dia" refreshedDate="45204.117181712965" createdVersion="7" refreshedVersion="7" minRefreshableVersion="3" recordCount="527" xr:uid="{ABEBD604-5BB4-46A2-B8D1-B6D773312D03}">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7">
      <sharedItems containsSemiMixedTypes="0" containsString="0" containsNumber="1" containsInteger="1" minValue="5" maxValue="150"/>
    </cacheField>
    <cacheField name="SELLING PRICE" numFmtId="167">
      <sharedItems containsSemiMixedTypes="0" containsString="0" containsNumber="1" minValue="6.7" maxValue="210"/>
    </cacheField>
    <cacheField name="TOTAL BUYING VALUE" numFmtId="167">
      <sharedItems containsSemiMixedTypes="0" containsString="0" containsNumber="1" containsInteger="1" minValue="5" maxValue="2250" count="289">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sharedItems>
    </cacheField>
    <cacheField name="TOTAL SELLING VALUE" numFmtId="167">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4319140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x v="0"/>
    <n v="1412.64"/>
    <x v="0"/>
    <x v="0"/>
    <x v="0"/>
  </r>
  <r>
    <d v="2021-01-02T00:00:00"/>
    <s v="P0038"/>
    <n v="15"/>
    <x v="1"/>
    <x v="1"/>
    <n v="0"/>
    <x v="1"/>
    <x v="1"/>
    <x v="1"/>
    <n v="72"/>
    <n v="79.92"/>
    <x v="1"/>
    <n v="1198.8"/>
    <x v="1"/>
    <x v="0"/>
    <x v="0"/>
  </r>
  <r>
    <d v="2021-01-02T00:00:00"/>
    <s v="P0013"/>
    <n v="6"/>
    <x v="2"/>
    <x v="1"/>
    <n v="0"/>
    <x v="2"/>
    <x v="2"/>
    <x v="1"/>
    <n v="112"/>
    <n v="122.08"/>
    <x v="2"/>
    <n v="732.48"/>
    <x v="1"/>
    <x v="0"/>
    <x v="0"/>
  </r>
  <r>
    <d v="2021-01-03T00:00:00"/>
    <s v="P0004"/>
    <n v="5"/>
    <x v="2"/>
    <x v="0"/>
    <n v="0"/>
    <x v="3"/>
    <x v="3"/>
    <x v="2"/>
    <n v="44"/>
    <n v="48.84"/>
    <x v="3"/>
    <n v="244.20000000000002"/>
    <x v="2"/>
    <x v="0"/>
    <x v="0"/>
  </r>
  <r>
    <d v="2021-01-04T00:00:00"/>
    <s v="P0035"/>
    <n v="12"/>
    <x v="1"/>
    <x v="0"/>
    <n v="0"/>
    <x v="4"/>
    <x v="4"/>
    <x v="3"/>
    <n v="5"/>
    <n v="6.7"/>
    <x v="4"/>
    <n v="80.400000000000006"/>
    <x v="3"/>
    <x v="0"/>
    <x v="0"/>
  </r>
  <r>
    <d v="2021-01-09T00:00:00"/>
    <s v="P0031"/>
    <n v="1"/>
    <x v="2"/>
    <x v="1"/>
    <n v="0"/>
    <x v="5"/>
    <x v="4"/>
    <x v="1"/>
    <n v="93"/>
    <n v="104.16"/>
    <x v="5"/>
    <n v="104.16"/>
    <x v="4"/>
    <x v="0"/>
    <x v="0"/>
  </r>
  <r>
    <d v="2021-01-09T00:00:00"/>
    <s v="P0003"/>
    <n v="8"/>
    <x v="2"/>
    <x v="1"/>
    <n v="0"/>
    <x v="6"/>
    <x v="3"/>
    <x v="1"/>
    <n v="71"/>
    <n v="80.94"/>
    <x v="6"/>
    <n v="647.52"/>
    <x v="4"/>
    <x v="0"/>
    <x v="0"/>
  </r>
  <r>
    <d v="2021-01-09T00:00:00"/>
    <s v="P0025"/>
    <n v="4"/>
    <x v="2"/>
    <x v="0"/>
    <n v="0"/>
    <x v="7"/>
    <x v="0"/>
    <x v="3"/>
    <n v="7"/>
    <n v="8.33"/>
    <x v="7"/>
    <n v="33.32"/>
    <x v="4"/>
    <x v="0"/>
    <x v="0"/>
  </r>
  <r>
    <d v="2021-01-11T00:00:00"/>
    <s v="P0037"/>
    <n v="3"/>
    <x v="2"/>
    <x v="1"/>
    <n v="0"/>
    <x v="8"/>
    <x v="1"/>
    <x v="1"/>
    <n v="67"/>
    <n v="85.76"/>
    <x v="8"/>
    <n v="257.28000000000003"/>
    <x v="5"/>
    <x v="0"/>
    <x v="0"/>
  </r>
  <r>
    <d v="2021-01-11T00:00:00"/>
    <s v="P0014"/>
    <n v="4"/>
    <x v="0"/>
    <x v="0"/>
    <n v="0"/>
    <x v="9"/>
    <x v="2"/>
    <x v="1"/>
    <n v="112"/>
    <n v="146.72"/>
    <x v="9"/>
    <n v="586.88"/>
    <x v="5"/>
    <x v="0"/>
    <x v="0"/>
  </r>
  <r>
    <d v="2021-01-11T00:00:00"/>
    <s v="P0042"/>
    <n v="4"/>
    <x v="2"/>
    <x v="0"/>
    <n v="0"/>
    <x v="10"/>
    <x v="1"/>
    <x v="0"/>
    <n v="120"/>
    <n v="162"/>
    <x v="10"/>
    <n v="648"/>
    <x v="5"/>
    <x v="0"/>
    <x v="0"/>
  </r>
  <r>
    <d v="2021-01-12T00:00:00"/>
    <s v="P0042"/>
    <n v="10"/>
    <x v="1"/>
    <x v="1"/>
    <n v="0"/>
    <x v="10"/>
    <x v="1"/>
    <x v="0"/>
    <n v="120"/>
    <n v="162"/>
    <x v="11"/>
    <n v="1620"/>
    <x v="6"/>
    <x v="0"/>
    <x v="0"/>
  </r>
  <r>
    <d v="2021-01-18T00:00:00"/>
    <s v="P0044"/>
    <n v="13"/>
    <x v="2"/>
    <x v="0"/>
    <n v="0"/>
    <x v="11"/>
    <x v="1"/>
    <x v="1"/>
    <n v="76"/>
    <n v="82.08"/>
    <x v="12"/>
    <n v="1067.04"/>
    <x v="7"/>
    <x v="0"/>
    <x v="0"/>
  </r>
  <r>
    <d v="2021-01-18T00:00:00"/>
    <s v="P0023"/>
    <n v="3"/>
    <x v="1"/>
    <x v="1"/>
    <n v="0"/>
    <x v="12"/>
    <x v="0"/>
    <x v="0"/>
    <n v="141"/>
    <n v="149.46"/>
    <x v="13"/>
    <n v="448.38"/>
    <x v="7"/>
    <x v="0"/>
    <x v="0"/>
  </r>
  <r>
    <d v="2021-01-19T00:00:00"/>
    <s v="P0035"/>
    <n v="6"/>
    <x v="2"/>
    <x v="1"/>
    <n v="0"/>
    <x v="4"/>
    <x v="4"/>
    <x v="3"/>
    <n v="5"/>
    <n v="6.7"/>
    <x v="14"/>
    <n v="40.200000000000003"/>
    <x v="8"/>
    <x v="0"/>
    <x v="0"/>
  </r>
  <r>
    <d v="2021-01-20T00:00:00"/>
    <s v="P0034"/>
    <n v="4"/>
    <x v="2"/>
    <x v="1"/>
    <n v="0"/>
    <x v="13"/>
    <x v="4"/>
    <x v="2"/>
    <n v="55"/>
    <n v="58.3"/>
    <x v="3"/>
    <n v="233.2"/>
    <x v="9"/>
    <x v="0"/>
    <x v="0"/>
  </r>
  <r>
    <d v="2021-01-20T00:00:00"/>
    <s v="P0020"/>
    <n v="4"/>
    <x v="2"/>
    <x v="1"/>
    <n v="0"/>
    <x v="14"/>
    <x v="0"/>
    <x v="2"/>
    <n v="61"/>
    <n v="76.25"/>
    <x v="15"/>
    <n v="305"/>
    <x v="9"/>
    <x v="0"/>
    <x v="0"/>
  </r>
  <r>
    <d v="2021-01-21T00:00:00"/>
    <s v="P0004"/>
    <n v="15"/>
    <x v="0"/>
    <x v="1"/>
    <n v="0"/>
    <x v="3"/>
    <x v="3"/>
    <x v="2"/>
    <n v="44"/>
    <n v="48.84"/>
    <x v="16"/>
    <n v="732.6"/>
    <x v="10"/>
    <x v="0"/>
    <x v="0"/>
  </r>
  <r>
    <d v="2021-01-21T00:00:00"/>
    <s v="P0003"/>
    <n v="9"/>
    <x v="2"/>
    <x v="0"/>
    <n v="0"/>
    <x v="6"/>
    <x v="3"/>
    <x v="1"/>
    <n v="71"/>
    <n v="80.94"/>
    <x v="17"/>
    <n v="728.46"/>
    <x v="10"/>
    <x v="0"/>
    <x v="0"/>
  </r>
  <r>
    <d v="2021-01-21T00:00:00"/>
    <s v="P0042"/>
    <n v="6"/>
    <x v="2"/>
    <x v="0"/>
    <n v="0"/>
    <x v="10"/>
    <x v="1"/>
    <x v="0"/>
    <n v="120"/>
    <n v="162"/>
    <x v="18"/>
    <n v="972"/>
    <x v="10"/>
    <x v="0"/>
    <x v="0"/>
  </r>
  <r>
    <d v="2021-01-25T00:00:00"/>
    <s v="P0034"/>
    <n v="6"/>
    <x v="2"/>
    <x v="1"/>
    <n v="0"/>
    <x v="13"/>
    <x v="4"/>
    <x v="2"/>
    <n v="55"/>
    <n v="58.3"/>
    <x v="19"/>
    <n v="349.79999999999995"/>
    <x v="11"/>
    <x v="0"/>
    <x v="0"/>
  </r>
  <r>
    <d v="2021-01-25T00:00:00"/>
    <s v="P0035"/>
    <n v="7"/>
    <x v="2"/>
    <x v="0"/>
    <n v="0"/>
    <x v="4"/>
    <x v="4"/>
    <x v="3"/>
    <n v="5"/>
    <n v="6.7"/>
    <x v="20"/>
    <n v="46.9"/>
    <x v="11"/>
    <x v="0"/>
    <x v="0"/>
  </r>
  <r>
    <d v="2021-01-25T00:00:00"/>
    <s v="P0031"/>
    <n v="14"/>
    <x v="2"/>
    <x v="0"/>
    <n v="0"/>
    <x v="5"/>
    <x v="4"/>
    <x v="1"/>
    <n v="93"/>
    <n v="104.16"/>
    <x v="21"/>
    <n v="1458.24"/>
    <x v="11"/>
    <x v="0"/>
    <x v="0"/>
  </r>
  <r>
    <d v="2021-01-26T00:00:00"/>
    <s v="P0044"/>
    <n v="9"/>
    <x v="0"/>
    <x v="1"/>
    <n v="0"/>
    <x v="11"/>
    <x v="1"/>
    <x v="1"/>
    <n v="76"/>
    <n v="82.08"/>
    <x v="22"/>
    <n v="738.72"/>
    <x v="12"/>
    <x v="0"/>
    <x v="0"/>
  </r>
  <r>
    <d v="2021-01-26T00:00:00"/>
    <s v="P0006"/>
    <n v="7"/>
    <x v="1"/>
    <x v="1"/>
    <n v="0"/>
    <x v="15"/>
    <x v="3"/>
    <x v="1"/>
    <n v="75"/>
    <n v="85.5"/>
    <x v="23"/>
    <n v="598.5"/>
    <x v="12"/>
    <x v="0"/>
    <x v="0"/>
  </r>
  <r>
    <d v="2021-01-26T00:00:00"/>
    <s v="P0001"/>
    <n v="7"/>
    <x v="1"/>
    <x v="0"/>
    <n v="0"/>
    <x v="16"/>
    <x v="3"/>
    <x v="1"/>
    <n v="98"/>
    <n v="103.88"/>
    <x v="24"/>
    <n v="727.16"/>
    <x v="12"/>
    <x v="0"/>
    <x v="0"/>
  </r>
  <r>
    <d v="2021-01-27T00:00:00"/>
    <s v="P0040"/>
    <n v="7"/>
    <x v="0"/>
    <x v="0"/>
    <n v="0"/>
    <x v="17"/>
    <x v="1"/>
    <x v="1"/>
    <n v="90"/>
    <n v="115.2"/>
    <x v="25"/>
    <n v="806.4"/>
    <x v="13"/>
    <x v="0"/>
    <x v="0"/>
  </r>
  <r>
    <d v="2021-01-27T00:00:00"/>
    <s v="P0032"/>
    <n v="3"/>
    <x v="0"/>
    <x v="0"/>
    <n v="0"/>
    <x v="18"/>
    <x v="4"/>
    <x v="1"/>
    <n v="89"/>
    <n v="117.48"/>
    <x v="26"/>
    <n v="352.44"/>
    <x v="13"/>
    <x v="0"/>
    <x v="0"/>
  </r>
  <r>
    <d v="2021-01-28T00:00:00"/>
    <s v="P0004"/>
    <n v="10"/>
    <x v="1"/>
    <x v="1"/>
    <n v="0"/>
    <x v="3"/>
    <x v="3"/>
    <x v="2"/>
    <n v="44"/>
    <n v="48.84"/>
    <x v="27"/>
    <n v="488.40000000000003"/>
    <x v="14"/>
    <x v="0"/>
    <x v="0"/>
  </r>
  <r>
    <d v="2021-01-28T00:00:00"/>
    <s v="P0029"/>
    <n v="2"/>
    <x v="2"/>
    <x v="1"/>
    <n v="0"/>
    <x v="19"/>
    <x v="4"/>
    <x v="2"/>
    <n v="47"/>
    <n v="53.11"/>
    <x v="28"/>
    <n v="106.22"/>
    <x v="14"/>
    <x v="0"/>
    <x v="0"/>
  </r>
  <r>
    <d v="2021-02-02T00:00:00"/>
    <s v="P0010"/>
    <n v="7"/>
    <x v="1"/>
    <x v="0"/>
    <n v="0"/>
    <x v="20"/>
    <x v="2"/>
    <x v="0"/>
    <n v="148"/>
    <n v="164.28"/>
    <x v="29"/>
    <n v="1149.96"/>
    <x v="1"/>
    <x v="1"/>
    <x v="0"/>
  </r>
  <r>
    <d v="2021-02-03T00:00:00"/>
    <s v="P0016"/>
    <n v="13"/>
    <x v="2"/>
    <x v="0"/>
    <n v="0"/>
    <x v="21"/>
    <x v="2"/>
    <x v="3"/>
    <n v="13"/>
    <n v="16.64"/>
    <x v="30"/>
    <n v="216.32"/>
    <x v="2"/>
    <x v="1"/>
    <x v="0"/>
  </r>
  <r>
    <d v="2021-02-03T00:00:00"/>
    <s v="P0022"/>
    <n v="2"/>
    <x v="0"/>
    <x v="1"/>
    <n v="0"/>
    <x v="22"/>
    <x v="0"/>
    <x v="0"/>
    <n v="121"/>
    <n v="141.57"/>
    <x v="31"/>
    <n v="283.14"/>
    <x v="2"/>
    <x v="1"/>
    <x v="0"/>
  </r>
  <r>
    <d v="2021-02-04T00:00:00"/>
    <s v="P0037"/>
    <n v="4"/>
    <x v="1"/>
    <x v="0"/>
    <n v="0"/>
    <x v="8"/>
    <x v="1"/>
    <x v="1"/>
    <n v="67"/>
    <n v="85.76"/>
    <x v="32"/>
    <n v="343.04"/>
    <x v="3"/>
    <x v="1"/>
    <x v="0"/>
  </r>
  <r>
    <d v="2021-02-05T00:00:00"/>
    <s v="P0043"/>
    <n v="7"/>
    <x v="1"/>
    <x v="1"/>
    <n v="0"/>
    <x v="23"/>
    <x v="1"/>
    <x v="1"/>
    <n v="67"/>
    <n v="83.08"/>
    <x v="33"/>
    <n v="581.55999999999995"/>
    <x v="15"/>
    <x v="1"/>
    <x v="0"/>
  </r>
  <r>
    <d v="2021-02-05T00:00:00"/>
    <s v="P0005"/>
    <n v="1"/>
    <x v="2"/>
    <x v="1"/>
    <n v="0"/>
    <x v="24"/>
    <x v="3"/>
    <x v="0"/>
    <n v="133"/>
    <n v="155.61000000000001"/>
    <x v="34"/>
    <n v="155.61000000000001"/>
    <x v="15"/>
    <x v="1"/>
    <x v="0"/>
  </r>
  <r>
    <d v="2021-02-05T00:00:00"/>
    <s v="P0043"/>
    <n v="9"/>
    <x v="2"/>
    <x v="1"/>
    <n v="0"/>
    <x v="23"/>
    <x v="1"/>
    <x v="1"/>
    <n v="67"/>
    <n v="83.08"/>
    <x v="35"/>
    <n v="747.72"/>
    <x v="15"/>
    <x v="1"/>
    <x v="0"/>
  </r>
  <r>
    <d v="2021-02-06T00:00:00"/>
    <s v="P0035"/>
    <n v="1"/>
    <x v="2"/>
    <x v="1"/>
    <n v="0"/>
    <x v="4"/>
    <x v="4"/>
    <x v="3"/>
    <n v="5"/>
    <n v="6.7"/>
    <x v="36"/>
    <n v="6.7"/>
    <x v="16"/>
    <x v="1"/>
    <x v="0"/>
  </r>
  <r>
    <d v="2021-02-09T00:00:00"/>
    <s v="P0034"/>
    <n v="14"/>
    <x v="2"/>
    <x v="0"/>
    <n v="0"/>
    <x v="13"/>
    <x v="4"/>
    <x v="2"/>
    <n v="55"/>
    <n v="58.3"/>
    <x v="37"/>
    <n v="816.19999999999993"/>
    <x v="4"/>
    <x v="1"/>
    <x v="0"/>
  </r>
  <r>
    <d v="2021-02-12T00:00:00"/>
    <s v="P0008"/>
    <n v="7"/>
    <x v="2"/>
    <x v="1"/>
    <n v="0"/>
    <x v="25"/>
    <x v="3"/>
    <x v="1"/>
    <n v="83"/>
    <n v="94.62"/>
    <x v="38"/>
    <n v="662.34"/>
    <x v="6"/>
    <x v="1"/>
    <x v="0"/>
  </r>
  <r>
    <d v="2021-02-12T00:00:00"/>
    <s v="P0023"/>
    <n v="9"/>
    <x v="1"/>
    <x v="1"/>
    <n v="0"/>
    <x v="12"/>
    <x v="0"/>
    <x v="0"/>
    <n v="141"/>
    <n v="149.46"/>
    <x v="39"/>
    <n v="1345.14"/>
    <x v="6"/>
    <x v="1"/>
    <x v="0"/>
  </r>
  <r>
    <d v="2021-02-15T00:00:00"/>
    <s v="P0027"/>
    <n v="4"/>
    <x v="2"/>
    <x v="0"/>
    <n v="0"/>
    <x v="26"/>
    <x v="4"/>
    <x v="2"/>
    <n v="48"/>
    <n v="57.120000000000005"/>
    <x v="40"/>
    <n v="228.48000000000002"/>
    <x v="17"/>
    <x v="1"/>
    <x v="0"/>
  </r>
  <r>
    <d v="2021-02-18T00:00:00"/>
    <s v="P0015"/>
    <n v="6"/>
    <x v="1"/>
    <x v="1"/>
    <n v="0"/>
    <x v="27"/>
    <x v="2"/>
    <x v="3"/>
    <n v="12"/>
    <n v="15.719999999999999"/>
    <x v="41"/>
    <n v="94.32"/>
    <x v="7"/>
    <x v="1"/>
    <x v="0"/>
  </r>
  <r>
    <d v="2021-02-20T00:00:00"/>
    <s v="P0030"/>
    <n v="11"/>
    <x v="1"/>
    <x v="1"/>
    <n v="0"/>
    <x v="28"/>
    <x v="4"/>
    <x v="0"/>
    <n v="148"/>
    <n v="201.28"/>
    <x v="42"/>
    <n v="2214.08"/>
    <x v="9"/>
    <x v="1"/>
    <x v="0"/>
  </r>
  <r>
    <d v="2021-02-22T00:00:00"/>
    <s v="P0013"/>
    <n v="5"/>
    <x v="1"/>
    <x v="1"/>
    <n v="0"/>
    <x v="2"/>
    <x v="2"/>
    <x v="1"/>
    <n v="112"/>
    <n v="122.08"/>
    <x v="43"/>
    <n v="610.4"/>
    <x v="18"/>
    <x v="1"/>
    <x v="0"/>
  </r>
  <r>
    <d v="2021-02-23T00:00:00"/>
    <s v="P0025"/>
    <n v="3"/>
    <x v="2"/>
    <x v="1"/>
    <n v="0"/>
    <x v="7"/>
    <x v="0"/>
    <x v="3"/>
    <n v="7"/>
    <n v="8.33"/>
    <x v="44"/>
    <n v="24.990000000000002"/>
    <x v="19"/>
    <x v="1"/>
    <x v="0"/>
  </r>
  <r>
    <d v="2021-02-23T00:00:00"/>
    <s v="P0005"/>
    <n v="2"/>
    <x v="2"/>
    <x v="0"/>
    <n v="0"/>
    <x v="24"/>
    <x v="3"/>
    <x v="0"/>
    <n v="133"/>
    <n v="155.61000000000001"/>
    <x v="45"/>
    <n v="311.22000000000003"/>
    <x v="19"/>
    <x v="1"/>
    <x v="0"/>
  </r>
  <r>
    <d v="2021-02-25T00:00:00"/>
    <s v="P0002"/>
    <n v="4"/>
    <x v="0"/>
    <x v="0"/>
    <n v="0"/>
    <x v="29"/>
    <x v="3"/>
    <x v="1"/>
    <n v="105"/>
    <n v="142.80000000000001"/>
    <x v="46"/>
    <n v="571.20000000000005"/>
    <x v="11"/>
    <x v="1"/>
    <x v="0"/>
  </r>
  <r>
    <d v="2021-02-25T00:00:00"/>
    <s v="P0032"/>
    <n v="11"/>
    <x v="1"/>
    <x v="1"/>
    <n v="0"/>
    <x v="18"/>
    <x v="4"/>
    <x v="1"/>
    <n v="89"/>
    <n v="117.48"/>
    <x v="47"/>
    <n v="1292.28"/>
    <x v="11"/>
    <x v="1"/>
    <x v="0"/>
  </r>
  <r>
    <d v="2021-02-25T00:00:00"/>
    <s v="P0030"/>
    <n v="2"/>
    <x v="2"/>
    <x v="0"/>
    <n v="0"/>
    <x v="28"/>
    <x v="4"/>
    <x v="0"/>
    <n v="148"/>
    <n v="201.28"/>
    <x v="48"/>
    <n v="402.56"/>
    <x v="11"/>
    <x v="1"/>
    <x v="0"/>
  </r>
  <r>
    <d v="2021-02-27T00:00:00"/>
    <s v="P0018"/>
    <n v="11"/>
    <x v="0"/>
    <x v="0"/>
    <n v="0"/>
    <x v="30"/>
    <x v="2"/>
    <x v="3"/>
    <n v="37"/>
    <n v="49.21"/>
    <x v="49"/>
    <n v="541.31000000000006"/>
    <x v="13"/>
    <x v="1"/>
    <x v="0"/>
  </r>
  <r>
    <d v="2021-03-03T00:00:00"/>
    <s v="P0011"/>
    <n v="1"/>
    <x v="2"/>
    <x v="0"/>
    <n v="0"/>
    <x v="31"/>
    <x v="2"/>
    <x v="2"/>
    <n v="44"/>
    <n v="48.4"/>
    <x v="50"/>
    <n v="48.4"/>
    <x v="2"/>
    <x v="2"/>
    <x v="0"/>
  </r>
  <r>
    <d v="2021-03-07T00:00:00"/>
    <s v="P0021"/>
    <n v="9"/>
    <x v="2"/>
    <x v="1"/>
    <n v="0"/>
    <x v="32"/>
    <x v="0"/>
    <x v="0"/>
    <n v="126"/>
    <n v="162.54"/>
    <x v="51"/>
    <n v="1462.86"/>
    <x v="20"/>
    <x v="2"/>
    <x v="0"/>
  </r>
  <r>
    <d v="2021-03-08T00:00:00"/>
    <s v="P0027"/>
    <n v="6"/>
    <x v="1"/>
    <x v="1"/>
    <n v="0"/>
    <x v="26"/>
    <x v="4"/>
    <x v="2"/>
    <n v="48"/>
    <n v="57.120000000000005"/>
    <x v="52"/>
    <n v="342.72"/>
    <x v="21"/>
    <x v="2"/>
    <x v="0"/>
  </r>
  <r>
    <d v="2021-03-08T00:00:00"/>
    <s v="P0044"/>
    <n v="9"/>
    <x v="1"/>
    <x v="0"/>
    <n v="0"/>
    <x v="11"/>
    <x v="1"/>
    <x v="1"/>
    <n v="76"/>
    <n v="82.08"/>
    <x v="22"/>
    <n v="738.72"/>
    <x v="21"/>
    <x v="2"/>
    <x v="0"/>
  </r>
  <r>
    <d v="2021-03-09T00:00:00"/>
    <s v="P0029"/>
    <n v="6"/>
    <x v="0"/>
    <x v="0"/>
    <n v="0"/>
    <x v="19"/>
    <x v="4"/>
    <x v="2"/>
    <n v="47"/>
    <n v="53.11"/>
    <x v="53"/>
    <n v="318.65999999999997"/>
    <x v="4"/>
    <x v="2"/>
    <x v="0"/>
  </r>
  <r>
    <d v="2021-03-11T00:00:00"/>
    <s v="P0025"/>
    <n v="11"/>
    <x v="2"/>
    <x v="1"/>
    <n v="0"/>
    <x v="7"/>
    <x v="0"/>
    <x v="3"/>
    <n v="7"/>
    <n v="8.33"/>
    <x v="54"/>
    <n v="91.63"/>
    <x v="5"/>
    <x v="2"/>
    <x v="0"/>
  </r>
  <r>
    <d v="2021-03-13T00:00:00"/>
    <s v="P0028"/>
    <n v="10"/>
    <x v="0"/>
    <x v="1"/>
    <n v="0"/>
    <x v="33"/>
    <x v="4"/>
    <x v="3"/>
    <n v="37"/>
    <n v="41.81"/>
    <x v="55"/>
    <n v="418.1"/>
    <x v="22"/>
    <x v="2"/>
    <x v="0"/>
  </r>
  <r>
    <d v="2021-03-15T00:00:00"/>
    <s v="P0039"/>
    <n v="11"/>
    <x v="1"/>
    <x v="1"/>
    <n v="0"/>
    <x v="34"/>
    <x v="1"/>
    <x v="3"/>
    <n v="37"/>
    <n v="42.55"/>
    <x v="49"/>
    <n v="468.04999999999995"/>
    <x v="17"/>
    <x v="2"/>
    <x v="0"/>
  </r>
  <r>
    <d v="2021-03-16T00:00:00"/>
    <s v="P0012"/>
    <n v="14"/>
    <x v="2"/>
    <x v="1"/>
    <n v="0"/>
    <x v="35"/>
    <x v="2"/>
    <x v="1"/>
    <n v="73"/>
    <n v="94.17"/>
    <x v="56"/>
    <n v="1318.38"/>
    <x v="23"/>
    <x v="2"/>
    <x v="0"/>
  </r>
  <r>
    <d v="2021-03-18T00:00:00"/>
    <s v="P0042"/>
    <n v="8"/>
    <x v="0"/>
    <x v="1"/>
    <n v="0"/>
    <x v="10"/>
    <x v="1"/>
    <x v="0"/>
    <n v="120"/>
    <n v="162"/>
    <x v="57"/>
    <n v="1296"/>
    <x v="7"/>
    <x v="2"/>
    <x v="0"/>
  </r>
  <r>
    <d v="2021-03-19T00:00:00"/>
    <s v="P0028"/>
    <n v="9"/>
    <x v="1"/>
    <x v="1"/>
    <n v="0"/>
    <x v="33"/>
    <x v="4"/>
    <x v="3"/>
    <n v="37"/>
    <n v="41.81"/>
    <x v="58"/>
    <n v="376.29"/>
    <x v="8"/>
    <x v="2"/>
    <x v="0"/>
  </r>
  <r>
    <d v="2021-03-21T00:00:00"/>
    <s v="P0020"/>
    <n v="13"/>
    <x v="1"/>
    <x v="0"/>
    <n v="0"/>
    <x v="14"/>
    <x v="0"/>
    <x v="2"/>
    <n v="61"/>
    <n v="76.25"/>
    <x v="59"/>
    <n v="991.25"/>
    <x v="10"/>
    <x v="2"/>
    <x v="0"/>
  </r>
  <r>
    <d v="2021-03-21T00:00:00"/>
    <s v="P0039"/>
    <n v="7"/>
    <x v="2"/>
    <x v="0"/>
    <n v="0"/>
    <x v="34"/>
    <x v="1"/>
    <x v="3"/>
    <n v="37"/>
    <n v="42.55"/>
    <x v="60"/>
    <n v="297.84999999999997"/>
    <x v="10"/>
    <x v="2"/>
    <x v="0"/>
  </r>
  <r>
    <d v="2021-03-22T00:00:00"/>
    <s v="P0002"/>
    <n v="8"/>
    <x v="1"/>
    <x v="0"/>
    <n v="0"/>
    <x v="29"/>
    <x v="3"/>
    <x v="1"/>
    <n v="105"/>
    <n v="142.80000000000001"/>
    <x v="61"/>
    <n v="1142.4000000000001"/>
    <x v="18"/>
    <x v="2"/>
    <x v="0"/>
  </r>
  <r>
    <d v="2021-03-22T00:00:00"/>
    <s v="P0012"/>
    <n v="4"/>
    <x v="1"/>
    <x v="0"/>
    <n v="0"/>
    <x v="35"/>
    <x v="2"/>
    <x v="1"/>
    <n v="73"/>
    <n v="94.17"/>
    <x v="62"/>
    <n v="376.68"/>
    <x v="18"/>
    <x v="2"/>
    <x v="0"/>
  </r>
  <r>
    <d v="2021-03-25T00:00:00"/>
    <s v="P0024"/>
    <n v="14"/>
    <x v="1"/>
    <x v="1"/>
    <n v="0"/>
    <x v="0"/>
    <x v="0"/>
    <x v="0"/>
    <n v="144"/>
    <n v="156.96"/>
    <x v="63"/>
    <n v="2197.44"/>
    <x v="11"/>
    <x v="2"/>
    <x v="0"/>
  </r>
  <r>
    <d v="2021-03-25T00:00:00"/>
    <s v="P0006"/>
    <n v="4"/>
    <x v="2"/>
    <x v="1"/>
    <n v="0"/>
    <x v="15"/>
    <x v="3"/>
    <x v="1"/>
    <n v="75"/>
    <n v="85.5"/>
    <x v="64"/>
    <n v="342"/>
    <x v="11"/>
    <x v="2"/>
    <x v="0"/>
  </r>
  <r>
    <d v="2021-03-25T00:00:00"/>
    <s v="P0029"/>
    <n v="8"/>
    <x v="2"/>
    <x v="1"/>
    <n v="0"/>
    <x v="19"/>
    <x v="4"/>
    <x v="2"/>
    <n v="47"/>
    <n v="53.11"/>
    <x v="65"/>
    <n v="424.88"/>
    <x v="11"/>
    <x v="2"/>
    <x v="0"/>
  </r>
  <r>
    <d v="2021-03-25T00:00:00"/>
    <s v="P0038"/>
    <n v="2"/>
    <x v="2"/>
    <x v="0"/>
    <n v="0"/>
    <x v="1"/>
    <x v="1"/>
    <x v="1"/>
    <n v="72"/>
    <n v="79.92"/>
    <x v="66"/>
    <n v="159.84"/>
    <x v="11"/>
    <x v="2"/>
    <x v="0"/>
  </r>
  <r>
    <d v="2021-03-26T00:00:00"/>
    <s v="P0001"/>
    <n v="4"/>
    <x v="2"/>
    <x v="1"/>
    <n v="0"/>
    <x v="16"/>
    <x v="3"/>
    <x v="1"/>
    <n v="98"/>
    <n v="103.88"/>
    <x v="67"/>
    <n v="415.52"/>
    <x v="12"/>
    <x v="2"/>
    <x v="0"/>
  </r>
  <r>
    <d v="2021-03-26T00:00:00"/>
    <s v="P0042"/>
    <n v="1"/>
    <x v="2"/>
    <x v="1"/>
    <n v="0"/>
    <x v="10"/>
    <x v="1"/>
    <x v="0"/>
    <n v="120"/>
    <n v="162"/>
    <x v="68"/>
    <n v="162"/>
    <x v="12"/>
    <x v="2"/>
    <x v="0"/>
  </r>
  <r>
    <d v="2021-03-26T00:00:00"/>
    <s v="P0010"/>
    <n v="9"/>
    <x v="2"/>
    <x v="0"/>
    <n v="0"/>
    <x v="20"/>
    <x v="2"/>
    <x v="0"/>
    <n v="148"/>
    <n v="164.28"/>
    <x v="69"/>
    <n v="1478.52"/>
    <x v="12"/>
    <x v="2"/>
    <x v="0"/>
  </r>
  <r>
    <d v="2021-03-27T00:00:00"/>
    <s v="P0030"/>
    <n v="3"/>
    <x v="2"/>
    <x v="0"/>
    <n v="0"/>
    <x v="28"/>
    <x v="4"/>
    <x v="0"/>
    <n v="148"/>
    <n v="201.28"/>
    <x v="70"/>
    <n v="603.84"/>
    <x v="13"/>
    <x v="2"/>
    <x v="0"/>
  </r>
  <r>
    <d v="2021-03-28T00:00:00"/>
    <s v="P0007"/>
    <n v="8"/>
    <x v="1"/>
    <x v="1"/>
    <n v="0"/>
    <x v="36"/>
    <x v="3"/>
    <x v="2"/>
    <n v="43"/>
    <n v="47.730000000000004"/>
    <x v="71"/>
    <n v="381.84000000000003"/>
    <x v="14"/>
    <x v="2"/>
    <x v="0"/>
  </r>
  <r>
    <d v="2021-03-30T00:00:00"/>
    <s v="P0038"/>
    <n v="1"/>
    <x v="1"/>
    <x v="1"/>
    <n v="0"/>
    <x v="1"/>
    <x v="1"/>
    <x v="1"/>
    <n v="72"/>
    <n v="79.92"/>
    <x v="41"/>
    <n v="79.92"/>
    <x v="24"/>
    <x v="2"/>
    <x v="0"/>
  </r>
  <r>
    <d v="2021-03-31T00:00:00"/>
    <s v="P0042"/>
    <n v="3"/>
    <x v="2"/>
    <x v="1"/>
    <n v="0"/>
    <x v="10"/>
    <x v="1"/>
    <x v="0"/>
    <n v="120"/>
    <n v="162"/>
    <x v="72"/>
    <n v="486"/>
    <x v="25"/>
    <x v="2"/>
    <x v="0"/>
  </r>
  <r>
    <d v="2021-04-04T00:00:00"/>
    <s v="P0040"/>
    <n v="4"/>
    <x v="2"/>
    <x v="1"/>
    <n v="0"/>
    <x v="17"/>
    <x v="1"/>
    <x v="1"/>
    <n v="90"/>
    <n v="115.2"/>
    <x v="72"/>
    <n v="460.8"/>
    <x v="3"/>
    <x v="3"/>
    <x v="0"/>
  </r>
  <r>
    <d v="2021-04-04T00:00:00"/>
    <s v="P0009"/>
    <n v="9"/>
    <x v="1"/>
    <x v="1"/>
    <n v="0"/>
    <x v="37"/>
    <x v="3"/>
    <x v="3"/>
    <n v="6"/>
    <n v="7.8599999999999994"/>
    <x v="73"/>
    <n v="70.739999999999995"/>
    <x v="3"/>
    <x v="3"/>
    <x v="0"/>
  </r>
  <r>
    <d v="2021-04-05T00:00:00"/>
    <s v="P0031"/>
    <n v="15"/>
    <x v="1"/>
    <x v="0"/>
    <n v="0"/>
    <x v="5"/>
    <x v="4"/>
    <x v="1"/>
    <n v="93"/>
    <n v="104.16"/>
    <x v="74"/>
    <n v="1562.3999999999999"/>
    <x v="15"/>
    <x v="3"/>
    <x v="0"/>
  </r>
  <r>
    <d v="2021-04-09T00:00:00"/>
    <s v="P0005"/>
    <n v="3"/>
    <x v="1"/>
    <x v="0"/>
    <n v="0"/>
    <x v="24"/>
    <x v="3"/>
    <x v="0"/>
    <n v="133"/>
    <n v="155.61000000000001"/>
    <x v="75"/>
    <n v="466.83000000000004"/>
    <x v="4"/>
    <x v="3"/>
    <x v="0"/>
  </r>
  <r>
    <d v="2021-04-10T00:00:00"/>
    <s v="P0022"/>
    <n v="14"/>
    <x v="2"/>
    <x v="0"/>
    <n v="0"/>
    <x v="22"/>
    <x v="0"/>
    <x v="0"/>
    <n v="121"/>
    <n v="141.57"/>
    <x v="76"/>
    <n v="1981.98"/>
    <x v="26"/>
    <x v="3"/>
    <x v="0"/>
  </r>
  <r>
    <d v="2021-04-12T00:00:00"/>
    <s v="P0037"/>
    <n v="3"/>
    <x v="2"/>
    <x v="1"/>
    <n v="0"/>
    <x v="8"/>
    <x v="1"/>
    <x v="1"/>
    <n v="67"/>
    <n v="85.76"/>
    <x v="8"/>
    <n v="257.28000000000003"/>
    <x v="6"/>
    <x v="3"/>
    <x v="0"/>
  </r>
  <r>
    <d v="2021-04-12T00:00:00"/>
    <s v="P0029"/>
    <n v="4"/>
    <x v="2"/>
    <x v="0"/>
    <n v="0"/>
    <x v="19"/>
    <x v="4"/>
    <x v="2"/>
    <n v="47"/>
    <n v="53.11"/>
    <x v="77"/>
    <n v="212.44"/>
    <x v="6"/>
    <x v="3"/>
    <x v="0"/>
  </r>
  <r>
    <d v="2021-04-12T00:00:00"/>
    <s v="P0027"/>
    <n v="9"/>
    <x v="2"/>
    <x v="0"/>
    <n v="0"/>
    <x v="26"/>
    <x v="4"/>
    <x v="2"/>
    <n v="48"/>
    <n v="57.120000000000005"/>
    <x v="78"/>
    <n v="514.08000000000004"/>
    <x v="6"/>
    <x v="3"/>
    <x v="0"/>
  </r>
  <r>
    <d v="2021-04-12T00:00:00"/>
    <s v="P0033"/>
    <n v="13"/>
    <x v="2"/>
    <x v="1"/>
    <n v="0"/>
    <x v="38"/>
    <x v="4"/>
    <x v="1"/>
    <n v="95"/>
    <n v="119.7"/>
    <x v="79"/>
    <n v="1556.1000000000001"/>
    <x v="6"/>
    <x v="3"/>
    <x v="0"/>
  </r>
  <r>
    <d v="2021-04-15T00:00:00"/>
    <s v="P0017"/>
    <n v="3"/>
    <x v="2"/>
    <x v="0"/>
    <n v="0"/>
    <x v="39"/>
    <x v="2"/>
    <x v="0"/>
    <n v="134"/>
    <n v="156.78"/>
    <x v="80"/>
    <n v="470.34000000000003"/>
    <x v="17"/>
    <x v="3"/>
    <x v="0"/>
  </r>
  <r>
    <d v="2021-04-16T00:00:00"/>
    <s v="P0018"/>
    <n v="15"/>
    <x v="2"/>
    <x v="1"/>
    <n v="0"/>
    <x v="30"/>
    <x v="2"/>
    <x v="3"/>
    <n v="37"/>
    <n v="49.21"/>
    <x v="81"/>
    <n v="738.15"/>
    <x v="23"/>
    <x v="3"/>
    <x v="0"/>
  </r>
  <r>
    <d v="2021-04-18T00:00:00"/>
    <s v="P0038"/>
    <n v="9"/>
    <x v="0"/>
    <x v="0"/>
    <n v="0"/>
    <x v="1"/>
    <x v="1"/>
    <x v="1"/>
    <n v="72"/>
    <n v="79.92"/>
    <x v="82"/>
    <n v="719.28"/>
    <x v="7"/>
    <x v="3"/>
    <x v="0"/>
  </r>
  <r>
    <d v="2021-04-18T00:00:00"/>
    <s v="P0019"/>
    <n v="13"/>
    <x v="2"/>
    <x v="1"/>
    <n v="0"/>
    <x v="40"/>
    <x v="2"/>
    <x v="0"/>
    <n v="150"/>
    <n v="210"/>
    <x v="83"/>
    <n v="2730"/>
    <x v="7"/>
    <x v="3"/>
    <x v="0"/>
  </r>
  <r>
    <d v="2021-04-23T00:00:00"/>
    <s v="P0042"/>
    <n v="6"/>
    <x v="2"/>
    <x v="0"/>
    <n v="0"/>
    <x v="10"/>
    <x v="1"/>
    <x v="0"/>
    <n v="120"/>
    <n v="162"/>
    <x v="18"/>
    <n v="972"/>
    <x v="19"/>
    <x v="3"/>
    <x v="0"/>
  </r>
  <r>
    <d v="2021-04-23T00:00:00"/>
    <s v="P0028"/>
    <n v="10"/>
    <x v="2"/>
    <x v="0"/>
    <n v="0"/>
    <x v="33"/>
    <x v="4"/>
    <x v="3"/>
    <n v="37"/>
    <n v="41.81"/>
    <x v="55"/>
    <n v="418.1"/>
    <x v="19"/>
    <x v="3"/>
    <x v="0"/>
  </r>
  <r>
    <d v="2021-04-24T00:00:00"/>
    <s v="P0030"/>
    <n v="2"/>
    <x v="1"/>
    <x v="0"/>
    <n v="0"/>
    <x v="28"/>
    <x v="4"/>
    <x v="0"/>
    <n v="148"/>
    <n v="201.28"/>
    <x v="48"/>
    <n v="402.56"/>
    <x v="27"/>
    <x v="3"/>
    <x v="0"/>
  </r>
  <r>
    <d v="2021-04-26T00:00:00"/>
    <s v="P0037"/>
    <n v="3"/>
    <x v="2"/>
    <x v="0"/>
    <n v="0"/>
    <x v="8"/>
    <x v="1"/>
    <x v="1"/>
    <n v="67"/>
    <n v="85.76"/>
    <x v="8"/>
    <n v="257.28000000000003"/>
    <x v="12"/>
    <x v="3"/>
    <x v="0"/>
  </r>
  <r>
    <d v="2021-04-29T00:00:00"/>
    <s v="P0030"/>
    <n v="7"/>
    <x v="2"/>
    <x v="0"/>
    <n v="0"/>
    <x v="28"/>
    <x v="4"/>
    <x v="0"/>
    <n v="148"/>
    <n v="201.28"/>
    <x v="29"/>
    <n v="1408.96"/>
    <x v="28"/>
    <x v="3"/>
    <x v="0"/>
  </r>
  <r>
    <d v="2021-04-30T00:00:00"/>
    <s v="P0029"/>
    <n v="1"/>
    <x v="2"/>
    <x v="0"/>
    <n v="0"/>
    <x v="19"/>
    <x v="4"/>
    <x v="2"/>
    <n v="47"/>
    <n v="53.11"/>
    <x v="84"/>
    <n v="53.11"/>
    <x v="24"/>
    <x v="3"/>
    <x v="0"/>
  </r>
  <r>
    <d v="2021-05-01T00:00:00"/>
    <s v="P0018"/>
    <n v="3"/>
    <x v="1"/>
    <x v="1"/>
    <n v="0"/>
    <x v="30"/>
    <x v="2"/>
    <x v="3"/>
    <n v="37"/>
    <n v="49.21"/>
    <x v="85"/>
    <n v="147.63"/>
    <x v="0"/>
    <x v="4"/>
    <x v="0"/>
  </r>
  <r>
    <d v="2021-05-01T00:00:00"/>
    <s v="P0042"/>
    <n v="1"/>
    <x v="1"/>
    <x v="1"/>
    <n v="0"/>
    <x v="10"/>
    <x v="1"/>
    <x v="0"/>
    <n v="120"/>
    <n v="162"/>
    <x v="68"/>
    <n v="162"/>
    <x v="0"/>
    <x v="4"/>
    <x v="0"/>
  </r>
  <r>
    <d v="2021-05-03T00:00:00"/>
    <s v="P0034"/>
    <n v="3"/>
    <x v="1"/>
    <x v="0"/>
    <n v="0"/>
    <x v="13"/>
    <x v="4"/>
    <x v="2"/>
    <n v="55"/>
    <n v="58.3"/>
    <x v="86"/>
    <n v="174.89999999999998"/>
    <x v="2"/>
    <x v="4"/>
    <x v="0"/>
  </r>
  <r>
    <d v="2021-05-04T00:00:00"/>
    <s v="P0015"/>
    <n v="13"/>
    <x v="1"/>
    <x v="0"/>
    <n v="0"/>
    <x v="27"/>
    <x v="2"/>
    <x v="3"/>
    <n v="12"/>
    <n v="15.719999999999999"/>
    <x v="87"/>
    <n v="204.35999999999999"/>
    <x v="3"/>
    <x v="4"/>
    <x v="0"/>
  </r>
  <r>
    <d v="2021-05-04T00:00:00"/>
    <s v="P0014"/>
    <n v="4"/>
    <x v="2"/>
    <x v="1"/>
    <n v="0"/>
    <x v="9"/>
    <x v="2"/>
    <x v="1"/>
    <n v="112"/>
    <n v="146.72"/>
    <x v="9"/>
    <n v="586.88"/>
    <x v="3"/>
    <x v="4"/>
    <x v="0"/>
  </r>
  <r>
    <d v="2021-05-05T00:00:00"/>
    <s v="P0009"/>
    <n v="13"/>
    <x v="2"/>
    <x v="1"/>
    <n v="0"/>
    <x v="37"/>
    <x v="3"/>
    <x v="3"/>
    <n v="6"/>
    <n v="7.8599999999999994"/>
    <x v="88"/>
    <n v="102.17999999999999"/>
    <x v="15"/>
    <x v="4"/>
    <x v="0"/>
  </r>
  <r>
    <d v="2021-05-06T00:00:00"/>
    <s v="P0008"/>
    <n v="15"/>
    <x v="2"/>
    <x v="0"/>
    <n v="0"/>
    <x v="25"/>
    <x v="3"/>
    <x v="1"/>
    <n v="83"/>
    <n v="94.62"/>
    <x v="89"/>
    <n v="1419.3000000000002"/>
    <x v="16"/>
    <x v="4"/>
    <x v="0"/>
  </r>
  <r>
    <d v="2021-05-06T00:00:00"/>
    <s v="P0009"/>
    <n v="6"/>
    <x v="1"/>
    <x v="0"/>
    <n v="0"/>
    <x v="37"/>
    <x v="3"/>
    <x v="3"/>
    <n v="6"/>
    <n v="7.8599999999999994"/>
    <x v="90"/>
    <n v="47.16"/>
    <x v="16"/>
    <x v="4"/>
    <x v="0"/>
  </r>
  <r>
    <d v="2021-05-07T00:00:00"/>
    <s v="P0018"/>
    <n v="1"/>
    <x v="2"/>
    <x v="1"/>
    <n v="0"/>
    <x v="30"/>
    <x v="2"/>
    <x v="3"/>
    <n v="37"/>
    <n v="49.21"/>
    <x v="91"/>
    <n v="49.21"/>
    <x v="20"/>
    <x v="4"/>
    <x v="0"/>
  </r>
  <r>
    <d v="2021-05-09T00:00:00"/>
    <s v="P0016"/>
    <n v="6"/>
    <x v="1"/>
    <x v="0"/>
    <n v="0"/>
    <x v="21"/>
    <x v="2"/>
    <x v="3"/>
    <n v="13"/>
    <n v="16.64"/>
    <x v="88"/>
    <n v="99.84"/>
    <x v="4"/>
    <x v="4"/>
    <x v="0"/>
  </r>
  <r>
    <d v="2021-05-09T00:00:00"/>
    <s v="P0028"/>
    <n v="8"/>
    <x v="2"/>
    <x v="1"/>
    <n v="0"/>
    <x v="33"/>
    <x v="4"/>
    <x v="3"/>
    <n v="37"/>
    <n v="41.81"/>
    <x v="48"/>
    <n v="334.48"/>
    <x v="4"/>
    <x v="4"/>
    <x v="0"/>
  </r>
  <r>
    <d v="2021-05-12T00:00:00"/>
    <s v="P0016"/>
    <n v="3"/>
    <x v="2"/>
    <x v="0"/>
    <n v="0"/>
    <x v="21"/>
    <x v="2"/>
    <x v="3"/>
    <n v="13"/>
    <n v="16.64"/>
    <x v="92"/>
    <n v="49.92"/>
    <x v="6"/>
    <x v="4"/>
    <x v="0"/>
  </r>
  <r>
    <d v="2021-05-12T00:00:00"/>
    <s v="P0035"/>
    <n v="15"/>
    <x v="2"/>
    <x v="0"/>
    <n v="0"/>
    <x v="4"/>
    <x v="4"/>
    <x v="3"/>
    <n v="5"/>
    <n v="6.7"/>
    <x v="93"/>
    <n v="100.5"/>
    <x v="6"/>
    <x v="4"/>
    <x v="0"/>
  </r>
  <r>
    <d v="2021-05-13T00:00:00"/>
    <s v="P0029"/>
    <n v="4"/>
    <x v="2"/>
    <x v="0"/>
    <n v="0"/>
    <x v="19"/>
    <x v="4"/>
    <x v="2"/>
    <n v="47"/>
    <n v="53.11"/>
    <x v="77"/>
    <n v="212.44"/>
    <x v="22"/>
    <x v="4"/>
    <x v="0"/>
  </r>
  <r>
    <d v="2021-05-20T00:00:00"/>
    <s v="P0042"/>
    <n v="2"/>
    <x v="1"/>
    <x v="1"/>
    <n v="0"/>
    <x v="10"/>
    <x v="1"/>
    <x v="0"/>
    <n v="120"/>
    <n v="162"/>
    <x v="94"/>
    <n v="324"/>
    <x v="9"/>
    <x v="4"/>
    <x v="0"/>
  </r>
  <r>
    <d v="2021-05-23T00:00:00"/>
    <s v="P0040"/>
    <n v="11"/>
    <x v="2"/>
    <x v="0"/>
    <n v="0"/>
    <x v="17"/>
    <x v="1"/>
    <x v="1"/>
    <n v="90"/>
    <n v="115.2"/>
    <x v="95"/>
    <n v="1267.2"/>
    <x v="19"/>
    <x v="4"/>
    <x v="0"/>
  </r>
  <r>
    <d v="2021-05-30T00:00:00"/>
    <s v="P0023"/>
    <n v="13"/>
    <x v="1"/>
    <x v="0"/>
    <n v="0"/>
    <x v="12"/>
    <x v="0"/>
    <x v="0"/>
    <n v="141"/>
    <n v="149.46"/>
    <x v="96"/>
    <n v="1942.98"/>
    <x v="24"/>
    <x v="4"/>
    <x v="0"/>
  </r>
  <r>
    <d v="2021-05-30T00:00:00"/>
    <s v="P0013"/>
    <n v="6"/>
    <x v="1"/>
    <x v="1"/>
    <n v="0"/>
    <x v="2"/>
    <x v="2"/>
    <x v="1"/>
    <n v="112"/>
    <n v="122.08"/>
    <x v="2"/>
    <n v="732.48"/>
    <x v="24"/>
    <x v="4"/>
    <x v="0"/>
  </r>
  <r>
    <d v="2021-06-03T00:00:00"/>
    <s v="P0021"/>
    <n v="10"/>
    <x v="2"/>
    <x v="1"/>
    <n v="0"/>
    <x v="32"/>
    <x v="0"/>
    <x v="0"/>
    <n v="126"/>
    <n v="162.54"/>
    <x v="97"/>
    <n v="1625.3999999999999"/>
    <x v="2"/>
    <x v="5"/>
    <x v="0"/>
  </r>
  <r>
    <d v="2021-06-04T00:00:00"/>
    <s v="P0020"/>
    <n v="8"/>
    <x v="0"/>
    <x v="0"/>
    <n v="0"/>
    <x v="14"/>
    <x v="0"/>
    <x v="2"/>
    <n v="61"/>
    <n v="76.25"/>
    <x v="98"/>
    <n v="610"/>
    <x v="3"/>
    <x v="5"/>
    <x v="0"/>
  </r>
  <r>
    <d v="2021-06-04T00:00:00"/>
    <s v="P0020"/>
    <n v="12"/>
    <x v="1"/>
    <x v="1"/>
    <n v="0"/>
    <x v="14"/>
    <x v="0"/>
    <x v="2"/>
    <n v="61"/>
    <n v="76.25"/>
    <x v="99"/>
    <n v="915"/>
    <x v="3"/>
    <x v="5"/>
    <x v="0"/>
  </r>
  <r>
    <d v="2021-06-05T00:00:00"/>
    <s v="P0022"/>
    <n v="15"/>
    <x v="0"/>
    <x v="0"/>
    <n v="0"/>
    <x v="22"/>
    <x v="0"/>
    <x v="0"/>
    <n v="121"/>
    <n v="141.57"/>
    <x v="100"/>
    <n v="2123.5499999999997"/>
    <x v="15"/>
    <x v="5"/>
    <x v="0"/>
  </r>
  <r>
    <d v="2021-06-05T00:00:00"/>
    <s v="P0035"/>
    <n v="10"/>
    <x v="2"/>
    <x v="0"/>
    <n v="0"/>
    <x v="4"/>
    <x v="4"/>
    <x v="3"/>
    <n v="5"/>
    <n v="6.7"/>
    <x v="101"/>
    <n v="67"/>
    <x v="15"/>
    <x v="5"/>
    <x v="0"/>
  </r>
  <r>
    <d v="2021-06-06T00:00:00"/>
    <s v="P0033"/>
    <n v="6"/>
    <x v="2"/>
    <x v="0"/>
    <n v="0"/>
    <x v="38"/>
    <x v="4"/>
    <x v="1"/>
    <n v="95"/>
    <n v="119.7"/>
    <x v="102"/>
    <n v="718.2"/>
    <x v="16"/>
    <x v="5"/>
    <x v="0"/>
  </r>
  <r>
    <d v="2021-06-08T00:00:00"/>
    <s v="P0028"/>
    <n v="11"/>
    <x v="2"/>
    <x v="0"/>
    <n v="0"/>
    <x v="33"/>
    <x v="4"/>
    <x v="3"/>
    <n v="37"/>
    <n v="41.81"/>
    <x v="49"/>
    <n v="459.91"/>
    <x v="21"/>
    <x v="5"/>
    <x v="0"/>
  </r>
  <r>
    <d v="2021-06-08T00:00:00"/>
    <s v="P0004"/>
    <n v="11"/>
    <x v="0"/>
    <x v="1"/>
    <n v="0"/>
    <x v="3"/>
    <x v="3"/>
    <x v="2"/>
    <n v="44"/>
    <n v="48.84"/>
    <x v="103"/>
    <n v="537.24"/>
    <x v="21"/>
    <x v="5"/>
    <x v="0"/>
  </r>
  <r>
    <d v="2021-06-09T00:00:00"/>
    <s v="P0001"/>
    <n v="7"/>
    <x v="2"/>
    <x v="0"/>
    <n v="0"/>
    <x v="16"/>
    <x v="3"/>
    <x v="1"/>
    <n v="98"/>
    <n v="103.88"/>
    <x v="24"/>
    <n v="727.16"/>
    <x v="4"/>
    <x v="5"/>
    <x v="0"/>
  </r>
  <r>
    <d v="2021-06-11T00:00:00"/>
    <s v="P0032"/>
    <n v="12"/>
    <x v="0"/>
    <x v="1"/>
    <n v="0"/>
    <x v="18"/>
    <x v="4"/>
    <x v="1"/>
    <n v="89"/>
    <n v="117.48"/>
    <x v="104"/>
    <n v="1409.76"/>
    <x v="5"/>
    <x v="5"/>
    <x v="0"/>
  </r>
  <r>
    <d v="2021-06-12T00:00:00"/>
    <s v="P0041"/>
    <n v="6"/>
    <x v="2"/>
    <x v="0"/>
    <n v="0"/>
    <x v="41"/>
    <x v="1"/>
    <x v="0"/>
    <n v="138"/>
    <n v="173.88"/>
    <x v="105"/>
    <n v="1043.28"/>
    <x v="6"/>
    <x v="5"/>
    <x v="0"/>
  </r>
  <r>
    <d v="2021-06-14T00:00:00"/>
    <s v="P0025"/>
    <n v="10"/>
    <x v="1"/>
    <x v="1"/>
    <n v="0"/>
    <x v="7"/>
    <x v="0"/>
    <x v="3"/>
    <n v="7"/>
    <n v="8.33"/>
    <x v="106"/>
    <n v="83.3"/>
    <x v="29"/>
    <x v="5"/>
    <x v="0"/>
  </r>
  <r>
    <d v="2021-06-16T00:00:00"/>
    <s v="P0019"/>
    <n v="5"/>
    <x v="0"/>
    <x v="1"/>
    <n v="0"/>
    <x v="40"/>
    <x v="2"/>
    <x v="0"/>
    <n v="150"/>
    <n v="210"/>
    <x v="107"/>
    <n v="1050"/>
    <x v="23"/>
    <x v="5"/>
    <x v="0"/>
  </r>
  <r>
    <d v="2021-06-16T00:00:00"/>
    <s v="P0015"/>
    <n v="12"/>
    <x v="1"/>
    <x v="1"/>
    <n v="0"/>
    <x v="27"/>
    <x v="2"/>
    <x v="3"/>
    <n v="12"/>
    <n v="15.719999999999999"/>
    <x v="66"/>
    <n v="188.64"/>
    <x v="23"/>
    <x v="5"/>
    <x v="0"/>
  </r>
  <r>
    <d v="2021-06-16T00:00:00"/>
    <s v="P0039"/>
    <n v="11"/>
    <x v="2"/>
    <x v="1"/>
    <n v="0"/>
    <x v="34"/>
    <x v="1"/>
    <x v="3"/>
    <n v="37"/>
    <n v="42.55"/>
    <x v="49"/>
    <n v="468.04999999999995"/>
    <x v="23"/>
    <x v="5"/>
    <x v="0"/>
  </r>
  <r>
    <d v="2021-06-18T00:00:00"/>
    <s v="P0025"/>
    <n v="13"/>
    <x v="2"/>
    <x v="1"/>
    <n v="0"/>
    <x v="7"/>
    <x v="0"/>
    <x v="3"/>
    <n v="7"/>
    <n v="8.33"/>
    <x v="108"/>
    <n v="108.29"/>
    <x v="7"/>
    <x v="5"/>
    <x v="0"/>
  </r>
  <r>
    <d v="2021-06-19T00:00:00"/>
    <s v="P0041"/>
    <n v="5"/>
    <x v="2"/>
    <x v="0"/>
    <n v="0"/>
    <x v="41"/>
    <x v="1"/>
    <x v="0"/>
    <n v="138"/>
    <n v="173.88"/>
    <x v="109"/>
    <n v="869.4"/>
    <x v="8"/>
    <x v="5"/>
    <x v="0"/>
  </r>
  <r>
    <d v="2021-06-20T00:00:00"/>
    <s v="P0016"/>
    <n v="1"/>
    <x v="0"/>
    <x v="1"/>
    <n v="0"/>
    <x v="21"/>
    <x v="2"/>
    <x v="3"/>
    <n v="13"/>
    <n v="16.64"/>
    <x v="110"/>
    <n v="16.64"/>
    <x v="9"/>
    <x v="5"/>
    <x v="0"/>
  </r>
  <r>
    <d v="2021-06-23T00:00:00"/>
    <s v="P0016"/>
    <n v="4"/>
    <x v="2"/>
    <x v="0"/>
    <n v="0"/>
    <x v="21"/>
    <x v="2"/>
    <x v="3"/>
    <n v="13"/>
    <n v="16.64"/>
    <x v="111"/>
    <n v="66.56"/>
    <x v="19"/>
    <x v="5"/>
    <x v="0"/>
  </r>
  <r>
    <d v="2021-06-24T00:00:00"/>
    <s v="P0011"/>
    <n v="13"/>
    <x v="2"/>
    <x v="0"/>
    <n v="0"/>
    <x v="31"/>
    <x v="2"/>
    <x v="2"/>
    <n v="44"/>
    <n v="48.4"/>
    <x v="112"/>
    <n v="629.19999999999993"/>
    <x v="27"/>
    <x v="5"/>
    <x v="0"/>
  </r>
  <r>
    <d v="2021-06-26T00:00:00"/>
    <s v="P0009"/>
    <n v="7"/>
    <x v="1"/>
    <x v="0"/>
    <n v="0"/>
    <x v="37"/>
    <x v="3"/>
    <x v="3"/>
    <n v="6"/>
    <n v="7.8599999999999994"/>
    <x v="113"/>
    <n v="55.019999999999996"/>
    <x v="12"/>
    <x v="5"/>
    <x v="0"/>
  </r>
  <r>
    <d v="2021-06-27T00:00:00"/>
    <s v="P0005"/>
    <n v="11"/>
    <x v="2"/>
    <x v="1"/>
    <n v="0"/>
    <x v="24"/>
    <x v="3"/>
    <x v="0"/>
    <n v="133"/>
    <n v="155.61000000000001"/>
    <x v="114"/>
    <n v="1711.71"/>
    <x v="13"/>
    <x v="5"/>
    <x v="0"/>
  </r>
  <r>
    <d v="2021-06-28T00:00:00"/>
    <s v="P0021"/>
    <n v="2"/>
    <x v="1"/>
    <x v="1"/>
    <n v="0"/>
    <x v="32"/>
    <x v="0"/>
    <x v="0"/>
    <n v="126"/>
    <n v="162.54"/>
    <x v="115"/>
    <n v="325.08"/>
    <x v="14"/>
    <x v="5"/>
    <x v="0"/>
  </r>
  <r>
    <d v="2021-06-28T00:00:00"/>
    <s v="P0035"/>
    <n v="7"/>
    <x v="1"/>
    <x v="0"/>
    <n v="0"/>
    <x v="4"/>
    <x v="4"/>
    <x v="3"/>
    <n v="5"/>
    <n v="6.7"/>
    <x v="20"/>
    <n v="46.9"/>
    <x v="14"/>
    <x v="5"/>
    <x v="0"/>
  </r>
  <r>
    <d v="2021-06-29T00:00:00"/>
    <s v="P0014"/>
    <n v="4"/>
    <x v="2"/>
    <x v="0"/>
    <n v="0"/>
    <x v="9"/>
    <x v="2"/>
    <x v="1"/>
    <n v="112"/>
    <n v="146.72"/>
    <x v="9"/>
    <n v="586.88"/>
    <x v="28"/>
    <x v="5"/>
    <x v="0"/>
  </r>
  <r>
    <d v="2021-07-01T00:00:00"/>
    <s v="P0005"/>
    <n v="11"/>
    <x v="2"/>
    <x v="1"/>
    <n v="0"/>
    <x v="24"/>
    <x v="3"/>
    <x v="0"/>
    <n v="133"/>
    <n v="155.61000000000001"/>
    <x v="114"/>
    <n v="1711.71"/>
    <x v="0"/>
    <x v="6"/>
    <x v="0"/>
  </r>
  <r>
    <d v="2021-07-02T00:00:00"/>
    <s v="P0010"/>
    <n v="11"/>
    <x v="2"/>
    <x v="1"/>
    <n v="0"/>
    <x v="20"/>
    <x v="2"/>
    <x v="0"/>
    <n v="148"/>
    <n v="164.28"/>
    <x v="42"/>
    <n v="1807.08"/>
    <x v="1"/>
    <x v="6"/>
    <x v="0"/>
  </r>
  <r>
    <d v="2021-07-03T00:00:00"/>
    <s v="P0033"/>
    <n v="9"/>
    <x v="1"/>
    <x v="1"/>
    <n v="0"/>
    <x v="38"/>
    <x v="4"/>
    <x v="1"/>
    <n v="95"/>
    <n v="119.7"/>
    <x v="116"/>
    <n v="1077.3"/>
    <x v="2"/>
    <x v="6"/>
    <x v="0"/>
  </r>
  <r>
    <d v="2021-07-03T00:00:00"/>
    <s v="P0003"/>
    <n v="8"/>
    <x v="1"/>
    <x v="1"/>
    <n v="0"/>
    <x v="6"/>
    <x v="3"/>
    <x v="1"/>
    <n v="71"/>
    <n v="80.94"/>
    <x v="6"/>
    <n v="647.52"/>
    <x v="2"/>
    <x v="6"/>
    <x v="0"/>
  </r>
  <r>
    <d v="2021-07-05T00:00:00"/>
    <s v="P0002"/>
    <n v="8"/>
    <x v="2"/>
    <x v="0"/>
    <n v="0"/>
    <x v="29"/>
    <x v="3"/>
    <x v="1"/>
    <n v="105"/>
    <n v="142.80000000000001"/>
    <x v="61"/>
    <n v="1142.4000000000001"/>
    <x v="15"/>
    <x v="6"/>
    <x v="0"/>
  </r>
  <r>
    <d v="2021-07-06T00:00:00"/>
    <s v="P0041"/>
    <n v="15"/>
    <x v="2"/>
    <x v="1"/>
    <n v="0"/>
    <x v="41"/>
    <x v="1"/>
    <x v="0"/>
    <n v="138"/>
    <n v="173.88"/>
    <x v="117"/>
    <n v="2608.1999999999998"/>
    <x v="16"/>
    <x v="6"/>
    <x v="0"/>
  </r>
  <r>
    <d v="2021-07-08T00:00:00"/>
    <s v="P0004"/>
    <n v="10"/>
    <x v="2"/>
    <x v="0"/>
    <n v="0"/>
    <x v="3"/>
    <x v="3"/>
    <x v="2"/>
    <n v="44"/>
    <n v="48.84"/>
    <x v="27"/>
    <n v="488.40000000000003"/>
    <x v="21"/>
    <x v="6"/>
    <x v="0"/>
  </r>
  <r>
    <d v="2021-07-10T00:00:00"/>
    <s v="P0034"/>
    <n v="6"/>
    <x v="0"/>
    <x v="1"/>
    <n v="0"/>
    <x v="13"/>
    <x v="4"/>
    <x v="2"/>
    <n v="55"/>
    <n v="58.3"/>
    <x v="19"/>
    <n v="349.79999999999995"/>
    <x v="26"/>
    <x v="6"/>
    <x v="0"/>
  </r>
  <r>
    <d v="2021-07-11T00:00:00"/>
    <s v="P0009"/>
    <n v="4"/>
    <x v="0"/>
    <x v="0"/>
    <n v="0"/>
    <x v="37"/>
    <x v="3"/>
    <x v="3"/>
    <n v="6"/>
    <n v="7.8599999999999994"/>
    <x v="118"/>
    <n v="31.439999999999998"/>
    <x v="5"/>
    <x v="6"/>
    <x v="0"/>
  </r>
  <r>
    <d v="2021-07-13T00:00:00"/>
    <s v="P0019"/>
    <n v="1"/>
    <x v="2"/>
    <x v="1"/>
    <n v="0"/>
    <x v="40"/>
    <x v="2"/>
    <x v="0"/>
    <n v="150"/>
    <n v="210"/>
    <x v="119"/>
    <n v="210"/>
    <x v="22"/>
    <x v="6"/>
    <x v="0"/>
  </r>
  <r>
    <d v="2021-07-16T00:00:00"/>
    <s v="P0023"/>
    <n v="8"/>
    <x v="0"/>
    <x v="1"/>
    <n v="0"/>
    <x v="12"/>
    <x v="0"/>
    <x v="0"/>
    <n v="141"/>
    <n v="149.46"/>
    <x v="120"/>
    <n v="1195.68"/>
    <x v="23"/>
    <x v="6"/>
    <x v="0"/>
  </r>
  <r>
    <d v="2021-07-18T00:00:00"/>
    <s v="P0027"/>
    <n v="14"/>
    <x v="1"/>
    <x v="0"/>
    <n v="0"/>
    <x v="26"/>
    <x v="4"/>
    <x v="2"/>
    <n v="48"/>
    <n v="57.120000000000005"/>
    <x v="2"/>
    <n v="799.68000000000006"/>
    <x v="7"/>
    <x v="6"/>
    <x v="0"/>
  </r>
  <r>
    <d v="2021-07-20T00:00:00"/>
    <s v="P0038"/>
    <n v="11"/>
    <x v="1"/>
    <x v="0"/>
    <n v="0"/>
    <x v="1"/>
    <x v="1"/>
    <x v="1"/>
    <n v="72"/>
    <n v="79.92"/>
    <x v="121"/>
    <n v="879.12"/>
    <x v="9"/>
    <x v="6"/>
    <x v="0"/>
  </r>
  <r>
    <d v="2021-07-20T00:00:00"/>
    <s v="P0043"/>
    <n v="5"/>
    <x v="2"/>
    <x v="0"/>
    <n v="0"/>
    <x v="23"/>
    <x v="1"/>
    <x v="1"/>
    <n v="67"/>
    <n v="83.08"/>
    <x v="122"/>
    <n v="415.4"/>
    <x v="9"/>
    <x v="6"/>
    <x v="0"/>
  </r>
  <r>
    <d v="2021-07-21T00:00:00"/>
    <s v="P0029"/>
    <n v="15"/>
    <x v="2"/>
    <x v="0"/>
    <n v="0"/>
    <x v="19"/>
    <x v="4"/>
    <x v="2"/>
    <n v="47"/>
    <n v="53.11"/>
    <x v="123"/>
    <n v="796.65"/>
    <x v="10"/>
    <x v="6"/>
    <x v="0"/>
  </r>
  <r>
    <d v="2021-07-22T00:00:00"/>
    <s v="P0026"/>
    <n v="3"/>
    <x v="0"/>
    <x v="1"/>
    <n v="0"/>
    <x v="42"/>
    <x v="4"/>
    <x v="3"/>
    <n v="18"/>
    <n v="24.66"/>
    <x v="73"/>
    <n v="73.98"/>
    <x v="18"/>
    <x v="6"/>
    <x v="0"/>
  </r>
  <r>
    <d v="2021-07-22T00:00:00"/>
    <s v="P0024"/>
    <n v="14"/>
    <x v="1"/>
    <x v="1"/>
    <n v="0"/>
    <x v="0"/>
    <x v="0"/>
    <x v="0"/>
    <n v="144"/>
    <n v="156.96"/>
    <x v="63"/>
    <n v="2197.44"/>
    <x v="18"/>
    <x v="6"/>
    <x v="0"/>
  </r>
  <r>
    <d v="2021-07-23T00:00:00"/>
    <s v="P0036"/>
    <n v="7"/>
    <x v="0"/>
    <x v="0"/>
    <n v="0"/>
    <x v="43"/>
    <x v="4"/>
    <x v="1"/>
    <n v="90"/>
    <n v="96.3"/>
    <x v="25"/>
    <n v="674.1"/>
    <x v="19"/>
    <x v="6"/>
    <x v="0"/>
  </r>
  <r>
    <d v="2021-07-23T00:00:00"/>
    <s v="P0037"/>
    <n v="8"/>
    <x v="2"/>
    <x v="0"/>
    <n v="0"/>
    <x v="8"/>
    <x v="1"/>
    <x v="1"/>
    <n v="67"/>
    <n v="85.76"/>
    <x v="124"/>
    <n v="686.08"/>
    <x v="19"/>
    <x v="6"/>
    <x v="0"/>
  </r>
  <r>
    <d v="2021-07-24T00:00:00"/>
    <s v="P0009"/>
    <n v="4"/>
    <x v="1"/>
    <x v="1"/>
    <n v="0"/>
    <x v="37"/>
    <x v="3"/>
    <x v="3"/>
    <n v="6"/>
    <n v="7.8599999999999994"/>
    <x v="118"/>
    <n v="31.439999999999998"/>
    <x v="27"/>
    <x v="6"/>
    <x v="0"/>
  </r>
  <r>
    <d v="2021-07-29T00:00:00"/>
    <s v="P0044"/>
    <n v="15"/>
    <x v="1"/>
    <x v="1"/>
    <n v="0"/>
    <x v="11"/>
    <x v="1"/>
    <x v="1"/>
    <n v="76"/>
    <n v="82.08"/>
    <x v="125"/>
    <n v="1231.2"/>
    <x v="28"/>
    <x v="6"/>
    <x v="0"/>
  </r>
  <r>
    <d v="2021-08-01T00:00:00"/>
    <s v="P0001"/>
    <n v="11"/>
    <x v="2"/>
    <x v="1"/>
    <n v="0"/>
    <x v="16"/>
    <x v="3"/>
    <x v="1"/>
    <n v="98"/>
    <n v="103.88"/>
    <x v="126"/>
    <n v="1142.6799999999998"/>
    <x v="0"/>
    <x v="7"/>
    <x v="0"/>
  </r>
  <r>
    <d v="2021-08-02T00:00:00"/>
    <s v="P0023"/>
    <n v="3"/>
    <x v="2"/>
    <x v="0"/>
    <n v="0"/>
    <x v="12"/>
    <x v="0"/>
    <x v="0"/>
    <n v="141"/>
    <n v="149.46"/>
    <x v="13"/>
    <n v="448.38"/>
    <x v="1"/>
    <x v="7"/>
    <x v="0"/>
  </r>
  <r>
    <d v="2021-08-03T00:00:00"/>
    <s v="P0022"/>
    <n v="13"/>
    <x v="1"/>
    <x v="0"/>
    <n v="0"/>
    <x v="22"/>
    <x v="0"/>
    <x v="0"/>
    <n v="121"/>
    <n v="141.57"/>
    <x v="127"/>
    <n v="1840.4099999999999"/>
    <x v="2"/>
    <x v="7"/>
    <x v="0"/>
  </r>
  <r>
    <d v="2021-08-03T00:00:00"/>
    <s v="P0034"/>
    <n v="12"/>
    <x v="1"/>
    <x v="0"/>
    <n v="0"/>
    <x v="13"/>
    <x v="4"/>
    <x v="2"/>
    <n v="55"/>
    <n v="58.3"/>
    <x v="16"/>
    <n v="699.59999999999991"/>
    <x v="2"/>
    <x v="7"/>
    <x v="0"/>
  </r>
  <r>
    <d v="2021-08-05T00:00:00"/>
    <s v="P0028"/>
    <n v="14"/>
    <x v="2"/>
    <x v="1"/>
    <n v="0"/>
    <x v="33"/>
    <x v="4"/>
    <x v="3"/>
    <n v="37"/>
    <n v="41.81"/>
    <x v="128"/>
    <n v="585.34"/>
    <x v="15"/>
    <x v="7"/>
    <x v="0"/>
  </r>
  <r>
    <d v="2021-08-06T00:00:00"/>
    <s v="P0037"/>
    <n v="1"/>
    <x v="0"/>
    <x v="1"/>
    <n v="0"/>
    <x v="8"/>
    <x v="1"/>
    <x v="1"/>
    <n v="67"/>
    <n v="85.76"/>
    <x v="129"/>
    <n v="85.76"/>
    <x v="16"/>
    <x v="7"/>
    <x v="0"/>
  </r>
  <r>
    <d v="2021-08-10T00:00:00"/>
    <s v="P0005"/>
    <n v="4"/>
    <x v="0"/>
    <x v="1"/>
    <n v="0"/>
    <x v="24"/>
    <x v="3"/>
    <x v="0"/>
    <n v="133"/>
    <n v="155.61000000000001"/>
    <x v="130"/>
    <n v="622.44000000000005"/>
    <x v="26"/>
    <x v="7"/>
    <x v="0"/>
  </r>
  <r>
    <d v="2021-08-10T00:00:00"/>
    <s v="P0044"/>
    <n v="10"/>
    <x v="1"/>
    <x v="1"/>
    <n v="0"/>
    <x v="11"/>
    <x v="1"/>
    <x v="1"/>
    <n v="76"/>
    <n v="82.08"/>
    <x v="131"/>
    <n v="820.8"/>
    <x v="26"/>
    <x v="7"/>
    <x v="0"/>
  </r>
  <r>
    <d v="2021-08-10T00:00:00"/>
    <s v="P0006"/>
    <n v="6"/>
    <x v="2"/>
    <x v="1"/>
    <n v="0"/>
    <x v="15"/>
    <x v="3"/>
    <x v="1"/>
    <n v="75"/>
    <n v="85.5"/>
    <x v="132"/>
    <n v="513"/>
    <x v="26"/>
    <x v="7"/>
    <x v="0"/>
  </r>
  <r>
    <d v="2021-08-11T00:00:00"/>
    <s v="P0023"/>
    <n v="4"/>
    <x v="2"/>
    <x v="0"/>
    <n v="0"/>
    <x v="12"/>
    <x v="0"/>
    <x v="0"/>
    <n v="141"/>
    <n v="149.46"/>
    <x v="133"/>
    <n v="597.84"/>
    <x v="5"/>
    <x v="7"/>
    <x v="0"/>
  </r>
  <r>
    <d v="2021-08-13T00:00:00"/>
    <s v="P0011"/>
    <n v="13"/>
    <x v="2"/>
    <x v="0"/>
    <n v="0"/>
    <x v="31"/>
    <x v="2"/>
    <x v="2"/>
    <n v="44"/>
    <n v="48.4"/>
    <x v="112"/>
    <n v="629.19999999999993"/>
    <x v="22"/>
    <x v="7"/>
    <x v="0"/>
  </r>
  <r>
    <d v="2021-08-13T00:00:00"/>
    <s v="P0027"/>
    <n v="9"/>
    <x v="2"/>
    <x v="0"/>
    <n v="0"/>
    <x v="26"/>
    <x v="4"/>
    <x v="2"/>
    <n v="48"/>
    <n v="57.120000000000005"/>
    <x v="78"/>
    <n v="514.08000000000004"/>
    <x v="22"/>
    <x v="7"/>
    <x v="0"/>
  </r>
  <r>
    <d v="2021-08-16T00:00:00"/>
    <s v="P0003"/>
    <n v="3"/>
    <x v="1"/>
    <x v="0"/>
    <n v="0"/>
    <x v="6"/>
    <x v="3"/>
    <x v="1"/>
    <n v="71"/>
    <n v="80.94"/>
    <x v="134"/>
    <n v="242.82"/>
    <x v="23"/>
    <x v="7"/>
    <x v="0"/>
  </r>
  <r>
    <d v="2021-08-18T00:00:00"/>
    <s v="P0025"/>
    <n v="6"/>
    <x v="2"/>
    <x v="0"/>
    <n v="0"/>
    <x v="7"/>
    <x v="0"/>
    <x v="3"/>
    <n v="7"/>
    <n v="8.33"/>
    <x v="113"/>
    <n v="49.980000000000004"/>
    <x v="7"/>
    <x v="7"/>
    <x v="0"/>
  </r>
  <r>
    <d v="2021-08-20T00:00:00"/>
    <s v="P0020"/>
    <n v="15"/>
    <x v="2"/>
    <x v="1"/>
    <n v="0"/>
    <x v="14"/>
    <x v="0"/>
    <x v="2"/>
    <n v="61"/>
    <n v="76.25"/>
    <x v="135"/>
    <n v="1143.75"/>
    <x v="9"/>
    <x v="7"/>
    <x v="0"/>
  </r>
  <r>
    <d v="2021-08-20T00:00:00"/>
    <s v="P0031"/>
    <n v="9"/>
    <x v="2"/>
    <x v="0"/>
    <n v="0"/>
    <x v="5"/>
    <x v="4"/>
    <x v="1"/>
    <n v="93"/>
    <n v="104.16"/>
    <x v="136"/>
    <n v="937.43999999999994"/>
    <x v="9"/>
    <x v="7"/>
    <x v="0"/>
  </r>
  <r>
    <d v="2021-08-20T00:00:00"/>
    <s v="P0028"/>
    <n v="13"/>
    <x v="2"/>
    <x v="0"/>
    <n v="0"/>
    <x v="33"/>
    <x v="4"/>
    <x v="3"/>
    <n v="37"/>
    <n v="41.81"/>
    <x v="137"/>
    <n v="543.53"/>
    <x v="9"/>
    <x v="7"/>
    <x v="0"/>
  </r>
  <r>
    <d v="2021-08-26T00:00:00"/>
    <s v="P0039"/>
    <n v="4"/>
    <x v="2"/>
    <x v="0"/>
    <n v="0"/>
    <x v="34"/>
    <x v="1"/>
    <x v="3"/>
    <n v="37"/>
    <n v="42.55"/>
    <x v="138"/>
    <n v="170.2"/>
    <x v="12"/>
    <x v="7"/>
    <x v="0"/>
  </r>
  <r>
    <d v="2021-08-29T00:00:00"/>
    <s v="P0034"/>
    <n v="12"/>
    <x v="0"/>
    <x v="0"/>
    <n v="0"/>
    <x v="13"/>
    <x v="4"/>
    <x v="2"/>
    <n v="55"/>
    <n v="58.3"/>
    <x v="16"/>
    <n v="699.59999999999991"/>
    <x v="28"/>
    <x v="7"/>
    <x v="0"/>
  </r>
  <r>
    <d v="2021-08-30T00:00:00"/>
    <s v="P0013"/>
    <n v="13"/>
    <x v="2"/>
    <x v="0"/>
    <n v="0"/>
    <x v="2"/>
    <x v="2"/>
    <x v="1"/>
    <n v="112"/>
    <n v="122.08"/>
    <x v="139"/>
    <n v="1587.04"/>
    <x v="24"/>
    <x v="7"/>
    <x v="0"/>
  </r>
  <r>
    <d v="2021-08-31T00:00:00"/>
    <s v="P0001"/>
    <n v="2"/>
    <x v="2"/>
    <x v="0"/>
    <n v="0"/>
    <x v="16"/>
    <x v="3"/>
    <x v="1"/>
    <n v="98"/>
    <n v="103.88"/>
    <x v="140"/>
    <n v="207.76"/>
    <x v="25"/>
    <x v="7"/>
    <x v="0"/>
  </r>
  <r>
    <d v="2021-08-31T00:00:00"/>
    <s v="P0035"/>
    <n v="11"/>
    <x v="2"/>
    <x v="0"/>
    <n v="0"/>
    <x v="4"/>
    <x v="4"/>
    <x v="3"/>
    <n v="5"/>
    <n v="6.7"/>
    <x v="141"/>
    <n v="73.7"/>
    <x v="25"/>
    <x v="7"/>
    <x v="0"/>
  </r>
  <r>
    <d v="2021-09-01T00:00:00"/>
    <s v="P0024"/>
    <n v="1"/>
    <x v="0"/>
    <x v="1"/>
    <n v="0"/>
    <x v="0"/>
    <x v="0"/>
    <x v="0"/>
    <n v="144"/>
    <n v="156.96"/>
    <x v="66"/>
    <n v="156.96"/>
    <x v="0"/>
    <x v="8"/>
    <x v="0"/>
  </r>
  <r>
    <d v="2021-09-01T00:00:00"/>
    <s v="P0003"/>
    <n v="14"/>
    <x v="1"/>
    <x v="0"/>
    <n v="0"/>
    <x v="6"/>
    <x v="3"/>
    <x v="1"/>
    <n v="71"/>
    <n v="80.94"/>
    <x v="142"/>
    <n v="1133.1599999999999"/>
    <x v="0"/>
    <x v="8"/>
    <x v="0"/>
  </r>
  <r>
    <d v="2021-09-03T00:00:00"/>
    <s v="P0041"/>
    <n v="8"/>
    <x v="2"/>
    <x v="0"/>
    <n v="0"/>
    <x v="41"/>
    <x v="1"/>
    <x v="0"/>
    <n v="138"/>
    <n v="173.88"/>
    <x v="143"/>
    <n v="1391.04"/>
    <x v="2"/>
    <x v="8"/>
    <x v="0"/>
  </r>
  <r>
    <d v="2021-09-04T00:00:00"/>
    <s v="P0028"/>
    <n v="7"/>
    <x v="2"/>
    <x v="0"/>
    <n v="0"/>
    <x v="33"/>
    <x v="4"/>
    <x v="3"/>
    <n v="37"/>
    <n v="41.81"/>
    <x v="60"/>
    <n v="292.67"/>
    <x v="3"/>
    <x v="8"/>
    <x v="0"/>
  </r>
  <r>
    <d v="2021-09-04T00:00:00"/>
    <s v="P0023"/>
    <n v="15"/>
    <x v="2"/>
    <x v="0"/>
    <n v="0"/>
    <x v="12"/>
    <x v="0"/>
    <x v="0"/>
    <n v="141"/>
    <n v="149.46"/>
    <x v="144"/>
    <n v="2241.9"/>
    <x v="3"/>
    <x v="8"/>
    <x v="0"/>
  </r>
  <r>
    <d v="2021-09-05T00:00:00"/>
    <s v="P0032"/>
    <n v="1"/>
    <x v="2"/>
    <x v="1"/>
    <n v="0"/>
    <x v="18"/>
    <x v="4"/>
    <x v="1"/>
    <n v="89"/>
    <n v="117.48"/>
    <x v="145"/>
    <n v="117.48"/>
    <x v="15"/>
    <x v="8"/>
    <x v="0"/>
  </r>
  <r>
    <d v="2021-09-07T00:00:00"/>
    <s v="P0019"/>
    <n v="5"/>
    <x v="2"/>
    <x v="0"/>
    <n v="0"/>
    <x v="40"/>
    <x v="2"/>
    <x v="0"/>
    <n v="150"/>
    <n v="210"/>
    <x v="107"/>
    <n v="1050"/>
    <x v="20"/>
    <x v="8"/>
    <x v="0"/>
  </r>
  <r>
    <d v="2021-09-09T00:00:00"/>
    <s v="P0044"/>
    <n v="4"/>
    <x v="2"/>
    <x v="0"/>
    <n v="0"/>
    <x v="11"/>
    <x v="1"/>
    <x v="1"/>
    <n v="76"/>
    <n v="82.08"/>
    <x v="146"/>
    <n v="328.32"/>
    <x v="4"/>
    <x v="8"/>
    <x v="0"/>
  </r>
  <r>
    <d v="2021-09-10T00:00:00"/>
    <s v="P0030"/>
    <n v="6"/>
    <x v="2"/>
    <x v="0"/>
    <n v="0"/>
    <x v="28"/>
    <x v="4"/>
    <x v="0"/>
    <n v="148"/>
    <n v="201.28"/>
    <x v="147"/>
    <n v="1207.68"/>
    <x v="26"/>
    <x v="8"/>
    <x v="0"/>
  </r>
  <r>
    <d v="2021-09-10T00:00:00"/>
    <s v="P0001"/>
    <n v="9"/>
    <x v="0"/>
    <x v="0"/>
    <n v="0"/>
    <x v="16"/>
    <x v="3"/>
    <x v="1"/>
    <n v="98"/>
    <n v="103.88"/>
    <x v="148"/>
    <n v="934.92"/>
    <x v="26"/>
    <x v="8"/>
    <x v="0"/>
  </r>
  <r>
    <d v="2021-09-10T00:00:00"/>
    <s v="P0026"/>
    <n v="2"/>
    <x v="2"/>
    <x v="0"/>
    <n v="0"/>
    <x v="42"/>
    <x v="4"/>
    <x v="3"/>
    <n v="18"/>
    <n v="24.66"/>
    <x v="90"/>
    <n v="49.32"/>
    <x v="26"/>
    <x v="8"/>
    <x v="0"/>
  </r>
  <r>
    <d v="2021-09-11T00:00:00"/>
    <s v="P0001"/>
    <n v="6"/>
    <x v="0"/>
    <x v="0"/>
    <n v="0"/>
    <x v="16"/>
    <x v="3"/>
    <x v="1"/>
    <n v="98"/>
    <n v="103.88"/>
    <x v="149"/>
    <n v="623.28"/>
    <x v="5"/>
    <x v="8"/>
    <x v="0"/>
  </r>
  <r>
    <d v="2021-09-13T00:00:00"/>
    <s v="P0041"/>
    <n v="7"/>
    <x v="2"/>
    <x v="1"/>
    <n v="0"/>
    <x v="41"/>
    <x v="1"/>
    <x v="0"/>
    <n v="138"/>
    <n v="173.88"/>
    <x v="150"/>
    <n v="1217.1599999999999"/>
    <x v="22"/>
    <x v="8"/>
    <x v="0"/>
  </r>
  <r>
    <d v="2021-09-15T00:00:00"/>
    <s v="P0042"/>
    <n v="6"/>
    <x v="2"/>
    <x v="0"/>
    <n v="0"/>
    <x v="10"/>
    <x v="1"/>
    <x v="0"/>
    <n v="120"/>
    <n v="162"/>
    <x v="18"/>
    <n v="972"/>
    <x v="17"/>
    <x v="8"/>
    <x v="0"/>
  </r>
  <r>
    <d v="2021-09-15T00:00:00"/>
    <s v="P0042"/>
    <n v="14"/>
    <x v="2"/>
    <x v="0"/>
    <n v="0"/>
    <x v="10"/>
    <x v="1"/>
    <x v="0"/>
    <n v="120"/>
    <n v="162"/>
    <x v="151"/>
    <n v="2268"/>
    <x v="17"/>
    <x v="8"/>
    <x v="0"/>
  </r>
  <r>
    <d v="2021-09-21T00:00:00"/>
    <s v="P0020"/>
    <n v="7"/>
    <x v="0"/>
    <x v="1"/>
    <n v="0"/>
    <x v="14"/>
    <x v="0"/>
    <x v="2"/>
    <n v="61"/>
    <n v="76.25"/>
    <x v="152"/>
    <n v="533.75"/>
    <x v="10"/>
    <x v="8"/>
    <x v="0"/>
  </r>
  <r>
    <d v="2021-09-22T00:00:00"/>
    <s v="P0040"/>
    <n v="2"/>
    <x v="1"/>
    <x v="1"/>
    <n v="0"/>
    <x v="17"/>
    <x v="1"/>
    <x v="1"/>
    <n v="90"/>
    <n v="115.2"/>
    <x v="153"/>
    <n v="230.4"/>
    <x v="18"/>
    <x v="8"/>
    <x v="0"/>
  </r>
  <r>
    <d v="2021-09-22T00:00:00"/>
    <s v="P0002"/>
    <n v="4"/>
    <x v="2"/>
    <x v="1"/>
    <n v="0"/>
    <x v="29"/>
    <x v="3"/>
    <x v="1"/>
    <n v="105"/>
    <n v="142.80000000000001"/>
    <x v="46"/>
    <n v="571.20000000000005"/>
    <x v="18"/>
    <x v="8"/>
    <x v="0"/>
  </r>
  <r>
    <d v="2021-09-23T00:00:00"/>
    <s v="P0018"/>
    <n v="12"/>
    <x v="2"/>
    <x v="1"/>
    <n v="0"/>
    <x v="30"/>
    <x v="2"/>
    <x v="3"/>
    <n v="37"/>
    <n v="49.21"/>
    <x v="70"/>
    <n v="590.52"/>
    <x v="19"/>
    <x v="8"/>
    <x v="0"/>
  </r>
  <r>
    <d v="2021-09-23T00:00:00"/>
    <s v="P0021"/>
    <n v="7"/>
    <x v="1"/>
    <x v="0"/>
    <n v="0"/>
    <x v="32"/>
    <x v="0"/>
    <x v="0"/>
    <n v="126"/>
    <n v="162.54"/>
    <x v="148"/>
    <n v="1137.78"/>
    <x v="19"/>
    <x v="8"/>
    <x v="0"/>
  </r>
  <r>
    <d v="2021-09-27T00:00:00"/>
    <s v="P0034"/>
    <n v="1"/>
    <x v="2"/>
    <x v="1"/>
    <n v="0"/>
    <x v="13"/>
    <x v="4"/>
    <x v="2"/>
    <n v="55"/>
    <n v="58.3"/>
    <x v="141"/>
    <n v="58.3"/>
    <x v="13"/>
    <x v="8"/>
    <x v="0"/>
  </r>
  <r>
    <d v="2021-09-30T00:00:00"/>
    <s v="P0014"/>
    <n v="9"/>
    <x v="1"/>
    <x v="0"/>
    <n v="0"/>
    <x v="9"/>
    <x v="2"/>
    <x v="1"/>
    <n v="112"/>
    <n v="146.72"/>
    <x v="154"/>
    <n v="1320.48"/>
    <x v="24"/>
    <x v="8"/>
    <x v="0"/>
  </r>
  <r>
    <d v="2021-09-30T00:00:00"/>
    <s v="P0006"/>
    <n v="5"/>
    <x v="1"/>
    <x v="0"/>
    <n v="0"/>
    <x v="15"/>
    <x v="3"/>
    <x v="1"/>
    <n v="75"/>
    <n v="85.5"/>
    <x v="155"/>
    <n v="427.5"/>
    <x v="24"/>
    <x v="8"/>
    <x v="0"/>
  </r>
  <r>
    <d v="2021-10-01T00:00:00"/>
    <s v="P0030"/>
    <n v="14"/>
    <x v="1"/>
    <x v="1"/>
    <n v="0"/>
    <x v="28"/>
    <x v="4"/>
    <x v="0"/>
    <n v="148"/>
    <n v="201.28"/>
    <x v="156"/>
    <n v="2817.92"/>
    <x v="0"/>
    <x v="9"/>
    <x v="0"/>
  </r>
  <r>
    <d v="2021-10-02T00:00:00"/>
    <s v="P0014"/>
    <n v="15"/>
    <x v="2"/>
    <x v="0"/>
    <n v="0"/>
    <x v="9"/>
    <x v="2"/>
    <x v="1"/>
    <n v="112"/>
    <n v="146.72"/>
    <x v="151"/>
    <n v="2200.8000000000002"/>
    <x v="1"/>
    <x v="9"/>
    <x v="0"/>
  </r>
  <r>
    <d v="2021-10-03T00:00:00"/>
    <s v="P0019"/>
    <n v="9"/>
    <x v="2"/>
    <x v="0"/>
    <n v="0"/>
    <x v="40"/>
    <x v="2"/>
    <x v="0"/>
    <n v="150"/>
    <n v="210"/>
    <x v="157"/>
    <n v="1890"/>
    <x v="2"/>
    <x v="9"/>
    <x v="0"/>
  </r>
  <r>
    <d v="2021-10-06T00:00:00"/>
    <s v="P0035"/>
    <n v="1"/>
    <x v="2"/>
    <x v="0"/>
    <n v="0"/>
    <x v="4"/>
    <x v="4"/>
    <x v="3"/>
    <n v="5"/>
    <n v="6.7"/>
    <x v="36"/>
    <n v="6.7"/>
    <x v="16"/>
    <x v="9"/>
    <x v="0"/>
  </r>
  <r>
    <d v="2021-10-06T00:00:00"/>
    <s v="P0036"/>
    <n v="12"/>
    <x v="1"/>
    <x v="0"/>
    <n v="0"/>
    <x v="43"/>
    <x v="4"/>
    <x v="1"/>
    <n v="90"/>
    <n v="96.3"/>
    <x v="1"/>
    <n v="1155.5999999999999"/>
    <x v="16"/>
    <x v="9"/>
    <x v="0"/>
  </r>
  <r>
    <d v="2021-10-07T00:00:00"/>
    <s v="P0026"/>
    <n v="6"/>
    <x v="2"/>
    <x v="1"/>
    <n v="0"/>
    <x v="42"/>
    <x v="4"/>
    <x v="3"/>
    <n v="18"/>
    <n v="24.66"/>
    <x v="158"/>
    <n v="147.96"/>
    <x v="20"/>
    <x v="9"/>
    <x v="0"/>
  </r>
  <r>
    <d v="2021-10-09T00:00:00"/>
    <s v="P0038"/>
    <n v="5"/>
    <x v="2"/>
    <x v="1"/>
    <n v="0"/>
    <x v="1"/>
    <x v="1"/>
    <x v="1"/>
    <n v="72"/>
    <n v="79.92"/>
    <x v="72"/>
    <n v="399.6"/>
    <x v="4"/>
    <x v="9"/>
    <x v="0"/>
  </r>
  <r>
    <d v="2021-10-09T00:00:00"/>
    <s v="P0032"/>
    <n v="11"/>
    <x v="1"/>
    <x v="1"/>
    <n v="0"/>
    <x v="18"/>
    <x v="4"/>
    <x v="1"/>
    <n v="89"/>
    <n v="117.48"/>
    <x v="47"/>
    <n v="1292.28"/>
    <x v="4"/>
    <x v="9"/>
    <x v="0"/>
  </r>
  <r>
    <d v="2021-10-10T00:00:00"/>
    <s v="P0035"/>
    <n v="14"/>
    <x v="2"/>
    <x v="1"/>
    <n v="0"/>
    <x v="4"/>
    <x v="4"/>
    <x v="3"/>
    <n v="5"/>
    <n v="6.7"/>
    <x v="106"/>
    <n v="93.8"/>
    <x v="26"/>
    <x v="9"/>
    <x v="0"/>
  </r>
  <r>
    <d v="2021-10-11T00:00:00"/>
    <s v="P0011"/>
    <n v="15"/>
    <x v="2"/>
    <x v="1"/>
    <n v="0"/>
    <x v="31"/>
    <x v="2"/>
    <x v="2"/>
    <n v="44"/>
    <n v="48.4"/>
    <x v="16"/>
    <n v="726"/>
    <x v="5"/>
    <x v="9"/>
    <x v="0"/>
  </r>
  <r>
    <d v="2021-10-12T00:00:00"/>
    <s v="P0027"/>
    <n v="8"/>
    <x v="1"/>
    <x v="0"/>
    <n v="0"/>
    <x v="26"/>
    <x v="4"/>
    <x v="2"/>
    <n v="48"/>
    <n v="57.120000000000005"/>
    <x v="159"/>
    <n v="456.96000000000004"/>
    <x v="6"/>
    <x v="9"/>
    <x v="0"/>
  </r>
  <r>
    <d v="2021-10-17T00:00:00"/>
    <s v="P0001"/>
    <n v="13"/>
    <x v="2"/>
    <x v="0"/>
    <n v="0"/>
    <x v="16"/>
    <x v="3"/>
    <x v="1"/>
    <n v="98"/>
    <n v="103.88"/>
    <x v="160"/>
    <n v="1350.44"/>
    <x v="30"/>
    <x v="9"/>
    <x v="0"/>
  </r>
  <r>
    <d v="2021-10-18T00:00:00"/>
    <s v="P0025"/>
    <n v="6"/>
    <x v="1"/>
    <x v="1"/>
    <n v="0"/>
    <x v="7"/>
    <x v="0"/>
    <x v="3"/>
    <n v="7"/>
    <n v="8.33"/>
    <x v="113"/>
    <n v="49.980000000000004"/>
    <x v="7"/>
    <x v="9"/>
    <x v="0"/>
  </r>
  <r>
    <d v="2021-10-18T00:00:00"/>
    <s v="P0021"/>
    <n v="13"/>
    <x v="1"/>
    <x v="1"/>
    <n v="0"/>
    <x v="32"/>
    <x v="0"/>
    <x v="0"/>
    <n v="126"/>
    <n v="162.54"/>
    <x v="161"/>
    <n v="2113.02"/>
    <x v="7"/>
    <x v="9"/>
    <x v="0"/>
  </r>
  <r>
    <d v="2021-10-22T00:00:00"/>
    <s v="P0011"/>
    <n v="7"/>
    <x v="2"/>
    <x v="1"/>
    <n v="0"/>
    <x v="31"/>
    <x v="2"/>
    <x v="2"/>
    <n v="44"/>
    <n v="48.4"/>
    <x v="162"/>
    <n v="338.8"/>
    <x v="18"/>
    <x v="9"/>
    <x v="0"/>
  </r>
  <r>
    <d v="2021-10-22T00:00:00"/>
    <s v="P0024"/>
    <n v="13"/>
    <x v="1"/>
    <x v="1"/>
    <n v="0"/>
    <x v="0"/>
    <x v="0"/>
    <x v="0"/>
    <n v="144"/>
    <n v="156.96"/>
    <x v="163"/>
    <n v="2040.48"/>
    <x v="18"/>
    <x v="9"/>
    <x v="0"/>
  </r>
  <r>
    <d v="2021-10-22T00:00:00"/>
    <s v="P0009"/>
    <n v="1"/>
    <x v="2"/>
    <x v="1"/>
    <n v="0"/>
    <x v="37"/>
    <x v="3"/>
    <x v="3"/>
    <n v="6"/>
    <n v="7.8599999999999994"/>
    <x v="164"/>
    <n v="7.8599999999999994"/>
    <x v="18"/>
    <x v="9"/>
    <x v="0"/>
  </r>
  <r>
    <d v="2021-10-24T00:00:00"/>
    <s v="P0011"/>
    <n v="3"/>
    <x v="0"/>
    <x v="1"/>
    <n v="0"/>
    <x v="31"/>
    <x v="2"/>
    <x v="2"/>
    <n v="44"/>
    <n v="48.4"/>
    <x v="165"/>
    <n v="145.19999999999999"/>
    <x v="27"/>
    <x v="9"/>
    <x v="0"/>
  </r>
  <r>
    <d v="2021-10-25T00:00:00"/>
    <s v="P0044"/>
    <n v="9"/>
    <x v="1"/>
    <x v="1"/>
    <n v="0"/>
    <x v="11"/>
    <x v="1"/>
    <x v="1"/>
    <n v="76"/>
    <n v="82.08"/>
    <x v="22"/>
    <n v="738.72"/>
    <x v="11"/>
    <x v="9"/>
    <x v="0"/>
  </r>
  <r>
    <d v="2021-10-26T00:00:00"/>
    <s v="P0004"/>
    <n v="6"/>
    <x v="0"/>
    <x v="1"/>
    <n v="0"/>
    <x v="3"/>
    <x v="3"/>
    <x v="2"/>
    <n v="44"/>
    <n v="48.84"/>
    <x v="166"/>
    <n v="293.04000000000002"/>
    <x v="12"/>
    <x v="9"/>
    <x v="0"/>
  </r>
  <r>
    <d v="2021-10-28T00:00:00"/>
    <s v="P0008"/>
    <n v="1"/>
    <x v="2"/>
    <x v="1"/>
    <n v="0"/>
    <x v="25"/>
    <x v="3"/>
    <x v="1"/>
    <n v="83"/>
    <n v="94.62"/>
    <x v="167"/>
    <n v="94.62"/>
    <x v="14"/>
    <x v="9"/>
    <x v="0"/>
  </r>
  <r>
    <d v="2021-10-29T00:00:00"/>
    <s v="P0038"/>
    <n v="14"/>
    <x v="1"/>
    <x v="0"/>
    <n v="0"/>
    <x v="1"/>
    <x v="1"/>
    <x v="1"/>
    <n v="72"/>
    <n v="79.92"/>
    <x v="154"/>
    <n v="1118.8800000000001"/>
    <x v="28"/>
    <x v="9"/>
    <x v="0"/>
  </r>
  <r>
    <d v="2021-10-31T00:00:00"/>
    <s v="P0021"/>
    <n v="6"/>
    <x v="1"/>
    <x v="1"/>
    <n v="0"/>
    <x v="32"/>
    <x v="0"/>
    <x v="0"/>
    <n v="126"/>
    <n v="162.54"/>
    <x v="168"/>
    <n v="975.24"/>
    <x v="25"/>
    <x v="9"/>
    <x v="0"/>
  </r>
  <r>
    <d v="2021-11-03T00:00:00"/>
    <s v="P0013"/>
    <n v="12"/>
    <x v="2"/>
    <x v="1"/>
    <n v="0"/>
    <x v="2"/>
    <x v="2"/>
    <x v="1"/>
    <n v="112"/>
    <n v="122.08"/>
    <x v="169"/>
    <n v="1464.96"/>
    <x v="2"/>
    <x v="10"/>
    <x v="0"/>
  </r>
  <r>
    <d v="2021-11-06T00:00:00"/>
    <s v="P0036"/>
    <n v="10"/>
    <x v="2"/>
    <x v="0"/>
    <n v="0"/>
    <x v="43"/>
    <x v="4"/>
    <x v="1"/>
    <n v="90"/>
    <n v="96.3"/>
    <x v="170"/>
    <n v="963"/>
    <x v="16"/>
    <x v="10"/>
    <x v="0"/>
  </r>
  <r>
    <d v="2021-11-08T00:00:00"/>
    <s v="P0007"/>
    <n v="15"/>
    <x v="2"/>
    <x v="0"/>
    <n v="0"/>
    <x v="36"/>
    <x v="3"/>
    <x v="2"/>
    <n v="43"/>
    <n v="47.730000000000004"/>
    <x v="171"/>
    <n v="715.95"/>
    <x v="21"/>
    <x v="10"/>
    <x v="0"/>
  </r>
  <r>
    <d v="2021-11-10T00:00:00"/>
    <s v="P0042"/>
    <n v="6"/>
    <x v="1"/>
    <x v="1"/>
    <n v="0"/>
    <x v="10"/>
    <x v="1"/>
    <x v="0"/>
    <n v="120"/>
    <n v="162"/>
    <x v="18"/>
    <n v="972"/>
    <x v="26"/>
    <x v="10"/>
    <x v="0"/>
  </r>
  <r>
    <d v="2021-11-11T00:00:00"/>
    <s v="P0040"/>
    <n v="12"/>
    <x v="0"/>
    <x v="0"/>
    <n v="0"/>
    <x v="17"/>
    <x v="1"/>
    <x v="1"/>
    <n v="90"/>
    <n v="115.2"/>
    <x v="1"/>
    <n v="1382.4"/>
    <x v="5"/>
    <x v="10"/>
    <x v="0"/>
  </r>
  <r>
    <d v="2021-11-12T00:00:00"/>
    <s v="P0010"/>
    <n v="3"/>
    <x v="1"/>
    <x v="1"/>
    <n v="0"/>
    <x v="20"/>
    <x v="2"/>
    <x v="0"/>
    <n v="148"/>
    <n v="164.28"/>
    <x v="70"/>
    <n v="492.84000000000003"/>
    <x v="6"/>
    <x v="10"/>
    <x v="0"/>
  </r>
  <r>
    <d v="2021-11-20T00:00:00"/>
    <s v="P0034"/>
    <n v="14"/>
    <x v="1"/>
    <x v="0"/>
    <n v="0"/>
    <x v="13"/>
    <x v="4"/>
    <x v="2"/>
    <n v="55"/>
    <n v="58.3"/>
    <x v="37"/>
    <n v="816.19999999999993"/>
    <x v="9"/>
    <x v="10"/>
    <x v="0"/>
  </r>
  <r>
    <d v="2021-11-20T00:00:00"/>
    <s v="P0008"/>
    <n v="11"/>
    <x v="1"/>
    <x v="1"/>
    <n v="0"/>
    <x v="25"/>
    <x v="3"/>
    <x v="1"/>
    <n v="83"/>
    <n v="94.62"/>
    <x v="172"/>
    <n v="1040.8200000000002"/>
    <x v="9"/>
    <x v="10"/>
    <x v="0"/>
  </r>
  <r>
    <d v="2021-11-21T00:00:00"/>
    <s v="P0014"/>
    <n v="1"/>
    <x v="0"/>
    <x v="0"/>
    <n v="0"/>
    <x v="9"/>
    <x v="2"/>
    <x v="1"/>
    <n v="112"/>
    <n v="146.72"/>
    <x v="173"/>
    <n v="146.72"/>
    <x v="10"/>
    <x v="10"/>
    <x v="0"/>
  </r>
  <r>
    <d v="2021-11-21T00:00:00"/>
    <s v="P0006"/>
    <n v="1"/>
    <x v="1"/>
    <x v="1"/>
    <n v="0"/>
    <x v="15"/>
    <x v="3"/>
    <x v="1"/>
    <n v="75"/>
    <n v="85.5"/>
    <x v="93"/>
    <n v="85.5"/>
    <x v="10"/>
    <x v="10"/>
    <x v="0"/>
  </r>
  <r>
    <d v="2021-11-27T00:00:00"/>
    <s v="P0012"/>
    <n v="8"/>
    <x v="1"/>
    <x v="0"/>
    <n v="0"/>
    <x v="35"/>
    <x v="2"/>
    <x v="1"/>
    <n v="73"/>
    <n v="94.17"/>
    <x v="174"/>
    <n v="753.36"/>
    <x v="13"/>
    <x v="10"/>
    <x v="0"/>
  </r>
  <r>
    <d v="2021-11-28T00:00:00"/>
    <s v="P0040"/>
    <n v="2"/>
    <x v="2"/>
    <x v="1"/>
    <n v="0"/>
    <x v="17"/>
    <x v="1"/>
    <x v="1"/>
    <n v="90"/>
    <n v="115.2"/>
    <x v="153"/>
    <n v="230.4"/>
    <x v="14"/>
    <x v="10"/>
    <x v="0"/>
  </r>
  <r>
    <d v="2021-11-30T00:00:00"/>
    <s v="P0039"/>
    <n v="15"/>
    <x v="2"/>
    <x v="0"/>
    <n v="0"/>
    <x v="34"/>
    <x v="1"/>
    <x v="3"/>
    <n v="37"/>
    <n v="42.55"/>
    <x v="81"/>
    <n v="638.25"/>
    <x v="24"/>
    <x v="10"/>
    <x v="0"/>
  </r>
  <r>
    <d v="2021-12-02T00:00:00"/>
    <s v="P0016"/>
    <n v="10"/>
    <x v="2"/>
    <x v="1"/>
    <n v="0"/>
    <x v="21"/>
    <x v="2"/>
    <x v="3"/>
    <n v="13"/>
    <n v="16.64"/>
    <x v="175"/>
    <n v="166.4"/>
    <x v="1"/>
    <x v="11"/>
    <x v="0"/>
  </r>
  <r>
    <d v="2021-12-03T00:00:00"/>
    <s v="P0034"/>
    <n v="2"/>
    <x v="1"/>
    <x v="1"/>
    <n v="0"/>
    <x v="13"/>
    <x v="4"/>
    <x v="2"/>
    <n v="55"/>
    <n v="58.3"/>
    <x v="176"/>
    <n v="116.6"/>
    <x v="2"/>
    <x v="11"/>
    <x v="0"/>
  </r>
  <r>
    <d v="2021-12-03T00:00:00"/>
    <s v="P0019"/>
    <n v="8"/>
    <x v="1"/>
    <x v="0"/>
    <n v="0"/>
    <x v="40"/>
    <x v="2"/>
    <x v="0"/>
    <n v="150"/>
    <n v="210"/>
    <x v="11"/>
    <n v="1680"/>
    <x v="2"/>
    <x v="11"/>
    <x v="0"/>
  </r>
  <r>
    <d v="2021-12-05T00:00:00"/>
    <s v="P0004"/>
    <n v="15"/>
    <x v="2"/>
    <x v="1"/>
    <n v="0"/>
    <x v="3"/>
    <x v="3"/>
    <x v="2"/>
    <n v="44"/>
    <n v="48.84"/>
    <x v="16"/>
    <n v="732.6"/>
    <x v="15"/>
    <x v="11"/>
    <x v="0"/>
  </r>
  <r>
    <d v="2021-12-05T00:00:00"/>
    <s v="P0010"/>
    <n v="1"/>
    <x v="2"/>
    <x v="0"/>
    <n v="0"/>
    <x v="20"/>
    <x v="2"/>
    <x v="0"/>
    <n v="148"/>
    <n v="164.28"/>
    <x v="138"/>
    <n v="164.28"/>
    <x v="15"/>
    <x v="11"/>
    <x v="0"/>
  </r>
  <r>
    <d v="2021-12-07T00:00:00"/>
    <s v="P0013"/>
    <n v="8"/>
    <x v="2"/>
    <x v="0"/>
    <n v="0"/>
    <x v="2"/>
    <x v="2"/>
    <x v="1"/>
    <n v="112"/>
    <n v="122.08"/>
    <x v="177"/>
    <n v="976.64"/>
    <x v="20"/>
    <x v="11"/>
    <x v="0"/>
  </r>
  <r>
    <d v="2021-12-08T00:00:00"/>
    <s v="P0044"/>
    <n v="14"/>
    <x v="2"/>
    <x v="0"/>
    <n v="0"/>
    <x v="11"/>
    <x v="1"/>
    <x v="1"/>
    <n v="76"/>
    <n v="82.08"/>
    <x v="178"/>
    <n v="1149.1199999999999"/>
    <x v="21"/>
    <x v="11"/>
    <x v="0"/>
  </r>
  <r>
    <d v="2021-12-14T00:00:00"/>
    <s v="P0042"/>
    <n v="4"/>
    <x v="2"/>
    <x v="0"/>
    <n v="0"/>
    <x v="10"/>
    <x v="1"/>
    <x v="0"/>
    <n v="120"/>
    <n v="162"/>
    <x v="10"/>
    <n v="648"/>
    <x v="29"/>
    <x v="11"/>
    <x v="0"/>
  </r>
  <r>
    <d v="2021-12-18T00:00:00"/>
    <s v="P0003"/>
    <n v="2"/>
    <x v="2"/>
    <x v="1"/>
    <n v="0"/>
    <x v="6"/>
    <x v="3"/>
    <x v="1"/>
    <n v="71"/>
    <n v="80.94"/>
    <x v="179"/>
    <n v="161.88"/>
    <x v="7"/>
    <x v="11"/>
    <x v="0"/>
  </r>
  <r>
    <d v="2021-12-18T00:00:00"/>
    <s v="P0022"/>
    <n v="8"/>
    <x v="1"/>
    <x v="1"/>
    <n v="0"/>
    <x v="22"/>
    <x v="0"/>
    <x v="0"/>
    <n v="121"/>
    <n v="141.57"/>
    <x v="180"/>
    <n v="1132.56"/>
    <x v="7"/>
    <x v="11"/>
    <x v="0"/>
  </r>
  <r>
    <d v="2021-12-19T00:00:00"/>
    <s v="P0023"/>
    <n v="12"/>
    <x v="2"/>
    <x v="0"/>
    <n v="0"/>
    <x v="12"/>
    <x v="0"/>
    <x v="0"/>
    <n v="141"/>
    <n v="149.46"/>
    <x v="181"/>
    <n v="1793.52"/>
    <x v="8"/>
    <x v="11"/>
    <x v="0"/>
  </r>
  <r>
    <d v="2021-12-19T00:00:00"/>
    <s v="P0029"/>
    <n v="3"/>
    <x v="0"/>
    <x v="0"/>
    <n v="0"/>
    <x v="19"/>
    <x v="4"/>
    <x v="2"/>
    <n v="47"/>
    <n v="53.11"/>
    <x v="182"/>
    <n v="159.32999999999998"/>
    <x v="8"/>
    <x v="11"/>
    <x v="0"/>
  </r>
  <r>
    <d v="2021-12-19T00:00:00"/>
    <s v="P0011"/>
    <n v="10"/>
    <x v="1"/>
    <x v="0"/>
    <n v="0"/>
    <x v="31"/>
    <x v="2"/>
    <x v="2"/>
    <n v="44"/>
    <n v="48.4"/>
    <x v="27"/>
    <n v="484"/>
    <x v="8"/>
    <x v="11"/>
    <x v="0"/>
  </r>
  <r>
    <d v="2021-12-20T00:00:00"/>
    <s v="P0012"/>
    <n v="14"/>
    <x v="2"/>
    <x v="0"/>
    <n v="0"/>
    <x v="35"/>
    <x v="2"/>
    <x v="1"/>
    <n v="73"/>
    <n v="94.17"/>
    <x v="56"/>
    <n v="1318.38"/>
    <x v="9"/>
    <x v="11"/>
    <x v="0"/>
  </r>
  <r>
    <d v="2021-12-21T00:00:00"/>
    <s v="P0026"/>
    <n v="10"/>
    <x v="1"/>
    <x v="1"/>
    <n v="0"/>
    <x v="42"/>
    <x v="4"/>
    <x v="3"/>
    <n v="18"/>
    <n v="24.66"/>
    <x v="153"/>
    <n v="246.6"/>
    <x v="10"/>
    <x v="11"/>
    <x v="0"/>
  </r>
  <r>
    <d v="2021-12-24T00:00:00"/>
    <s v="P0042"/>
    <n v="8"/>
    <x v="0"/>
    <x v="1"/>
    <n v="0"/>
    <x v="10"/>
    <x v="1"/>
    <x v="0"/>
    <n v="120"/>
    <n v="162"/>
    <x v="57"/>
    <n v="1296"/>
    <x v="27"/>
    <x v="11"/>
    <x v="0"/>
  </r>
  <r>
    <d v="2021-12-24T00:00:00"/>
    <s v="P0036"/>
    <n v="8"/>
    <x v="0"/>
    <x v="0"/>
    <n v="0"/>
    <x v="43"/>
    <x v="4"/>
    <x v="1"/>
    <n v="90"/>
    <n v="96.3"/>
    <x v="18"/>
    <n v="770.4"/>
    <x v="27"/>
    <x v="11"/>
    <x v="0"/>
  </r>
  <r>
    <d v="2021-12-26T00:00:00"/>
    <s v="P0041"/>
    <n v="14"/>
    <x v="1"/>
    <x v="1"/>
    <n v="0"/>
    <x v="41"/>
    <x v="1"/>
    <x v="0"/>
    <n v="138"/>
    <n v="173.88"/>
    <x v="183"/>
    <n v="2434.3199999999997"/>
    <x v="12"/>
    <x v="11"/>
    <x v="0"/>
  </r>
  <r>
    <d v="2021-12-27T00:00:00"/>
    <s v="P0029"/>
    <n v="14"/>
    <x v="2"/>
    <x v="1"/>
    <n v="0"/>
    <x v="19"/>
    <x v="4"/>
    <x v="2"/>
    <n v="47"/>
    <n v="53.11"/>
    <x v="184"/>
    <n v="743.54"/>
    <x v="13"/>
    <x v="11"/>
    <x v="0"/>
  </r>
  <r>
    <d v="2021-12-28T00:00:00"/>
    <s v="P0029"/>
    <n v="6"/>
    <x v="2"/>
    <x v="1"/>
    <n v="0"/>
    <x v="19"/>
    <x v="4"/>
    <x v="2"/>
    <n v="47"/>
    <n v="53.11"/>
    <x v="53"/>
    <n v="318.65999999999997"/>
    <x v="14"/>
    <x v="11"/>
    <x v="0"/>
  </r>
  <r>
    <d v="2021-12-30T00:00:00"/>
    <s v="P0010"/>
    <n v="13"/>
    <x v="1"/>
    <x v="0"/>
    <n v="0"/>
    <x v="20"/>
    <x v="2"/>
    <x v="0"/>
    <n v="148"/>
    <n v="164.28"/>
    <x v="185"/>
    <n v="2135.64"/>
    <x v="24"/>
    <x v="11"/>
    <x v="0"/>
  </r>
  <r>
    <d v="2022-01-01T00:00:00"/>
    <s v="P0022"/>
    <n v="1"/>
    <x v="0"/>
    <x v="1"/>
    <n v="0"/>
    <x v="22"/>
    <x v="0"/>
    <x v="0"/>
    <n v="121"/>
    <n v="141.57"/>
    <x v="186"/>
    <n v="141.57"/>
    <x v="0"/>
    <x v="0"/>
    <x v="1"/>
  </r>
  <r>
    <d v="2022-01-02T00:00:00"/>
    <s v="P0010"/>
    <n v="7"/>
    <x v="2"/>
    <x v="1"/>
    <n v="0"/>
    <x v="20"/>
    <x v="2"/>
    <x v="0"/>
    <n v="148"/>
    <n v="164.28"/>
    <x v="29"/>
    <n v="1149.96"/>
    <x v="1"/>
    <x v="0"/>
    <x v="1"/>
  </r>
  <r>
    <d v="2022-01-02T00:00:00"/>
    <s v="P0015"/>
    <n v="2"/>
    <x v="1"/>
    <x v="1"/>
    <n v="0"/>
    <x v="27"/>
    <x v="2"/>
    <x v="3"/>
    <n v="12"/>
    <n v="15.719999999999999"/>
    <x v="118"/>
    <n v="31.439999999999998"/>
    <x v="1"/>
    <x v="0"/>
    <x v="1"/>
  </r>
  <r>
    <d v="2022-01-02T00:00:00"/>
    <s v="P0033"/>
    <n v="1"/>
    <x v="2"/>
    <x v="1"/>
    <n v="0"/>
    <x v="38"/>
    <x v="4"/>
    <x v="1"/>
    <n v="95"/>
    <n v="119.7"/>
    <x v="187"/>
    <n v="119.7"/>
    <x v="1"/>
    <x v="0"/>
    <x v="1"/>
  </r>
  <r>
    <d v="2022-01-03T00:00:00"/>
    <s v="P0043"/>
    <n v="9"/>
    <x v="2"/>
    <x v="1"/>
    <n v="0"/>
    <x v="23"/>
    <x v="1"/>
    <x v="1"/>
    <n v="67"/>
    <n v="83.08"/>
    <x v="35"/>
    <n v="747.72"/>
    <x v="2"/>
    <x v="0"/>
    <x v="1"/>
  </r>
  <r>
    <d v="2022-01-04T00:00:00"/>
    <s v="P0012"/>
    <n v="8"/>
    <x v="2"/>
    <x v="0"/>
    <n v="0"/>
    <x v="35"/>
    <x v="2"/>
    <x v="1"/>
    <n v="73"/>
    <n v="94.17"/>
    <x v="174"/>
    <n v="753.36"/>
    <x v="3"/>
    <x v="0"/>
    <x v="1"/>
  </r>
  <r>
    <d v="2022-01-04T00:00:00"/>
    <s v="P0029"/>
    <n v="1"/>
    <x v="1"/>
    <x v="0"/>
    <n v="0"/>
    <x v="19"/>
    <x v="4"/>
    <x v="2"/>
    <n v="47"/>
    <n v="53.11"/>
    <x v="84"/>
    <n v="53.11"/>
    <x v="3"/>
    <x v="0"/>
    <x v="1"/>
  </r>
  <r>
    <d v="2022-01-09T00:00:00"/>
    <s v="P0032"/>
    <n v="12"/>
    <x v="2"/>
    <x v="0"/>
    <n v="0"/>
    <x v="18"/>
    <x v="4"/>
    <x v="1"/>
    <n v="89"/>
    <n v="117.48"/>
    <x v="104"/>
    <n v="1409.76"/>
    <x v="4"/>
    <x v="0"/>
    <x v="1"/>
  </r>
  <r>
    <d v="2022-01-10T00:00:00"/>
    <s v="P0034"/>
    <n v="14"/>
    <x v="1"/>
    <x v="0"/>
    <n v="0"/>
    <x v="13"/>
    <x v="4"/>
    <x v="2"/>
    <n v="55"/>
    <n v="58.3"/>
    <x v="37"/>
    <n v="816.19999999999993"/>
    <x v="26"/>
    <x v="0"/>
    <x v="1"/>
  </r>
  <r>
    <d v="2022-01-11T00:00:00"/>
    <s v="P0032"/>
    <n v="2"/>
    <x v="2"/>
    <x v="0"/>
    <n v="0"/>
    <x v="18"/>
    <x v="4"/>
    <x v="1"/>
    <n v="89"/>
    <n v="117.48"/>
    <x v="188"/>
    <n v="234.96"/>
    <x v="5"/>
    <x v="0"/>
    <x v="1"/>
  </r>
  <r>
    <d v="2022-01-13T00:00:00"/>
    <s v="P0019"/>
    <n v="6"/>
    <x v="1"/>
    <x v="0"/>
    <n v="0"/>
    <x v="40"/>
    <x v="2"/>
    <x v="0"/>
    <n v="150"/>
    <n v="210"/>
    <x v="170"/>
    <n v="1260"/>
    <x v="22"/>
    <x v="0"/>
    <x v="1"/>
  </r>
  <r>
    <d v="2022-01-14T00:00:00"/>
    <s v="P0011"/>
    <n v="14"/>
    <x v="2"/>
    <x v="0"/>
    <n v="0"/>
    <x v="31"/>
    <x v="2"/>
    <x v="2"/>
    <n v="44"/>
    <n v="48.4"/>
    <x v="189"/>
    <n v="677.6"/>
    <x v="29"/>
    <x v="0"/>
    <x v="1"/>
  </r>
  <r>
    <d v="2022-01-15T00:00:00"/>
    <s v="P0022"/>
    <n v="10"/>
    <x v="2"/>
    <x v="1"/>
    <n v="0"/>
    <x v="22"/>
    <x v="0"/>
    <x v="0"/>
    <n v="121"/>
    <n v="141.57"/>
    <x v="190"/>
    <n v="1415.6999999999998"/>
    <x v="17"/>
    <x v="0"/>
    <x v="1"/>
  </r>
  <r>
    <d v="2022-01-16T00:00:00"/>
    <s v="P0014"/>
    <n v="11"/>
    <x v="1"/>
    <x v="1"/>
    <n v="0"/>
    <x v="9"/>
    <x v="2"/>
    <x v="1"/>
    <n v="112"/>
    <n v="146.72"/>
    <x v="191"/>
    <n v="1613.92"/>
    <x v="23"/>
    <x v="0"/>
    <x v="1"/>
  </r>
  <r>
    <d v="2022-01-17T00:00:00"/>
    <s v="P0040"/>
    <n v="4"/>
    <x v="1"/>
    <x v="0"/>
    <n v="0"/>
    <x v="17"/>
    <x v="1"/>
    <x v="1"/>
    <n v="90"/>
    <n v="115.2"/>
    <x v="72"/>
    <n v="460.8"/>
    <x v="30"/>
    <x v="0"/>
    <x v="1"/>
  </r>
  <r>
    <d v="2022-01-18T00:00:00"/>
    <s v="P0008"/>
    <n v="9"/>
    <x v="0"/>
    <x v="1"/>
    <n v="0"/>
    <x v="25"/>
    <x v="3"/>
    <x v="1"/>
    <n v="83"/>
    <n v="94.62"/>
    <x v="192"/>
    <n v="851.58"/>
    <x v="7"/>
    <x v="0"/>
    <x v="1"/>
  </r>
  <r>
    <d v="2022-01-20T00:00:00"/>
    <s v="P0021"/>
    <n v="2"/>
    <x v="2"/>
    <x v="1"/>
    <n v="0"/>
    <x v="32"/>
    <x v="0"/>
    <x v="0"/>
    <n v="126"/>
    <n v="162.54"/>
    <x v="115"/>
    <n v="325.08"/>
    <x v="9"/>
    <x v="0"/>
    <x v="1"/>
  </r>
  <r>
    <d v="2022-01-20T00:00:00"/>
    <s v="P0014"/>
    <n v="7"/>
    <x v="1"/>
    <x v="0"/>
    <n v="0"/>
    <x v="9"/>
    <x v="2"/>
    <x v="1"/>
    <n v="112"/>
    <n v="146.72"/>
    <x v="193"/>
    <n v="1027.04"/>
    <x v="9"/>
    <x v="0"/>
    <x v="1"/>
  </r>
  <r>
    <d v="2022-01-22T00:00:00"/>
    <s v="P0001"/>
    <n v="6"/>
    <x v="1"/>
    <x v="1"/>
    <n v="0"/>
    <x v="16"/>
    <x v="3"/>
    <x v="1"/>
    <n v="98"/>
    <n v="103.88"/>
    <x v="149"/>
    <n v="623.28"/>
    <x v="18"/>
    <x v="0"/>
    <x v="1"/>
  </r>
  <r>
    <d v="2022-01-23T00:00:00"/>
    <s v="P0002"/>
    <n v="5"/>
    <x v="0"/>
    <x v="1"/>
    <n v="0"/>
    <x v="29"/>
    <x v="3"/>
    <x v="1"/>
    <n v="105"/>
    <n v="142.80000000000001"/>
    <x v="23"/>
    <n v="714"/>
    <x v="19"/>
    <x v="0"/>
    <x v="1"/>
  </r>
  <r>
    <d v="2022-01-23T00:00:00"/>
    <s v="P0042"/>
    <n v="8"/>
    <x v="2"/>
    <x v="0"/>
    <n v="0"/>
    <x v="10"/>
    <x v="1"/>
    <x v="0"/>
    <n v="120"/>
    <n v="162"/>
    <x v="57"/>
    <n v="1296"/>
    <x v="19"/>
    <x v="0"/>
    <x v="1"/>
  </r>
  <r>
    <d v="2022-01-24T00:00:00"/>
    <s v="P0030"/>
    <n v="15"/>
    <x v="1"/>
    <x v="0"/>
    <n v="0"/>
    <x v="28"/>
    <x v="4"/>
    <x v="0"/>
    <n v="148"/>
    <n v="201.28"/>
    <x v="194"/>
    <n v="3019.2"/>
    <x v="27"/>
    <x v="0"/>
    <x v="1"/>
  </r>
  <r>
    <d v="2022-01-25T00:00:00"/>
    <s v="P0017"/>
    <n v="14"/>
    <x v="2"/>
    <x v="1"/>
    <n v="0"/>
    <x v="39"/>
    <x v="2"/>
    <x v="0"/>
    <n v="134"/>
    <n v="156.78"/>
    <x v="195"/>
    <n v="2194.92"/>
    <x v="11"/>
    <x v="0"/>
    <x v="1"/>
  </r>
  <r>
    <d v="2022-01-28T00:00:00"/>
    <s v="P0016"/>
    <n v="11"/>
    <x v="2"/>
    <x v="0"/>
    <n v="0"/>
    <x v="21"/>
    <x v="2"/>
    <x v="3"/>
    <n v="13"/>
    <n v="16.64"/>
    <x v="196"/>
    <n v="183.04000000000002"/>
    <x v="14"/>
    <x v="0"/>
    <x v="1"/>
  </r>
  <r>
    <d v="2022-01-31T00:00:00"/>
    <s v="P0023"/>
    <n v="6"/>
    <x v="1"/>
    <x v="1"/>
    <n v="0"/>
    <x v="12"/>
    <x v="0"/>
    <x v="0"/>
    <n v="141"/>
    <n v="149.46"/>
    <x v="197"/>
    <n v="896.76"/>
    <x v="25"/>
    <x v="0"/>
    <x v="1"/>
  </r>
  <r>
    <d v="2022-01-31T00:00:00"/>
    <s v="P0041"/>
    <n v="9"/>
    <x v="2"/>
    <x v="1"/>
    <n v="0"/>
    <x v="41"/>
    <x v="1"/>
    <x v="0"/>
    <n v="138"/>
    <n v="173.88"/>
    <x v="198"/>
    <n v="1564.92"/>
    <x v="25"/>
    <x v="0"/>
    <x v="1"/>
  </r>
  <r>
    <d v="2022-02-01T00:00:00"/>
    <s v="P0005"/>
    <n v="9"/>
    <x v="2"/>
    <x v="1"/>
    <n v="0"/>
    <x v="24"/>
    <x v="3"/>
    <x v="0"/>
    <n v="133"/>
    <n v="155.61000000000001"/>
    <x v="199"/>
    <n v="1400.4900000000002"/>
    <x v="0"/>
    <x v="1"/>
    <x v="1"/>
  </r>
  <r>
    <d v="2022-02-03T00:00:00"/>
    <s v="P0014"/>
    <n v="8"/>
    <x v="2"/>
    <x v="0"/>
    <n v="0"/>
    <x v="9"/>
    <x v="2"/>
    <x v="1"/>
    <n v="112"/>
    <n v="146.72"/>
    <x v="177"/>
    <n v="1173.76"/>
    <x v="2"/>
    <x v="1"/>
    <x v="1"/>
  </r>
  <r>
    <d v="2022-02-05T00:00:00"/>
    <s v="P0018"/>
    <n v="6"/>
    <x v="2"/>
    <x v="1"/>
    <n v="0"/>
    <x v="30"/>
    <x v="2"/>
    <x v="3"/>
    <n v="37"/>
    <n v="49.21"/>
    <x v="200"/>
    <n v="295.26"/>
    <x v="15"/>
    <x v="1"/>
    <x v="1"/>
  </r>
  <r>
    <d v="2022-02-06T00:00:00"/>
    <s v="P0002"/>
    <n v="6"/>
    <x v="2"/>
    <x v="1"/>
    <n v="0"/>
    <x v="29"/>
    <x v="3"/>
    <x v="1"/>
    <n v="105"/>
    <n v="142.80000000000001"/>
    <x v="25"/>
    <n v="856.80000000000007"/>
    <x v="16"/>
    <x v="1"/>
    <x v="1"/>
  </r>
  <r>
    <d v="2022-02-08T00:00:00"/>
    <s v="P0005"/>
    <n v="11"/>
    <x v="1"/>
    <x v="1"/>
    <n v="0"/>
    <x v="24"/>
    <x v="3"/>
    <x v="0"/>
    <n v="133"/>
    <n v="155.61000000000001"/>
    <x v="114"/>
    <n v="1711.71"/>
    <x v="21"/>
    <x v="1"/>
    <x v="1"/>
  </r>
  <r>
    <d v="2022-02-08T00:00:00"/>
    <s v="P0004"/>
    <n v="3"/>
    <x v="1"/>
    <x v="1"/>
    <n v="0"/>
    <x v="3"/>
    <x v="3"/>
    <x v="2"/>
    <n v="44"/>
    <n v="48.84"/>
    <x v="165"/>
    <n v="146.52000000000001"/>
    <x v="21"/>
    <x v="1"/>
    <x v="1"/>
  </r>
  <r>
    <d v="2022-02-09T00:00:00"/>
    <s v="P0032"/>
    <n v="14"/>
    <x v="1"/>
    <x v="0"/>
    <n v="0"/>
    <x v="18"/>
    <x v="4"/>
    <x v="1"/>
    <n v="89"/>
    <n v="117.48"/>
    <x v="201"/>
    <n v="1644.72"/>
    <x v="4"/>
    <x v="1"/>
    <x v="1"/>
  </r>
  <r>
    <d v="2022-02-12T00:00:00"/>
    <s v="P0010"/>
    <n v="13"/>
    <x v="2"/>
    <x v="1"/>
    <n v="0"/>
    <x v="20"/>
    <x v="2"/>
    <x v="0"/>
    <n v="148"/>
    <n v="164.28"/>
    <x v="185"/>
    <n v="2135.64"/>
    <x v="6"/>
    <x v="1"/>
    <x v="1"/>
  </r>
  <r>
    <d v="2022-02-14T00:00:00"/>
    <s v="P0026"/>
    <n v="8"/>
    <x v="1"/>
    <x v="1"/>
    <n v="0"/>
    <x v="42"/>
    <x v="4"/>
    <x v="3"/>
    <n v="18"/>
    <n v="24.66"/>
    <x v="66"/>
    <n v="197.28"/>
    <x v="29"/>
    <x v="1"/>
    <x v="1"/>
  </r>
  <r>
    <d v="2022-02-14T00:00:00"/>
    <s v="P0028"/>
    <n v="3"/>
    <x v="2"/>
    <x v="1"/>
    <n v="0"/>
    <x v="33"/>
    <x v="4"/>
    <x v="3"/>
    <n v="37"/>
    <n v="41.81"/>
    <x v="85"/>
    <n v="125.43"/>
    <x v="29"/>
    <x v="1"/>
    <x v="1"/>
  </r>
  <r>
    <d v="2022-02-16T00:00:00"/>
    <s v="P0032"/>
    <n v="1"/>
    <x v="1"/>
    <x v="1"/>
    <n v="0"/>
    <x v="18"/>
    <x v="4"/>
    <x v="1"/>
    <n v="89"/>
    <n v="117.48"/>
    <x v="145"/>
    <n v="117.48"/>
    <x v="23"/>
    <x v="1"/>
    <x v="1"/>
  </r>
  <r>
    <d v="2022-02-19T00:00:00"/>
    <s v="P0002"/>
    <n v="13"/>
    <x v="1"/>
    <x v="1"/>
    <n v="0"/>
    <x v="29"/>
    <x v="3"/>
    <x v="1"/>
    <n v="105"/>
    <n v="142.80000000000001"/>
    <x v="202"/>
    <n v="1856.4"/>
    <x v="8"/>
    <x v="1"/>
    <x v="1"/>
  </r>
  <r>
    <d v="2022-02-20T00:00:00"/>
    <s v="P0012"/>
    <n v="6"/>
    <x v="2"/>
    <x v="1"/>
    <n v="0"/>
    <x v="35"/>
    <x v="2"/>
    <x v="1"/>
    <n v="73"/>
    <n v="94.17"/>
    <x v="203"/>
    <n v="565.02"/>
    <x v="9"/>
    <x v="1"/>
    <x v="1"/>
  </r>
  <r>
    <d v="2022-02-23T00:00:00"/>
    <s v="P0013"/>
    <n v="6"/>
    <x v="1"/>
    <x v="0"/>
    <n v="0"/>
    <x v="2"/>
    <x v="2"/>
    <x v="1"/>
    <n v="112"/>
    <n v="122.08"/>
    <x v="2"/>
    <n v="732.48"/>
    <x v="19"/>
    <x v="1"/>
    <x v="1"/>
  </r>
  <r>
    <d v="2022-02-23T00:00:00"/>
    <s v="P0016"/>
    <n v="15"/>
    <x v="1"/>
    <x v="1"/>
    <n v="0"/>
    <x v="21"/>
    <x v="2"/>
    <x v="3"/>
    <n v="13"/>
    <n v="16.64"/>
    <x v="204"/>
    <n v="249.60000000000002"/>
    <x v="19"/>
    <x v="1"/>
    <x v="1"/>
  </r>
  <r>
    <d v="2022-02-23T00:00:00"/>
    <s v="P0036"/>
    <n v="8"/>
    <x v="2"/>
    <x v="0"/>
    <n v="0"/>
    <x v="43"/>
    <x v="4"/>
    <x v="1"/>
    <n v="90"/>
    <n v="96.3"/>
    <x v="18"/>
    <n v="770.4"/>
    <x v="19"/>
    <x v="1"/>
    <x v="1"/>
  </r>
  <r>
    <d v="2022-02-27T00:00:00"/>
    <s v="P0012"/>
    <n v="7"/>
    <x v="2"/>
    <x v="1"/>
    <n v="0"/>
    <x v="35"/>
    <x v="2"/>
    <x v="1"/>
    <n v="73"/>
    <n v="94.17"/>
    <x v="205"/>
    <n v="659.19"/>
    <x v="13"/>
    <x v="1"/>
    <x v="1"/>
  </r>
  <r>
    <d v="2022-02-27T00:00:00"/>
    <s v="P0005"/>
    <n v="15"/>
    <x v="2"/>
    <x v="0"/>
    <n v="0"/>
    <x v="24"/>
    <x v="3"/>
    <x v="0"/>
    <n v="133"/>
    <n v="155.61000000000001"/>
    <x v="206"/>
    <n v="2334.15"/>
    <x v="13"/>
    <x v="1"/>
    <x v="1"/>
  </r>
  <r>
    <d v="2022-02-28T00:00:00"/>
    <s v="P0037"/>
    <n v="15"/>
    <x v="2"/>
    <x v="1"/>
    <n v="0"/>
    <x v="8"/>
    <x v="1"/>
    <x v="1"/>
    <n v="67"/>
    <n v="85.76"/>
    <x v="207"/>
    <n v="1286.4000000000001"/>
    <x v="14"/>
    <x v="1"/>
    <x v="1"/>
  </r>
  <r>
    <d v="2022-03-04T00:00:00"/>
    <s v="P0026"/>
    <n v="13"/>
    <x v="0"/>
    <x v="0"/>
    <n v="0"/>
    <x v="42"/>
    <x v="4"/>
    <x v="3"/>
    <n v="18"/>
    <n v="24.66"/>
    <x v="208"/>
    <n v="320.58"/>
    <x v="3"/>
    <x v="2"/>
    <x v="1"/>
  </r>
  <r>
    <d v="2022-03-06T00:00:00"/>
    <s v="P0004"/>
    <n v="2"/>
    <x v="2"/>
    <x v="1"/>
    <n v="0"/>
    <x v="3"/>
    <x v="3"/>
    <x v="2"/>
    <n v="44"/>
    <n v="48.84"/>
    <x v="209"/>
    <n v="97.68"/>
    <x v="16"/>
    <x v="2"/>
    <x v="1"/>
  </r>
  <r>
    <d v="2022-03-07T00:00:00"/>
    <s v="P0003"/>
    <n v="1"/>
    <x v="2"/>
    <x v="1"/>
    <n v="0"/>
    <x v="6"/>
    <x v="3"/>
    <x v="1"/>
    <n v="71"/>
    <n v="80.94"/>
    <x v="210"/>
    <n v="80.94"/>
    <x v="20"/>
    <x v="2"/>
    <x v="1"/>
  </r>
  <r>
    <d v="2022-03-08T00:00:00"/>
    <s v="P0044"/>
    <n v="6"/>
    <x v="2"/>
    <x v="0"/>
    <n v="0"/>
    <x v="11"/>
    <x v="1"/>
    <x v="1"/>
    <n v="76"/>
    <n v="82.08"/>
    <x v="211"/>
    <n v="492.48"/>
    <x v="21"/>
    <x v="2"/>
    <x v="1"/>
  </r>
  <r>
    <d v="2022-03-09T00:00:00"/>
    <s v="P0030"/>
    <n v="3"/>
    <x v="2"/>
    <x v="0"/>
    <n v="0"/>
    <x v="28"/>
    <x v="4"/>
    <x v="0"/>
    <n v="148"/>
    <n v="201.28"/>
    <x v="70"/>
    <n v="603.84"/>
    <x v="4"/>
    <x v="2"/>
    <x v="1"/>
  </r>
  <r>
    <d v="2022-03-09T00:00:00"/>
    <s v="P0004"/>
    <n v="11"/>
    <x v="1"/>
    <x v="1"/>
    <n v="0"/>
    <x v="3"/>
    <x v="3"/>
    <x v="2"/>
    <n v="44"/>
    <n v="48.84"/>
    <x v="103"/>
    <n v="537.24"/>
    <x v="4"/>
    <x v="2"/>
    <x v="1"/>
  </r>
  <r>
    <d v="2022-03-10T00:00:00"/>
    <s v="P0033"/>
    <n v="12"/>
    <x v="0"/>
    <x v="0"/>
    <n v="0"/>
    <x v="38"/>
    <x v="4"/>
    <x v="1"/>
    <n v="95"/>
    <n v="119.7"/>
    <x v="125"/>
    <n v="1436.4"/>
    <x v="26"/>
    <x v="2"/>
    <x v="1"/>
  </r>
  <r>
    <d v="2022-03-14T00:00:00"/>
    <s v="P0016"/>
    <n v="2"/>
    <x v="2"/>
    <x v="1"/>
    <n v="0"/>
    <x v="21"/>
    <x v="2"/>
    <x v="3"/>
    <n v="13"/>
    <n v="16.64"/>
    <x v="212"/>
    <n v="33.28"/>
    <x v="29"/>
    <x v="2"/>
    <x v="1"/>
  </r>
  <r>
    <d v="2022-03-14T00:00:00"/>
    <s v="P0026"/>
    <n v="13"/>
    <x v="2"/>
    <x v="0"/>
    <n v="0"/>
    <x v="42"/>
    <x v="4"/>
    <x v="3"/>
    <n v="18"/>
    <n v="24.66"/>
    <x v="208"/>
    <n v="320.58"/>
    <x v="29"/>
    <x v="2"/>
    <x v="1"/>
  </r>
  <r>
    <d v="2022-03-18T00:00:00"/>
    <s v="P0019"/>
    <n v="2"/>
    <x v="1"/>
    <x v="1"/>
    <n v="0"/>
    <x v="40"/>
    <x v="2"/>
    <x v="0"/>
    <n v="150"/>
    <n v="210"/>
    <x v="64"/>
    <n v="420"/>
    <x v="7"/>
    <x v="2"/>
    <x v="1"/>
  </r>
  <r>
    <d v="2022-03-18T00:00:00"/>
    <s v="P0027"/>
    <n v="10"/>
    <x v="2"/>
    <x v="1"/>
    <n v="0"/>
    <x v="26"/>
    <x v="4"/>
    <x v="2"/>
    <n v="48"/>
    <n v="57.120000000000005"/>
    <x v="10"/>
    <n v="571.20000000000005"/>
    <x v="7"/>
    <x v="2"/>
    <x v="1"/>
  </r>
  <r>
    <d v="2022-03-19T00:00:00"/>
    <s v="P0041"/>
    <n v="6"/>
    <x v="0"/>
    <x v="1"/>
    <n v="0"/>
    <x v="41"/>
    <x v="1"/>
    <x v="0"/>
    <n v="138"/>
    <n v="173.88"/>
    <x v="105"/>
    <n v="1043.28"/>
    <x v="8"/>
    <x v="2"/>
    <x v="1"/>
  </r>
  <r>
    <d v="2022-03-23T00:00:00"/>
    <s v="P0032"/>
    <n v="9"/>
    <x v="2"/>
    <x v="1"/>
    <n v="0"/>
    <x v="18"/>
    <x v="4"/>
    <x v="1"/>
    <n v="89"/>
    <n v="117.48"/>
    <x v="213"/>
    <n v="1057.32"/>
    <x v="19"/>
    <x v="2"/>
    <x v="1"/>
  </r>
  <r>
    <d v="2022-03-25T00:00:00"/>
    <s v="P0001"/>
    <n v="2"/>
    <x v="0"/>
    <x v="0"/>
    <n v="0"/>
    <x v="16"/>
    <x v="3"/>
    <x v="1"/>
    <n v="98"/>
    <n v="103.88"/>
    <x v="140"/>
    <n v="207.76"/>
    <x v="11"/>
    <x v="2"/>
    <x v="1"/>
  </r>
  <r>
    <d v="2022-03-25T00:00:00"/>
    <s v="P0030"/>
    <n v="11"/>
    <x v="2"/>
    <x v="0"/>
    <n v="0"/>
    <x v="28"/>
    <x v="4"/>
    <x v="0"/>
    <n v="148"/>
    <n v="201.28"/>
    <x v="42"/>
    <n v="2214.08"/>
    <x v="11"/>
    <x v="2"/>
    <x v="1"/>
  </r>
  <r>
    <d v="2022-03-29T00:00:00"/>
    <s v="P0032"/>
    <n v="12"/>
    <x v="1"/>
    <x v="0"/>
    <n v="0"/>
    <x v="18"/>
    <x v="4"/>
    <x v="1"/>
    <n v="89"/>
    <n v="117.48"/>
    <x v="104"/>
    <n v="1409.76"/>
    <x v="28"/>
    <x v="2"/>
    <x v="1"/>
  </r>
  <r>
    <d v="2022-03-30T00:00:00"/>
    <s v="P0001"/>
    <n v="13"/>
    <x v="1"/>
    <x v="1"/>
    <n v="0"/>
    <x v="16"/>
    <x v="3"/>
    <x v="1"/>
    <n v="98"/>
    <n v="103.88"/>
    <x v="160"/>
    <n v="1350.44"/>
    <x v="24"/>
    <x v="2"/>
    <x v="1"/>
  </r>
  <r>
    <d v="2022-04-01T00:00:00"/>
    <s v="P0002"/>
    <n v="2"/>
    <x v="1"/>
    <x v="1"/>
    <n v="0"/>
    <x v="29"/>
    <x v="3"/>
    <x v="1"/>
    <n v="105"/>
    <n v="142.80000000000001"/>
    <x v="214"/>
    <n v="285.60000000000002"/>
    <x v="0"/>
    <x v="3"/>
    <x v="1"/>
  </r>
  <r>
    <d v="2022-04-02T00:00:00"/>
    <s v="P0002"/>
    <n v="3"/>
    <x v="2"/>
    <x v="1"/>
    <n v="0"/>
    <x v="29"/>
    <x v="3"/>
    <x v="1"/>
    <n v="105"/>
    <n v="142.80000000000001"/>
    <x v="215"/>
    <n v="428.40000000000003"/>
    <x v="1"/>
    <x v="3"/>
    <x v="1"/>
  </r>
  <r>
    <d v="2022-04-06T00:00:00"/>
    <s v="P0040"/>
    <n v="2"/>
    <x v="0"/>
    <x v="1"/>
    <n v="0"/>
    <x v="17"/>
    <x v="1"/>
    <x v="1"/>
    <n v="90"/>
    <n v="115.2"/>
    <x v="153"/>
    <n v="230.4"/>
    <x v="16"/>
    <x v="3"/>
    <x v="1"/>
  </r>
  <r>
    <d v="2022-04-07T00:00:00"/>
    <s v="P0026"/>
    <n v="7"/>
    <x v="2"/>
    <x v="0"/>
    <n v="0"/>
    <x v="42"/>
    <x v="4"/>
    <x v="3"/>
    <n v="18"/>
    <n v="24.66"/>
    <x v="216"/>
    <n v="172.62"/>
    <x v="20"/>
    <x v="3"/>
    <x v="1"/>
  </r>
  <r>
    <d v="2022-04-09T00:00:00"/>
    <s v="P0039"/>
    <n v="12"/>
    <x v="0"/>
    <x v="1"/>
    <n v="0"/>
    <x v="34"/>
    <x v="1"/>
    <x v="3"/>
    <n v="37"/>
    <n v="42.55"/>
    <x v="70"/>
    <n v="510.59999999999997"/>
    <x v="4"/>
    <x v="3"/>
    <x v="1"/>
  </r>
  <r>
    <d v="2022-04-09T00:00:00"/>
    <s v="P0002"/>
    <n v="9"/>
    <x v="1"/>
    <x v="0"/>
    <n v="0"/>
    <x v="29"/>
    <x v="3"/>
    <x v="1"/>
    <n v="105"/>
    <n v="142.80000000000001"/>
    <x v="217"/>
    <n v="1285.2"/>
    <x v="4"/>
    <x v="3"/>
    <x v="1"/>
  </r>
  <r>
    <d v="2022-04-13T00:00:00"/>
    <s v="P0016"/>
    <n v="14"/>
    <x v="0"/>
    <x v="0"/>
    <n v="0"/>
    <x v="21"/>
    <x v="2"/>
    <x v="3"/>
    <n v="13"/>
    <n v="16.64"/>
    <x v="218"/>
    <n v="232.96"/>
    <x v="22"/>
    <x v="3"/>
    <x v="1"/>
  </r>
  <r>
    <d v="2022-04-18T00:00:00"/>
    <s v="P0041"/>
    <n v="9"/>
    <x v="2"/>
    <x v="1"/>
    <n v="0"/>
    <x v="41"/>
    <x v="1"/>
    <x v="0"/>
    <n v="138"/>
    <n v="173.88"/>
    <x v="198"/>
    <n v="1564.92"/>
    <x v="7"/>
    <x v="3"/>
    <x v="1"/>
  </r>
  <r>
    <d v="2022-04-20T00:00:00"/>
    <s v="P0018"/>
    <n v="2"/>
    <x v="0"/>
    <x v="0"/>
    <n v="0"/>
    <x v="30"/>
    <x v="2"/>
    <x v="3"/>
    <n v="37"/>
    <n v="49.21"/>
    <x v="219"/>
    <n v="98.42"/>
    <x v="9"/>
    <x v="3"/>
    <x v="1"/>
  </r>
  <r>
    <d v="2022-04-20T00:00:00"/>
    <s v="P0012"/>
    <n v="4"/>
    <x v="2"/>
    <x v="0"/>
    <n v="0"/>
    <x v="35"/>
    <x v="2"/>
    <x v="1"/>
    <n v="73"/>
    <n v="94.17"/>
    <x v="62"/>
    <n v="376.68"/>
    <x v="9"/>
    <x v="3"/>
    <x v="1"/>
  </r>
  <r>
    <d v="2022-04-21T00:00:00"/>
    <s v="P0030"/>
    <n v="2"/>
    <x v="2"/>
    <x v="1"/>
    <n v="0"/>
    <x v="28"/>
    <x v="4"/>
    <x v="0"/>
    <n v="148"/>
    <n v="201.28"/>
    <x v="48"/>
    <n v="402.56"/>
    <x v="10"/>
    <x v="3"/>
    <x v="1"/>
  </r>
  <r>
    <d v="2022-04-21T00:00:00"/>
    <s v="P0026"/>
    <n v="14"/>
    <x v="1"/>
    <x v="0"/>
    <n v="0"/>
    <x v="42"/>
    <x v="4"/>
    <x v="3"/>
    <n v="18"/>
    <n v="24.66"/>
    <x v="115"/>
    <n v="345.24"/>
    <x v="10"/>
    <x v="3"/>
    <x v="1"/>
  </r>
  <r>
    <d v="2022-04-23T00:00:00"/>
    <s v="P0044"/>
    <n v="15"/>
    <x v="1"/>
    <x v="0"/>
    <n v="0"/>
    <x v="11"/>
    <x v="1"/>
    <x v="1"/>
    <n v="76"/>
    <n v="82.08"/>
    <x v="125"/>
    <n v="1231.2"/>
    <x v="19"/>
    <x v="3"/>
    <x v="1"/>
  </r>
  <r>
    <d v="2022-04-24T00:00:00"/>
    <s v="P0034"/>
    <n v="4"/>
    <x v="2"/>
    <x v="0"/>
    <n v="0"/>
    <x v="13"/>
    <x v="4"/>
    <x v="2"/>
    <n v="55"/>
    <n v="58.3"/>
    <x v="3"/>
    <n v="233.2"/>
    <x v="27"/>
    <x v="3"/>
    <x v="1"/>
  </r>
  <r>
    <d v="2022-04-25T00:00:00"/>
    <s v="P0004"/>
    <n v="9"/>
    <x v="2"/>
    <x v="1"/>
    <n v="0"/>
    <x v="3"/>
    <x v="3"/>
    <x v="2"/>
    <n v="44"/>
    <n v="48.84"/>
    <x v="220"/>
    <n v="439.56000000000006"/>
    <x v="11"/>
    <x v="3"/>
    <x v="1"/>
  </r>
  <r>
    <d v="2022-04-25T00:00:00"/>
    <s v="P0003"/>
    <n v="8"/>
    <x v="1"/>
    <x v="0"/>
    <n v="0"/>
    <x v="6"/>
    <x v="3"/>
    <x v="1"/>
    <n v="71"/>
    <n v="80.94"/>
    <x v="6"/>
    <n v="647.52"/>
    <x v="11"/>
    <x v="3"/>
    <x v="1"/>
  </r>
  <r>
    <d v="2022-04-26T00:00:00"/>
    <s v="P0027"/>
    <n v="2"/>
    <x v="2"/>
    <x v="1"/>
    <n v="0"/>
    <x v="26"/>
    <x v="4"/>
    <x v="2"/>
    <n v="48"/>
    <n v="57.120000000000005"/>
    <x v="221"/>
    <n v="114.24000000000001"/>
    <x v="12"/>
    <x v="3"/>
    <x v="1"/>
  </r>
  <r>
    <d v="2022-04-28T00:00:00"/>
    <s v="P0014"/>
    <n v="14"/>
    <x v="2"/>
    <x v="1"/>
    <n v="0"/>
    <x v="9"/>
    <x v="2"/>
    <x v="1"/>
    <n v="112"/>
    <n v="146.72"/>
    <x v="222"/>
    <n v="2054.08"/>
    <x v="14"/>
    <x v="3"/>
    <x v="1"/>
  </r>
  <r>
    <d v="2022-04-30T00:00:00"/>
    <s v="P0016"/>
    <n v="13"/>
    <x v="1"/>
    <x v="0"/>
    <n v="0"/>
    <x v="21"/>
    <x v="2"/>
    <x v="3"/>
    <n v="13"/>
    <n v="16.64"/>
    <x v="30"/>
    <n v="216.32"/>
    <x v="24"/>
    <x v="3"/>
    <x v="1"/>
  </r>
  <r>
    <d v="2022-04-30T00:00:00"/>
    <s v="P0027"/>
    <n v="8"/>
    <x v="2"/>
    <x v="0"/>
    <n v="0"/>
    <x v="26"/>
    <x v="4"/>
    <x v="2"/>
    <n v="48"/>
    <n v="57.120000000000005"/>
    <x v="159"/>
    <n v="456.96000000000004"/>
    <x v="24"/>
    <x v="3"/>
    <x v="1"/>
  </r>
  <r>
    <d v="2022-05-01T00:00:00"/>
    <s v="P0034"/>
    <n v="9"/>
    <x v="0"/>
    <x v="0"/>
    <n v="0"/>
    <x v="13"/>
    <x v="4"/>
    <x v="2"/>
    <n v="55"/>
    <n v="58.3"/>
    <x v="223"/>
    <n v="524.69999999999993"/>
    <x v="0"/>
    <x v="4"/>
    <x v="1"/>
  </r>
  <r>
    <d v="2022-05-01T00:00:00"/>
    <s v="P0033"/>
    <n v="6"/>
    <x v="1"/>
    <x v="0"/>
    <n v="0"/>
    <x v="38"/>
    <x v="4"/>
    <x v="1"/>
    <n v="95"/>
    <n v="119.7"/>
    <x v="102"/>
    <n v="718.2"/>
    <x v="0"/>
    <x v="4"/>
    <x v="1"/>
  </r>
  <r>
    <d v="2022-05-02T00:00:00"/>
    <s v="P0013"/>
    <n v="4"/>
    <x v="1"/>
    <x v="1"/>
    <n v="0"/>
    <x v="2"/>
    <x v="2"/>
    <x v="1"/>
    <n v="112"/>
    <n v="122.08"/>
    <x v="9"/>
    <n v="488.32"/>
    <x v="1"/>
    <x v="4"/>
    <x v="1"/>
  </r>
  <r>
    <d v="2022-05-04T00:00:00"/>
    <s v="P0020"/>
    <n v="10"/>
    <x v="2"/>
    <x v="0"/>
    <n v="0"/>
    <x v="14"/>
    <x v="0"/>
    <x v="2"/>
    <n v="61"/>
    <n v="76.25"/>
    <x v="224"/>
    <n v="762.5"/>
    <x v="3"/>
    <x v="4"/>
    <x v="1"/>
  </r>
  <r>
    <d v="2022-05-06T00:00:00"/>
    <s v="P0034"/>
    <n v="7"/>
    <x v="2"/>
    <x v="0"/>
    <n v="0"/>
    <x v="13"/>
    <x v="4"/>
    <x v="2"/>
    <n v="55"/>
    <n v="58.3"/>
    <x v="225"/>
    <n v="408.09999999999997"/>
    <x v="16"/>
    <x v="4"/>
    <x v="1"/>
  </r>
  <r>
    <d v="2022-05-07T00:00:00"/>
    <s v="P0015"/>
    <n v="4"/>
    <x v="1"/>
    <x v="1"/>
    <n v="0"/>
    <x v="27"/>
    <x v="2"/>
    <x v="3"/>
    <n v="12"/>
    <n v="15.719999999999999"/>
    <x v="226"/>
    <n v="62.879999999999995"/>
    <x v="20"/>
    <x v="4"/>
    <x v="1"/>
  </r>
  <r>
    <d v="2022-05-07T00:00:00"/>
    <s v="P0027"/>
    <n v="1"/>
    <x v="1"/>
    <x v="0"/>
    <n v="0"/>
    <x v="26"/>
    <x v="4"/>
    <x v="2"/>
    <n v="48"/>
    <n v="57.120000000000005"/>
    <x v="226"/>
    <n v="57.120000000000005"/>
    <x v="20"/>
    <x v="4"/>
    <x v="1"/>
  </r>
  <r>
    <d v="2022-05-08T00:00:00"/>
    <s v="P0022"/>
    <n v="7"/>
    <x v="1"/>
    <x v="0"/>
    <n v="0"/>
    <x v="22"/>
    <x v="0"/>
    <x v="0"/>
    <n v="121"/>
    <n v="141.57"/>
    <x v="227"/>
    <n v="990.99"/>
    <x v="21"/>
    <x v="4"/>
    <x v="1"/>
  </r>
  <r>
    <d v="2022-05-09T00:00:00"/>
    <s v="P0017"/>
    <n v="12"/>
    <x v="0"/>
    <x v="1"/>
    <n v="0"/>
    <x v="39"/>
    <x v="2"/>
    <x v="0"/>
    <n v="134"/>
    <n v="156.78"/>
    <x v="228"/>
    <n v="1881.3600000000001"/>
    <x v="4"/>
    <x v="4"/>
    <x v="1"/>
  </r>
  <r>
    <d v="2022-05-10T00:00:00"/>
    <s v="P0009"/>
    <n v="6"/>
    <x v="2"/>
    <x v="0"/>
    <n v="0"/>
    <x v="37"/>
    <x v="3"/>
    <x v="3"/>
    <n v="6"/>
    <n v="7.8599999999999994"/>
    <x v="90"/>
    <n v="47.16"/>
    <x v="26"/>
    <x v="4"/>
    <x v="1"/>
  </r>
  <r>
    <d v="2022-05-12T00:00:00"/>
    <s v="P0011"/>
    <n v="7"/>
    <x v="1"/>
    <x v="1"/>
    <n v="0"/>
    <x v="31"/>
    <x v="2"/>
    <x v="2"/>
    <n v="44"/>
    <n v="48.4"/>
    <x v="162"/>
    <n v="338.8"/>
    <x v="6"/>
    <x v="4"/>
    <x v="1"/>
  </r>
  <r>
    <d v="2022-05-13T00:00:00"/>
    <s v="P0012"/>
    <n v="5"/>
    <x v="2"/>
    <x v="0"/>
    <n v="0"/>
    <x v="35"/>
    <x v="2"/>
    <x v="1"/>
    <n v="73"/>
    <n v="94.17"/>
    <x v="229"/>
    <n v="470.85"/>
    <x v="22"/>
    <x v="4"/>
    <x v="1"/>
  </r>
  <r>
    <d v="2022-05-14T00:00:00"/>
    <s v="P0008"/>
    <n v="14"/>
    <x v="2"/>
    <x v="1"/>
    <n v="0"/>
    <x v="25"/>
    <x v="3"/>
    <x v="1"/>
    <n v="83"/>
    <n v="94.62"/>
    <x v="230"/>
    <n v="1324.68"/>
    <x v="29"/>
    <x v="4"/>
    <x v="1"/>
  </r>
  <r>
    <d v="2022-05-15T00:00:00"/>
    <s v="P0020"/>
    <n v="5"/>
    <x v="1"/>
    <x v="0"/>
    <n v="0"/>
    <x v="14"/>
    <x v="0"/>
    <x v="2"/>
    <n v="61"/>
    <n v="76.25"/>
    <x v="231"/>
    <n v="381.25"/>
    <x v="17"/>
    <x v="4"/>
    <x v="1"/>
  </r>
  <r>
    <d v="2022-05-16T00:00:00"/>
    <s v="P0010"/>
    <n v="13"/>
    <x v="2"/>
    <x v="1"/>
    <n v="0"/>
    <x v="20"/>
    <x v="2"/>
    <x v="0"/>
    <n v="148"/>
    <n v="164.28"/>
    <x v="185"/>
    <n v="2135.64"/>
    <x v="23"/>
    <x v="4"/>
    <x v="1"/>
  </r>
  <r>
    <d v="2022-05-16T00:00:00"/>
    <s v="P0031"/>
    <n v="13"/>
    <x v="1"/>
    <x v="0"/>
    <n v="0"/>
    <x v="5"/>
    <x v="4"/>
    <x v="1"/>
    <n v="93"/>
    <n v="104.16"/>
    <x v="232"/>
    <n v="1354.08"/>
    <x v="23"/>
    <x v="4"/>
    <x v="1"/>
  </r>
  <r>
    <d v="2022-05-17T00:00:00"/>
    <s v="P0027"/>
    <n v="8"/>
    <x v="2"/>
    <x v="1"/>
    <n v="0"/>
    <x v="26"/>
    <x v="4"/>
    <x v="2"/>
    <n v="48"/>
    <n v="57.120000000000005"/>
    <x v="159"/>
    <n v="456.96000000000004"/>
    <x v="30"/>
    <x v="4"/>
    <x v="1"/>
  </r>
  <r>
    <d v="2022-05-18T00:00:00"/>
    <s v="P0027"/>
    <n v="4"/>
    <x v="0"/>
    <x v="0"/>
    <n v="0"/>
    <x v="26"/>
    <x v="4"/>
    <x v="2"/>
    <n v="48"/>
    <n v="57.120000000000005"/>
    <x v="40"/>
    <n v="228.48000000000002"/>
    <x v="7"/>
    <x v="4"/>
    <x v="1"/>
  </r>
  <r>
    <d v="2022-05-18T00:00:00"/>
    <s v="P0038"/>
    <n v="8"/>
    <x v="0"/>
    <x v="0"/>
    <n v="0"/>
    <x v="1"/>
    <x v="1"/>
    <x v="1"/>
    <n v="72"/>
    <n v="79.92"/>
    <x v="233"/>
    <n v="639.36"/>
    <x v="7"/>
    <x v="4"/>
    <x v="1"/>
  </r>
  <r>
    <d v="2022-05-20T00:00:00"/>
    <s v="P0044"/>
    <n v="15"/>
    <x v="1"/>
    <x v="1"/>
    <n v="0"/>
    <x v="11"/>
    <x v="1"/>
    <x v="1"/>
    <n v="76"/>
    <n v="82.08"/>
    <x v="125"/>
    <n v="1231.2"/>
    <x v="9"/>
    <x v="4"/>
    <x v="1"/>
  </r>
  <r>
    <d v="2022-05-22T00:00:00"/>
    <s v="P0015"/>
    <n v="12"/>
    <x v="2"/>
    <x v="0"/>
    <n v="0"/>
    <x v="27"/>
    <x v="2"/>
    <x v="3"/>
    <n v="12"/>
    <n v="15.719999999999999"/>
    <x v="66"/>
    <n v="188.64"/>
    <x v="18"/>
    <x v="4"/>
    <x v="1"/>
  </r>
  <r>
    <d v="2022-05-25T00:00:00"/>
    <s v="P0002"/>
    <n v="7"/>
    <x v="1"/>
    <x v="0"/>
    <n v="0"/>
    <x v="29"/>
    <x v="3"/>
    <x v="1"/>
    <n v="105"/>
    <n v="142.80000000000001"/>
    <x v="234"/>
    <n v="999.60000000000014"/>
    <x v="11"/>
    <x v="4"/>
    <x v="1"/>
  </r>
  <r>
    <d v="2022-05-26T00:00:00"/>
    <s v="P0028"/>
    <n v="2"/>
    <x v="2"/>
    <x v="0"/>
    <n v="0"/>
    <x v="33"/>
    <x v="4"/>
    <x v="3"/>
    <n v="37"/>
    <n v="41.81"/>
    <x v="219"/>
    <n v="83.62"/>
    <x v="12"/>
    <x v="4"/>
    <x v="1"/>
  </r>
  <r>
    <d v="2022-05-26T00:00:00"/>
    <s v="P0027"/>
    <n v="2"/>
    <x v="1"/>
    <x v="0"/>
    <n v="0"/>
    <x v="26"/>
    <x v="4"/>
    <x v="2"/>
    <n v="48"/>
    <n v="57.120000000000005"/>
    <x v="221"/>
    <n v="114.24000000000001"/>
    <x v="12"/>
    <x v="4"/>
    <x v="1"/>
  </r>
  <r>
    <d v="2022-05-28T00:00:00"/>
    <s v="P0041"/>
    <n v="10"/>
    <x v="0"/>
    <x v="1"/>
    <n v="0"/>
    <x v="41"/>
    <x v="1"/>
    <x v="0"/>
    <n v="138"/>
    <n v="173.88"/>
    <x v="235"/>
    <n v="1738.8"/>
    <x v="14"/>
    <x v="4"/>
    <x v="1"/>
  </r>
  <r>
    <d v="2022-05-28T00:00:00"/>
    <s v="P0008"/>
    <n v="5"/>
    <x v="0"/>
    <x v="0"/>
    <n v="0"/>
    <x v="25"/>
    <x v="3"/>
    <x v="1"/>
    <n v="83"/>
    <n v="94.62"/>
    <x v="236"/>
    <n v="473.1"/>
    <x v="14"/>
    <x v="4"/>
    <x v="1"/>
  </r>
  <r>
    <d v="2022-05-28T00:00:00"/>
    <s v="P0010"/>
    <n v="9"/>
    <x v="1"/>
    <x v="1"/>
    <n v="0"/>
    <x v="20"/>
    <x v="2"/>
    <x v="0"/>
    <n v="148"/>
    <n v="164.28"/>
    <x v="69"/>
    <n v="1478.52"/>
    <x v="14"/>
    <x v="4"/>
    <x v="1"/>
  </r>
  <r>
    <d v="2022-05-28T00:00:00"/>
    <s v="P0004"/>
    <n v="12"/>
    <x v="1"/>
    <x v="0"/>
    <n v="0"/>
    <x v="3"/>
    <x v="3"/>
    <x v="2"/>
    <n v="44"/>
    <n v="48.84"/>
    <x v="237"/>
    <n v="586.08000000000004"/>
    <x v="14"/>
    <x v="4"/>
    <x v="1"/>
  </r>
  <r>
    <d v="2022-05-28T00:00:00"/>
    <s v="P0020"/>
    <n v="14"/>
    <x v="2"/>
    <x v="1"/>
    <n v="0"/>
    <x v="14"/>
    <x v="0"/>
    <x v="2"/>
    <n v="61"/>
    <n v="76.25"/>
    <x v="238"/>
    <n v="1067.5"/>
    <x v="14"/>
    <x v="4"/>
    <x v="1"/>
  </r>
  <r>
    <d v="2022-05-30T00:00:00"/>
    <s v="P0044"/>
    <n v="9"/>
    <x v="2"/>
    <x v="0"/>
    <n v="0"/>
    <x v="11"/>
    <x v="1"/>
    <x v="1"/>
    <n v="76"/>
    <n v="82.08"/>
    <x v="22"/>
    <n v="738.72"/>
    <x v="24"/>
    <x v="4"/>
    <x v="1"/>
  </r>
  <r>
    <d v="2022-05-30T00:00:00"/>
    <s v="P0005"/>
    <n v="4"/>
    <x v="0"/>
    <x v="1"/>
    <n v="0"/>
    <x v="24"/>
    <x v="3"/>
    <x v="0"/>
    <n v="133"/>
    <n v="155.61000000000001"/>
    <x v="130"/>
    <n v="622.44000000000005"/>
    <x v="24"/>
    <x v="4"/>
    <x v="1"/>
  </r>
  <r>
    <d v="2022-05-30T00:00:00"/>
    <s v="P0033"/>
    <n v="3"/>
    <x v="1"/>
    <x v="1"/>
    <n v="0"/>
    <x v="38"/>
    <x v="4"/>
    <x v="1"/>
    <n v="95"/>
    <n v="119.7"/>
    <x v="239"/>
    <n v="359.1"/>
    <x v="24"/>
    <x v="4"/>
    <x v="1"/>
  </r>
  <r>
    <d v="2022-06-03T00:00:00"/>
    <s v="P0008"/>
    <n v="14"/>
    <x v="1"/>
    <x v="0"/>
    <n v="0"/>
    <x v="25"/>
    <x v="3"/>
    <x v="1"/>
    <n v="83"/>
    <n v="94.62"/>
    <x v="230"/>
    <n v="1324.68"/>
    <x v="2"/>
    <x v="5"/>
    <x v="1"/>
  </r>
  <r>
    <d v="2022-06-10T00:00:00"/>
    <s v="P0028"/>
    <n v="8"/>
    <x v="0"/>
    <x v="0"/>
    <n v="0"/>
    <x v="33"/>
    <x v="4"/>
    <x v="3"/>
    <n v="37"/>
    <n v="41.81"/>
    <x v="48"/>
    <n v="334.48"/>
    <x v="26"/>
    <x v="5"/>
    <x v="1"/>
  </r>
  <r>
    <d v="2022-06-11T00:00:00"/>
    <s v="P0039"/>
    <n v="13"/>
    <x v="1"/>
    <x v="1"/>
    <n v="0"/>
    <x v="34"/>
    <x v="1"/>
    <x v="3"/>
    <n v="37"/>
    <n v="42.55"/>
    <x v="137"/>
    <n v="553.15"/>
    <x v="5"/>
    <x v="5"/>
    <x v="1"/>
  </r>
  <r>
    <d v="2022-06-11T00:00:00"/>
    <s v="P0021"/>
    <n v="6"/>
    <x v="2"/>
    <x v="0"/>
    <n v="0"/>
    <x v="32"/>
    <x v="0"/>
    <x v="0"/>
    <n v="126"/>
    <n v="162.54"/>
    <x v="168"/>
    <n v="975.24"/>
    <x v="5"/>
    <x v="5"/>
    <x v="1"/>
  </r>
  <r>
    <d v="2022-06-13T00:00:00"/>
    <s v="P0026"/>
    <n v="6"/>
    <x v="2"/>
    <x v="1"/>
    <n v="0"/>
    <x v="42"/>
    <x v="4"/>
    <x v="3"/>
    <n v="18"/>
    <n v="24.66"/>
    <x v="158"/>
    <n v="147.96"/>
    <x v="22"/>
    <x v="5"/>
    <x v="1"/>
  </r>
  <r>
    <d v="2022-06-15T00:00:00"/>
    <s v="P0042"/>
    <n v="15"/>
    <x v="0"/>
    <x v="0"/>
    <n v="0"/>
    <x v="10"/>
    <x v="1"/>
    <x v="0"/>
    <n v="120"/>
    <n v="162"/>
    <x v="240"/>
    <n v="2430"/>
    <x v="17"/>
    <x v="5"/>
    <x v="1"/>
  </r>
  <r>
    <d v="2022-06-16T00:00:00"/>
    <s v="P0029"/>
    <n v="15"/>
    <x v="1"/>
    <x v="1"/>
    <n v="0"/>
    <x v="19"/>
    <x v="4"/>
    <x v="2"/>
    <n v="47"/>
    <n v="53.11"/>
    <x v="123"/>
    <n v="796.65"/>
    <x v="23"/>
    <x v="5"/>
    <x v="1"/>
  </r>
  <r>
    <d v="2022-06-19T00:00:00"/>
    <s v="P0002"/>
    <n v="8"/>
    <x v="2"/>
    <x v="1"/>
    <n v="0"/>
    <x v="29"/>
    <x v="3"/>
    <x v="1"/>
    <n v="105"/>
    <n v="142.80000000000001"/>
    <x v="61"/>
    <n v="1142.4000000000001"/>
    <x v="8"/>
    <x v="5"/>
    <x v="1"/>
  </r>
  <r>
    <d v="2022-06-21T00:00:00"/>
    <s v="P0017"/>
    <n v="14"/>
    <x v="2"/>
    <x v="1"/>
    <n v="0"/>
    <x v="39"/>
    <x v="2"/>
    <x v="0"/>
    <n v="134"/>
    <n v="156.78"/>
    <x v="195"/>
    <n v="2194.92"/>
    <x v="10"/>
    <x v="5"/>
    <x v="1"/>
  </r>
  <r>
    <d v="2022-06-22T00:00:00"/>
    <s v="P0040"/>
    <n v="10"/>
    <x v="1"/>
    <x v="1"/>
    <n v="0"/>
    <x v="17"/>
    <x v="1"/>
    <x v="1"/>
    <n v="90"/>
    <n v="115.2"/>
    <x v="170"/>
    <n v="1152"/>
    <x v="18"/>
    <x v="5"/>
    <x v="1"/>
  </r>
  <r>
    <d v="2022-06-22T00:00:00"/>
    <s v="P0001"/>
    <n v="4"/>
    <x v="2"/>
    <x v="1"/>
    <n v="0"/>
    <x v="16"/>
    <x v="3"/>
    <x v="1"/>
    <n v="98"/>
    <n v="103.88"/>
    <x v="67"/>
    <n v="415.52"/>
    <x v="18"/>
    <x v="5"/>
    <x v="1"/>
  </r>
  <r>
    <d v="2022-06-23T00:00:00"/>
    <s v="P0004"/>
    <n v="8"/>
    <x v="2"/>
    <x v="0"/>
    <n v="0"/>
    <x v="3"/>
    <x v="3"/>
    <x v="2"/>
    <n v="44"/>
    <n v="48.84"/>
    <x v="241"/>
    <n v="390.72"/>
    <x v="19"/>
    <x v="5"/>
    <x v="1"/>
  </r>
  <r>
    <d v="2022-06-24T00:00:00"/>
    <s v="P0018"/>
    <n v="7"/>
    <x v="2"/>
    <x v="1"/>
    <n v="0"/>
    <x v="30"/>
    <x v="2"/>
    <x v="3"/>
    <n v="37"/>
    <n v="49.21"/>
    <x v="60"/>
    <n v="344.47"/>
    <x v="27"/>
    <x v="5"/>
    <x v="1"/>
  </r>
  <r>
    <d v="2022-06-25T00:00:00"/>
    <s v="P0012"/>
    <n v="7"/>
    <x v="1"/>
    <x v="0"/>
    <n v="0"/>
    <x v="35"/>
    <x v="2"/>
    <x v="1"/>
    <n v="73"/>
    <n v="94.17"/>
    <x v="205"/>
    <n v="659.19"/>
    <x v="11"/>
    <x v="5"/>
    <x v="1"/>
  </r>
  <r>
    <d v="2022-06-26T00:00:00"/>
    <s v="P0034"/>
    <n v="4"/>
    <x v="2"/>
    <x v="1"/>
    <n v="0"/>
    <x v="13"/>
    <x v="4"/>
    <x v="2"/>
    <n v="55"/>
    <n v="58.3"/>
    <x v="3"/>
    <n v="233.2"/>
    <x v="12"/>
    <x v="5"/>
    <x v="1"/>
  </r>
  <r>
    <d v="2022-06-26T00:00:00"/>
    <s v="P0043"/>
    <n v="12"/>
    <x v="2"/>
    <x v="0"/>
    <n v="0"/>
    <x v="23"/>
    <x v="1"/>
    <x v="1"/>
    <n v="67"/>
    <n v="83.08"/>
    <x v="242"/>
    <n v="996.96"/>
    <x v="12"/>
    <x v="5"/>
    <x v="1"/>
  </r>
  <r>
    <d v="2022-07-03T00:00:00"/>
    <s v="P0033"/>
    <n v="15"/>
    <x v="2"/>
    <x v="1"/>
    <n v="0"/>
    <x v="38"/>
    <x v="4"/>
    <x v="1"/>
    <n v="95"/>
    <n v="119.7"/>
    <x v="243"/>
    <n v="1795.5"/>
    <x v="2"/>
    <x v="6"/>
    <x v="1"/>
  </r>
  <r>
    <d v="2022-07-04T00:00:00"/>
    <s v="P0007"/>
    <n v="7"/>
    <x v="2"/>
    <x v="0"/>
    <n v="0"/>
    <x v="36"/>
    <x v="3"/>
    <x v="2"/>
    <n v="43"/>
    <n v="47.730000000000004"/>
    <x v="244"/>
    <n v="334.11"/>
    <x v="3"/>
    <x v="6"/>
    <x v="1"/>
  </r>
  <r>
    <d v="2022-07-05T00:00:00"/>
    <s v="P0025"/>
    <n v="7"/>
    <x v="1"/>
    <x v="1"/>
    <n v="0"/>
    <x v="7"/>
    <x v="0"/>
    <x v="3"/>
    <n v="7"/>
    <n v="8.33"/>
    <x v="245"/>
    <n v="58.31"/>
    <x v="15"/>
    <x v="6"/>
    <x v="1"/>
  </r>
  <r>
    <d v="2022-07-05T00:00:00"/>
    <s v="P0015"/>
    <n v="8"/>
    <x v="2"/>
    <x v="0"/>
    <n v="0"/>
    <x v="27"/>
    <x v="2"/>
    <x v="3"/>
    <n v="12"/>
    <n v="15.719999999999999"/>
    <x v="221"/>
    <n v="125.75999999999999"/>
    <x v="15"/>
    <x v="6"/>
    <x v="1"/>
  </r>
  <r>
    <d v="2022-07-06T00:00:00"/>
    <s v="P0041"/>
    <n v="2"/>
    <x v="2"/>
    <x v="1"/>
    <n v="0"/>
    <x v="41"/>
    <x v="1"/>
    <x v="0"/>
    <n v="138"/>
    <n v="173.88"/>
    <x v="246"/>
    <n v="347.76"/>
    <x v="16"/>
    <x v="6"/>
    <x v="1"/>
  </r>
  <r>
    <d v="2022-07-08T00:00:00"/>
    <s v="P0018"/>
    <n v="2"/>
    <x v="2"/>
    <x v="0"/>
    <n v="0"/>
    <x v="30"/>
    <x v="2"/>
    <x v="3"/>
    <n v="37"/>
    <n v="49.21"/>
    <x v="219"/>
    <n v="98.42"/>
    <x v="21"/>
    <x v="6"/>
    <x v="1"/>
  </r>
  <r>
    <d v="2022-07-10T00:00:00"/>
    <s v="P0032"/>
    <n v="12"/>
    <x v="1"/>
    <x v="1"/>
    <n v="0"/>
    <x v="18"/>
    <x v="4"/>
    <x v="1"/>
    <n v="89"/>
    <n v="117.48"/>
    <x v="104"/>
    <n v="1409.76"/>
    <x v="26"/>
    <x v="6"/>
    <x v="1"/>
  </r>
  <r>
    <d v="2022-07-12T00:00:00"/>
    <s v="P0028"/>
    <n v="12"/>
    <x v="2"/>
    <x v="1"/>
    <n v="0"/>
    <x v="33"/>
    <x v="4"/>
    <x v="3"/>
    <n v="37"/>
    <n v="41.81"/>
    <x v="70"/>
    <n v="501.72"/>
    <x v="6"/>
    <x v="6"/>
    <x v="1"/>
  </r>
  <r>
    <d v="2022-07-13T00:00:00"/>
    <s v="P0025"/>
    <n v="7"/>
    <x v="2"/>
    <x v="0"/>
    <n v="0"/>
    <x v="7"/>
    <x v="0"/>
    <x v="3"/>
    <n v="7"/>
    <n v="8.33"/>
    <x v="245"/>
    <n v="58.31"/>
    <x v="22"/>
    <x v="6"/>
    <x v="1"/>
  </r>
  <r>
    <d v="2022-07-14T00:00:00"/>
    <s v="P0033"/>
    <n v="9"/>
    <x v="2"/>
    <x v="0"/>
    <n v="0"/>
    <x v="38"/>
    <x v="4"/>
    <x v="1"/>
    <n v="95"/>
    <n v="119.7"/>
    <x v="116"/>
    <n v="1077.3"/>
    <x v="29"/>
    <x v="6"/>
    <x v="1"/>
  </r>
  <r>
    <d v="2022-07-15T00:00:00"/>
    <s v="P0004"/>
    <n v="2"/>
    <x v="1"/>
    <x v="0"/>
    <n v="0"/>
    <x v="3"/>
    <x v="3"/>
    <x v="2"/>
    <n v="44"/>
    <n v="48.84"/>
    <x v="209"/>
    <n v="97.68"/>
    <x v="17"/>
    <x v="6"/>
    <x v="1"/>
  </r>
  <r>
    <d v="2022-07-17T00:00:00"/>
    <s v="P0041"/>
    <n v="8"/>
    <x v="1"/>
    <x v="1"/>
    <n v="0"/>
    <x v="41"/>
    <x v="1"/>
    <x v="0"/>
    <n v="138"/>
    <n v="173.88"/>
    <x v="143"/>
    <n v="1391.04"/>
    <x v="30"/>
    <x v="6"/>
    <x v="1"/>
  </r>
  <r>
    <d v="2022-07-18T00:00:00"/>
    <s v="P0010"/>
    <n v="12"/>
    <x v="2"/>
    <x v="0"/>
    <n v="0"/>
    <x v="20"/>
    <x v="2"/>
    <x v="0"/>
    <n v="148"/>
    <n v="164.28"/>
    <x v="247"/>
    <n v="1971.3600000000001"/>
    <x v="7"/>
    <x v="6"/>
    <x v="1"/>
  </r>
  <r>
    <d v="2022-07-20T00:00:00"/>
    <s v="P0042"/>
    <n v="8"/>
    <x v="0"/>
    <x v="0"/>
    <n v="0"/>
    <x v="10"/>
    <x v="1"/>
    <x v="0"/>
    <n v="120"/>
    <n v="162"/>
    <x v="57"/>
    <n v="1296"/>
    <x v="9"/>
    <x v="6"/>
    <x v="1"/>
  </r>
  <r>
    <d v="2022-07-22T00:00:00"/>
    <s v="P0034"/>
    <n v="6"/>
    <x v="2"/>
    <x v="1"/>
    <n v="0"/>
    <x v="13"/>
    <x v="4"/>
    <x v="2"/>
    <n v="55"/>
    <n v="58.3"/>
    <x v="19"/>
    <n v="349.79999999999995"/>
    <x v="18"/>
    <x v="6"/>
    <x v="1"/>
  </r>
  <r>
    <d v="2022-07-23T00:00:00"/>
    <s v="P0018"/>
    <n v="2"/>
    <x v="1"/>
    <x v="0"/>
    <n v="0"/>
    <x v="30"/>
    <x v="2"/>
    <x v="3"/>
    <n v="37"/>
    <n v="49.21"/>
    <x v="219"/>
    <n v="98.42"/>
    <x v="19"/>
    <x v="6"/>
    <x v="1"/>
  </r>
  <r>
    <d v="2022-07-24T00:00:00"/>
    <s v="P0006"/>
    <n v="14"/>
    <x v="2"/>
    <x v="1"/>
    <n v="0"/>
    <x v="15"/>
    <x v="3"/>
    <x v="1"/>
    <n v="75"/>
    <n v="85.5"/>
    <x v="248"/>
    <n v="1197"/>
    <x v="27"/>
    <x v="6"/>
    <x v="1"/>
  </r>
  <r>
    <d v="2022-07-24T00:00:00"/>
    <s v="P0027"/>
    <n v="1"/>
    <x v="1"/>
    <x v="0"/>
    <n v="0"/>
    <x v="26"/>
    <x v="4"/>
    <x v="2"/>
    <n v="48"/>
    <n v="57.120000000000005"/>
    <x v="226"/>
    <n v="57.120000000000005"/>
    <x v="27"/>
    <x v="6"/>
    <x v="1"/>
  </r>
  <r>
    <d v="2022-07-25T00:00:00"/>
    <s v="P0044"/>
    <n v="2"/>
    <x v="2"/>
    <x v="1"/>
    <n v="0"/>
    <x v="11"/>
    <x v="1"/>
    <x v="1"/>
    <n v="76"/>
    <n v="82.08"/>
    <x v="249"/>
    <n v="164.16"/>
    <x v="11"/>
    <x v="6"/>
    <x v="1"/>
  </r>
  <r>
    <d v="2022-07-25T00:00:00"/>
    <s v="P0017"/>
    <n v="12"/>
    <x v="2"/>
    <x v="1"/>
    <n v="0"/>
    <x v="39"/>
    <x v="2"/>
    <x v="0"/>
    <n v="134"/>
    <n v="156.78"/>
    <x v="228"/>
    <n v="1881.3600000000001"/>
    <x v="11"/>
    <x v="6"/>
    <x v="1"/>
  </r>
  <r>
    <d v="2022-07-25T00:00:00"/>
    <s v="P0003"/>
    <n v="13"/>
    <x v="1"/>
    <x v="1"/>
    <n v="0"/>
    <x v="6"/>
    <x v="3"/>
    <x v="1"/>
    <n v="71"/>
    <n v="80.94"/>
    <x v="250"/>
    <n v="1052.22"/>
    <x v="11"/>
    <x v="6"/>
    <x v="1"/>
  </r>
  <r>
    <d v="2022-07-26T00:00:00"/>
    <s v="P0003"/>
    <n v="10"/>
    <x v="1"/>
    <x v="0"/>
    <n v="0"/>
    <x v="6"/>
    <x v="3"/>
    <x v="1"/>
    <n v="71"/>
    <n v="80.94"/>
    <x v="251"/>
    <n v="809.4"/>
    <x v="12"/>
    <x v="6"/>
    <x v="1"/>
  </r>
  <r>
    <d v="2022-07-26T00:00:00"/>
    <s v="P0026"/>
    <n v="1"/>
    <x v="1"/>
    <x v="1"/>
    <n v="0"/>
    <x v="42"/>
    <x v="4"/>
    <x v="3"/>
    <n v="18"/>
    <n v="24.66"/>
    <x v="252"/>
    <n v="24.66"/>
    <x v="12"/>
    <x v="6"/>
    <x v="1"/>
  </r>
  <r>
    <d v="2022-08-03T00:00:00"/>
    <s v="P0012"/>
    <n v="5"/>
    <x v="2"/>
    <x v="1"/>
    <n v="0"/>
    <x v="35"/>
    <x v="2"/>
    <x v="1"/>
    <n v="73"/>
    <n v="94.17"/>
    <x v="229"/>
    <n v="470.85"/>
    <x v="2"/>
    <x v="7"/>
    <x v="1"/>
  </r>
  <r>
    <d v="2022-08-06T00:00:00"/>
    <s v="P0016"/>
    <n v="9"/>
    <x v="1"/>
    <x v="0"/>
    <n v="0"/>
    <x v="21"/>
    <x v="2"/>
    <x v="3"/>
    <n v="13"/>
    <n v="16.64"/>
    <x v="253"/>
    <n v="149.76"/>
    <x v="16"/>
    <x v="7"/>
    <x v="1"/>
  </r>
  <r>
    <d v="2022-08-08T00:00:00"/>
    <s v="P0016"/>
    <n v="2"/>
    <x v="2"/>
    <x v="0"/>
    <n v="0"/>
    <x v="21"/>
    <x v="2"/>
    <x v="3"/>
    <n v="13"/>
    <n v="16.64"/>
    <x v="212"/>
    <n v="33.28"/>
    <x v="21"/>
    <x v="7"/>
    <x v="1"/>
  </r>
  <r>
    <d v="2022-08-08T00:00:00"/>
    <s v="P0032"/>
    <n v="12"/>
    <x v="2"/>
    <x v="1"/>
    <n v="0"/>
    <x v="18"/>
    <x v="4"/>
    <x v="1"/>
    <n v="89"/>
    <n v="117.48"/>
    <x v="104"/>
    <n v="1409.76"/>
    <x v="21"/>
    <x v="7"/>
    <x v="1"/>
  </r>
  <r>
    <d v="2022-08-08T00:00:00"/>
    <s v="P0021"/>
    <n v="11"/>
    <x v="2"/>
    <x v="1"/>
    <n v="0"/>
    <x v="32"/>
    <x v="0"/>
    <x v="0"/>
    <n v="126"/>
    <n v="162.54"/>
    <x v="254"/>
    <n v="1787.9399999999998"/>
    <x v="21"/>
    <x v="7"/>
    <x v="1"/>
  </r>
  <r>
    <d v="2022-08-14T00:00:00"/>
    <s v="P0030"/>
    <n v="14"/>
    <x v="2"/>
    <x v="1"/>
    <n v="0"/>
    <x v="28"/>
    <x v="4"/>
    <x v="0"/>
    <n v="148"/>
    <n v="201.28"/>
    <x v="156"/>
    <n v="2817.92"/>
    <x v="29"/>
    <x v="7"/>
    <x v="1"/>
  </r>
  <r>
    <d v="2022-08-15T00:00:00"/>
    <s v="P0011"/>
    <n v="10"/>
    <x v="0"/>
    <x v="1"/>
    <n v="0"/>
    <x v="31"/>
    <x v="2"/>
    <x v="2"/>
    <n v="44"/>
    <n v="48.4"/>
    <x v="27"/>
    <n v="484"/>
    <x v="17"/>
    <x v="7"/>
    <x v="1"/>
  </r>
  <r>
    <d v="2022-08-15T00:00:00"/>
    <s v="P0015"/>
    <n v="7"/>
    <x v="2"/>
    <x v="0"/>
    <n v="0"/>
    <x v="27"/>
    <x v="2"/>
    <x v="3"/>
    <n v="12"/>
    <n v="15.719999999999999"/>
    <x v="255"/>
    <n v="110.03999999999999"/>
    <x v="17"/>
    <x v="7"/>
    <x v="1"/>
  </r>
  <r>
    <d v="2022-08-18T00:00:00"/>
    <s v="P0029"/>
    <n v="8"/>
    <x v="1"/>
    <x v="0"/>
    <n v="0"/>
    <x v="19"/>
    <x v="4"/>
    <x v="2"/>
    <n v="47"/>
    <n v="53.11"/>
    <x v="65"/>
    <n v="424.88"/>
    <x v="7"/>
    <x v="7"/>
    <x v="1"/>
  </r>
  <r>
    <d v="2022-08-18T00:00:00"/>
    <s v="P0010"/>
    <n v="2"/>
    <x v="1"/>
    <x v="1"/>
    <n v="0"/>
    <x v="20"/>
    <x v="2"/>
    <x v="0"/>
    <n v="148"/>
    <n v="164.28"/>
    <x v="48"/>
    <n v="328.56"/>
    <x v="7"/>
    <x v="7"/>
    <x v="1"/>
  </r>
  <r>
    <d v="2022-08-19T00:00:00"/>
    <s v="P0007"/>
    <n v="3"/>
    <x v="1"/>
    <x v="0"/>
    <n v="0"/>
    <x v="36"/>
    <x v="3"/>
    <x v="2"/>
    <n v="43"/>
    <n v="47.730000000000004"/>
    <x v="256"/>
    <n v="143.19"/>
    <x v="8"/>
    <x v="7"/>
    <x v="1"/>
  </r>
  <r>
    <d v="2022-08-20T00:00:00"/>
    <s v="P0023"/>
    <n v="13"/>
    <x v="2"/>
    <x v="0"/>
    <n v="0"/>
    <x v="12"/>
    <x v="0"/>
    <x v="0"/>
    <n v="141"/>
    <n v="149.46"/>
    <x v="96"/>
    <n v="1942.98"/>
    <x v="9"/>
    <x v="7"/>
    <x v="1"/>
  </r>
  <r>
    <d v="2022-08-20T00:00:00"/>
    <s v="P0033"/>
    <n v="14"/>
    <x v="2"/>
    <x v="0"/>
    <n v="0"/>
    <x v="38"/>
    <x v="4"/>
    <x v="1"/>
    <n v="95"/>
    <n v="119.7"/>
    <x v="257"/>
    <n v="1675.8"/>
    <x v="9"/>
    <x v="7"/>
    <x v="1"/>
  </r>
  <r>
    <d v="2022-08-21T00:00:00"/>
    <s v="P0016"/>
    <n v="4"/>
    <x v="2"/>
    <x v="0"/>
    <n v="0"/>
    <x v="21"/>
    <x v="2"/>
    <x v="3"/>
    <n v="13"/>
    <n v="16.64"/>
    <x v="111"/>
    <n v="66.56"/>
    <x v="10"/>
    <x v="7"/>
    <x v="1"/>
  </r>
  <r>
    <d v="2022-08-23T00:00:00"/>
    <s v="P0044"/>
    <n v="11"/>
    <x v="1"/>
    <x v="0"/>
    <n v="0"/>
    <x v="11"/>
    <x v="1"/>
    <x v="1"/>
    <n v="76"/>
    <n v="82.08"/>
    <x v="258"/>
    <n v="902.88"/>
    <x v="19"/>
    <x v="7"/>
    <x v="1"/>
  </r>
  <r>
    <d v="2022-08-23T00:00:00"/>
    <s v="P0029"/>
    <n v="14"/>
    <x v="2"/>
    <x v="1"/>
    <n v="0"/>
    <x v="19"/>
    <x v="4"/>
    <x v="2"/>
    <n v="47"/>
    <n v="53.11"/>
    <x v="184"/>
    <n v="743.54"/>
    <x v="19"/>
    <x v="7"/>
    <x v="1"/>
  </r>
  <r>
    <d v="2022-08-24T00:00:00"/>
    <s v="P0005"/>
    <n v="5"/>
    <x v="2"/>
    <x v="1"/>
    <n v="0"/>
    <x v="24"/>
    <x v="3"/>
    <x v="0"/>
    <n v="133"/>
    <n v="155.61000000000001"/>
    <x v="259"/>
    <n v="778.05000000000007"/>
    <x v="27"/>
    <x v="7"/>
    <x v="1"/>
  </r>
  <r>
    <d v="2022-08-26T00:00:00"/>
    <s v="P0019"/>
    <n v="13"/>
    <x v="0"/>
    <x v="1"/>
    <n v="0"/>
    <x v="40"/>
    <x v="2"/>
    <x v="0"/>
    <n v="150"/>
    <n v="210"/>
    <x v="83"/>
    <n v="2730"/>
    <x v="12"/>
    <x v="7"/>
    <x v="1"/>
  </r>
  <r>
    <d v="2022-08-26T00:00:00"/>
    <s v="P0037"/>
    <n v="8"/>
    <x v="1"/>
    <x v="0"/>
    <n v="0"/>
    <x v="8"/>
    <x v="1"/>
    <x v="1"/>
    <n v="67"/>
    <n v="85.76"/>
    <x v="124"/>
    <n v="686.08"/>
    <x v="12"/>
    <x v="7"/>
    <x v="1"/>
  </r>
  <r>
    <d v="2022-08-27T00:00:00"/>
    <s v="P0039"/>
    <n v="15"/>
    <x v="0"/>
    <x v="0"/>
    <n v="0"/>
    <x v="34"/>
    <x v="1"/>
    <x v="3"/>
    <n v="37"/>
    <n v="42.55"/>
    <x v="81"/>
    <n v="638.25"/>
    <x v="13"/>
    <x v="7"/>
    <x v="1"/>
  </r>
  <r>
    <d v="2022-08-28T00:00:00"/>
    <s v="P0005"/>
    <n v="9"/>
    <x v="1"/>
    <x v="0"/>
    <n v="0"/>
    <x v="24"/>
    <x v="3"/>
    <x v="0"/>
    <n v="133"/>
    <n v="155.61000000000001"/>
    <x v="199"/>
    <n v="1400.4900000000002"/>
    <x v="14"/>
    <x v="7"/>
    <x v="1"/>
  </r>
  <r>
    <d v="2022-08-28T00:00:00"/>
    <s v="P0039"/>
    <n v="5"/>
    <x v="2"/>
    <x v="0"/>
    <n v="0"/>
    <x v="34"/>
    <x v="1"/>
    <x v="3"/>
    <n v="37"/>
    <n v="42.55"/>
    <x v="260"/>
    <n v="212.75"/>
    <x v="14"/>
    <x v="7"/>
    <x v="1"/>
  </r>
  <r>
    <d v="2022-08-30T00:00:00"/>
    <s v="P0006"/>
    <n v="6"/>
    <x v="1"/>
    <x v="1"/>
    <n v="0"/>
    <x v="15"/>
    <x v="3"/>
    <x v="1"/>
    <n v="75"/>
    <n v="85.5"/>
    <x v="132"/>
    <n v="513"/>
    <x v="24"/>
    <x v="7"/>
    <x v="1"/>
  </r>
  <r>
    <d v="2022-08-30T00:00:00"/>
    <s v="P0043"/>
    <n v="6"/>
    <x v="2"/>
    <x v="1"/>
    <n v="0"/>
    <x v="23"/>
    <x v="1"/>
    <x v="1"/>
    <n v="67"/>
    <n v="83.08"/>
    <x v="80"/>
    <n v="498.48"/>
    <x v="24"/>
    <x v="7"/>
    <x v="1"/>
  </r>
  <r>
    <d v="2022-08-30T00:00:00"/>
    <s v="P0025"/>
    <n v="5"/>
    <x v="2"/>
    <x v="1"/>
    <n v="0"/>
    <x v="7"/>
    <x v="0"/>
    <x v="3"/>
    <n v="7"/>
    <n v="8.33"/>
    <x v="20"/>
    <n v="41.65"/>
    <x v="24"/>
    <x v="7"/>
    <x v="1"/>
  </r>
  <r>
    <d v="2022-08-31T00:00:00"/>
    <s v="P0015"/>
    <n v="13"/>
    <x v="2"/>
    <x v="1"/>
    <n v="0"/>
    <x v="27"/>
    <x v="2"/>
    <x v="3"/>
    <n v="12"/>
    <n v="15.719999999999999"/>
    <x v="87"/>
    <n v="204.35999999999999"/>
    <x v="25"/>
    <x v="7"/>
    <x v="1"/>
  </r>
  <r>
    <d v="2022-09-04T00:00:00"/>
    <s v="P0002"/>
    <n v="1"/>
    <x v="2"/>
    <x v="1"/>
    <n v="0"/>
    <x v="29"/>
    <x v="3"/>
    <x v="1"/>
    <n v="105"/>
    <n v="142.80000000000001"/>
    <x v="261"/>
    <n v="142.80000000000001"/>
    <x v="3"/>
    <x v="8"/>
    <x v="1"/>
  </r>
  <r>
    <d v="2022-09-06T00:00:00"/>
    <s v="P0005"/>
    <n v="12"/>
    <x v="0"/>
    <x v="0"/>
    <n v="0"/>
    <x v="24"/>
    <x v="3"/>
    <x v="0"/>
    <n v="133"/>
    <n v="155.61000000000001"/>
    <x v="262"/>
    <n v="1867.3200000000002"/>
    <x v="16"/>
    <x v="8"/>
    <x v="1"/>
  </r>
  <r>
    <d v="2022-09-09T00:00:00"/>
    <s v="P0041"/>
    <n v="9"/>
    <x v="2"/>
    <x v="0"/>
    <n v="0"/>
    <x v="41"/>
    <x v="1"/>
    <x v="0"/>
    <n v="138"/>
    <n v="173.88"/>
    <x v="198"/>
    <n v="1564.92"/>
    <x v="4"/>
    <x v="8"/>
    <x v="1"/>
  </r>
  <r>
    <d v="2022-09-09T00:00:00"/>
    <s v="P0003"/>
    <n v="3"/>
    <x v="2"/>
    <x v="0"/>
    <n v="0"/>
    <x v="6"/>
    <x v="3"/>
    <x v="1"/>
    <n v="71"/>
    <n v="80.94"/>
    <x v="134"/>
    <n v="242.82"/>
    <x v="4"/>
    <x v="8"/>
    <x v="1"/>
  </r>
  <r>
    <d v="2022-09-10T00:00:00"/>
    <s v="P0035"/>
    <n v="15"/>
    <x v="1"/>
    <x v="1"/>
    <n v="0"/>
    <x v="4"/>
    <x v="4"/>
    <x v="3"/>
    <n v="5"/>
    <n v="6.7"/>
    <x v="93"/>
    <n v="100.5"/>
    <x v="26"/>
    <x v="8"/>
    <x v="1"/>
  </r>
  <r>
    <d v="2022-09-10T00:00:00"/>
    <s v="P0038"/>
    <n v="4"/>
    <x v="2"/>
    <x v="1"/>
    <n v="0"/>
    <x v="1"/>
    <x v="1"/>
    <x v="1"/>
    <n v="72"/>
    <n v="79.92"/>
    <x v="52"/>
    <n v="319.68"/>
    <x v="26"/>
    <x v="8"/>
    <x v="1"/>
  </r>
  <r>
    <d v="2022-09-14T00:00:00"/>
    <s v="P0029"/>
    <n v="3"/>
    <x v="2"/>
    <x v="1"/>
    <n v="0"/>
    <x v="19"/>
    <x v="4"/>
    <x v="2"/>
    <n v="47"/>
    <n v="53.11"/>
    <x v="182"/>
    <n v="159.32999999999998"/>
    <x v="29"/>
    <x v="8"/>
    <x v="1"/>
  </r>
  <r>
    <d v="2022-09-15T00:00:00"/>
    <s v="P0037"/>
    <n v="15"/>
    <x v="1"/>
    <x v="0"/>
    <n v="0"/>
    <x v="8"/>
    <x v="1"/>
    <x v="1"/>
    <n v="67"/>
    <n v="85.76"/>
    <x v="207"/>
    <n v="1286.4000000000001"/>
    <x v="17"/>
    <x v="8"/>
    <x v="1"/>
  </r>
  <r>
    <d v="2022-09-18T00:00:00"/>
    <s v="P0026"/>
    <n v="14"/>
    <x v="1"/>
    <x v="1"/>
    <n v="0"/>
    <x v="42"/>
    <x v="4"/>
    <x v="3"/>
    <n v="18"/>
    <n v="24.66"/>
    <x v="115"/>
    <n v="345.24"/>
    <x v="7"/>
    <x v="8"/>
    <x v="1"/>
  </r>
  <r>
    <d v="2022-09-19T00:00:00"/>
    <s v="P0033"/>
    <n v="8"/>
    <x v="0"/>
    <x v="1"/>
    <n v="0"/>
    <x v="38"/>
    <x v="4"/>
    <x v="1"/>
    <n v="95"/>
    <n v="119.7"/>
    <x v="131"/>
    <n v="957.6"/>
    <x v="8"/>
    <x v="8"/>
    <x v="1"/>
  </r>
  <r>
    <d v="2022-09-20T00:00:00"/>
    <s v="P0033"/>
    <n v="6"/>
    <x v="2"/>
    <x v="0"/>
    <n v="0"/>
    <x v="38"/>
    <x v="4"/>
    <x v="1"/>
    <n v="95"/>
    <n v="119.7"/>
    <x v="102"/>
    <n v="718.2"/>
    <x v="9"/>
    <x v="8"/>
    <x v="1"/>
  </r>
  <r>
    <d v="2022-09-20T00:00:00"/>
    <s v="P0001"/>
    <n v="10"/>
    <x v="2"/>
    <x v="0"/>
    <n v="0"/>
    <x v="16"/>
    <x v="3"/>
    <x v="1"/>
    <n v="98"/>
    <n v="103.88"/>
    <x v="263"/>
    <n v="1038.8"/>
    <x v="9"/>
    <x v="8"/>
    <x v="1"/>
  </r>
  <r>
    <d v="2022-09-21T00:00:00"/>
    <s v="P0018"/>
    <n v="14"/>
    <x v="1"/>
    <x v="0"/>
    <n v="0"/>
    <x v="30"/>
    <x v="2"/>
    <x v="3"/>
    <n v="37"/>
    <n v="49.21"/>
    <x v="128"/>
    <n v="688.94"/>
    <x v="10"/>
    <x v="8"/>
    <x v="1"/>
  </r>
  <r>
    <d v="2022-09-21T00:00:00"/>
    <s v="P0026"/>
    <n v="5"/>
    <x v="2"/>
    <x v="1"/>
    <n v="0"/>
    <x v="42"/>
    <x v="4"/>
    <x v="3"/>
    <n v="18"/>
    <n v="24.66"/>
    <x v="264"/>
    <n v="123.3"/>
    <x v="10"/>
    <x v="8"/>
    <x v="1"/>
  </r>
  <r>
    <d v="2022-09-22T00:00:00"/>
    <s v="P0043"/>
    <n v="12"/>
    <x v="1"/>
    <x v="0"/>
    <n v="0"/>
    <x v="23"/>
    <x v="1"/>
    <x v="1"/>
    <n v="67"/>
    <n v="83.08"/>
    <x v="242"/>
    <n v="996.96"/>
    <x v="18"/>
    <x v="8"/>
    <x v="1"/>
  </r>
  <r>
    <d v="2022-09-23T00:00:00"/>
    <s v="P0012"/>
    <n v="12"/>
    <x v="2"/>
    <x v="0"/>
    <n v="0"/>
    <x v="35"/>
    <x v="2"/>
    <x v="1"/>
    <n v="73"/>
    <n v="94.17"/>
    <x v="265"/>
    <n v="1130.04"/>
    <x v="19"/>
    <x v="8"/>
    <x v="1"/>
  </r>
  <r>
    <d v="2022-09-24T00:00:00"/>
    <s v="P0032"/>
    <n v="14"/>
    <x v="2"/>
    <x v="0"/>
    <n v="0"/>
    <x v="18"/>
    <x v="4"/>
    <x v="1"/>
    <n v="89"/>
    <n v="117.48"/>
    <x v="201"/>
    <n v="1644.72"/>
    <x v="27"/>
    <x v="8"/>
    <x v="1"/>
  </r>
  <r>
    <d v="2022-09-24T00:00:00"/>
    <s v="P0032"/>
    <n v="8"/>
    <x v="2"/>
    <x v="1"/>
    <n v="0"/>
    <x v="18"/>
    <x v="4"/>
    <x v="1"/>
    <n v="89"/>
    <n v="117.48"/>
    <x v="266"/>
    <n v="939.84"/>
    <x v="27"/>
    <x v="8"/>
    <x v="1"/>
  </r>
  <r>
    <d v="2022-09-27T00:00:00"/>
    <s v="P0036"/>
    <n v="4"/>
    <x v="2"/>
    <x v="1"/>
    <n v="0"/>
    <x v="43"/>
    <x v="4"/>
    <x v="1"/>
    <n v="90"/>
    <n v="96.3"/>
    <x v="72"/>
    <n v="385.2"/>
    <x v="13"/>
    <x v="8"/>
    <x v="1"/>
  </r>
  <r>
    <d v="2022-09-27T00:00:00"/>
    <s v="P0044"/>
    <n v="9"/>
    <x v="2"/>
    <x v="1"/>
    <n v="0"/>
    <x v="11"/>
    <x v="1"/>
    <x v="1"/>
    <n v="76"/>
    <n v="82.08"/>
    <x v="22"/>
    <n v="738.72"/>
    <x v="13"/>
    <x v="8"/>
    <x v="1"/>
  </r>
  <r>
    <d v="2022-09-27T00:00:00"/>
    <s v="P0038"/>
    <n v="3"/>
    <x v="0"/>
    <x v="1"/>
    <n v="0"/>
    <x v="1"/>
    <x v="1"/>
    <x v="1"/>
    <n v="72"/>
    <n v="79.92"/>
    <x v="267"/>
    <n v="239.76"/>
    <x v="13"/>
    <x v="8"/>
    <x v="1"/>
  </r>
  <r>
    <d v="2022-09-29T00:00:00"/>
    <s v="P0034"/>
    <n v="13"/>
    <x v="2"/>
    <x v="0"/>
    <n v="0"/>
    <x v="13"/>
    <x v="4"/>
    <x v="2"/>
    <n v="55"/>
    <n v="58.3"/>
    <x v="268"/>
    <n v="757.9"/>
    <x v="28"/>
    <x v="8"/>
    <x v="1"/>
  </r>
  <r>
    <d v="2022-10-03T00:00:00"/>
    <s v="P0011"/>
    <n v="5"/>
    <x v="2"/>
    <x v="1"/>
    <n v="0"/>
    <x v="31"/>
    <x v="2"/>
    <x v="2"/>
    <n v="44"/>
    <n v="48.4"/>
    <x v="3"/>
    <n v="242"/>
    <x v="2"/>
    <x v="9"/>
    <x v="1"/>
  </r>
  <r>
    <d v="2022-10-04T00:00:00"/>
    <s v="P0007"/>
    <n v="15"/>
    <x v="2"/>
    <x v="0"/>
    <n v="0"/>
    <x v="36"/>
    <x v="3"/>
    <x v="2"/>
    <n v="43"/>
    <n v="47.730000000000004"/>
    <x v="171"/>
    <n v="715.95"/>
    <x v="3"/>
    <x v="9"/>
    <x v="1"/>
  </r>
  <r>
    <d v="2022-10-06T00:00:00"/>
    <s v="P0035"/>
    <n v="1"/>
    <x v="2"/>
    <x v="0"/>
    <n v="0"/>
    <x v="4"/>
    <x v="4"/>
    <x v="3"/>
    <n v="5"/>
    <n v="6.7"/>
    <x v="36"/>
    <n v="6.7"/>
    <x v="16"/>
    <x v="9"/>
    <x v="1"/>
  </r>
  <r>
    <d v="2022-10-09T00:00:00"/>
    <s v="P0038"/>
    <n v="14"/>
    <x v="1"/>
    <x v="0"/>
    <n v="0"/>
    <x v="1"/>
    <x v="1"/>
    <x v="1"/>
    <n v="72"/>
    <n v="79.92"/>
    <x v="154"/>
    <n v="1118.8800000000001"/>
    <x v="4"/>
    <x v="9"/>
    <x v="1"/>
  </r>
  <r>
    <d v="2022-10-10T00:00:00"/>
    <s v="P0019"/>
    <n v="9"/>
    <x v="2"/>
    <x v="0"/>
    <n v="0"/>
    <x v="40"/>
    <x v="2"/>
    <x v="0"/>
    <n v="150"/>
    <n v="210"/>
    <x v="157"/>
    <n v="1890"/>
    <x v="26"/>
    <x v="9"/>
    <x v="1"/>
  </r>
  <r>
    <d v="2022-10-10T00:00:00"/>
    <s v="P0044"/>
    <n v="12"/>
    <x v="1"/>
    <x v="0"/>
    <n v="0"/>
    <x v="11"/>
    <x v="1"/>
    <x v="1"/>
    <n v="76"/>
    <n v="82.08"/>
    <x v="269"/>
    <n v="984.96"/>
    <x v="26"/>
    <x v="9"/>
    <x v="1"/>
  </r>
  <r>
    <d v="2022-10-11T00:00:00"/>
    <s v="P0008"/>
    <n v="10"/>
    <x v="2"/>
    <x v="0"/>
    <n v="0"/>
    <x v="25"/>
    <x v="3"/>
    <x v="1"/>
    <n v="83"/>
    <n v="94.62"/>
    <x v="270"/>
    <n v="946.2"/>
    <x v="5"/>
    <x v="9"/>
    <x v="1"/>
  </r>
  <r>
    <d v="2022-10-13T00:00:00"/>
    <s v="P0002"/>
    <n v="15"/>
    <x v="1"/>
    <x v="0"/>
    <n v="0"/>
    <x v="29"/>
    <x v="3"/>
    <x v="1"/>
    <n v="105"/>
    <n v="142.80000000000001"/>
    <x v="271"/>
    <n v="2142"/>
    <x v="22"/>
    <x v="9"/>
    <x v="1"/>
  </r>
  <r>
    <d v="2022-10-14T00:00:00"/>
    <s v="P0044"/>
    <n v="15"/>
    <x v="0"/>
    <x v="0"/>
    <n v="0"/>
    <x v="11"/>
    <x v="1"/>
    <x v="1"/>
    <n v="76"/>
    <n v="82.08"/>
    <x v="125"/>
    <n v="1231.2"/>
    <x v="29"/>
    <x v="9"/>
    <x v="1"/>
  </r>
  <r>
    <d v="2022-10-15T00:00:00"/>
    <s v="P0015"/>
    <n v="10"/>
    <x v="2"/>
    <x v="1"/>
    <n v="0"/>
    <x v="27"/>
    <x v="2"/>
    <x v="3"/>
    <n v="12"/>
    <n v="15.719999999999999"/>
    <x v="68"/>
    <n v="157.19999999999999"/>
    <x v="17"/>
    <x v="9"/>
    <x v="1"/>
  </r>
  <r>
    <d v="2022-10-16T00:00:00"/>
    <s v="P0036"/>
    <n v="3"/>
    <x v="1"/>
    <x v="0"/>
    <n v="0"/>
    <x v="43"/>
    <x v="4"/>
    <x v="1"/>
    <n v="90"/>
    <n v="96.3"/>
    <x v="272"/>
    <n v="288.89999999999998"/>
    <x v="23"/>
    <x v="9"/>
    <x v="1"/>
  </r>
  <r>
    <d v="2022-10-23T00:00:00"/>
    <s v="P0024"/>
    <n v="14"/>
    <x v="1"/>
    <x v="1"/>
    <n v="0"/>
    <x v="0"/>
    <x v="0"/>
    <x v="0"/>
    <n v="144"/>
    <n v="156.96"/>
    <x v="63"/>
    <n v="2197.44"/>
    <x v="19"/>
    <x v="9"/>
    <x v="1"/>
  </r>
  <r>
    <d v="2022-10-30T00:00:00"/>
    <s v="P0042"/>
    <n v="3"/>
    <x v="2"/>
    <x v="1"/>
    <n v="0"/>
    <x v="10"/>
    <x v="1"/>
    <x v="0"/>
    <n v="120"/>
    <n v="162"/>
    <x v="72"/>
    <n v="486"/>
    <x v="24"/>
    <x v="9"/>
    <x v="1"/>
  </r>
  <r>
    <d v="2022-10-31T00:00:00"/>
    <s v="P0038"/>
    <n v="8"/>
    <x v="2"/>
    <x v="0"/>
    <n v="0"/>
    <x v="1"/>
    <x v="1"/>
    <x v="1"/>
    <n v="72"/>
    <n v="79.92"/>
    <x v="233"/>
    <n v="639.36"/>
    <x v="25"/>
    <x v="9"/>
    <x v="1"/>
  </r>
  <r>
    <d v="2022-11-01T00:00:00"/>
    <s v="P0012"/>
    <n v="15"/>
    <x v="0"/>
    <x v="0"/>
    <n v="0"/>
    <x v="35"/>
    <x v="2"/>
    <x v="1"/>
    <n v="73"/>
    <n v="94.17"/>
    <x v="273"/>
    <n v="1412.55"/>
    <x v="0"/>
    <x v="10"/>
    <x v="1"/>
  </r>
  <r>
    <d v="2022-11-02T00:00:00"/>
    <s v="P0015"/>
    <n v="15"/>
    <x v="0"/>
    <x v="1"/>
    <n v="0"/>
    <x v="27"/>
    <x v="2"/>
    <x v="3"/>
    <n v="12"/>
    <n v="15.719999999999999"/>
    <x v="153"/>
    <n v="235.79999999999998"/>
    <x v="1"/>
    <x v="10"/>
    <x v="1"/>
  </r>
  <r>
    <d v="2022-11-02T00:00:00"/>
    <s v="P0030"/>
    <n v="15"/>
    <x v="2"/>
    <x v="1"/>
    <n v="0"/>
    <x v="28"/>
    <x v="4"/>
    <x v="0"/>
    <n v="148"/>
    <n v="201.28"/>
    <x v="194"/>
    <n v="3019.2"/>
    <x v="1"/>
    <x v="10"/>
    <x v="1"/>
  </r>
  <r>
    <d v="2022-11-02T00:00:00"/>
    <s v="P0035"/>
    <n v="5"/>
    <x v="2"/>
    <x v="1"/>
    <n v="0"/>
    <x v="4"/>
    <x v="4"/>
    <x v="3"/>
    <n v="5"/>
    <n v="6.7"/>
    <x v="274"/>
    <n v="33.5"/>
    <x v="1"/>
    <x v="10"/>
    <x v="1"/>
  </r>
  <r>
    <d v="2022-11-03T00:00:00"/>
    <s v="P0020"/>
    <n v="11"/>
    <x v="1"/>
    <x v="0"/>
    <n v="0"/>
    <x v="14"/>
    <x v="0"/>
    <x v="2"/>
    <n v="61"/>
    <n v="76.25"/>
    <x v="275"/>
    <n v="838.75"/>
    <x v="2"/>
    <x v="10"/>
    <x v="1"/>
  </r>
  <r>
    <d v="2022-11-04T00:00:00"/>
    <s v="P0008"/>
    <n v="10"/>
    <x v="2"/>
    <x v="0"/>
    <n v="0"/>
    <x v="25"/>
    <x v="3"/>
    <x v="1"/>
    <n v="83"/>
    <n v="94.62"/>
    <x v="270"/>
    <n v="946.2"/>
    <x v="3"/>
    <x v="10"/>
    <x v="1"/>
  </r>
  <r>
    <d v="2022-11-05T00:00:00"/>
    <s v="P0019"/>
    <n v="15"/>
    <x v="2"/>
    <x v="1"/>
    <n v="0"/>
    <x v="40"/>
    <x v="2"/>
    <x v="0"/>
    <n v="150"/>
    <n v="210"/>
    <x v="276"/>
    <n v="3150"/>
    <x v="15"/>
    <x v="10"/>
    <x v="1"/>
  </r>
  <r>
    <d v="2022-11-06T00:00:00"/>
    <s v="P0043"/>
    <n v="13"/>
    <x v="2"/>
    <x v="1"/>
    <n v="0"/>
    <x v="23"/>
    <x v="1"/>
    <x v="1"/>
    <n v="67"/>
    <n v="83.08"/>
    <x v="277"/>
    <n v="1080.04"/>
    <x v="16"/>
    <x v="10"/>
    <x v="1"/>
  </r>
  <r>
    <d v="2022-11-06T00:00:00"/>
    <s v="P0015"/>
    <n v="13"/>
    <x v="1"/>
    <x v="0"/>
    <n v="0"/>
    <x v="27"/>
    <x v="2"/>
    <x v="3"/>
    <n v="12"/>
    <n v="15.719999999999999"/>
    <x v="87"/>
    <n v="204.35999999999999"/>
    <x v="16"/>
    <x v="10"/>
    <x v="1"/>
  </r>
  <r>
    <d v="2022-11-06T00:00:00"/>
    <s v="P0042"/>
    <n v="13"/>
    <x v="2"/>
    <x v="1"/>
    <n v="0"/>
    <x v="10"/>
    <x v="1"/>
    <x v="0"/>
    <n v="120"/>
    <n v="162"/>
    <x v="278"/>
    <n v="2106"/>
    <x v="16"/>
    <x v="10"/>
    <x v="1"/>
  </r>
  <r>
    <d v="2022-11-07T00:00:00"/>
    <s v="P0040"/>
    <n v="13"/>
    <x v="1"/>
    <x v="1"/>
    <n v="0"/>
    <x v="17"/>
    <x v="1"/>
    <x v="1"/>
    <n v="90"/>
    <n v="115.2"/>
    <x v="279"/>
    <n v="1497.6000000000001"/>
    <x v="20"/>
    <x v="10"/>
    <x v="1"/>
  </r>
  <r>
    <d v="2022-11-08T00:00:00"/>
    <s v="P0036"/>
    <n v="11"/>
    <x v="0"/>
    <x v="1"/>
    <n v="0"/>
    <x v="43"/>
    <x v="4"/>
    <x v="1"/>
    <n v="90"/>
    <n v="96.3"/>
    <x v="95"/>
    <n v="1059.3"/>
    <x v="21"/>
    <x v="10"/>
    <x v="1"/>
  </r>
  <r>
    <d v="2022-11-08T00:00:00"/>
    <s v="P0019"/>
    <n v="10"/>
    <x v="0"/>
    <x v="0"/>
    <n v="0"/>
    <x v="40"/>
    <x v="2"/>
    <x v="0"/>
    <n v="150"/>
    <n v="210"/>
    <x v="280"/>
    <n v="2100"/>
    <x v="21"/>
    <x v="10"/>
    <x v="1"/>
  </r>
  <r>
    <d v="2022-11-09T00:00:00"/>
    <s v="P0027"/>
    <n v="8"/>
    <x v="1"/>
    <x v="1"/>
    <n v="0"/>
    <x v="26"/>
    <x v="4"/>
    <x v="2"/>
    <n v="48"/>
    <n v="57.120000000000005"/>
    <x v="159"/>
    <n v="456.96000000000004"/>
    <x v="4"/>
    <x v="10"/>
    <x v="1"/>
  </r>
  <r>
    <d v="2022-11-10T00:00:00"/>
    <s v="P0018"/>
    <n v="7"/>
    <x v="2"/>
    <x v="0"/>
    <n v="0"/>
    <x v="30"/>
    <x v="2"/>
    <x v="3"/>
    <n v="37"/>
    <n v="49.21"/>
    <x v="60"/>
    <n v="344.47"/>
    <x v="26"/>
    <x v="10"/>
    <x v="1"/>
  </r>
  <r>
    <d v="2022-11-13T00:00:00"/>
    <s v="P0027"/>
    <n v="10"/>
    <x v="0"/>
    <x v="1"/>
    <n v="0"/>
    <x v="26"/>
    <x v="4"/>
    <x v="2"/>
    <n v="48"/>
    <n v="57.120000000000005"/>
    <x v="10"/>
    <n v="571.20000000000005"/>
    <x v="22"/>
    <x v="10"/>
    <x v="1"/>
  </r>
  <r>
    <d v="2022-11-14T00:00:00"/>
    <s v="P0002"/>
    <n v="1"/>
    <x v="2"/>
    <x v="1"/>
    <n v="0"/>
    <x v="29"/>
    <x v="3"/>
    <x v="1"/>
    <n v="105"/>
    <n v="142.80000000000001"/>
    <x v="261"/>
    <n v="142.80000000000001"/>
    <x v="29"/>
    <x v="10"/>
    <x v="1"/>
  </r>
  <r>
    <d v="2022-11-15T00:00:00"/>
    <s v="P0012"/>
    <n v="14"/>
    <x v="2"/>
    <x v="1"/>
    <n v="0"/>
    <x v="35"/>
    <x v="2"/>
    <x v="1"/>
    <n v="73"/>
    <n v="94.17"/>
    <x v="56"/>
    <n v="1318.38"/>
    <x v="17"/>
    <x v="10"/>
    <x v="1"/>
  </r>
  <r>
    <d v="2022-11-16T00:00:00"/>
    <s v="P0017"/>
    <n v="8"/>
    <x v="1"/>
    <x v="0"/>
    <n v="0"/>
    <x v="39"/>
    <x v="2"/>
    <x v="0"/>
    <n v="134"/>
    <n v="156.78"/>
    <x v="281"/>
    <n v="1254.24"/>
    <x v="23"/>
    <x v="10"/>
    <x v="1"/>
  </r>
  <r>
    <d v="2022-11-18T00:00:00"/>
    <s v="P0034"/>
    <n v="8"/>
    <x v="2"/>
    <x v="1"/>
    <n v="0"/>
    <x v="13"/>
    <x v="4"/>
    <x v="2"/>
    <n v="55"/>
    <n v="58.3"/>
    <x v="27"/>
    <n v="466.4"/>
    <x v="7"/>
    <x v="10"/>
    <x v="1"/>
  </r>
  <r>
    <d v="2022-11-21T00:00:00"/>
    <s v="P0020"/>
    <n v="6"/>
    <x v="2"/>
    <x v="1"/>
    <n v="0"/>
    <x v="14"/>
    <x v="0"/>
    <x v="2"/>
    <n v="61"/>
    <n v="76.25"/>
    <x v="282"/>
    <n v="457.5"/>
    <x v="10"/>
    <x v="10"/>
    <x v="1"/>
  </r>
  <r>
    <d v="2022-11-23T00:00:00"/>
    <s v="P0036"/>
    <n v="12"/>
    <x v="1"/>
    <x v="0"/>
    <n v="0"/>
    <x v="43"/>
    <x v="4"/>
    <x v="1"/>
    <n v="90"/>
    <n v="96.3"/>
    <x v="1"/>
    <n v="1155.5999999999999"/>
    <x v="19"/>
    <x v="10"/>
    <x v="1"/>
  </r>
  <r>
    <d v="2022-11-25T00:00:00"/>
    <s v="P0004"/>
    <n v="5"/>
    <x v="2"/>
    <x v="1"/>
    <n v="0"/>
    <x v="3"/>
    <x v="3"/>
    <x v="2"/>
    <n v="44"/>
    <n v="48.84"/>
    <x v="3"/>
    <n v="244.20000000000002"/>
    <x v="11"/>
    <x v="10"/>
    <x v="1"/>
  </r>
  <r>
    <d v="2022-11-26T00:00:00"/>
    <s v="P0032"/>
    <n v="5"/>
    <x v="2"/>
    <x v="0"/>
    <n v="0"/>
    <x v="18"/>
    <x v="4"/>
    <x v="1"/>
    <n v="89"/>
    <n v="117.48"/>
    <x v="283"/>
    <n v="587.4"/>
    <x v="12"/>
    <x v="10"/>
    <x v="1"/>
  </r>
  <r>
    <d v="2022-11-27T00:00:00"/>
    <s v="P0034"/>
    <n v="15"/>
    <x v="2"/>
    <x v="0"/>
    <n v="0"/>
    <x v="13"/>
    <x v="4"/>
    <x v="2"/>
    <n v="55"/>
    <n v="58.3"/>
    <x v="284"/>
    <n v="874.5"/>
    <x v="13"/>
    <x v="10"/>
    <x v="1"/>
  </r>
  <r>
    <d v="2022-11-28T00:00:00"/>
    <s v="P0031"/>
    <n v="8"/>
    <x v="2"/>
    <x v="1"/>
    <n v="0"/>
    <x v="5"/>
    <x v="4"/>
    <x v="1"/>
    <n v="93"/>
    <n v="104.16"/>
    <x v="285"/>
    <n v="833.28"/>
    <x v="14"/>
    <x v="10"/>
    <x v="1"/>
  </r>
  <r>
    <d v="2022-11-30T00:00:00"/>
    <s v="P0015"/>
    <n v="2"/>
    <x v="2"/>
    <x v="0"/>
    <n v="0"/>
    <x v="27"/>
    <x v="2"/>
    <x v="3"/>
    <n v="12"/>
    <n v="15.719999999999999"/>
    <x v="118"/>
    <n v="31.439999999999998"/>
    <x v="24"/>
    <x v="10"/>
    <x v="1"/>
  </r>
  <r>
    <d v="2022-12-03T00:00:00"/>
    <s v="P0028"/>
    <n v="5"/>
    <x v="0"/>
    <x v="1"/>
    <n v="0"/>
    <x v="33"/>
    <x v="4"/>
    <x v="3"/>
    <n v="37"/>
    <n v="41.81"/>
    <x v="260"/>
    <n v="209.05"/>
    <x v="2"/>
    <x v="11"/>
    <x v="1"/>
  </r>
  <r>
    <d v="2022-12-04T00:00:00"/>
    <s v="P0026"/>
    <n v="10"/>
    <x v="2"/>
    <x v="1"/>
    <n v="0"/>
    <x v="42"/>
    <x v="4"/>
    <x v="3"/>
    <n v="18"/>
    <n v="24.66"/>
    <x v="153"/>
    <n v="246.6"/>
    <x v="3"/>
    <x v="11"/>
    <x v="1"/>
  </r>
  <r>
    <d v="2022-12-04T00:00:00"/>
    <s v="P0044"/>
    <n v="15"/>
    <x v="2"/>
    <x v="1"/>
    <n v="0"/>
    <x v="11"/>
    <x v="1"/>
    <x v="1"/>
    <n v="76"/>
    <n v="82.08"/>
    <x v="125"/>
    <n v="1231.2"/>
    <x v="3"/>
    <x v="11"/>
    <x v="1"/>
  </r>
  <r>
    <d v="2022-12-07T00:00:00"/>
    <s v="P0038"/>
    <n v="12"/>
    <x v="2"/>
    <x v="1"/>
    <n v="0"/>
    <x v="1"/>
    <x v="1"/>
    <x v="1"/>
    <n v="72"/>
    <n v="79.92"/>
    <x v="286"/>
    <n v="959.04"/>
    <x v="20"/>
    <x v="11"/>
    <x v="1"/>
  </r>
  <r>
    <d v="2022-12-07T00:00:00"/>
    <s v="P0016"/>
    <n v="13"/>
    <x v="2"/>
    <x v="0"/>
    <n v="0"/>
    <x v="21"/>
    <x v="2"/>
    <x v="3"/>
    <n v="13"/>
    <n v="16.64"/>
    <x v="30"/>
    <n v="216.32"/>
    <x v="20"/>
    <x v="11"/>
    <x v="1"/>
  </r>
  <r>
    <d v="2022-12-07T00:00:00"/>
    <s v="P0038"/>
    <n v="5"/>
    <x v="2"/>
    <x v="1"/>
    <n v="0"/>
    <x v="1"/>
    <x v="1"/>
    <x v="1"/>
    <n v="72"/>
    <n v="79.92"/>
    <x v="72"/>
    <n v="399.6"/>
    <x v="20"/>
    <x v="11"/>
    <x v="1"/>
  </r>
  <r>
    <d v="2022-12-11T00:00:00"/>
    <s v="P0027"/>
    <n v="5"/>
    <x v="2"/>
    <x v="0"/>
    <n v="0"/>
    <x v="26"/>
    <x v="4"/>
    <x v="2"/>
    <n v="48"/>
    <n v="57.120000000000005"/>
    <x v="94"/>
    <n v="285.60000000000002"/>
    <x v="5"/>
    <x v="11"/>
    <x v="1"/>
  </r>
  <r>
    <d v="2022-12-11T00:00:00"/>
    <s v="P0013"/>
    <n v="9"/>
    <x v="0"/>
    <x v="0"/>
    <n v="0"/>
    <x v="2"/>
    <x v="2"/>
    <x v="1"/>
    <n v="112"/>
    <n v="122.08"/>
    <x v="154"/>
    <n v="1098.72"/>
    <x v="5"/>
    <x v="11"/>
    <x v="1"/>
  </r>
  <r>
    <d v="2022-12-11T00:00:00"/>
    <s v="P0014"/>
    <n v="10"/>
    <x v="1"/>
    <x v="1"/>
    <n v="0"/>
    <x v="9"/>
    <x v="2"/>
    <x v="1"/>
    <n v="112"/>
    <n v="146.72"/>
    <x v="287"/>
    <n v="1467.2"/>
    <x v="5"/>
    <x v="11"/>
    <x v="1"/>
  </r>
  <r>
    <d v="2022-12-12T00:00:00"/>
    <s v="P0030"/>
    <n v="9"/>
    <x v="0"/>
    <x v="1"/>
    <n v="0"/>
    <x v="28"/>
    <x v="4"/>
    <x v="0"/>
    <n v="148"/>
    <n v="201.28"/>
    <x v="69"/>
    <n v="1811.52"/>
    <x v="6"/>
    <x v="11"/>
    <x v="1"/>
  </r>
  <r>
    <d v="2022-12-12T00:00:00"/>
    <s v="P0041"/>
    <n v="10"/>
    <x v="0"/>
    <x v="0"/>
    <n v="0"/>
    <x v="41"/>
    <x v="1"/>
    <x v="0"/>
    <n v="138"/>
    <n v="173.88"/>
    <x v="235"/>
    <n v="1738.8"/>
    <x v="6"/>
    <x v="11"/>
    <x v="1"/>
  </r>
  <r>
    <d v="2022-12-14T00:00:00"/>
    <s v="P0005"/>
    <n v="4"/>
    <x v="2"/>
    <x v="1"/>
    <n v="0"/>
    <x v="24"/>
    <x v="3"/>
    <x v="0"/>
    <n v="133"/>
    <n v="155.61000000000001"/>
    <x v="130"/>
    <n v="622.44000000000005"/>
    <x v="29"/>
    <x v="11"/>
    <x v="1"/>
  </r>
  <r>
    <d v="2022-12-15T00:00:00"/>
    <s v="P0009"/>
    <n v="13"/>
    <x v="2"/>
    <x v="0"/>
    <n v="0"/>
    <x v="37"/>
    <x v="3"/>
    <x v="3"/>
    <n v="6"/>
    <n v="7.8599999999999994"/>
    <x v="88"/>
    <n v="102.17999999999999"/>
    <x v="17"/>
    <x v="11"/>
    <x v="1"/>
  </r>
  <r>
    <d v="2022-12-19T00:00:00"/>
    <s v="P0044"/>
    <n v="7"/>
    <x v="2"/>
    <x v="0"/>
    <n v="0"/>
    <x v="11"/>
    <x v="1"/>
    <x v="1"/>
    <n v="76"/>
    <n v="82.08"/>
    <x v="130"/>
    <n v="574.55999999999995"/>
    <x v="8"/>
    <x v="11"/>
    <x v="1"/>
  </r>
  <r>
    <d v="2022-12-19T00:00:00"/>
    <s v="P0011"/>
    <n v="14"/>
    <x v="2"/>
    <x v="1"/>
    <n v="0"/>
    <x v="31"/>
    <x v="2"/>
    <x v="2"/>
    <n v="44"/>
    <n v="48.4"/>
    <x v="189"/>
    <n v="677.6"/>
    <x v="8"/>
    <x v="11"/>
    <x v="1"/>
  </r>
  <r>
    <d v="2022-12-19T00:00:00"/>
    <s v="P0009"/>
    <n v="11"/>
    <x v="1"/>
    <x v="0"/>
    <n v="0"/>
    <x v="37"/>
    <x v="3"/>
    <x v="3"/>
    <n v="6"/>
    <n v="7.8599999999999994"/>
    <x v="288"/>
    <n v="86.46"/>
    <x v="8"/>
    <x v="11"/>
    <x v="1"/>
  </r>
  <r>
    <d v="2022-12-21T00:00:00"/>
    <s v="P0006"/>
    <n v="10"/>
    <x v="2"/>
    <x v="0"/>
    <n v="0"/>
    <x v="15"/>
    <x v="3"/>
    <x v="1"/>
    <n v="75"/>
    <n v="85.5"/>
    <x v="107"/>
    <n v="855"/>
    <x v="10"/>
    <x v="11"/>
    <x v="1"/>
  </r>
  <r>
    <d v="2022-12-29T00:00:00"/>
    <s v="P0008"/>
    <n v="15"/>
    <x v="2"/>
    <x v="0"/>
    <n v="0"/>
    <x v="25"/>
    <x v="3"/>
    <x v="1"/>
    <n v="83"/>
    <n v="94.62"/>
    <x v="89"/>
    <n v="1419.3000000000002"/>
    <x v="28"/>
    <x v="11"/>
    <x v="1"/>
  </r>
  <r>
    <d v="2022-12-29T00:00:00"/>
    <s v="P0042"/>
    <n v="1"/>
    <x v="0"/>
    <x v="1"/>
    <n v="0"/>
    <x v="10"/>
    <x v="1"/>
    <x v="0"/>
    <n v="120"/>
    <n v="162"/>
    <x v="68"/>
    <n v="162"/>
    <x v="28"/>
    <x v="11"/>
    <x v="1"/>
  </r>
  <r>
    <d v="2022-12-30T00:00:00"/>
    <s v="P0041"/>
    <n v="14"/>
    <x v="2"/>
    <x v="0"/>
    <n v="0"/>
    <x v="41"/>
    <x v="1"/>
    <x v="0"/>
    <n v="138"/>
    <n v="173.88"/>
    <x v="183"/>
    <n v="2434.3199999999997"/>
    <x v="24"/>
    <x v="11"/>
    <x v="1"/>
  </r>
  <r>
    <d v="2022-12-31T00:00:00"/>
    <s v="P0033"/>
    <n v="12"/>
    <x v="1"/>
    <x v="0"/>
    <n v="0"/>
    <x v="38"/>
    <x v="4"/>
    <x v="1"/>
    <n v="95"/>
    <n v="119.7"/>
    <x v="125"/>
    <n v="1436.4"/>
    <x v="25"/>
    <x v="11"/>
    <x v="1"/>
  </r>
  <r>
    <d v="2022-12-31T00:00:00"/>
    <s v="P0011"/>
    <n v="6"/>
    <x v="1"/>
    <x v="0"/>
    <n v="0"/>
    <x v="31"/>
    <x v="2"/>
    <x v="2"/>
    <n v="44"/>
    <n v="48.4"/>
    <x v="166"/>
    <n v="290.39999999999998"/>
    <x v="25"/>
    <x v="11"/>
    <x v="1"/>
  </r>
  <r>
    <d v="2022-12-31T00:00:00"/>
    <s v="P0011"/>
    <n v="3"/>
    <x v="0"/>
    <x v="1"/>
    <n v="0"/>
    <x v="31"/>
    <x v="2"/>
    <x v="2"/>
    <n v="44"/>
    <n v="48.4"/>
    <x v="165"/>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CD0424-325E-447C-B7EB-E49EB2903401}" name="Daily" cacheId="1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7" showAll="0"/>
    <pivotField numFmtId="167" showAll="0"/>
    <pivotField numFmtId="167" showAll="0"/>
    <pivotField dataField="1" numFmtId="167"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7"/>
  </dataFields>
  <formats count="1">
    <format dxfId="151">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D811CD-236E-464A-B042-FBF4801FFE28}" name="TotalSales"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7" showAll="0"/>
    <pivotField numFmtId="167" showAll="0"/>
    <pivotField dataField="1" numFmtId="167"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formats count="1">
    <format dxfId="15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82E51E-1DBA-4C33-9D66-B22FC6AE6AA5}" name="Monthly" cacheId="1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K1:M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7" showAll="0"/>
    <pivotField numFmtId="167" showAll="0"/>
    <pivotField dataField="1" numFmtId="167"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5ADDC6-F0B2-4905-97EE-0909808D2FBE}" name="ProuductWise" cacheId="1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U3:W48"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axis="axisRow" showAll="0">
      <items count="45">
        <item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t="default"/>
      </items>
    </pivotField>
    <pivotField showAll="0"/>
    <pivotField axis="axisRow" showAll="0" defaultSubtotal="0">
      <items count="4">
        <item x="0"/>
        <item x="1"/>
        <item x="2"/>
        <item x="3"/>
      </items>
    </pivotField>
    <pivotField numFmtId="167" showAll="0"/>
    <pivotField numFmtId="167" showAll="0"/>
    <pivotField dataField="1" numFmtId="167"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5">
    <i>
      <x/>
    </i>
    <i r="1">
      <x v="1"/>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0FCADD-59B4-41F1-B6D5-D268B5D4D463}" name="CategoryWise" cacheId="1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D6:E11"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7" showAll="0"/>
    <pivotField numFmtId="167" showAll="0"/>
    <pivotField numFmtId="167"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2">
    <format dxfId="149">
      <pivotArea field="7" type="button" dataOnly="0" labelOnly="1" outline="0" axis="axisRow" fieldPosition="0"/>
    </format>
    <format dxfId="148">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C58B06-069E-47F5-AB72-64BA27B1A8B6}" name="SalesType" cacheId="1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D13:E1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7" showAll="0"/>
    <pivotField numFmtId="167" showAll="0"/>
    <pivotField numFmtId="167"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formats count="2">
    <format dxfId="144">
      <pivotArea field="3" type="button" dataOnly="0" labelOnly="1" outline="0" axis="axisRow" fieldPosition="0"/>
    </format>
    <format dxfId="145">
      <pivotArea dataOnly="0" labelOnly="1" fieldPosition="0">
        <references count="1">
          <reference field="3" count="0"/>
        </references>
      </pivotArea>
    </format>
  </format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1DC5B1-EDD4-4B9E-970A-CC48E381948F}" name="PaymentMode" cacheId="1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1">
  <location ref="D18:E20"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7" showAll="0"/>
    <pivotField numFmtId="167" showAll="0"/>
    <pivotField numFmtId="167"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formats count="2">
    <format dxfId="147">
      <pivotArea field="4" type="button" dataOnly="0" labelOnly="1" outline="0" axis="axisRow" fieldPosition="0"/>
    </format>
    <format dxfId="146">
      <pivotArea dataOnly="0" labelOnly="1" fieldPosition="0">
        <references count="1">
          <reference field="4" count="0"/>
        </references>
      </pivotArea>
    </format>
  </formats>
  <chartFormats count="3">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4" count="1" selected="0">
            <x v="0"/>
          </reference>
        </references>
      </pivotArea>
    </chartFormat>
    <chartFormat chart="9"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59D4095-5D16-4301-87F2-5163767E3626}" sourceName="SALE TYPE">
  <pivotTables>
    <pivotTable tabId="4" name="Daily"/>
    <pivotTable tabId="4" name="CategoryWise"/>
    <pivotTable tabId="4" name="Monthly"/>
    <pivotTable tabId="4" name="PaymentMode"/>
    <pivotTable tabId="4" name="ProuductWise"/>
    <pivotTable tabId="4" name="TotalSales"/>
  </pivotTables>
  <data>
    <tabular pivotCacheId="143191403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AE30DE2-AC46-4241-B410-0523D9761458}" sourceName="PAYMENT MODE">
  <pivotTables>
    <pivotTable tabId="4" name="Daily"/>
    <pivotTable tabId="4" name="CategoryWise"/>
    <pivotTable tabId="4" name="Monthly"/>
    <pivotTable tabId="4" name="ProuductWise"/>
    <pivotTable tabId="4" name="SalesType"/>
    <pivotTable tabId="4" name="TotalSales"/>
  </pivotTables>
  <data>
    <tabular pivotCacheId="143191403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6AE6E3C-C2E8-4FDD-8F4B-AA3C6C398521}" sourceName="MONTH">
  <pivotTables>
    <pivotTable tabId="4" name="Daily"/>
    <pivotTable tabId="4" name="CategoryWise"/>
    <pivotTable tabId="4" name="PaymentMode"/>
    <pivotTable tabId="4" name="ProuductWise"/>
    <pivotTable tabId="4" name="SalesType"/>
    <pivotTable tabId="4" name="TotalSales"/>
  </pivotTables>
  <data>
    <tabular pivotCacheId="143191403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A322871-2EB3-4F70-AE4C-B92E992088B1}" sourceName="YEAR">
  <pivotTables>
    <pivotTable tabId="4" name="Daily"/>
    <pivotTable tabId="4" name="CategoryWise"/>
    <pivotTable tabId="4" name="Monthly"/>
    <pivotTable tabId="4" name="PaymentMode"/>
    <pivotTable tabId="4" name="ProuductWise"/>
    <pivotTable tabId="4" name="SalesType"/>
    <pivotTable tabId="4" name="TotalSales"/>
  </pivotTables>
  <data>
    <tabular pivotCacheId="143191403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Type" xr10:uid="{13A90212-1082-42BC-8B6C-760DB4518629}" cache="Slicer_SALE_TYPE" caption="Sales Type" columnCount="3" style="SlicerStyleDark1 2" rowHeight="241300"/>
  <slicer name="PAYMENT MODE 1" xr10:uid="{AD0277A3-96A2-4967-ADC5-E79D71744487}" cache="Slicer_PAYMENT_MODE" caption="PAYMENT MODE" columnCount="2" style="SlicerStyleDark1 2" rowHeight="241300"/>
  <slicer name="MONTH 1" xr10:uid="{A7D5DDE4-D4CF-4DAC-A7F3-F9983C89E7A5}" cache="Slicer_MONTH" caption="MONTH" style="SlicerStyleDark1 2" rowHeight="241300"/>
  <slicer name="YEAR 1" xr10:uid="{4EAEADF1-E5BE-4C4A-A133-F944F547F043}"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70" dataDxfId="168" headerRowBorderDxfId="169">
  <autoFilter ref="A1:F46" xr:uid="{DE6FA1E2-6EE8-430A-AF62-020400F3E926}"/>
  <tableColumns count="6">
    <tableColumn id="1" xr3:uid="{106E50BA-9FFB-484D-AC75-176578AFED44}" name="PRODUCT ID" dataDxfId="167"/>
    <tableColumn id="2" xr3:uid="{C6063C4C-22AC-43C3-B630-5C0916CFA263}" name="PRODUCT" dataDxfId="166"/>
    <tableColumn id="3" xr3:uid="{FEA9A0A4-A0D7-45FA-BD75-4D9EBBD09441}" name="CATEGORY" dataDxfId="165"/>
    <tableColumn id="4" xr3:uid="{3BDFD3DA-79CD-4B0E-9F98-1F406523093B}" name="UOM" dataDxfId="164"/>
    <tableColumn id="5" xr3:uid="{C286276F-25D5-4D9D-9759-32EF67A133BE}" name="BUYING PRIZE" dataDxfId="163"/>
    <tableColumn id="6" xr3:uid="{BFC92544-6510-4B40-ABEE-FD6A4B0302D7}" name="SELLING PRICE" dataDxfId="16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78" headerRowBorderDxfId="177">
  <autoFilter ref="A1:P528" xr:uid="{60351B27-4213-4B50-AF1E-6DD234ED1CD8}"/>
  <sortState xmlns:xlrd2="http://schemas.microsoft.com/office/spreadsheetml/2017/richdata2" ref="A2:E527">
    <sortCondition ref="A1:A527"/>
  </sortState>
  <tableColumns count="16">
    <tableColumn id="1" xr3:uid="{7E2D9722-C99A-4D79-AD8A-A4AF24D31B15}" name="DATE" dataDxfId="176"/>
    <tableColumn id="3" xr3:uid="{1B687DA1-746A-409E-8132-464ADA2D65F7}" name="PRODUCT ID" dataDxfId="175"/>
    <tableColumn id="2" xr3:uid="{3D21C161-3520-4EEB-95C2-BC89A67F811B}" name="QUANTITY" dataDxfId="174"/>
    <tableColumn id="4" xr3:uid="{51AFA112-3989-4C7A-B537-003512753602}" name="SALE TYPE" dataDxfId="173"/>
    <tableColumn id="5" xr3:uid="{057B8FDA-60FB-4816-999C-2030B688B9CF}" name="PAYMENT MODE" dataDxfId="172"/>
    <tableColumn id="6" xr3:uid="{A77A9445-20AF-4122-92EB-C3706E536AB4}" name="DISCOUNT %" dataDxfId="171"/>
    <tableColumn id="8" xr3:uid="{1C6F4598-AA17-4C7B-9F0E-F24B2F3FB45E}" name="PRODUCT" dataDxfId="161">
      <calculatedColumnFormula>VLOOKUP(InputData[[#This Row],[PRODUCT ID]],MasterData[],2,0)</calculatedColumnFormula>
    </tableColumn>
    <tableColumn id="9" xr3:uid="{8D24E96A-1CEF-4FCE-821F-202E35CCB708}" name="CATEGORY" dataDxfId="160">
      <calculatedColumnFormula>VLOOKUP(InputData[[#This Row],[PRODUCT ID]],MasterData[],3,0)</calculatedColumnFormula>
    </tableColumn>
    <tableColumn id="10" xr3:uid="{E822BA03-C2A8-4BBA-8936-010026BF8D07}" name="UOM" dataDxfId="157">
      <calculatedColumnFormula>VLOOKUP(InputData[[#This Row],[PRODUCT ID]],MasterData[],4,0)</calculatedColumnFormula>
    </tableColumn>
    <tableColumn id="11" xr3:uid="{BFADF219-3483-4CE8-A8E1-1B0A2B0A419C}" name="BUYING PRIZE" dataDxfId="156">
      <calculatedColumnFormula>VLOOKUP(InputData[[#This Row],[PRODUCT ID]],MasterData[],5,0)</calculatedColumnFormula>
    </tableColumn>
    <tableColumn id="12" xr3:uid="{AFB4932B-FED9-4ED4-B9E7-37C0085643CB}" name="SELLING PRICE" dataDxfId="155">
      <calculatedColumnFormula>VLOOKUP(InputData[[#This Row],[PRODUCT ID]],MasterData[],6,0)</calculatedColumnFormula>
    </tableColumn>
    <tableColumn id="13" xr3:uid="{F7C30A99-6772-40D3-A94B-136F35DA7AEF}" name="TOTAL BUYING VALUE" dataDxfId="154">
      <calculatedColumnFormula>InputData[[#This Row],[BUYING PRIZE]]*InputData[[#This Row],[QUANTITY]]</calculatedColumnFormula>
    </tableColumn>
    <tableColumn id="14" xr3:uid="{9A60B8F0-FC6D-461B-B8E0-EE31EFFAC8D2}" name="TOTAL SELLING VALUE" dataDxfId="152">
      <calculatedColumnFormula>InputData[[#This Row],[SELLING PRICE]]*InputData[[#This Row],[QUANTITY]]</calculatedColumnFormula>
    </tableColumn>
    <tableColumn id="15" xr3:uid="{0370323F-1B61-49B4-A52F-1C53F6A0031A}" name="DAY" dataDxfId="153">
      <calculatedColumnFormula>DAY(InputData[[#This Row],[DATE]])</calculatedColumnFormula>
    </tableColumn>
    <tableColumn id="16" xr3:uid="{C5B3D3B6-D968-4723-8BCC-5B64C8A61484}" name="MONTH" dataDxfId="158">
      <calculatedColumnFormula>TEXT(A2, "mmm")</calculatedColumnFormula>
    </tableColumn>
    <tableColumn id="17" xr3:uid="{9B79ADB7-4A3B-4DC2-BEA7-CA7BC2475406}" name="YEAR" dataDxfId="159">
      <calculatedColumnFormula>YEAR(A2)</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sqref="A1:F1"/>
    </sheetView>
  </sheetViews>
  <sheetFormatPr defaultRowHeight="14.5" x14ac:dyDescent="0.35"/>
  <cols>
    <col min="1" max="1" width="15.90625" customWidth="1"/>
    <col min="2" max="2" width="13.6328125" customWidth="1"/>
    <col min="3" max="3" width="14.453125" customWidth="1"/>
    <col min="4" max="4" width="9.90625" customWidth="1"/>
    <col min="5" max="5" width="17.1796875" customWidth="1"/>
    <col min="6" max="6" width="17.81640625" customWidth="1"/>
  </cols>
  <sheetData>
    <row r="1" spans="1:6" ht="15" thickBot="1" x14ac:dyDescent="0.4">
      <c r="A1" s="1" t="s">
        <v>0</v>
      </c>
      <c r="B1" s="1" t="s">
        <v>1</v>
      </c>
      <c r="C1" s="1" t="s">
        <v>2</v>
      </c>
      <c r="D1" s="1" t="s">
        <v>3</v>
      </c>
      <c r="E1" s="1" t="s">
        <v>4</v>
      </c>
      <c r="F1" s="1" t="s">
        <v>5</v>
      </c>
    </row>
    <row r="2" spans="1:6" x14ac:dyDescent="0.35">
      <c r="A2" s="9" t="s">
        <v>6</v>
      </c>
      <c r="B2" s="9" t="s">
        <v>7</v>
      </c>
      <c r="C2" s="9" t="s">
        <v>8</v>
      </c>
      <c r="D2" s="9" t="s">
        <v>9</v>
      </c>
      <c r="E2" s="9">
        <v>98</v>
      </c>
      <c r="F2" s="9">
        <v>103.88</v>
      </c>
    </row>
    <row r="3" spans="1:6" x14ac:dyDescent="0.35">
      <c r="A3" s="9" t="s">
        <v>10</v>
      </c>
      <c r="B3" s="9" t="s">
        <v>11</v>
      </c>
      <c r="C3" s="9" t="s">
        <v>8</v>
      </c>
      <c r="D3" s="9" t="s">
        <v>9</v>
      </c>
      <c r="E3" s="9">
        <v>105</v>
      </c>
      <c r="F3" s="9">
        <v>142.80000000000001</v>
      </c>
    </row>
    <row r="4" spans="1:6" x14ac:dyDescent="0.35">
      <c r="A4" s="9" t="s">
        <v>12</v>
      </c>
      <c r="B4" s="9" t="s">
        <v>13</v>
      </c>
      <c r="C4" s="9" t="s">
        <v>8</v>
      </c>
      <c r="D4" s="9" t="s">
        <v>9</v>
      </c>
      <c r="E4" s="9">
        <v>71</v>
      </c>
      <c r="F4" s="9">
        <v>80.94</v>
      </c>
    </row>
    <row r="5" spans="1:6" x14ac:dyDescent="0.35">
      <c r="A5" s="9" t="s">
        <v>14</v>
      </c>
      <c r="B5" s="9" t="s">
        <v>15</v>
      </c>
      <c r="C5" s="9" t="s">
        <v>8</v>
      </c>
      <c r="D5" s="9" t="s">
        <v>109</v>
      </c>
      <c r="E5" s="9">
        <v>44</v>
      </c>
      <c r="F5" s="9">
        <v>48.84</v>
      </c>
    </row>
    <row r="6" spans="1:6" x14ac:dyDescent="0.35">
      <c r="A6" s="9" t="s">
        <v>16</v>
      </c>
      <c r="B6" s="9" t="s">
        <v>17</v>
      </c>
      <c r="C6" s="9" t="s">
        <v>8</v>
      </c>
      <c r="D6" s="9" t="s">
        <v>110</v>
      </c>
      <c r="E6" s="9">
        <v>133</v>
      </c>
      <c r="F6" s="9">
        <v>155.61000000000001</v>
      </c>
    </row>
    <row r="7" spans="1:6" x14ac:dyDescent="0.35">
      <c r="A7" s="9" t="s">
        <v>18</v>
      </c>
      <c r="B7" s="9" t="s">
        <v>19</v>
      </c>
      <c r="C7" s="9" t="s">
        <v>8</v>
      </c>
      <c r="D7" s="9" t="s">
        <v>9</v>
      </c>
      <c r="E7" s="9">
        <v>75</v>
      </c>
      <c r="F7" s="9">
        <v>85.5</v>
      </c>
    </row>
    <row r="8" spans="1:6" x14ac:dyDescent="0.35">
      <c r="A8" s="9" t="s">
        <v>20</v>
      </c>
      <c r="B8" s="9" t="s">
        <v>21</v>
      </c>
      <c r="C8" s="9" t="s">
        <v>8</v>
      </c>
      <c r="D8" s="9" t="s">
        <v>109</v>
      </c>
      <c r="E8" s="9">
        <v>43</v>
      </c>
      <c r="F8" s="9">
        <v>47.730000000000004</v>
      </c>
    </row>
    <row r="9" spans="1:6" x14ac:dyDescent="0.35">
      <c r="A9" s="9" t="s">
        <v>22</v>
      </c>
      <c r="B9" s="9" t="s">
        <v>23</v>
      </c>
      <c r="C9" s="9" t="s">
        <v>8</v>
      </c>
      <c r="D9" s="9" t="s">
        <v>9</v>
      </c>
      <c r="E9" s="9">
        <v>83</v>
      </c>
      <c r="F9" s="9">
        <v>94.62</v>
      </c>
    </row>
    <row r="10" spans="1:6" x14ac:dyDescent="0.35">
      <c r="A10" s="9" t="s">
        <v>24</v>
      </c>
      <c r="B10" s="9" t="s">
        <v>25</v>
      </c>
      <c r="C10" s="9" t="s">
        <v>8</v>
      </c>
      <c r="D10" s="9" t="s">
        <v>111</v>
      </c>
      <c r="E10" s="9">
        <v>6</v>
      </c>
      <c r="F10" s="9">
        <v>7.8599999999999994</v>
      </c>
    </row>
    <row r="11" spans="1:6" x14ac:dyDescent="0.35">
      <c r="A11" s="9" t="s">
        <v>26</v>
      </c>
      <c r="B11" s="9" t="s">
        <v>27</v>
      </c>
      <c r="C11" s="9" t="s">
        <v>28</v>
      </c>
      <c r="D11" s="9" t="s">
        <v>110</v>
      </c>
      <c r="E11" s="9">
        <v>148</v>
      </c>
      <c r="F11" s="9">
        <v>164.28</v>
      </c>
    </row>
    <row r="12" spans="1:6" x14ac:dyDescent="0.35">
      <c r="A12" s="9" t="s">
        <v>29</v>
      </c>
      <c r="B12" s="9" t="s">
        <v>30</v>
      </c>
      <c r="C12" s="9" t="s">
        <v>28</v>
      </c>
      <c r="D12" s="9" t="s">
        <v>109</v>
      </c>
      <c r="E12" s="9">
        <v>44</v>
      </c>
      <c r="F12" s="9">
        <v>48.4</v>
      </c>
    </row>
    <row r="13" spans="1:6" x14ac:dyDescent="0.35">
      <c r="A13" s="9" t="s">
        <v>31</v>
      </c>
      <c r="B13" s="9" t="s">
        <v>32</v>
      </c>
      <c r="C13" s="9" t="s">
        <v>28</v>
      </c>
      <c r="D13" s="9" t="s">
        <v>9</v>
      </c>
      <c r="E13" s="9">
        <v>73</v>
      </c>
      <c r="F13" s="9">
        <v>94.17</v>
      </c>
    </row>
    <row r="14" spans="1:6" x14ac:dyDescent="0.35">
      <c r="A14" s="9" t="s">
        <v>33</v>
      </c>
      <c r="B14" s="9" t="s">
        <v>34</v>
      </c>
      <c r="C14" s="9" t="s">
        <v>28</v>
      </c>
      <c r="D14" s="9" t="s">
        <v>9</v>
      </c>
      <c r="E14" s="9">
        <v>112</v>
      </c>
      <c r="F14" s="9">
        <v>122.08</v>
      </c>
    </row>
    <row r="15" spans="1:6" x14ac:dyDescent="0.35">
      <c r="A15" s="9" t="s">
        <v>35</v>
      </c>
      <c r="B15" s="9" t="s">
        <v>36</v>
      </c>
      <c r="C15" s="9" t="s">
        <v>28</v>
      </c>
      <c r="D15" s="9" t="s">
        <v>9</v>
      </c>
      <c r="E15" s="9">
        <v>112</v>
      </c>
      <c r="F15" s="9">
        <v>146.72</v>
      </c>
    </row>
    <row r="16" spans="1:6" x14ac:dyDescent="0.35">
      <c r="A16" s="9" t="s">
        <v>37</v>
      </c>
      <c r="B16" s="9" t="s">
        <v>38</v>
      </c>
      <c r="C16" s="9" t="s">
        <v>28</v>
      </c>
      <c r="D16" s="9" t="s">
        <v>111</v>
      </c>
      <c r="E16" s="9">
        <v>12</v>
      </c>
      <c r="F16" s="9">
        <v>15.719999999999999</v>
      </c>
    </row>
    <row r="17" spans="1:6" x14ac:dyDescent="0.35">
      <c r="A17" s="9" t="s">
        <v>39</v>
      </c>
      <c r="B17" s="9" t="s">
        <v>40</v>
      </c>
      <c r="C17" s="9" t="s">
        <v>28</v>
      </c>
      <c r="D17" s="9" t="s">
        <v>111</v>
      </c>
      <c r="E17" s="9">
        <v>13</v>
      </c>
      <c r="F17" s="9">
        <v>16.64</v>
      </c>
    </row>
    <row r="18" spans="1:6" x14ac:dyDescent="0.35">
      <c r="A18" s="9" t="s">
        <v>41</v>
      </c>
      <c r="B18" s="9" t="s">
        <v>42</v>
      </c>
      <c r="C18" s="9" t="s">
        <v>28</v>
      </c>
      <c r="D18" s="9" t="s">
        <v>110</v>
      </c>
      <c r="E18" s="9">
        <v>134</v>
      </c>
      <c r="F18" s="9">
        <v>156.78</v>
      </c>
    </row>
    <row r="19" spans="1:6" x14ac:dyDescent="0.35">
      <c r="A19" s="9" t="s">
        <v>43</v>
      </c>
      <c r="B19" s="9" t="s">
        <v>44</v>
      </c>
      <c r="C19" s="9" t="s">
        <v>28</v>
      </c>
      <c r="D19" s="9" t="s">
        <v>111</v>
      </c>
      <c r="E19" s="9">
        <v>37</v>
      </c>
      <c r="F19" s="9">
        <v>49.21</v>
      </c>
    </row>
    <row r="20" spans="1:6" x14ac:dyDescent="0.35">
      <c r="A20" s="9" t="s">
        <v>45</v>
      </c>
      <c r="B20" s="9" t="s">
        <v>46</v>
      </c>
      <c r="C20" s="9" t="s">
        <v>28</v>
      </c>
      <c r="D20" s="9" t="s">
        <v>110</v>
      </c>
      <c r="E20" s="9">
        <v>150</v>
      </c>
      <c r="F20" s="9">
        <v>210</v>
      </c>
    </row>
    <row r="21" spans="1:6" x14ac:dyDescent="0.35">
      <c r="A21" s="9" t="s">
        <v>47</v>
      </c>
      <c r="B21" s="9" t="s">
        <v>48</v>
      </c>
      <c r="C21" s="9" t="s">
        <v>49</v>
      </c>
      <c r="D21" s="9" t="s">
        <v>109</v>
      </c>
      <c r="E21" s="9">
        <v>61</v>
      </c>
      <c r="F21" s="9">
        <v>76.25</v>
      </c>
    </row>
    <row r="22" spans="1:6" x14ac:dyDescent="0.35">
      <c r="A22" s="9" t="s">
        <v>50</v>
      </c>
      <c r="B22" s="9" t="s">
        <v>51</v>
      </c>
      <c r="C22" s="9" t="s">
        <v>49</v>
      </c>
      <c r="D22" s="9" t="s">
        <v>110</v>
      </c>
      <c r="E22" s="9">
        <v>126</v>
      </c>
      <c r="F22" s="9">
        <v>162.54</v>
      </c>
    </row>
    <row r="23" spans="1:6" x14ac:dyDescent="0.35">
      <c r="A23" s="9" t="s">
        <v>52</v>
      </c>
      <c r="B23" s="9" t="s">
        <v>53</v>
      </c>
      <c r="C23" s="9" t="s">
        <v>49</v>
      </c>
      <c r="D23" s="9" t="s">
        <v>110</v>
      </c>
      <c r="E23" s="9">
        <v>121</v>
      </c>
      <c r="F23" s="9">
        <v>141.57</v>
      </c>
    </row>
    <row r="24" spans="1:6" x14ac:dyDescent="0.35">
      <c r="A24" s="9" t="s">
        <v>54</v>
      </c>
      <c r="B24" s="9" t="s">
        <v>55</v>
      </c>
      <c r="C24" s="9" t="s">
        <v>49</v>
      </c>
      <c r="D24" s="9" t="s">
        <v>110</v>
      </c>
      <c r="E24" s="9">
        <v>141</v>
      </c>
      <c r="F24" s="9">
        <v>149.46</v>
      </c>
    </row>
    <row r="25" spans="1:6" x14ac:dyDescent="0.35">
      <c r="A25" s="9" t="s">
        <v>56</v>
      </c>
      <c r="B25" s="9" t="s">
        <v>57</v>
      </c>
      <c r="C25" s="9" t="s">
        <v>49</v>
      </c>
      <c r="D25" s="9" t="s">
        <v>110</v>
      </c>
      <c r="E25" s="9">
        <v>144</v>
      </c>
      <c r="F25" s="9">
        <v>156.96</v>
      </c>
    </row>
    <row r="26" spans="1:6" x14ac:dyDescent="0.35">
      <c r="A26" s="9" t="s">
        <v>58</v>
      </c>
      <c r="B26" s="9" t="s">
        <v>59</v>
      </c>
      <c r="C26" s="9" t="s">
        <v>49</v>
      </c>
      <c r="D26" s="9" t="s">
        <v>111</v>
      </c>
      <c r="E26" s="9">
        <v>7</v>
      </c>
      <c r="F26" s="9">
        <v>8.33</v>
      </c>
    </row>
    <row r="27" spans="1:6" x14ac:dyDescent="0.35">
      <c r="A27" s="9" t="s">
        <v>60</v>
      </c>
      <c r="B27" s="9" t="s">
        <v>61</v>
      </c>
      <c r="C27" s="9" t="s">
        <v>62</v>
      </c>
      <c r="D27" s="9" t="s">
        <v>111</v>
      </c>
      <c r="E27" s="9">
        <v>18</v>
      </c>
      <c r="F27" s="9">
        <v>24.66</v>
      </c>
    </row>
    <row r="28" spans="1:6" x14ac:dyDescent="0.35">
      <c r="A28" s="9" t="s">
        <v>63</v>
      </c>
      <c r="B28" s="9" t="s">
        <v>64</v>
      </c>
      <c r="C28" s="9" t="s">
        <v>62</v>
      </c>
      <c r="D28" s="9" t="s">
        <v>109</v>
      </c>
      <c r="E28" s="9">
        <v>48</v>
      </c>
      <c r="F28" s="9">
        <v>57.120000000000005</v>
      </c>
    </row>
    <row r="29" spans="1:6" x14ac:dyDescent="0.35">
      <c r="A29" s="9" t="s">
        <v>65</v>
      </c>
      <c r="B29" s="9" t="s">
        <v>66</v>
      </c>
      <c r="C29" s="9" t="s">
        <v>62</v>
      </c>
      <c r="D29" s="9" t="s">
        <v>111</v>
      </c>
      <c r="E29" s="9">
        <v>37</v>
      </c>
      <c r="F29" s="9">
        <v>41.81</v>
      </c>
    </row>
    <row r="30" spans="1:6" x14ac:dyDescent="0.35">
      <c r="A30" s="9" t="s">
        <v>67</v>
      </c>
      <c r="B30" s="9" t="s">
        <v>68</v>
      </c>
      <c r="C30" s="9" t="s">
        <v>62</v>
      </c>
      <c r="D30" s="9" t="s">
        <v>109</v>
      </c>
      <c r="E30" s="9">
        <v>47</v>
      </c>
      <c r="F30" s="9">
        <v>53.11</v>
      </c>
    </row>
    <row r="31" spans="1:6" x14ac:dyDescent="0.35">
      <c r="A31" s="9" t="s">
        <v>69</v>
      </c>
      <c r="B31" s="9" t="s">
        <v>70</v>
      </c>
      <c r="C31" s="9" t="s">
        <v>62</v>
      </c>
      <c r="D31" s="9" t="s">
        <v>110</v>
      </c>
      <c r="E31" s="9">
        <v>148</v>
      </c>
      <c r="F31" s="9">
        <v>201.28</v>
      </c>
    </row>
    <row r="32" spans="1:6" x14ac:dyDescent="0.35">
      <c r="A32" s="9" t="s">
        <v>71</v>
      </c>
      <c r="B32" s="9" t="s">
        <v>72</v>
      </c>
      <c r="C32" s="9" t="s">
        <v>62</v>
      </c>
      <c r="D32" s="9" t="s">
        <v>9</v>
      </c>
      <c r="E32" s="9">
        <v>93</v>
      </c>
      <c r="F32" s="9">
        <v>104.16</v>
      </c>
    </row>
    <row r="33" spans="1:6" x14ac:dyDescent="0.35">
      <c r="A33" s="9" t="s">
        <v>73</v>
      </c>
      <c r="B33" s="9" t="s">
        <v>74</v>
      </c>
      <c r="C33" s="9" t="s">
        <v>62</v>
      </c>
      <c r="D33" s="9" t="s">
        <v>9</v>
      </c>
      <c r="E33" s="9">
        <v>89</v>
      </c>
      <c r="F33" s="9">
        <v>117.48</v>
      </c>
    </row>
    <row r="34" spans="1:6" x14ac:dyDescent="0.35">
      <c r="A34" s="9" t="s">
        <v>75</v>
      </c>
      <c r="B34" s="9" t="s">
        <v>76</v>
      </c>
      <c r="C34" s="9" t="s">
        <v>62</v>
      </c>
      <c r="D34" s="9" t="s">
        <v>9</v>
      </c>
      <c r="E34" s="9">
        <v>95</v>
      </c>
      <c r="F34" s="9">
        <v>119.7</v>
      </c>
    </row>
    <row r="35" spans="1:6" x14ac:dyDescent="0.35">
      <c r="A35" s="9" t="s">
        <v>77</v>
      </c>
      <c r="B35" s="9" t="s">
        <v>78</v>
      </c>
      <c r="C35" s="9" t="s">
        <v>62</v>
      </c>
      <c r="D35" s="9" t="s">
        <v>109</v>
      </c>
      <c r="E35" s="9">
        <v>55</v>
      </c>
      <c r="F35" s="9">
        <v>58.3</v>
      </c>
    </row>
    <row r="36" spans="1:6" x14ac:dyDescent="0.35">
      <c r="A36" s="9" t="s">
        <v>79</v>
      </c>
      <c r="B36" s="9" t="s">
        <v>80</v>
      </c>
      <c r="C36" s="9" t="s">
        <v>62</v>
      </c>
      <c r="D36" s="9" t="s">
        <v>111</v>
      </c>
      <c r="E36" s="9">
        <v>5</v>
      </c>
      <c r="F36" s="9">
        <v>6.7</v>
      </c>
    </row>
    <row r="37" spans="1:6" x14ac:dyDescent="0.35">
      <c r="A37" s="9" t="s">
        <v>81</v>
      </c>
      <c r="B37" s="9" t="s">
        <v>82</v>
      </c>
      <c r="C37" s="9" t="s">
        <v>62</v>
      </c>
      <c r="D37" s="9" t="s">
        <v>9</v>
      </c>
      <c r="E37" s="9">
        <v>90</v>
      </c>
      <c r="F37" s="9">
        <v>96.3</v>
      </c>
    </row>
    <row r="38" spans="1:6" x14ac:dyDescent="0.35">
      <c r="A38" s="9" t="s">
        <v>83</v>
      </c>
      <c r="B38" s="9" t="s">
        <v>84</v>
      </c>
      <c r="C38" s="9" t="s">
        <v>85</v>
      </c>
      <c r="D38" s="9" t="s">
        <v>9</v>
      </c>
      <c r="E38" s="9">
        <v>67</v>
      </c>
      <c r="F38" s="9">
        <v>85.76</v>
      </c>
    </row>
    <row r="39" spans="1:6" x14ac:dyDescent="0.35">
      <c r="A39" s="9" t="s">
        <v>86</v>
      </c>
      <c r="B39" s="9" t="s">
        <v>87</v>
      </c>
      <c r="C39" s="9" t="s">
        <v>85</v>
      </c>
      <c r="D39" s="9" t="s">
        <v>9</v>
      </c>
      <c r="E39" s="9">
        <v>72</v>
      </c>
      <c r="F39" s="9">
        <v>79.92</v>
      </c>
    </row>
    <row r="40" spans="1:6" x14ac:dyDescent="0.35">
      <c r="A40" s="9" t="s">
        <v>88</v>
      </c>
      <c r="B40" s="9" t="s">
        <v>89</v>
      </c>
      <c r="C40" s="9" t="s">
        <v>85</v>
      </c>
      <c r="D40" s="9" t="s">
        <v>111</v>
      </c>
      <c r="E40" s="9">
        <v>37</v>
      </c>
      <c r="F40" s="9">
        <v>42.55</v>
      </c>
    </row>
    <row r="41" spans="1:6" x14ac:dyDescent="0.35">
      <c r="A41" s="9" t="s">
        <v>90</v>
      </c>
      <c r="B41" s="9" t="s">
        <v>91</v>
      </c>
      <c r="C41" s="9" t="s">
        <v>85</v>
      </c>
      <c r="D41" s="9" t="s">
        <v>9</v>
      </c>
      <c r="E41" s="9">
        <v>90</v>
      </c>
      <c r="F41" s="9">
        <v>115.2</v>
      </c>
    </row>
    <row r="42" spans="1:6" x14ac:dyDescent="0.35">
      <c r="A42" s="9" t="s">
        <v>92</v>
      </c>
      <c r="B42" s="9" t="s">
        <v>93</v>
      </c>
      <c r="C42" s="9" t="s">
        <v>85</v>
      </c>
      <c r="D42" s="9" t="s">
        <v>110</v>
      </c>
      <c r="E42" s="9">
        <v>138</v>
      </c>
      <c r="F42" s="9">
        <v>173.88</v>
      </c>
    </row>
    <row r="43" spans="1:6" x14ac:dyDescent="0.35">
      <c r="A43" s="9" t="s">
        <v>94</v>
      </c>
      <c r="B43" s="9" t="s">
        <v>95</v>
      </c>
      <c r="C43" s="9" t="s">
        <v>85</v>
      </c>
      <c r="D43" s="9" t="s">
        <v>110</v>
      </c>
      <c r="E43" s="9">
        <v>120</v>
      </c>
      <c r="F43" s="9">
        <v>162</v>
      </c>
    </row>
    <row r="44" spans="1:6" x14ac:dyDescent="0.35">
      <c r="A44" s="9" t="s">
        <v>96</v>
      </c>
      <c r="B44" s="9" t="s">
        <v>97</v>
      </c>
      <c r="C44" s="9" t="s">
        <v>85</v>
      </c>
      <c r="D44" s="9" t="s">
        <v>9</v>
      </c>
      <c r="E44" s="9">
        <v>67</v>
      </c>
      <c r="F44" s="9">
        <v>83.08</v>
      </c>
    </row>
    <row r="45" spans="1:6" x14ac:dyDescent="0.35">
      <c r="A45" s="9" t="s">
        <v>98</v>
      </c>
      <c r="B45" s="9" t="s">
        <v>99</v>
      </c>
      <c r="C45" s="9" t="s">
        <v>85</v>
      </c>
      <c r="D45" s="9" t="s">
        <v>9</v>
      </c>
      <c r="E45" s="9">
        <v>76</v>
      </c>
      <c r="F45" s="9">
        <v>82.08</v>
      </c>
    </row>
    <row r="46" spans="1:6" x14ac:dyDescent="0.3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508" workbookViewId="0">
      <selection activeCell="H508" sqref="H508"/>
    </sheetView>
  </sheetViews>
  <sheetFormatPr defaultRowHeight="14.5" x14ac:dyDescent="0.35"/>
  <cols>
    <col min="1" max="1" width="10.36328125" customWidth="1"/>
    <col min="2" max="2" width="15.90625" customWidth="1"/>
    <col min="3" max="3" width="14.1796875" customWidth="1"/>
    <col min="4" max="4" width="14.08984375" customWidth="1"/>
    <col min="5" max="5" width="19.81640625" customWidth="1"/>
    <col min="6" max="6" width="16.1796875" customWidth="1"/>
    <col min="7" max="7" width="13.6328125" customWidth="1"/>
    <col min="8" max="8" width="14.453125" customWidth="1"/>
    <col min="9" max="9" width="9.90625" customWidth="1"/>
    <col min="10" max="10" width="18.36328125" style="13" customWidth="1"/>
    <col min="11" max="11" width="18.6328125" style="13" customWidth="1"/>
    <col min="12" max="12" width="25" style="13" customWidth="1"/>
    <col min="13" max="13" width="25.1796875" style="13" customWidth="1"/>
    <col min="14" max="14" width="8.81640625" customWidth="1"/>
    <col min="15" max="15" width="12" customWidth="1"/>
    <col min="16" max="16" width="9.6328125" customWidth="1"/>
  </cols>
  <sheetData>
    <row r="1" spans="1:16" ht="15" thickBot="1" x14ac:dyDescent="0.4">
      <c r="A1" s="2" t="s">
        <v>100</v>
      </c>
      <c r="B1" s="2" t="s">
        <v>0</v>
      </c>
      <c r="C1" s="2" t="s">
        <v>101</v>
      </c>
      <c r="D1" s="2" t="s">
        <v>102</v>
      </c>
      <c r="E1" s="2" t="s">
        <v>103</v>
      </c>
      <c r="F1" s="2" t="s">
        <v>104</v>
      </c>
      <c r="G1" s="2" t="s">
        <v>1</v>
      </c>
      <c r="H1" s="2" t="s">
        <v>2</v>
      </c>
      <c r="I1" s="2" t="s">
        <v>3</v>
      </c>
      <c r="J1" s="12" t="s">
        <v>4</v>
      </c>
      <c r="K1" s="12" t="s">
        <v>5</v>
      </c>
      <c r="L1" s="12" t="s">
        <v>114</v>
      </c>
      <c r="M1" s="12" t="s">
        <v>115</v>
      </c>
      <c r="N1" s="2" t="s">
        <v>116</v>
      </c>
      <c r="O1" s="2" t="s">
        <v>117</v>
      </c>
      <c r="P1" s="2" t="s">
        <v>118</v>
      </c>
    </row>
    <row r="2" spans="1:16" x14ac:dyDescent="0.3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3">
        <f>VLOOKUP(InputData[[#This Row],[PRODUCT ID]],MasterData[],5,0)</f>
        <v>144</v>
      </c>
      <c r="K2" s="13">
        <f>VLOOKUP(InputData[[#This Row],[PRODUCT ID]],MasterData[],6,0)</f>
        <v>156.96</v>
      </c>
      <c r="L2" s="13">
        <f>InputData[[#This Row],[BUYING PRIZE]]*InputData[[#This Row],[QUANTITY]]</f>
        <v>1296</v>
      </c>
      <c r="M2" s="13">
        <f>InputData[[#This Row],[SELLING PRICE]]*InputData[[#This Row],[QUANTITY]]</f>
        <v>1412.64</v>
      </c>
      <c r="N2" s="11">
        <f>DAY(InputData[[#This Row],[DATE]])</f>
        <v>1</v>
      </c>
      <c r="O2" s="11" t="str">
        <f t="shared" ref="O2:O65" si="0">TEXT(A2, "mmm")</f>
        <v>Jan</v>
      </c>
      <c r="P2" s="11">
        <f t="shared" ref="P2:P65" si="1">YEAR(A2)</f>
        <v>2021</v>
      </c>
    </row>
    <row r="3" spans="1:16"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3">
        <f>VLOOKUP(InputData[[#This Row],[PRODUCT ID]],MasterData[],5,0)</f>
        <v>72</v>
      </c>
      <c r="K3" s="13">
        <f>VLOOKUP(InputData[[#This Row],[PRODUCT ID]],MasterData[],6,0)</f>
        <v>79.92</v>
      </c>
      <c r="L3" s="13">
        <f>InputData[[#This Row],[BUYING PRIZE]]*InputData[[#This Row],[QUANTITY]]</f>
        <v>1080</v>
      </c>
      <c r="M3" s="13">
        <f>InputData[[#This Row],[SELLING PRICE]]*InputData[[#This Row],[QUANTITY]]</f>
        <v>1198.8</v>
      </c>
      <c r="N3" s="11">
        <f>DAY(InputData[[#This Row],[DATE]])</f>
        <v>2</v>
      </c>
      <c r="O3" s="11" t="str">
        <f t="shared" si="0"/>
        <v>Jan</v>
      </c>
      <c r="P3" s="11">
        <f t="shared" si="1"/>
        <v>2021</v>
      </c>
    </row>
    <row r="4" spans="1:16"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3">
        <f>VLOOKUP(InputData[[#This Row],[PRODUCT ID]],MasterData[],5,0)</f>
        <v>112</v>
      </c>
      <c r="K4" s="13">
        <f>VLOOKUP(InputData[[#This Row],[PRODUCT ID]],MasterData[],6,0)</f>
        <v>122.08</v>
      </c>
      <c r="L4" s="13">
        <f>InputData[[#This Row],[BUYING PRIZE]]*InputData[[#This Row],[QUANTITY]]</f>
        <v>672</v>
      </c>
      <c r="M4" s="13">
        <f>InputData[[#This Row],[SELLING PRICE]]*InputData[[#This Row],[QUANTITY]]</f>
        <v>732.48</v>
      </c>
      <c r="N4" s="11">
        <f>DAY(InputData[[#This Row],[DATE]])</f>
        <v>2</v>
      </c>
      <c r="O4" s="11" t="str">
        <f t="shared" si="0"/>
        <v>Jan</v>
      </c>
      <c r="P4" s="11">
        <f t="shared" si="1"/>
        <v>2021</v>
      </c>
    </row>
    <row r="5" spans="1:16"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3">
        <f>VLOOKUP(InputData[[#This Row],[PRODUCT ID]],MasterData[],5,0)</f>
        <v>44</v>
      </c>
      <c r="K5" s="13">
        <f>VLOOKUP(InputData[[#This Row],[PRODUCT ID]],MasterData[],6,0)</f>
        <v>48.84</v>
      </c>
      <c r="L5" s="13">
        <f>InputData[[#This Row],[BUYING PRIZE]]*InputData[[#This Row],[QUANTITY]]</f>
        <v>220</v>
      </c>
      <c r="M5" s="13">
        <f>InputData[[#This Row],[SELLING PRICE]]*InputData[[#This Row],[QUANTITY]]</f>
        <v>244.20000000000002</v>
      </c>
      <c r="N5" s="11">
        <f>DAY(InputData[[#This Row],[DATE]])</f>
        <v>3</v>
      </c>
      <c r="O5" s="11" t="str">
        <f t="shared" si="0"/>
        <v>Jan</v>
      </c>
      <c r="P5" s="11">
        <f t="shared" si="1"/>
        <v>2021</v>
      </c>
    </row>
    <row r="6" spans="1:16"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3">
        <f>VLOOKUP(InputData[[#This Row],[PRODUCT ID]],MasterData[],5,0)</f>
        <v>5</v>
      </c>
      <c r="K6" s="13">
        <f>VLOOKUP(InputData[[#This Row],[PRODUCT ID]],MasterData[],6,0)</f>
        <v>6.7</v>
      </c>
      <c r="L6" s="13">
        <f>InputData[[#This Row],[BUYING PRIZE]]*InputData[[#This Row],[QUANTITY]]</f>
        <v>60</v>
      </c>
      <c r="M6" s="13">
        <f>InputData[[#This Row],[SELLING PRICE]]*InputData[[#This Row],[QUANTITY]]</f>
        <v>80.400000000000006</v>
      </c>
      <c r="N6" s="11">
        <f>DAY(InputData[[#This Row],[DATE]])</f>
        <v>4</v>
      </c>
      <c r="O6" s="11" t="str">
        <f t="shared" si="0"/>
        <v>Jan</v>
      </c>
      <c r="P6" s="11">
        <f t="shared" si="1"/>
        <v>2021</v>
      </c>
    </row>
    <row r="7" spans="1:16"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3">
        <f>VLOOKUP(InputData[[#This Row],[PRODUCT ID]],MasterData[],5,0)</f>
        <v>93</v>
      </c>
      <c r="K7" s="13">
        <f>VLOOKUP(InputData[[#This Row],[PRODUCT ID]],MasterData[],6,0)</f>
        <v>104.16</v>
      </c>
      <c r="L7" s="13">
        <f>InputData[[#This Row],[BUYING PRIZE]]*InputData[[#This Row],[QUANTITY]]</f>
        <v>93</v>
      </c>
      <c r="M7" s="13">
        <f>InputData[[#This Row],[SELLING PRICE]]*InputData[[#This Row],[QUANTITY]]</f>
        <v>104.16</v>
      </c>
      <c r="N7" s="11">
        <f>DAY(InputData[[#This Row],[DATE]])</f>
        <v>9</v>
      </c>
      <c r="O7" s="11" t="str">
        <f t="shared" si="0"/>
        <v>Jan</v>
      </c>
      <c r="P7" s="11">
        <f t="shared" si="1"/>
        <v>2021</v>
      </c>
    </row>
    <row r="8" spans="1:16"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3">
        <f>VLOOKUP(InputData[[#This Row],[PRODUCT ID]],MasterData[],5,0)</f>
        <v>71</v>
      </c>
      <c r="K8" s="13">
        <f>VLOOKUP(InputData[[#This Row],[PRODUCT ID]],MasterData[],6,0)</f>
        <v>80.94</v>
      </c>
      <c r="L8" s="13">
        <f>InputData[[#This Row],[BUYING PRIZE]]*InputData[[#This Row],[QUANTITY]]</f>
        <v>568</v>
      </c>
      <c r="M8" s="13">
        <f>InputData[[#This Row],[SELLING PRICE]]*InputData[[#This Row],[QUANTITY]]</f>
        <v>647.52</v>
      </c>
      <c r="N8" s="11">
        <f>DAY(InputData[[#This Row],[DATE]])</f>
        <v>9</v>
      </c>
      <c r="O8" s="11" t="str">
        <f t="shared" si="0"/>
        <v>Jan</v>
      </c>
      <c r="P8" s="11">
        <f t="shared" si="1"/>
        <v>2021</v>
      </c>
    </row>
    <row r="9" spans="1:16"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3">
        <f>VLOOKUP(InputData[[#This Row],[PRODUCT ID]],MasterData[],5,0)</f>
        <v>7</v>
      </c>
      <c r="K9" s="13">
        <f>VLOOKUP(InputData[[#This Row],[PRODUCT ID]],MasterData[],6,0)</f>
        <v>8.33</v>
      </c>
      <c r="L9" s="13">
        <f>InputData[[#This Row],[BUYING PRIZE]]*InputData[[#This Row],[QUANTITY]]</f>
        <v>28</v>
      </c>
      <c r="M9" s="13">
        <f>InputData[[#This Row],[SELLING PRICE]]*InputData[[#This Row],[QUANTITY]]</f>
        <v>33.32</v>
      </c>
      <c r="N9" s="11">
        <f>DAY(InputData[[#This Row],[DATE]])</f>
        <v>9</v>
      </c>
      <c r="O9" s="11" t="str">
        <f t="shared" si="0"/>
        <v>Jan</v>
      </c>
      <c r="P9" s="11">
        <f t="shared" si="1"/>
        <v>2021</v>
      </c>
    </row>
    <row r="10" spans="1:16"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3">
        <f>VLOOKUP(InputData[[#This Row],[PRODUCT ID]],MasterData[],5,0)</f>
        <v>67</v>
      </c>
      <c r="K10" s="13">
        <f>VLOOKUP(InputData[[#This Row],[PRODUCT ID]],MasterData[],6,0)</f>
        <v>85.76</v>
      </c>
      <c r="L10" s="13">
        <f>InputData[[#This Row],[BUYING PRIZE]]*InputData[[#This Row],[QUANTITY]]</f>
        <v>201</v>
      </c>
      <c r="M10" s="13">
        <f>InputData[[#This Row],[SELLING PRICE]]*InputData[[#This Row],[QUANTITY]]</f>
        <v>257.28000000000003</v>
      </c>
      <c r="N10" s="11">
        <f>DAY(InputData[[#This Row],[DATE]])</f>
        <v>11</v>
      </c>
      <c r="O10" s="11" t="str">
        <f t="shared" si="0"/>
        <v>Jan</v>
      </c>
      <c r="P10" s="11">
        <f t="shared" si="1"/>
        <v>2021</v>
      </c>
    </row>
    <row r="11" spans="1:16"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3">
        <f>VLOOKUP(InputData[[#This Row],[PRODUCT ID]],MasterData[],5,0)</f>
        <v>112</v>
      </c>
      <c r="K11" s="13">
        <f>VLOOKUP(InputData[[#This Row],[PRODUCT ID]],MasterData[],6,0)</f>
        <v>146.72</v>
      </c>
      <c r="L11" s="13">
        <f>InputData[[#This Row],[BUYING PRIZE]]*InputData[[#This Row],[QUANTITY]]</f>
        <v>448</v>
      </c>
      <c r="M11" s="13">
        <f>InputData[[#This Row],[SELLING PRICE]]*InputData[[#This Row],[QUANTITY]]</f>
        <v>586.88</v>
      </c>
      <c r="N11" s="11">
        <f>DAY(InputData[[#This Row],[DATE]])</f>
        <v>11</v>
      </c>
      <c r="O11" s="11" t="str">
        <f t="shared" si="0"/>
        <v>Jan</v>
      </c>
      <c r="P11" s="11">
        <f t="shared" si="1"/>
        <v>2021</v>
      </c>
    </row>
    <row r="12" spans="1:16"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3">
        <f>VLOOKUP(InputData[[#This Row],[PRODUCT ID]],MasterData[],5,0)</f>
        <v>120</v>
      </c>
      <c r="K12" s="13">
        <f>VLOOKUP(InputData[[#This Row],[PRODUCT ID]],MasterData[],6,0)</f>
        <v>162</v>
      </c>
      <c r="L12" s="13">
        <f>InputData[[#This Row],[BUYING PRIZE]]*InputData[[#This Row],[QUANTITY]]</f>
        <v>480</v>
      </c>
      <c r="M12" s="13">
        <f>InputData[[#This Row],[SELLING PRICE]]*InputData[[#This Row],[QUANTITY]]</f>
        <v>648</v>
      </c>
      <c r="N12" s="11">
        <f>DAY(InputData[[#This Row],[DATE]])</f>
        <v>11</v>
      </c>
      <c r="O12" s="11" t="str">
        <f t="shared" si="0"/>
        <v>Jan</v>
      </c>
      <c r="P12" s="11">
        <f t="shared" si="1"/>
        <v>2021</v>
      </c>
    </row>
    <row r="13" spans="1:16"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3">
        <f>VLOOKUP(InputData[[#This Row],[PRODUCT ID]],MasterData[],5,0)</f>
        <v>120</v>
      </c>
      <c r="K13" s="13">
        <f>VLOOKUP(InputData[[#This Row],[PRODUCT ID]],MasterData[],6,0)</f>
        <v>162</v>
      </c>
      <c r="L13" s="13">
        <f>InputData[[#This Row],[BUYING PRIZE]]*InputData[[#This Row],[QUANTITY]]</f>
        <v>1200</v>
      </c>
      <c r="M13" s="13">
        <f>InputData[[#This Row],[SELLING PRICE]]*InputData[[#This Row],[QUANTITY]]</f>
        <v>1620</v>
      </c>
      <c r="N13" s="11">
        <f>DAY(InputData[[#This Row],[DATE]])</f>
        <v>12</v>
      </c>
      <c r="O13" s="11" t="str">
        <f t="shared" si="0"/>
        <v>Jan</v>
      </c>
      <c r="P13" s="11">
        <f t="shared" si="1"/>
        <v>2021</v>
      </c>
    </row>
    <row r="14" spans="1:16"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3">
        <f>VLOOKUP(InputData[[#This Row],[PRODUCT ID]],MasterData[],5,0)</f>
        <v>76</v>
      </c>
      <c r="K14" s="13">
        <f>VLOOKUP(InputData[[#This Row],[PRODUCT ID]],MasterData[],6,0)</f>
        <v>82.08</v>
      </c>
      <c r="L14" s="13">
        <f>InputData[[#This Row],[BUYING PRIZE]]*InputData[[#This Row],[QUANTITY]]</f>
        <v>988</v>
      </c>
      <c r="M14" s="13">
        <f>InputData[[#This Row],[SELLING PRICE]]*InputData[[#This Row],[QUANTITY]]</f>
        <v>1067.04</v>
      </c>
      <c r="N14" s="11">
        <f>DAY(InputData[[#This Row],[DATE]])</f>
        <v>18</v>
      </c>
      <c r="O14" s="11" t="str">
        <f t="shared" si="0"/>
        <v>Jan</v>
      </c>
      <c r="P14" s="11">
        <f t="shared" si="1"/>
        <v>2021</v>
      </c>
    </row>
    <row r="15" spans="1:16"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3">
        <f>VLOOKUP(InputData[[#This Row],[PRODUCT ID]],MasterData[],5,0)</f>
        <v>141</v>
      </c>
      <c r="K15" s="13">
        <f>VLOOKUP(InputData[[#This Row],[PRODUCT ID]],MasterData[],6,0)</f>
        <v>149.46</v>
      </c>
      <c r="L15" s="13">
        <f>InputData[[#This Row],[BUYING PRIZE]]*InputData[[#This Row],[QUANTITY]]</f>
        <v>423</v>
      </c>
      <c r="M15" s="13">
        <f>InputData[[#This Row],[SELLING PRICE]]*InputData[[#This Row],[QUANTITY]]</f>
        <v>448.38</v>
      </c>
      <c r="N15" s="11">
        <f>DAY(InputData[[#This Row],[DATE]])</f>
        <v>18</v>
      </c>
      <c r="O15" s="11" t="str">
        <f t="shared" si="0"/>
        <v>Jan</v>
      </c>
      <c r="P15" s="11">
        <f t="shared" si="1"/>
        <v>2021</v>
      </c>
    </row>
    <row r="16" spans="1:16"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3">
        <f>VLOOKUP(InputData[[#This Row],[PRODUCT ID]],MasterData[],5,0)</f>
        <v>5</v>
      </c>
      <c r="K16" s="13">
        <f>VLOOKUP(InputData[[#This Row],[PRODUCT ID]],MasterData[],6,0)</f>
        <v>6.7</v>
      </c>
      <c r="L16" s="13">
        <f>InputData[[#This Row],[BUYING PRIZE]]*InputData[[#This Row],[QUANTITY]]</f>
        <v>30</v>
      </c>
      <c r="M16" s="13">
        <f>InputData[[#This Row],[SELLING PRICE]]*InputData[[#This Row],[QUANTITY]]</f>
        <v>40.200000000000003</v>
      </c>
      <c r="N16" s="11">
        <f>DAY(InputData[[#This Row],[DATE]])</f>
        <v>19</v>
      </c>
      <c r="O16" s="11" t="str">
        <f t="shared" si="0"/>
        <v>Jan</v>
      </c>
      <c r="P16" s="11">
        <f t="shared" si="1"/>
        <v>2021</v>
      </c>
    </row>
    <row r="17" spans="1:16"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3">
        <f>VLOOKUP(InputData[[#This Row],[PRODUCT ID]],MasterData[],5,0)</f>
        <v>55</v>
      </c>
      <c r="K17" s="13">
        <f>VLOOKUP(InputData[[#This Row],[PRODUCT ID]],MasterData[],6,0)</f>
        <v>58.3</v>
      </c>
      <c r="L17" s="13">
        <f>InputData[[#This Row],[BUYING PRIZE]]*InputData[[#This Row],[QUANTITY]]</f>
        <v>220</v>
      </c>
      <c r="M17" s="13">
        <f>InputData[[#This Row],[SELLING PRICE]]*InputData[[#This Row],[QUANTITY]]</f>
        <v>233.2</v>
      </c>
      <c r="N17" s="11">
        <f>DAY(InputData[[#This Row],[DATE]])</f>
        <v>20</v>
      </c>
      <c r="O17" s="11" t="str">
        <f t="shared" si="0"/>
        <v>Jan</v>
      </c>
      <c r="P17" s="11">
        <f t="shared" si="1"/>
        <v>2021</v>
      </c>
    </row>
    <row r="18" spans="1:16"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3">
        <f>VLOOKUP(InputData[[#This Row],[PRODUCT ID]],MasterData[],5,0)</f>
        <v>61</v>
      </c>
      <c r="K18" s="13">
        <f>VLOOKUP(InputData[[#This Row],[PRODUCT ID]],MasterData[],6,0)</f>
        <v>76.25</v>
      </c>
      <c r="L18" s="13">
        <f>InputData[[#This Row],[BUYING PRIZE]]*InputData[[#This Row],[QUANTITY]]</f>
        <v>244</v>
      </c>
      <c r="M18" s="13">
        <f>InputData[[#This Row],[SELLING PRICE]]*InputData[[#This Row],[QUANTITY]]</f>
        <v>305</v>
      </c>
      <c r="N18" s="11">
        <f>DAY(InputData[[#This Row],[DATE]])</f>
        <v>20</v>
      </c>
      <c r="O18" s="11" t="str">
        <f t="shared" si="0"/>
        <v>Jan</v>
      </c>
      <c r="P18" s="11">
        <f t="shared" si="1"/>
        <v>2021</v>
      </c>
    </row>
    <row r="19" spans="1:16"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3">
        <f>VLOOKUP(InputData[[#This Row],[PRODUCT ID]],MasterData[],5,0)</f>
        <v>44</v>
      </c>
      <c r="K19" s="13">
        <f>VLOOKUP(InputData[[#This Row],[PRODUCT ID]],MasterData[],6,0)</f>
        <v>48.84</v>
      </c>
      <c r="L19" s="13">
        <f>InputData[[#This Row],[BUYING PRIZE]]*InputData[[#This Row],[QUANTITY]]</f>
        <v>660</v>
      </c>
      <c r="M19" s="13">
        <f>InputData[[#This Row],[SELLING PRICE]]*InputData[[#This Row],[QUANTITY]]</f>
        <v>732.6</v>
      </c>
      <c r="N19" s="11">
        <f>DAY(InputData[[#This Row],[DATE]])</f>
        <v>21</v>
      </c>
      <c r="O19" s="11" t="str">
        <f t="shared" si="0"/>
        <v>Jan</v>
      </c>
      <c r="P19" s="11">
        <f t="shared" si="1"/>
        <v>2021</v>
      </c>
    </row>
    <row r="20" spans="1:16"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3">
        <f>VLOOKUP(InputData[[#This Row],[PRODUCT ID]],MasterData[],5,0)</f>
        <v>71</v>
      </c>
      <c r="K20" s="13">
        <f>VLOOKUP(InputData[[#This Row],[PRODUCT ID]],MasterData[],6,0)</f>
        <v>80.94</v>
      </c>
      <c r="L20" s="13">
        <f>InputData[[#This Row],[BUYING PRIZE]]*InputData[[#This Row],[QUANTITY]]</f>
        <v>639</v>
      </c>
      <c r="M20" s="13">
        <f>InputData[[#This Row],[SELLING PRICE]]*InputData[[#This Row],[QUANTITY]]</f>
        <v>728.46</v>
      </c>
      <c r="N20" s="11">
        <f>DAY(InputData[[#This Row],[DATE]])</f>
        <v>21</v>
      </c>
      <c r="O20" s="11" t="str">
        <f t="shared" si="0"/>
        <v>Jan</v>
      </c>
      <c r="P20" s="11">
        <f t="shared" si="1"/>
        <v>2021</v>
      </c>
    </row>
    <row r="21" spans="1:16"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3">
        <f>VLOOKUP(InputData[[#This Row],[PRODUCT ID]],MasterData[],5,0)</f>
        <v>120</v>
      </c>
      <c r="K21" s="13">
        <f>VLOOKUP(InputData[[#This Row],[PRODUCT ID]],MasterData[],6,0)</f>
        <v>162</v>
      </c>
      <c r="L21" s="13">
        <f>InputData[[#This Row],[BUYING PRIZE]]*InputData[[#This Row],[QUANTITY]]</f>
        <v>720</v>
      </c>
      <c r="M21" s="13">
        <f>InputData[[#This Row],[SELLING PRICE]]*InputData[[#This Row],[QUANTITY]]</f>
        <v>972</v>
      </c>
      <c r="N21" s="11">
        <f>DAY(InputData[[#This Row],[DATE]])</f>
        <v>21</v>
      </c>
      <c r="O21" s="11" t="str">
        <f t="shared" si="0"/>
        <v>Jan</v>
      </c>
      <c r="P21" s="11">
        <f t="shared" si="1"/>
        <v>2021</v>
      </c>
    </row>
    <row r="22" spans="1:16"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3">
        <f>VLOOKUP(InputData[[#This Row],[PRODUCT ID]],MasterData[],5,0)</f>
        <v>55</v>
      </c>
      <c r="K22" s="13">
        <f>VLOOKUP(InputData[[#This Row],[PRODUCT ID]],MasterData[],6,0)</f>
        <v>58.3</v>
      </c>
      <c r="L22" s="13">
        <f>InputData[[#This Row],[BUYING PRIZE]]*InputData[[#This Row],[QUANTITY]]</f>
        <v>330</v>
      </c>
      <c r="M22" s="13">
        <f>InputData[[#This Row],[SELLING PRICE]]*InputData[[#This Row],[QUANTITY]]</f>
        <v>349.79999999999995</v>
      </c>
      <c r="N22" s="11">
        <f>DAY(InputData[[#This Row],[DATE]])</f>
        <v>25</v>
      </c>
      <c r="O22" s="11" t="str">
        <f t="shared" si="0"/>
        <v>Jan</v>
      </c>
      <c r="P22" s="11">
        <f t="shared" si="1"/>
        <v>2021</v>
      </c>
    </row>
    <row r="23" spans="1:16"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3">
        <f>VLOOKUP(InputData[[#This Row],[PRODUCT ID]],MasterData[],5,0)</f>
        <v>5</v>
      </c>
      <c r="K23" s="13">
        <f>VLOOKUP(InputData[[#This Row],[PRODUCT ID]],MasterData[],6,0)</f>
        <v>6.7</v>
      </c>
      <c r="L23" s="13">
        <f>InputData[[#This Row],[BUYING PRIZE]]*InputData[[#This Row],[QUANTITY]]</f>
        <v>35</v>
      </c>
      <c r="M23" s="13">
        <f>InputData[[#This Row],[SELLING PRICE]]*InputData[[#This Row],[QUANTITY]]</f>
        <v>46.9</v>
      </c>
      <c r="N23" s="11">
        <f>DAY(InputData[[#This Row],[DATE]])</f>
        <v>25</v>
      </c>
      <c r="O23" s="11" t="str">
        <f t="shared" si="0"/>
        <v>Jan</v>
      </c>
      <c r="P23" s="11">
        <f t="shared" si="1"/>
        <v>2021</v>
      </c>
    </row>
    <row r="24" spans="1:16"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3">
        <f>VLOOKUP(InputData[[#This Row],[PRODUCT ID]],MasterData[],5,0)</f>
        <v>93</v>
      </c>
      <c r="K24" s="13">
        <f>VLOOKUP(InputData[[#This Row],[PRODUCT ID]],MasterData[],6,0)</f>
        <v>104.16</v>
      </c>
      <c r="L24" s="13">
        <f>InputData[[#This Row],[BUYING PRIZE]]*InputData[[#This Row],[QUANTITY]]</f>
        <v>1302</v>
      </c>
      <c r="M24" s="13">
        <f>InputData[[#This Row],[SELLING PRICE]]*InputData[[#This Row],[QUANTITY]]</f>
        <v>1458.24</v>
      </c>
      <c r="N24" s="11">
        <f>DAY(InputData[[#This Row],[DATE]])</f>
        <v>25</v>
      </c>
      <c r="O24" s="11" t="str">
        <f t="shared" si="0"/>
        <v>Jan</v>
      </c>
      <c r="P24" s="11">
        <f t="shared" si="1"/>
        <v>2021</v>
      </c>
    </row>
    <row r="25" spans="1:16"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3">
        <f>VLOOKUP(InputData[[#This Row],[PRODUCT ID]],MasterData[],5,0)</f>
        <v>76</v>
      </c>
      <c r="K25" s="13">
        <f>VLOOKUP(InputData[[#This Row],[PRODUCT ID]],MasterData[],6,0)</f>
        <v>82.08</v>
      </c>
      <c r="L25" s="13">
        <f>InputData[[#This Row],[BUYING PRIZE]]*InputData[[#This Row],[QUANTITY]]</f>
        <v>684</v>
      </c>
      <c r="M25" s="13">
        <f>InputData[[#This Row],[SELLING PRICE]]*InputData[[#This Row],[QUANTITY]]</f>
        <v>738.72</v>
      </c>
      <c r="N25" s="11">
        <f>DAY(InputData[[#This Row],[DATE]])</f>
        <v>26</v>
      </c>
      <c r="O25" s="11" t="str">
        <f t="shared" si="0"/>
        <v>Jan</v>
      </c>
      <c r="P25" s="11">
        <f t="shared" si="1"/>
        <v>2021</v>
      </c>
    </row>
    <row r="26" spans="1:16"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3">
        <f>VLOOKUP(InputData[[#This Row],[PRODUCT ID]],MasterData[],5,0)</f>
        <v>75</v>
      </c>
      <c r="K26" s="13">
        <f>VLOOKUP(InputData[[#This Row],[PRODUCT ID]],MasterData[],6,0)</f>
        <v>85.5</v>
      </c>
      <c r="L26" s="13">
        <f>InputData[[#This Row],[BUYING PRIZE]]*InputData[[#This Row],[QUANTITY]]</f>
        <v>525</v>
      </c>
      <c r="M26" s="13">
        <f>InputData[[#This Row],[SELLING PRICE]]*InputData[[#This Row],[QUANTITY]]</f>
        <v>598.5</v>
      </c>
      <c r="N26" s="11">
        <f>DAY(InputData[[#This Row],[DATE]])</f>
        <v>26</v>
      </c>
      <c r="O26" s="11" t="str">
        <f t="shared" si="0"/>
        <v>Jan</v>
      </c>
      <c r="P26" s="11">
        <f t="shared" si="1"/>
        <v>2021</v>
      </c>
    </row>
    <row r="27" spans="1:16"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3">
        <f>VLOOKUP(InputData[[#This Row],[PRODUCT ID]],MasterData[],5,0)</f>
        <v>98</v>
      </c>
      <c r="K27" s="13">
        <f>VLOOKUP(InputData[[#This Row],[PRODUCT ID]],MasterData[],6,0)</f>
        <v>103.88</v>
      </c>
      <c r="L27" s="13">
        <f>InputData[[#This Row],[BUYING PRIZE]]*InputData[[#This Row],[QUANTITY]]</f>
        <v>686</v>
      </c>
      <c r="M27" s="13">
        <f>InputData[[#This Row],[SELLING PRICE]]*InputData[[#This Row],[QUANTITY]]</f>
        <v>727.16</v>
      </c>
      <c r="N27" s="11">
        <f>DAY(InputData[[#This Row],[DATE]])</f>
        <v>26</v>
      </c>
      <c r="O27" s="11" t="str">
        <f t="shared" si="0"/>
        <v>Jan</v>
      </c>
      <c r="P27" s="11">
        <f t="shared" si="1"/>
        <v>2021</v>
      </c>
    </row>
    <row r="28" spans="1:16"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3">
        <f>VLOOKUP(InputData[[#This Row],[PRODUCT ID]],MasterData[],5,0)</f>
        <v>90</v>
      </c>
      <c r="K28" s="13">
        <f>VLOOKUP(InputData[[#This Row],[PRODUCT ID]],MasterData[],6,0)</f>
        <v>115.2</v>
      </c>
      <c r="L28" s="13">
        <f>InputData[[#This Row],[BUYING PRIZE]]*InputData[[#This Row],[QUANTITY]]</f>
        <v>630</v>
      </c>
      <c r="M28" s="13">
        <f>InputData[[#This Row],[SELLING PRICE]]*InputData[[#This Row],[QUANTITY]]</f>
        <v>806.4</v>
      </c>
      <c r="N28" s="11">
        <f>DAY(InputData[[#This Row],[DATE]])</f>
        <v>27</v>
      </c>
      <c r="O28" s="11" t="str">
        <f t="shared" si="0"/>
        <v>Jan</v>
      </c>
      <c r="P28" s="11">
        <f t="shared" si="1"/>
        <v>2021</v>
      </c>
    </row>
    <row r="29" spans="1:16"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3">
        <f>VLOOKUP(InputData[[#This Row],[PRODUCT ID]],MasterData[],5,0)</f>
        <v>89</v>
      </c>
      <c r="K29" s="13">
        <f>VLOOKUP(InputData[[#This Row],[PRODUCT ID]],MasterData[],6,0)</f>
        <v>117.48</v>
      </c>
      <c r="L29" s="13">
        <f>InputData[[#This Row],[BUYING PRIZE]]*InputData[[#This Row],[QUANTITY]]</f>
        <v>267</v>
      </c>
      <c r="M29" s="13">
        <f>InputData[[#This Row],[SELLING PRICE]]*InputData[[#This Row],[QUANTITY]]</f>
        <v>352.44</v>
      </c>
      <c r="N29" s="11">
        <f>DAY(InputData[[#This Row],[DATE]])</f>
        <v>27</v>
      </c>
      <c r="O29" s="11" t="str">
        <f t="shared" si="0"/>
        <v>Jan</v>
      </c>
      <c r="P29" s="11">
        <f t="shared" si="1"/>
        <v>2021</v>
      </c>
    </row>
    <row r="30" spans="1:16"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3">
        <f>VLOOKUP(InputData[[#This Row],[PRODUCT ID]],MasterData[],5,0)</f>
        <v>44</v>
      </c>
      <c r="K30" s="13">
        <f>VLOOKUP(InputData[[#This Row],[PRODUCT ID]],MasterData[],6,0)</f>
        <v>48.84</v>
      </c>
      <c r="L30" s="13">
        <f>InputData[[#This Row],[BUYING PRIZE]]*InputData[[#This Row],[QUANTITY]]</f>
        <v>440</v>
      </c>
      <c r="M30" s="13">
        <f>InputData[[#This Row],[SELLING PRICE]]*InputData[[#This Row],[QUANTITY]]</f>
        <v>488.40000000000003</v>
      </c>
      <c r="N30" s="11">
        <f>DAY(InputData[[#This Row],[DATE]])</f>
        <v>28</v>
      </c>
      <c r="O30" s="11" t="str">
        <f t="shared" si="0"/>
        <v>Jan</v>
      </c>
      <c r="P30" s="11">
        <f t="shared" si="1"/>
        <v>2021</v>
      </c>
    </row>
    <row r="31" spans="1:16"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3">
        <f>VLOOKUP(InputData[[#This Row],[PRODUCT ID]],MasterData[],5,0)</f>
        <v>47</v>
      </c>
      <c r="K31" s="13">
        <f>VLOOKUP(InputData[[#This Row],[PRODUCT ID]],MasterData[],6,0)</f>
        <v>53.11</v>
      </c>
      <c r="L31" s="13">
        <f>InputData[[#This Row],[BUYING PRIZE]]*InputData[[#This Row],[QUANTITY]]</f>
        <v>94</v>
      </c>
      <c r="M31" s="13">
        <f>InputData[[#This Row],[SELLING PRICE]]*InputData[[#This Row],[QUANTITY]]</f>
        <v>106.22</v>
      </c>
      <c r="N31" s="11">
        <f>DAY(InputData[[#This Row],[DATE]])</f>
        <v>28</v>
      </c>
      <c r="O31" s="11" t="str">
        <f t="shared" si="0"/>
        <v>Jan</v>
      </c>
      <c r="P31" s="11">
        <f t="shared" si="1"/>
        <v>2021</v>
      </c>
    </row>
    <row r="32" spans="1:16"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3">
        <f>VLOOKUP(InputData[[#This Row],[PRODUCT ID]],MasterData[],5,0)</f>
        <v>148</v>
      </c>
      <c r="K32" s="13">
        <f>VLOOKUP(InputData[[#This Row],[PRODUCT ID]],MasterData[],6,0)</f>
        <v>164.28</v>
      </c>
      <c r="L32" s="13">
        <f>InputData[[#This Row],[BUYING PRIZE]]*InputData[[#This Row],[QUANTITY]]</f>
        <v>1036</v>
      </c>
      <c r="M32" s="13">
        <f>InputData[[#This Row],[SELLING PRICE]]*InputData[[#This Row],[QUANTITY]]</f>
        <v>1149.96</v>
      </c>
      <c r="N32" s="11">
        <f>DAY(InputData[[#This Row],[DATE]])</f>
        <v>2</v>
      </c>
      <c r="O32" s="11" t="str">
        <f t="shared" si="0"/>
        <v>Feb</v>
      </c>
      <c r="P32" s="11">
        <f t="shared" si="1"/>
        <v>2021</v>
      </c>
    </row>
    <row r="33" spans="1:16"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3">
        <f>VLOOKUP(InputData[[#This Row],[PRODUCT ID]],MasterData[],5,0)</f>
        <v>13</v>
      </c>
      <c r="K33" s="13">
        <f>VLOOKUP(InputData[[#This Row],[PRODUCT ID]],MasterData[],6,0)</f>
        <v>16.64</v>
      </c>
      <c r="L33" s="13">
        <f>InputData[[#This Row],[BUYING PRIZE]]*InputData[[#This Row],[QUANTITY]]</f>
        <v>169</v>
      </c>
      <c r="M33" s="13">
        <f>InputData[[#This Row],[SELLING PRICE]]*InputData[[#This Row],[QUANTITY]]</f>
        <v>216.32</v>
      </c>
      <c r="N33" s="11">
        <f>DAY(InputData[[#This Row],[DATE]])</f>
        <v>3</v>
      </c>
      <c r="O33" s="11" t="str">
        <f t="shared" si="0"/>
        <v>Feb</v>
      </c>
      <c r="P33" s="11">
        <f t="shared" si="1"/>
        <v>2021</v>
      </c>
    </row>
    <row r="34" spans="1:16"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3">
        <f>VLOOKUP(InputData[[#This Row],[PRODUCT ID]],MasterData[],5,0)</f>
        <v>121</v>
      </c>
      <c r="K34" s="13">
        <f>VLOOKUP(InputData[[#This Row],[PRODUCT ID]],MasterData[],6,0)</f>
        <v>141.57</v>
      </c>
      <c r="L34" s="13">
        <f>InputData[[#This Row],[BUYING PRIZE]]*InputData[[#This Row],[QUANTITY]]</f>
        <v>242</v>
      </c>
      <c r="M34" s="13">
        <f>InputData[[#This Row],[SELLING PRICE]]*InputData[[#This Row],[QUANTITY]]</f>
        <v>283.14</v>
      </c>
      <c r="N34" s="11">
        <f>DAY(InputData[[#This Row],[DATE]])</f>
        <v>3</v>
      </c>
      <c r="O34" s="11" t="str">
        <f t="shared" si="0"/>
        <v>Feb</v>
      </c>
      <c r="P34" s="11">
        <f t="shared" si="1"/>
        <v>2021</v>
      </c>
    </row>
    <row r="35" spans="1:16"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3">
        <f>VLOOKUP(InputData[[#This Row],[PRODUCT ID]],MasterData[],5,0)</f>
        <v>67</v>
      </c>
      <c r="K35" s="13">
        <f>VLOOKUP(InputData[[#This Row],[PRODUCT ID]],MasterData[],6,0)</f>
        <v>85.76</v>
      </c>
      <c r="L35" s="13">
        <f>InputData[[#This Row],[BUYING PRIZE]]*InputData[[#This Row],[QUANTITY]]</f>
        <v>268</v>
      </c>
      <c r="M35" s="13">
        <f>InputData[[#This Row],[SELLING PRICE]]*InputData[[#This Row],[QUANTITY]]</f>
        <v>343.04</v>
      </c>
      <c r="N35" s="11">
        <f>DAY(InputData[[#This Row],[DATE]])</f>
        <v>4</v>
      </c>
      <c r="O35" s="11" t="str">
        <f t="shared" si="0"/>
        <v>Feb</v>
      </c>
      <c r="P35" s="11">
        <f t="shared" si="1"/>
        <v>2021</v>
      </c>
    </row>
    <row r="36" spans="1:16"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3">
        <f>VLOOKUP(InputData[[#This Row],[PRODUCT ID]],MasterData[],5,0)</f>
        <v>67</v>
      </c>
      <c r="K36" s="13">
        <f>VLOOKUP(InputData[[#This Row],[PRODUCT ID]],MasterData[],6,0)</f>
        <v>83.08</v>
      </c>
      <c r="L36" s="13">
        <f>InputData[[#This Row],[BUYING PRIZE]]*InputData[[#This Row],[QUANTITY]]</f>
        <v>469</v>
      </c>
      <c r="M36" s="13">
        <f>InputData[[#This Row],[SELLING PRICE]]*InputData[[#This Row],[QUANTITY]]</f>
        <v>581.55999999999995</v>
      </c>
      <c r="N36" s="11">
        <f>DAY(InputData[[#This Row],[DATE]])</f>
        <v>5</v>
      </c>
      <c r="O36" s="11" t="str">
        <f t="shared" si="0"/>
        <v>Feb</v>
      </c>
      <c r="P36" s="11">
        <f t="shared" si="1"/>
        <v>2021</v>
      </c>
    </row>
    <row r="37" spans="1:16"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3">
        <f>VLOOKUP(InputData[[#This Row],[PRODUCT ID]],MasterData[],5,0)</f>
        <v>133</v>
      </c>
      <c r="K37" s="13">
        <f>VLOOKUP(InputData[[#This Row],[PRODUCT ID]],MasterData[],6,0)</f>
        <v>155.61000000000001</v>
      </c>
      <c r="L37" s="13">
        <f>InputData[[#This Row],[BUYING PRIZE]]*InputData[[#This Row],[QUANTITY]]</f>
        <v>133</v>
      </c>
      <c r="M37" s="13">
        <f>InputData[[#This Row],[SELLING PRICE]]*InputData[[#This Row],[QUANTITY]]</f>
        <v>155.61000000000001</v>
      </c>
      <c r="N37" s="11">
        <f>DAY(InputData[[#This Row],[DATE]])</f>
        <v>5</v>
      </c>
      <c r="O37" s="11" t="str">
        <f t="shared" si="0"/>
        <v>Feb</v>
      </c>
      <c r="P37" s="11">
        <f t="shared" si="1"/>
        <v>2021</v>
      </c>
    </row>
    <row r="38" spans="1:16"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3">
        <f>VLOOKUP(InputData[[#This Row],[PRODUCT ID]],MasterData[],5,0)</f>
        <v>67</v>
      </c>
      <c r="K38" s="13">
        <f>VLOOKUP(InputData[[#This Row],[PRODUCT ID]],MasterData[],6,0)</f>
        <v>83.08</v>
      </c>
      <c r="L38" s="13">
        <f>InputData[[#This Row],[BUYING PRIZE]]*InputData[[#This Row],[QUANTITY]]</f>
        <v>603</v>
      </c>
      <c r="M38" s="13">
        <f>InputData[[#This Row],[SELLING PRICE]]*InputData[[#This Row],[QUANTITY]]</f>
        <v>747.72</v>
      </c>
      <c r="N38" s="11">
        <f>DAY(InputData[[#This Row],[DATE]])</f>
        <v>5</v>
      </c>
      <c r="O38" s="11" t="str">
        <f t="shared" si="0"/>
        <v>Feb</v>
      </c>
      <c r="P38" s="11">
        <f t="shared" si="1"/>
        <v>2021</v>
      </c>
    </row>
    <row r="39" spans="1:16"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3">
        <f>VLOOKUP(InputData[[#This Row],[PRODUCT ID]],MasterData[],5,0)</f>
        <v>5</v>
      </c>
      <c r="K39" s="13">
        <f>VLOOKUP(InputData[[#This Row],[PRODUCT ID]],MasterData[],6,0)</f>
        <v>6.7</v>
      </c>
      <c r="L39" s="13">
        <f>InputData[[#This Row],[BUYING PRIZE]]*InputData[[#This Row],[QUANTITY]]</f>
        <v>5</v>
      </c>
      <c r="M39" s="13">
        <f>InputData[[#This Row],[SELLING PRICE]]*InputData[[#This Row],[QUANTITY]]</f>
        <v>6.7</v>
      </c>
      <c r="N39" s="11">
        <f>DAY(InputData[[#This Row],[DATE]])</f>
        <v>6</v>
      </c>
      <c r="O39" s="11" t="str">
        <f t="shared" si="0"/>
        <v>Feb</v>
      </c>
      <c r="P39" s="11">
        <f t="shared" si="1"/>
        <v>2021</v>
      </c>
    </row>
    <row r="40" spans="1:16"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3">
        <f>VLOOKUP(InputData[[#This Row],[PRODUCT ID]],MasterData[],5,0)</f>
        <v>55</v>
      </c>
      <c r="K40" s="13">
        <f>VLOOKUP(InputData[[#This Row],[PRODUCT ID]],MasterData[],6,0)</f>
        <v>58.3</v>
      </c>
      <c r="L40" s="13">
        <f>InputData[[#This Row],[BUYING PRIZE]]*InputData[[#This Row],[QUANTITY]]</f>
        <v>770</v>
      </c>
      <c r="M40" s="13">
        <f>InputData[[#This Row],[SELLING PRICE]]*InputData[[#This Row],[QUANTITY]]</f>
        <v>816.19999999999993</v>
      </c>
      <c r="N40" s="11">
        <f>DAY(InputData[[#This Row],[DATE]])</f>
        <v>9</v>
      </c>
      <c r="O40" s="11" t="str">
        <f t="shared" si="0"/>
        <v>Feb</v>
      </c>
      <c r="P40" s="11">
        <f t="shared" si="1"/>
        <v>2021</v>
      </c>
    </row>
    <row r="41" spans="1:16"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3">
        <f>VLOOKUP(InputData[[#This Row],[PRODUCT ID]],MasterData[],5,0)</f>
        <v>83</v>
      </c>
      <c r="K41" s="13">
        <f>VLOOKUP(InputData[[#This Row],[PRODUCT ID]],MasterData[],6,0)</f>
        <v>94.62</v>
      </c>
      <c r="L41" s="13">
        <f>InputData[[#This Row],[BUYING PRIZE]]*InputData[[#This Row],[QUANTITY]]</f>
        <v>581</v>
      </c>
      <c r="M41" s="13">
        <f>InputData[[#This Row],[SELLING PRICE]]*InputData[[#This Row],[QUANTITY]]</f>
        <v>662.34</v>
      </c>
      <c r="N41" s="11">
        <f>DAY(InputData[[#This Row],[DATE]])</f>
        <v>12</v>
      </c>
      <c r="O41" s="11" t="str">
        <f t="shared" si="0"/>
        <v>Feb</v>
      </c>
      <c r="P41" s="11">
        <f t="shared" si="1"/>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3">
        <f>VLOOKUP(InputData[[#This Row],[PRODUCT ID]],MasterData[],5,0)</f>
        <v>141</v>
      </c>
      <c r="K42" s="13">
        <f>VLOOKUP(InputData[[#This Row],[PRODUCT ID]],MasterData[],6,0)</f>
        <v>149.46</v>
      </c>
      <c r="L42" s="13">
        <f>InputData[[#This Row],[BUYING PRIZE]]*InputData[[#This Row],[QUANTITY]]</f>
        <v>1269</v>
      </c>
      <c r="M42" s="13">
        <f>InputData[[#This Row],[SELLING PRICE]]*InputData[[#This Row],[QUANTITY]]</f>
        <v>1345.14</v>
      </c>
      <c r="N42" s="11">
        <f>DAY(InputData[[#This Row],[DATE]])</f>
        <v>12</v>
      </c>
      <c r="O42" s="11" t="str">
        <f t="shared" si="0"/>
        <v>Feb</v>
      </c>
      <c r="P42" s="11">
        <f t="shared" si="1"/>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3">
        <f>VLOOKUP(InputData[[#This Row],[PRODUCT ID]],MasterData[],5,0)</f>
        <v>48</v>
      </c>
      <c r="K43" s="13">
        <f>VLOOKUP(InputData[[#This Row],[PRODUCT ID]],MasterData[],6,0)</f>
        <v>57.120000000000005</v>
      </c>
      <c r="L43" s="13">
        <f>InputData[[#This Row],[BUYING PRIZE]]*InputData[[#This Row],[QUANTITY]]</f>
        <v>192</v>
      </c>
      <c r="M43" s="13">
        <f>InputData[[#This Row],[SELLING PRICE]]*InputData[[#This Row],[QUANTITY]]</f>
        <v>228.48000000000002</v>
      </c>
      <c r="N43" s="11">
        <f>DAY(InputData[[#This Row],[DATE]])</f>
        <v>15</v>
      </c>
      <c r="O43" s="11" t="str">
        <f t="shared" si="0"/>
        <v>Feb</v>
      </c>
      <c r="P43" s="11">
        <f t="shared" si="1"/>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3">
        <f>VLOOKUP(InputData[[#This Row],[PRODUCT ID]],MasterData[],5,0)</f>
        <v>12</v>
      </c>
      <c r="K44" s="13">
        <f>VLOOKUP(InputData[[#This Row],[PRODUCT ID]],MasterData[],6,0)</f>
        <v>15.719999999999999</v>
      </c>
      <c r="L44" s="13">
        <f>InputData[[#This Row],[BUYING PRIZE]]*InputData[[#This Row],[QUANTITY]]</f>
        <v>72</v>
      </c>
      <c r="M44" s="13">
        <f>InputData[[#This Row],[SELLING PRICE]]*InputData[[#This Row],[QUANTITY]]</f>
        <v>94.32</v>
      </c>
      <c r="N44" s="11">
        <f>DAY(InputData[[#This Row],[DATE]])</f>
        <v>18</v>
      </c>
      <c r="O44" s="11" t="str">
        <f t="shared" si="0"/>
        <v>Feb</v>
      </c>
      <c r="P44" s="11">
        <f t="shared" si="1"/>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3">
        <f>VLOOKUP(InputData[[#This Row],[PRODUCT ID]],MasterData[],5,0)</f>
        <v>148</v>
      </c>
      <c r="K45" s="13">
        <f>VLOOKUP(InputData[[#This Row],[PRODUCT ID]],MasterData[],6,0)</f>
        <v>201.28</v>
      </c>
      <c r="L45" s="13">
        <f>InputData[[#This Row],[BUYING PRIZE]]*InputData[[#This Row],[QUANTITY]]</f>
        <v>1628</v>
      </c>
      <c r="M45" s="13">
        <f>InputData[[#This Row],[SELLING PRICE]]*InputData[[#This Row],[QUANTITY]]</f>
        <v>2214.08</v>
      </c>
      <c r="N45" s="11">
        <f>DAY(InputData[[#This Row],[DATE]])</f>
        <v>20</v>
      </c>
      <c r="O45" s="11" t="str">
        <f t="shared" si="0"/>
        <v>Feb</v>
      </c>
      <c r="P45" s="11">
        <f t="shared" si="1"/>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3">
        <f>VLOOKUP(InputData[[#This Row],[PRODUCT ID]],MasterData[],5,0)</f>
        <v>112</v>
      </c>
      <c r="K46" s="13">
        <f>VLOOKUP(InputData[[#This Row],[PRODUCT ID]],MasterData[],6,0)</f>
        <v>122.08</v>
      </c>
      <c r="L46" s="13">
        <f>InputData[[#This Row],[BUYING PRIZE]]*InputData[[#This Row],[QUANTITY]]</f>
        <v>560</v>
      </c>
      <c r="M46" s="13">
        <f>InputData[[#This Row],[SELLING PRICE]]*InputData[[#This Row],[QUANTITY]]</f>
        <v>610.4</v>
      </c>
      <c r="N46" s="11">
        <f>DAY(InputData[[#This Row],[DATE]])</f>
        <v>22</v>
      </c>
      <c r="O46" s="11" t="str">
        <f t="shared" si="0"/>
        <v>Feb</v>
      </c>
      <c r="P46" s="11">
        <f t="shared" si="1"/>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3">
        <f>VLOOKUP(InputData[[#This Row],[PRODUCT ID]],MasterData[],5,0)</f>
        <v>7</v>
      </c>
      <c r="K47" s="13">
        <f>VLOOKUP(InputData[[#This Row],[PRODUCT ID]],MasterData[],6,0)</f>
        <v>8.33</v>
      </c>
      <c r="L47" s="13">
        <f>InputData[[#This Row],[BUYING PRIZE]]*InputData[[#This Row],[QUANTITY]]</f>
        <v>21</v>
      </c>
      <c r="M47" s="13">
        <f>InputData[[#This Row],[SELLING PRICE]]*InputData[[#This Row],[QUANTITY]]</f>
        <v>24.990000000000002</v>
      </c>
      <c r="N47" s="11">
        <f>DAY(InputData[[#This Row],[DATE]])</f>
        <v>23</v>
      </c>
      <c r="O47" s="11" t="str">
        <f t="shared" si="0"/>
        <v>Feb</v>
      </c>
      <c r="P47" s="11">
        <f t="shared" si="1"/>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3">
        <f>VLOOKUP(InputData[[#This Row],[PRODUCT ID]],MasterData[],5,0)</f>
        <v>133</v>
      </c>
      <c r="K48" s="13">
        <f>VLOOKUP(InputData[[#This Row],[PRODUCT ID]],MasterData[],6,0)</f>
        <v>155.61000000000001</v>
      </c>
      <c r="L48" s="13">
        <f>InputData[[#This Row],[BUYING PRIZE]]*InputData[[#This Row],[QUANTITY]]</f>
        <v>266</v>
      </c>
      <c r="M48" s="13">
        <f>InputData[[#This Row],[SELLING PRICE]]*InputData[[#This Row],[QUANTITY]]</f>
        <v>311.22000000000003</v>
      </c>
      <c r="N48" s="11">
        <f>DAY(InputData[[#This Row],[DATE]])</f>
        <v>23</v>
      </c>
      <c r="O48" s="11" t="str">
        <f t="shared" si="0"/>
        <v>Feb</v>
      </c>
      <c r="P48" s="11">
        <f t="shared" si="1"/>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3">
        <f>VLOOKUP(InputData[[#This Row],[PRODUCT ID]],MasterData[],5,0)</f>
        <v>105</v>
      </c>
      <c r="K49" s="13">
        <f>VLOOKUP(InputData[[#This Row],[PRODUCT ID]],MasterData[],6,0)</f>
        <v>142.80000000000001</v>
      </c>
      <c r="L49" s="13">
        <f>InputData[[#This Row],[BUYING PRIZE]]*InputData[[#This Row],[QUANTITY]]</f>
        <v>420</v>
      </c>
      <c r="M49" s="13">
        <f>InputData[[#This Row],[SELLING PRICE]]*InputData[[#This Row],[QUANTITY]]</f>
        <v>571.20000000000005</v>
      </c>
      <c r="N49" s="11">
        <f>DAY(InputData[[#This Row],[DATE]])</f>
        <v>25</v>
      </c>
      <c r="O49" s="11" t="str">
        <f t="shared" si="0"/>
        <v>Feb</v>
      </c>
      <c r="P49" s="11">
        <f t="shared" si="1"/>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3">
        <f>VLOOKUP(InputData[[#This Row],[PRODUCT ID]],MasterData[],5,0)</f>
        <v>89</v>
      </c>
      <c r="K50" s="13">
        <f>VLOOKUP(InputData[[#This Row],[PRODUCT ID]],MasterData[],6,0)</f>
        <v>117.48</v>
      </c>
      <c r="L50" s="13">
        <f>InputData[[#This Row],[BUYING PRIZE]]*InputData[[#This Row],[QUANTITY]]</f>
        <v>979</v>
      </c>
      <c r="M50" s="13">
        <f>InputData[[#This Row],[SELLING PRICE]]*InputData[[#This Row],[QUANTITY]]</f>
        <v>1292.28</v>
      </c>
      <c r="N50" s="11">
        <f>DAY(InputData[[#This Row],[DATE]])</f>
        <v>25</v>
      </c>
      <c r="O50" s="11" t="str">
        <f t="shared" si="0"/>
        <v>Feb</v>
      </c>
      <c r="P50" s="11">
        <f t="shared" si="1"/>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3">
        <f>VLOOKUP(InputData[[#This Row],[PRODUCT ID]],MasterData[],5,0)</f>
        <v>148</v>
      </c>
      <c r="K51" s="13">
        <f>VLOOKUP(InputData[[#This Row],[PRODUCT ID]],MasterData[],6,0)</f>
        <v>201.28</v>
      </c>
      <c r="L51" s="13">
        <f>InputData[[#This Row],[BUYING PRIZE]]*InputData[[#This Row],[QUANTITY]]</f>
        <v>296</v>
      </c>
      <c r="M51" s="13">
        <f>InputData[[#This Row],[SELLING PRICE]]*InputData[[#This Row],[QUANTITY]]</f>
        <v>402.56</v>
      </c>
      <c r="N51" s="11">
        <f>DAY(InputData[[#This Row],[DATE]])</f>
        <v>25</v>
      </c>
      <c r="O51" s="11" t="str">
        <f t="shared" si="0"/>
        <v>Feb</v>
      </c>
      <c r="P51" s="11">
        <f t="shared" si="1"/>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3">
        <f>VLOOKUP(InputData[[#This Row],[PRODUCT ID]],MasterData[],5,0)</f>
        <v>37</v>
      </c>
      <c r="K52" s="13">
        <f>VLOOKUP(InputData[[#This Row],[PRODUCT ID]],MasterData[],6,0)</f>
        <v>49.21</v>
      </c>
      <c r="L52" s="13">
        <f>InputData[[#This Row],[BUYING PRIZE]]*InputData[[#This Row],[QUANTITY]]</f>
        <v>407</v>
      </c>
      <c r="M52" s="13">
        <f>InputData[[#This Row],[SELLING PRICE]]*InputData[[#This Row],[QUANTITY]]</f>
        <v>541.31000000000006</v>
      </c>
      <c r="N52" s="11">
        <f>DAY(InputData[[#This Row],[DATE]])</f>
        <v>27</v>
      </c>
      <c r="O52" s="11" t="str">
        <f t="shared" si="0"/>
        <v>Feb</v>
      </c>
      <c r="P52" s="11">
        <f t="shared" si="1"/>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3">
        <f>VLOOKUP(InputData[[#This Row],[PRODUCT ID]],MasterData[],5,0)</f>
        <v>44</v>
      </c>
      <c r="K53" s="13">
        <f>VLOOKUP(InputData[[#This Row],[PRODUCT ID]],MasterData[],6,0)</f>
        <v>48.4</v>
      </c>
      <c r="L53" s="13">
        <f>InputData[[#This Row],[BUYING PRIZE]]*InputData[[#This Row],[QUANTITY]]</f>
        <v>44</v>
      </c>
      <c r="M53" s="13">
        <f>InputData[[#This Row],[SELLING PRICE]]*InputData[[#This Row],[QUANTITY]]</f>
        <v>48.4</v>
      </c>
      <c r="N53" s="11">
        <f>DAY(InputData[[#This Row],[DATE]])</f>
        <v>3</v>
      </c>
      <c r="O53" s="11" t="str">
        <f t="shared" si="0"/>
        <v>Mar</v>
      </c>
      <c r="P53" s="11">
        <f t="shared" si="1"/>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3">
        <f>VLOOKUP(InputData[[#This Row],[PRODUCT ID]],MasterData[],5,0)</f>
        <v>126</v>
      </c>
      <c r="K54" s="13">
        <f>VLOOKUP(InputData[[#This Row],[PRODUCT ID]],MasterData[],6,0)</f>
        <v>162.54</v>
      </c>
      <c r="L54" s="13">
        <f>InputData[[#This Row],[BUYING PRIZE]]*InputData[[#This Row],[QUANTITY]]</f>
        <v>1134</v>
      </c>
      <c r="M54" s="13">
        <f>InputData[[#This Row],[SELLING PRICE]]*InputData[[#This Row],[QUANTITY]]</f>
        <v>1462.86</v>
      </c>
      <c r="N54" s="11">
        <f>DAY(InputData[[#This Row],[DATE]])</f>
        <v>7</v>
      </c>
      <c r="O54" s="11" t="str">
        <f t="shared" si="0"/>
        <v>Mar</v>
      </c>
      <c r="P54" s="11">
        <f t="shared" si="1"/>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3">
        <f>VLOOKUP(InputData[[#This Row],[PRODUCT ID]],MasterData[],5,0)</f>
        <v>48</v>
      </c>
      <c r="K55" s="13">
        <f>VLOOKUP(InputData[[#This Row],[PRODUCT ID]],MasterData[],6,0)</f>
        <v>57.120000000000005</v>
      </c>
      <c r="L55" s="13">
        <f>InputData[[#This Row],[BUYING PRIZE]]*InputData[[#This Row],[QUANTITY]]</f>
        <v>288</v>
      </c>
      <c r="M55" s="13">
        <f>InputData[[#This Row],[SELLING PRICE]]*InputData[[#This Row],[QUANTITY]]</f>
        <v>342.72</v>
      </c>
      <c r="N55" s="11">
        <f>DAY(InputData[[#This Row],[DATE]])</f>
        <v>8</v>
      </c>
      <c r="O55" s="11" t="str">
        <f t="shared" si="0"/>
        <v>Mar</v>
      </c>
      <c r="P55" s="11">
        <f t="shared" si="1"/>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3">
        <f>VLOOKUP(InputData[[#This Row],[PRODUCT ID]],MasterData[],5,0)</f>
        <v>76</v>
      </c>
      <c r="K56" s="13">
        <f>VLOOKUP(InputData[[#This Row],[PRODUCT ID]],MasterData[],6,0)</f>
        <v>82.08</v>
      </c>
      <c r="L56" s="13">
        <f>InputData[[#This Row],[BUYING PRIZE]]*InputData[[#This Row],[QUANTITY]]</f>
        <v>684</v>
      </c>
      <c r="M56" s="13">
        <f>InputData[[#This Row],[SELLING PRICE]]*InputData[[#This Row],[QUANTITY]]</f>
        <v>738.72</v>
      </c>
      <c r="N56" s="11">
        <f>DAY(InputData[[#This Row],[DATE]])</f>
        <v>8</v>
      </c>
      <c r="O56" s="11" t="str">
        <f t="shared" si="0"/>
        <v>Mar</v>
      </c>
      <c r="P56" s="11">
        <f t="shared" si="1"/>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3">
        <f>VLOOKUP(InputData[[#This Row],[PRODUCT ID]],MasterData[],5,0)</f>
        <v>47</v>
      </c>
      <c r="K57" s="13">
        <f>VLOOKUP(InputData[[#This Row],[PRODUCT ID]],MasterData[],6,0)</f>
        <v>53.11</v>
      </c>
      <c r="L57" s="13">
        <f>InputData[[#This Row],[BUYING PRIZE]]*InputData[[#This Row],[QUANTITY]]</f>
        <v>282</v>
      </c>
      <c r="M57" s="13">
        <f>InputData[[#This Row],[SELLING PRICE]]*InputData[[#This Row],[QUANTITY]]</f>
        <v>318.65999999999997</v>
      </c>
      <c r="N57" s="11">
        <f>DAY(InputData[[#This Row],[DATE]])</f>
        <v>9</v>
      </c>
      <c r="O57" s="11" t="str">
        <f t="shared" si="0"/>
        <v>Mar</v>
      </c>
      <c r="P57" s="11">
        <f t="shared" si="1"/>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3">
        <f>VLOOKUP(InputData[[#This Row],[PRODUCT ID]],MasterData[],5,0)</f>
        <v>7</v>
      </c>
      <c r="K58" s="13">
        <f>VLOOKUP(InputData[[#This Row],[PRODUCT ID]],MasterData[],6,0)</f>
        <v>8.33</v>
      </c>
      <c r="L58" s="13">
        <f>InputData[[#This Row],[BUYING PRIZE]]*InputData[[#This Row],[QUANTITY]]</f>
        <v>77</v>
      </c>
      <c r="M58" s="13">
        <f>InputData[[#This Row],[SELLING PRICE]]*InputData[[#This Row],[QUANTITY]]</f>
        <v>91.63</v>
      </c>
      <c r="N58" s="11">
        <f>DAY(InputData[[#This Row],[DATE]])</f>
        <v>11</v>
      </c>
      <c r="O58" s="11" t="str">
        <f t="shared" si="0"/>
        <v>Mar</v>
      </c>
      <c r="P58" s="11">
        <f t="shared" si="1"/>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3">
        <f>VLOOKUP(InputData[[#This Row],[PRODUCT ID]],MasterData[],5,0)</f>
        <v>37</v>
      </c>
      <c r="K59" s="13">
        <f>VLOOKUP(InputData[[#This Row],[PRODUCT ID]],MasterData[],6,0)</f>
        <v>41.81</v>
      </c>
      <c r="L59" s="13">
        <f>InputData[[#This Row],[BUYING PRIZE]]*InputData[[#This Row],[QUANTITY]]</f>
        <v>370</v>
      </c>
      <c r="M59" s="13">
        <f>InputData[[#This Row],[SELLING PRICE]]*InputData[[#This Row],[QUANTITY]]</f>
        <v>418.1</v>
      </c>
      <c r="N59" s="11">
        <f>DAY(InputData[[#This Row],[DATE]])</f>
        <v>13</v>
      </c>
      <c r="O59" s="11" t="str">
        <f t="shared" si="0"/>
        <v>Mar</v>
      </c>
      <c r="P59" s="11">
        <f t="shared" si="1"/>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3">
        <f>VLOOKUP(InputData[[#This Row],[PRODUCT ID]],MasterData[],5,0)</f>
        <v>37</v>
      </c>
      <c r="K60" s="13">
        <f>VLOOKUP(InputData[[#This Row],[PRODUCT ID]],MasterData[],6,0)</f>
        <v>42.55</v>
      </c>
      <c r="L60" s="13">
        <f>InputData[[#This Row],[BUYING PRIZE]]*InputData[[#This Row],[QUANTITY]]</f>
        <v>407</v>
      </c>
      <c r="M60" s="13">
        <f>InputData[[#This Row],[SELLING PRICE]]*InputData[[#This Row],[QUANTITY]]</f>
        <v>468.04999999999995</v>
      </c>
      <c r="N60" s="11">
        <f>DAY(InputData[[#This Row],[DATE]])</f>
        <v>15</v>
      </c>
      <c r="O60" s="11" t="str">
        <f t="shared" si="0"/>
        <v>Mar</v>
      </c>
      <c r="P60" s="11">
        <f t="shared" si="1"/>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3">
        <f>VLOOKUP(InputData[[#This Row],[PRODUCT ID]],MasterData[],5,0)</f>
        <v>73</v>
      </c>
      <c r="K61" s="13">
        <f>VLOOKUP(InputData[[#This Row],[PRODUCT ID]],MasterData[],6,0)</f>
        <v>94.17</v>
      </c>
      <c r="L61" s="13">
        <f>InputData[[#This Row],[BUYING PRIZE]]*InputData[[#This Row],[QUANTITY]]</f>
        <v>1022</v>
      </c>
      <c r="M61" s="13">
        <f>InputData[[#This Row],[SELLING PRICE]]*InputData[[#This Row],[QUANTITY]]</f>
        <v>1318.38</v>
      </c>
      <c r="N61" s="11">
        <f>DAY(InputData[[#This Row],[DATE]])</f>
        <v>16</v>
      </c>
      <c r="O61" s="11" t="str">
        <f t="shared" si="0"/>
        <v>Mar</v>
      </c>
      <c r="P61" s="11">
        <f t="shared" si="1"/>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3">
        <f>VLOOKUP(InputData[[#This Row],[PRODUCT ID]],MasterData[],5,0)</f>
        <v>120</v>
      </c>
      <c r="K62" s="13">
        <f>VLOOKUP(InputData[[#This Row],[PRODUCT ID]],MasterData[],6,0)</f>
        <v>162</v>
      </c>
      <c r="L62" s="13">
        <f>InputData[[#This Row],[BUYING PRIZE]]*InputData[[#This Row],[QUANTITY]]</f>
        <v>960</v>
      </c>
      <c r="M62" s="13">
        <f>InputData[[#This Row],[SELLING PRICE]]*InputData[[#This Row],[QUANTITY]]</f>
        <v>1296</v>
      </c>
      <c r="N62" s="11">
        <f>DAY(InputData[[#This Row],[DATE]])</f>
        <v>18</v>
      </c>
      <c r="O62" s="11" t="str">
        <f t="shared" si="0"/>
        <v>Mar</v>
      </c>
      <c r="P62" s="11">
        <f t="shared" si="1"/>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3">
        <f>VLOOKUP(InputData[[#This Row],[PRODUCT ID]],MasterData[],5,0)</f>
        <v>37</v>
      </c>
      <c r="K63" s="13">
        <f>VLOOKUP(InputData[[#This Row],[PRODUCT ID]],MasterData[],6,0)</f>
        <v>41.81</v>
      </c>
      <c r="L63" s="13">
        <f>InputData[[#This Row],[BUYING PRIZE]]*InputData[[#This Row],[QUANTITY]]</f>
        <v>333</v>
      </c>
      <c r="M63" s="13">
        <f>InputData[[#This Row],[SELLING PRICE]]*InputData[[#This Row],[QUANTITY]]</f>
        <v>376.29</v>
      </c>
      <c r="N63" s="11">
        <f>DAY(InputData[[#This Row],[DATE]])</f>
        <v>19</v>
      </c>
      <c r="O63" s="11" t="str">
        <f t="shared" si="0"/>
        <v>Mar</v>
      </c>
      <c r="P63" s="11">
        <f t="shared" si="1"/>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3">
        <f>VLOOKUP(InputData[[#This Row],[PRODUCT ID]],MasterData[],5,0)</f>
        <v>61</v>
      </c>
      <c r="K64" s="13">
        <f>VLOOKUP(InputData[[#This Row],[PRODUCT ID]],MasterData[],6,0)</f>
        <v>76.25</v>
      </c>
      <c r="L64" s="13">
        <f>InputData[[#This Row],[BUYING PRIZE]]*InputData[[#This Row],[QUANTITY]]</f>
        <v>793</v>
      </c>
      <c r="M64" s="13">
        <f>InputData[[#This Row],[SELLING PRICE]]*InputData[[#This Row],[QUANTITY]]</f>
        <v>991.25</v>
      </c>
      <c r="N64" s="11">
        <f>DAY(InputData[[#This Row],[DATE]])</f>
        <v>21</v>
      </c>
      <c r="O64" s="11" t="str">
        <f t="shared" si="0"/>
        <v>Mar</v>
      </c>
      <c r="P64" s="11">
        <f t="shared" si="1"/>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3">
        <f>VLOOKUP(InputData[[#This Row],[PRODUCT ID]],MasterData[],5,0)</f>
        <v>37</v>
      </c>
      <c r="K65" s="13">
        <f>VLOOKUP(InputData[[#This Row],[PRODUCT ID]],MasterData[],6,0)</f>
        <v>42.55</v>
      </c>
      <c r="L65" s="13">
        <f>InputData[[#This Row],[BUYING PRIZE]]*InputData[[#This Row],[QUANTITY]]</f>
        <v>259</v>
      </c>
      <c r="M65" s="13">
        <f>InputData[[#This Row],[SELLING PRICE]]*InputData[[#This Row],[QUANTITY]]</f>
        <v>297.84999999999997</v>
      </c>
      <c r="N65" s="11">
        <f>DAY(InputData[[#This Row],[DATE]])</f>
        <v>21</v>
      </c>
      <c r="O65" s="11" t="str">
        <f t="shared" si="0"/>
        <v>Mar</v>
      </c>
      <c r="P65" s="11">
        <f t="shared" si="1"/>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3">
        <f>VLOOKUP(InputData[[#This Row],[PRODUCT ID]],MasterData[],5,0)</f>
        <v>105</v>
      </c>
      <c r="K66" s="13">
        <f>VLOOKUP(InputData[[#This Row],[PRODUCT ID]],MasterData[],6,0)</f>
        <v>142.80000000000001</v>
      </c>
      <c r="L66" s="13">
        <f>InputData[[#This Row],[BUYING PRIZE]]*InputData[[#This Row],[QUANTITY]]</f>
        <v>840</v>
      </c>
      <c r="M66" s="13">
        <f>InputData[[#This Row],[SELLING PRICE]]*InputData[[#This Row],[QUANTITY]]</f>
        <v>1142.4000000000001</v>
      </c>
      <c r="N66" s="11">
        <f>DAY(InputData[[#This Row],[DATE]])</f>
        <v>22</v>
      </c>
      <c r="O66" s="11" t="str">
        <f t="shared" ref="O66:O129" si="2">TEXT(A66, "mmm")</f>
        <v>Mar</v>
      </c>
      <c r="P66" s="11">
        <f t="shared" ref="P66:P129" si="3">YEAR(A66)</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3">
        <f>VLOOKUP(InputData[[#This Row],[PRODUCT ID]],MasterData[],5,0)</f>
        <v>73</v>
      </c>
      <c r="K67" s="13">
        <f>VLOOKUP(InputData[[#This Row],[PRODUCT ID]],MasterData[],6,0)</f>
        <v>94.17</v>
      </c>
      <c r="L67" s="13">
        <f>InputData[[#This Row],[BUYING PRIZE]]*InputData[[#This Row],[QUANTITY]]</f>
        <v>292</v>
      </c>
      <c r="M67" s="13">
        <f>InputData[[#This Row],[SELLING PRICE]]*InputData[[#This Row],[QUANTITY]]</f>
        <v>376.68</v>
      </c>
      <c r="N67" s="11">
        <f>DAY(InputData[[#This Row],[DATE]])</f>
        <v>22</v>
      </c>
      <c r="O67" s="11" t="str">
        <f t="shared" si="2"/>
        <v>Mar</v>
      </c>
      <c r="P67" s="11">
        <f t="shared" si="3"/>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3">
        <f>VLOOKUP(InputData[[#This Row],[PRODUCT ID]],MasterData[],5,0)</f>
        <v>144</v>
      </c>
      <c r="K68" s="13">
        <f>VLOOKUP(InputData[[#This Row],[PRODUCT ID]],MasterData[],6,0)</f>
        <v>156.96</v>
      </c>
      <c r="L68" s="13">
        <f>InputData[[#This Row],[BUYING PRIZE]]*InputData[[#This Row],[QUANTITY]]</f>
        <v>2016</v>
      </c>
      <c r="M68" s="13">
        <f>InputData[[#This Row],[SELLING PRICE]]*InputData[[#This Row],[QUANTITY]]</f>
        <v>2197.44</v>
      </c>
      <c r="N68" s="11">
        <f>DAY(InputData[[#This Row],[DATE]])</f>
        <v>25</v>
      </c>
      <c r="O68" s="11" t="str">
        <f t="shared" si="2"/>
        <v>Mar</v>
      </c>
      <c r="P68" s="11">
        <f t="shared" si="3"/>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3">
        <f>VLOOKUP(InputData[[#This Row],[PRODUCT ID]],MasterData[],5,0)</f>
        <v>75</v>
      </c>
      <c r="K69" s="13">
        <f>VLOOKUP(InputData[[#This Row],[PRODUCT ID]],MasterData[],6,0)</f>
        <v>85.5</v>
      </c>
      <c r="L69" s="13">
        <f>InputData[[#This Row],[BUYING PRIZE]]*InputData[[#This Row],[QUANTITY]]</f>
        <v>300</v>
      </c>
      <c r="M69" s="13">
        <f>InputData[[#This Row],[SELLING PRICE]]*InputData[[#This Row],[QUANTITY]]</f>
        <v>342</v>
      </c>
      <c r="N69" s="11">
        <f>DAY(InputData[[#This Row],[DATE]])</f>
        <v>25</v>
      </c>
      <c r="O69" s="11" t="str">
        <f t="shared" si="2"/>
        <v>Mar</v>
      </c>
      <c r="P69" s="11">
        <f t="shared" si="3"/>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3">
        <f>VLOOKUP(InputData[[#This Row],[PRODUCT ID]],MasterData[],5,0)</f>
        <v>47</v>
      </c>
      <c r="K70" s="13">
        <f>VLOOKUP(InputData[[#This Row],[PRODUCT ID]],MasterData[],6,0)</f>
        <v>53.11</v>
      </c>
      <c r="L70" s="13">
        <f>InputData[[#This Row],[BUYING PRIZE]]*InputData[[#This Row],[QUANTITY]]</f>
        <v>376</v>
      </c>
      <c r="M70" s="13">
        <f>InputData[[#This Row],[SELLING PRICE]]*InputData[[#This Row],[QUANTITY]]</f>
        <v>424.88</v>
      </c>
      <c r="N70" s="11">
        <f>DAY(InputData[[#This Row],[DATE]])</f>
        <v>25</v>
      </c>
      <c r="O70" s="11" t="str">
        <f t="shared" si="2"/>
        <v>Mar</v>
      </c>
      <c r="P70" s="11">
        <f t="shared" si="3"/>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3">
        <f>VLOOKUP(InputData[[#This Row],[PRODUCT ID]],MasterData[],5,0)</f>
        <v>72</v>
      </c>
      <c r="K71" s="13">
        <f>VLOOKUP(InputData[[#This Row],[PRODUCT ID]],MasterData[],6,0)</f>
        <v>79.92</v>
      </c>
      <c r="L71" s="13">
        <f>InputData[[#This Row],[BUYING PRIZE]]*InputData[[#This Row],[QUANTITY]]</f>
        <v>144</v>
      </c>
      <c r="M71" s="13">
        <f>InputData[[#This Row],[SELLING PRICE]]*InputData[[#This Row],[QUANTITY]]</f>
        <v>159.84</v>
      </c>
      <c r="N71" s="11">
        <f>DAY(InputData[[#This Row],[DATE]])</f>
        <v>25</v>
      </c>
      <c r="O71" s="11" t="str">
        <f t="shared" si="2"/>
        <v>Mar</v>
      </c>
      <c r="P71" s="11">
        <f t="shared" si="3"/>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3">
        <f>VLOOKUP(InputData[[#This Row],[PRODUCT ID]],MasterData[],5,0)</f>
        <v>98</v>
      </c>
      <c r="K72" s="13">
        <f>VLOOKUP(InputData[[#This Row],[PRODUCT ID]],MasterData[],6,0)</f>
        <v>103.88</v>
      </c>
      <c r="L72" s="13">
        <f>InputData[[#This Row],[BUYING PRIZE]]*InputData[[#This Row],[QUANTITY]]</f>
        <v>392</v>
      </c>
      <c r="M72" s="13">
        <f>InputData[[#This Row],[SELLING PRICE]]*InputData[[#This Row],[QUANTITY]]</f>
        <v>415.52</v>
      </c>
      <c r="N72" s="11">
        <f>DAY(InputData[[#This Row],[DATE]])</f>
        <v>26</v>
      </c>
      <c r="O72" s="11" t="str">
        <f t="shared" si="2"/>
        <v>Mar</v>
      </c>
      <c r="P72" s="11">
        <f t="shared" si="3"/>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3">
        <f>VLOOKUP(InputData[[#This Row],[PRODUCT ID]],MasterData[],5,0)</f>
        <v>120</v>
      </c>
      <c r="K73" s="13">
        <f>VLOOKUP(InputData[[#This Row],[PRODUCT ID]],MasterData[],6,0)</f>
        <v>162</v>
      </c>
      <c r="L73" s="13">
        <f>InputData[[#This Row],[BUYING PRIZE]]*InputData[[#This Row],[QUANTITY]]</f>
        <v>120</v>
      </c>
      <c r="M73" s="13">
        <f>InputData[[#This Row],[SELLING PRICE]]*InputData[[#This Row],[QUANTITY]]</f>
        <v>162</v>
      </c>
      <c r="N73" s="11">
        <f>DAY(InputData[[#This Row],[DATE]])</f>
        <v>26</v>
      </c>
      <c r="O73" s="11" t="str">
        <f t="shared" si="2"/>
        <v>Mar</v>
      </c>
      <c r="P73" s="11">
        <f t="shared" si="3"/>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3">
        <f>VLOOKUP(InputData[[#This Row],[PRODUCT ID]],MasterData[],5,0)</f>
        <v>148</v>
      </c>
      <c r="K74" s="13">
        <f>VLOOKUP(InputData[[#This Row],[PRODUCT ID]],MasterData[],6,0)</f>
        <v>164.28</v>
      </c>
      <c r="L74" s="13">
        <f>InputData[[#This Row],[BUYING PRIZE]]*InputData[[#This Row],[QUANTITY]]</f>
        <v>1332</v>
      </c>
      <c r="M74" s="13">
        <f>InputData[[#This Row],[SELLING PRICE]]*InputData[[#This Row],[QUANTITY]]</f>
        <v>1478.52</v>
      </c>
      <c r="N74" s="11">
        <f>DAY(InputData[[#This Row],[DATE]])</f>
        <v>26</v>
      </c>
      <c r="O74" s="11" t="str">
        <f t="shared" si="2"/>
        <v>Mar</v>
      </c>
      <c r="P74" s="11">
        <f t="shared" si="3"/>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3">
        <f>VLOOKUP(InputData[[#This Row],[PRODUCT ID]],MasterData[],5,0)</f>
        <v>148</v>
      </c>
      <c r="K75" s="13">
        <f>VLOOKUP(InputData[[#This Row],[PRODUCT ID]],MasterData[],6,0)</f>
        <v>201.28</v>
      </c>
      <c r="L75" s="13">
        <f>InputData[[#This Row],[BUYING PRIZE]]*InputData[[#This Row],[QUANTITY]]</f>
        <v>444</v>
      </c>
      <c r="M75" s="13">
        <f>InputData[[#This Row],[SELLING PRICE]]*InputData[[#This Row],[QUANTITY]]</f>
        <v>603.84</v>
      </c>
      <c r="N75" s="11">
        <f>DAY(InputData[[#This Row],[DATE]])</f>
        <v>27</v>
      </c>
      <c r="O75" s="11" t="str">
        <f t="shared" si="2"/>
        <v>Mar</v>
      </c>
      <c r="P75" s="11">
        <f t="shared" si="3"/>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3">
        <f>VLOOKUP(InputData[[#This Row],[PRODUCT ID]],MasterData[],5,0)</f>
        <v>43</v>
      </c>
      <c r="K76" s="13">
        <f>VLOOKUP(InputData[[#This Row],[PRODUCT ID]],MasterData[],6,0)</f>
        <v>47.730000000000004</v>
      </c>
      <c r="L76" s="13">
        <f>InputData[[#This Row],[BUYING PRIZE]]*InputData[[#This Row],[QUANTITY]]</f>
        <v>344</v>
      </c>
      <c r="M76" s="13">
        <f>InputData[[#This Row],[SELLING PRICE]]*InputData[[#This Row],[QUANTITY]]</f>
        <v>381.84000000000003</v>
      </c>
      <c r="N76" s="11">
        <f>DAY(InputData[[#This Row],[DATE]])</f>
        <v>28</v>
      </c>
      <c r="O76" s="11" t="str">
        <f t="shared" si="2"/>
        <v>Mar</v>
      </c>
      <c r="P76" s="11">
        <f t="shared" si="3"/>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3">
        <f>VLOOKUP(InputData[[#This Row],[PRODUCT ID]],MasterData[],5,0)</f>
        <v>72</v>
      </c>
      <c r="K77" s="13">
        <f>VLOOKUP(InputData[[#This Row],[PRODUCT ID]],MasterData[],6,0)</f>
        <v>79.92</v>
      </c>
      <c r="L77" s="13">
        <f>InputData[[#This Row],[BUYING PRIZE]]*InputData[[#This Row],[QUANTITY]]</f>
        <v>72</v>
      </c>
      <c r="M77" s="13">
        <f>InputData[[#This Row],[SELLING PRICE]]*InputData[[#This Row],[QUANTITY]]</f>
        <v>79.92</v>
      </c>
      <c r="N77" s="11">
        <f>DAY(InputData[[#This Row],[DATE]])</f>
        <v>30</v>
      </c>
      <c r="O77" s="11" t="str">
        <f t="shared" si="2"/>
        <v>Mar</v>
      </c>
      <c r="P77" s="11">
        <f t="shared" si="3"/>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3">
        <f>VLOOKUP(InputData[[#This Row],[PRODUCT ID]],MasterData[],5,0)</f>
        <v>120</v>
      </c>
      <c r="K78" s="13">
        <f>VLOOKUP(InputData[[#This Row],[PRODUCT ID]],MasterData[],6,0)</f>
        <v>162</v>
      </c>
      <c r="L78" s="13">
        <f>InputData[[#This Row],[BUYING PRIZE]]*InputData[[#This Row],[QUANTITY]]</f>
        <v>360</v>
      </c>
      <c r="M78" s="13">
        <f>InputData[[#This Row],[SELLING PRICE]]*InputData[[#This Row],[QUANTITY]]</f>
        <v>486</v>
      </c>
      <c r="N78" s="11">
        <f>DAY(InputData[[#This Row],[DATE]])</f>
        <v>31</v>
      </c>
      <c r="O78" s="11" t="str">
        <f t="shared" si="2"/>
        <v>Mar</v>
      </c>
      <c r="P78" s="11">
        <f t="shared" si="3"/>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3">
        <f>VLOOKUP(InputData[[#This Row],[PRODUCT ID]],MasterData[],5,0)</f>
        <v>90</v>
      </c>
      <c r="K79" s="13">
        <f>VLOOKUP(InputData[[#This Row],[PRODUCT ID]],MasterData[],6,0)</f>
        <v>115.2</v>
      </c>
      <c r="L79" s="13">
        <f>InputData[[#This Row],[BUYING PRIZE]]*InputData[[#This Row],[QUANTITY]]</f>
        <v>360</v>
      </c>
      <c r="M79" s="13">
        <f>InputData[[#This Row],[SELLING PRICE]]*InputData[[#This Row],[QUANTITY]]</f>
        <v>460.8</v>
      </c>
      <c r="N79" s="11">
        <f>DAY(InputData[[#This Row],[DATE]])</f>
        <v>4</v>
      </c>
      <c r="O79" s="11" t="str">
        <f t="shared" si="2"/>
        <v>Apr</v>
      </c>
      <c r="P79" s="11">
        <f t="shared" si="3"/>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3">
        <f>VLOOKUP(InputData[[#This Row],[PRODUCT ID]],MasterData[],5,0)</f>
        <v>6</v>
      </c>
      <c r="K80" s="13">
        <f>VLOOKUP(InputData[[#This Row],[PRODUCT ID]],MasterData[],6,0)</f>
        <v>7.8599999999999994</v>
      </c>
      <c r="L80" s="13">
        <f>InputData[[#This Row],[BUYING PRIZE]]*InputData[[#This Row],[QUANTITY]]</f>
        <v>54</v>
      </c>
      <c r="M80" s="13">
        <f>InputData[[#This Row],[SELLING PRICE]]*InputData[[#This Row],[QUANTITY]]</f>
        <v>70.739999999999995</v>
      </c>
      <c r="N80" s="11">
        <f>DAY(InputData[[#This Row],[DATE]])</f>
        <v>4</v>
      </c>
      <c r="O80" s="11" t="str">
        <f t="shared" si="2"/>
        <v>Apr</v>
      </c>
      <c r="P80" s="11">
        <f t="shared" si="3"/>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3">
        <f>VLOOKUP(InputData[[#This Row],[PRODUCT ID]],MasterData[],5,0)</f>
        <v>93</v>
      </c>
      <c r="K81" s="13">
        <f>VLOOKUP(InputData[[#This Row],[PRODUCT ID]],MasterData[],6,0)</f>
        <v>104.16</v>
      </c>
      <c r="L81" s="13">
        <f>InputData[[#This Row],[BUYING PRIZE]]*InputData[[#This Row],[QUANTITY]]</f>
        <v>1395</v>
      </c>
      <c r="M81" s="13">
        <f>InputData[[#This Row],[SELLING PRICE]]*InputData[[#This Row],[QUANTITY]]</f>
        <v>1562.3999999999999</v>
      </c>
      <c r="N81" s="11">
        <f>DAY(InputData[[#This Row],[DATE]])</f>
        <v>5</v>
      </c>
      <c r="O81" s="11" t="str">
        <f t="shared" si="2"/>
        <v>Apr</v>
      </c>
      <c r="P81" s="11">
        <f t="shared" si="3"/>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3">
        <f>VLOOKUP(InputData[[#This Row],[PRODUCT ID]],MasterData[],5,0)</f>
        <v>133</v>
      </c>
      <c r="K82" s="13">
        <f>VLOOKUP(InputData[[#This Row],[PRODUCT ID]],MasterData[],6,0)</f>
        <v>155.61000000000001</v>
      </c>
      <c r="L82" s="13">
        <f>InputData[[#This Row],[BUYING PRIZE]]*InputData[[#This Row],[QUANTITY]]</f>
        <v>399</v>
      </c>
      <c r="M82" s="13">
        <f>InputData[[#This Row],[SELLING PRICE]]*InputData[[#This Row],[QUANTITY]]</f>
        <v>466.83000000000004</v>
      </c>
      <c r="N82" s="11">
        <f>DAY(InputData[[#This Row],[DATE]])</f>
        <v>9</v>
      </c>
      <c r="O82" s="11" t="str">
        <f t="shared" si="2"/>
        <v>Apr</v>
      </c>
      <c r="P82" s="11">
        <f t="shared" si="3"/>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3">
        <f>VLOOKUP(InputData[[#This Row],[PRODUCT ID]],MasterData[],5,0)</f>
        <v>121</v>
      </c>
      <c r="K83" s="13">
        <f>VLOOKUP(InputData[[#This Row],[PRODUCT ID]],MasterData[],6,0)</f>
        <v>141.57</v>
      </c>
      <c r="L83" s="13">
        <f>InputData[[#This Row],[BUYING PRIZE]]*InputData[[#This Row],[QUANTITY]]</f>
        <v>1694</v>
      </c>
      <c r="M83" s="13">
        <f>InputData[[#This Row],[SELLING PRICE]]*InputData[[#This Row],[QUANTITY]]</f>
        <v>1981.98</v>
      </c>
      <c r="N83" s="11">
        <f>DAY(InputData[[#This Row],[DATE]])</f>
        <v>10</v>
      </c>
      <c r="O83" s="11" t="str">
        <f t="shared" si="2"/>
        <v>Apr</v>
      </c>
      <c r="P83" s="11">
        <f t="shared" si="3"/>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3">
        <f>VLOOKUP(InputData[[#This Row],[PRODUCT ID]],MasterData[],5,0)</f>
        <v>67</v>
      </c>
      <c r="K84" s="13">
        <f>VLOOKUP(InputData[[#This Row],[PRODUCT ID]],MasterData[],6,0)</f>
        <v>85.76</v>
      </c>
      <c r="L84" s="13">
        <f>InputData[[#This Row],[BUYING PRIZE]]*InputData[[#This Row],[QUANTITY]]</f>
        <v>201</v>
      </c>
      <c r="M84" s="13">
        <f>InputData[[#This Row],[SELLING PRICE]]*InputData[[#This Row],[QUANTITY]]</f>
        <v>257.28000000000003</v>
      </c>
      <c r="N84" s="11">
        <f>DAY(InputData[[#This Row],[DATE]])</f>
        <v>12</v>
      </c>
      <c r="O84" s="11" t="str">
        <f t="shared" si="2"/>
        <v>Apr</v>
      </c>
      <c r="P84" s="11">
        <f t="shared" si="3"/>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3">
        <f>VLOOKUP(InputData[[#This Row],[PRODUCT ID]],MasterData[],5,0)</f>
        <v>47</v>
      </c>
      <c r="K85" s="13">
        <f>VLOOKUP(InputData[[#This Row],[PRODUCT ID]],MasterData[],6,0)</f>
        <v>53.11</v>
      </c>
      <c r="L85" s="13">
        <f>InputData[[#This Row],[BUYING PRIZE]]*InputData[[#This Row],[QUANTITY]]</f>
        <v>188</v>
      </c>
      <c r="M85" s="13">
        <f>InputData[[#This Row],[SELLING PRICE]]*InputData[[#This Row],[QUANTITY]]</f>
        <v>212.44</v>
      </c>
      <c r="N85" s="11">
        <f>DAY(InputData[[#This Row],[DATE]])</f>
        <v>12</v>
      </c>
      <c r="O85" s="11" t="str">
        <f t="shared" si="2"/>
        <v>Apr</v>
      </c>
      <c r="P85" s="11">
        <f t="shared" si="3"/>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3">
        <f>VLOOKUP(InputData[[#This Row],[PRODUCT ID]],MasterData[],5,0)</f>
        <v>48</v>
      </c>
      <c r="K86" s="13">
        <f>VLOOKUP(InputData[[#This Row],[PRODUCT ID]],MasterData[],6,0)</f>
        <v>57.120000000000005</v>
      </c>
      <c r="L86" s="13">
        <f>InputData[[#This Row],[BUYING PRIZE]]*InputData[[#This Row],[QUANTITY]]</f>
        <v>432</v>
      </c>
      <c r="M86" s="13">
        <f>InputData[[#This Row],[SELLING PRICE]]*InputData[[#This Row],[QUANTITY]]</f>
        <v>514.08000000000004</v>
      </c>
      <c r="N86" s="11">
        <f>DAY(InputData[[#This Row],[DATE]])</f>
        <v>12</v>
      </c>
      <c r="O86" s="11" t="str">
        <f t="shared" si="2"/>
        <v>Apr</v>
      </c>
      <c r="P86" s="11">
        <f t="shared" si="3"/>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3">
        <f>VLOOKUP(InputData[[#This Row],[PRODUCT ID]],MasterData[],5,0)</f>
        <v>95</v>
      </c>
      <c r="K87" s="13">
        <f>VLOOKUP(InputData[[#This Row],[PRODUCT ID]],MasterData[],6,0)</f>
        <v>119.7</v>
      </c>
      <c r="L87" s="13">
        <f>InputData[[#This Row],[BUYING PRIZE]]*InputData[[#This Row],[QUANTITY]]</f>
        <v>1235</v>
      </c>
      <c r="M87" s="13">
        <f>InputData[[#This Row],[SELLING PRICE]]*InputData[[#This Row],[QUANTITY]]</f>
        <v>1556.1000000000001</v>
      </c>
      <c r="N87" s="11">
        <f>DAY(InputData[[#This Row],[DATE]])</f>
        <v>12</v>
      </c>
      <c r="O87" s="11" t="str">
        <f t="shared" si="2"/>
        <v>Apr</v>
      </c>
      <c r="P87" s="11">
        <f t="shared" si="3"/>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3">
        <f>VLOOKUP(InputData[[#This Row],[PRODUCT ID]],MasterData[],5,0)</f>
        <v>134</v>
      </c>
      <c r="K88" s="13">
        <f>VLOOKUP(InputData[[#This Row],[PRODUCT ID]],MasterData[],6,0)</f>
        <v>156.78</v>
      </c>
      <c r="L88" s="13">
        <f>InputData[[#This Row],[BUYING PRIZE]]*InputData[[#This Row],[QUANTITY]]</f>
        <v>402</v>
      </c>
      <c r="M88" s="13">
        <f>InputData[[#This Row],[SELLING PRICE]]*InputData[[#This Row],[QUANTITY]]</f>
        <v>470.34000000000003</v>
      </c>
      <c r="N88" s="11">
        <f>DAY(InputData[[#This Row],[DATE]])</f>
        <v>15</v>
      </c>
      <c r="O88" s="11" t="str">
        <f t="shared" si="2"/>
        <v>Apr</v>
      </c>
      <c r="P88" s="11">
        <f t="shared" si="3"/>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3">
        <f>VLOOKUP(InputData[[#This Row],[PRODUCT ID]],MasterData[],5,0)</f>
        <v>37</v>
      </c>
      <c r="K89" s="13">
        <f>VLOOKUP(InputData[[#This Row],[PRODUCT ID]],MasterData[],6,0)</f>
        <v>49.21</v>
      </c>
      <c r="L89" s="13">
        <f>InputData[[#This Row],[BUYING PRIZE]]*InputData[[#This Row],[QUANTITY]]</f>
        <v>555</v>
      </c>
      <c r="M89" s="13">
        <f>InputData[[#This Row],[SELLING PRICE]]*InputData[[#This Row],[QUANTITY]]</f>
        <v>738.15</v>
      </c>
      <c r="N89" s="11">
        <f>DAY(InputData[[#This Row],[DATE]])</f>
        <v>16</v>
      </c>
      <c r="O89" s="11" t="str">
        <f t="shared" si="2"/>
        <v>Apr</v>
      </c>
      <c r="P89" s="11">
        <f t="shared" si="3"/>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3">
        <f>VLOOKUP(InputData[[#This Row],[PRODUCT ID]],MasterData[],5,0)</f>
        <v>72</v>
      </c>
      <c r="K90" s="13">
        <f>VLOOKUP(InputData[[#This Row],[PRODUCT ID]],MasterData[],6,0)</f>
        <v>79.92</v>
      </c>
      <c r="L90" s="13">
        <f>InputData[[#This Row],[BUYING PRIZE]]*InputData[[#This Row],[QUANTITY]]</f>
        <v>648</v>
      </c>
      <c r="M90" s="13">
        <f>InputData[[#This Row],[SELLING PRICE]]*InputData[[#This Row],[QUANTITY]]</f>
        <v>719.28</v>
      </c>
      <c r="N90" s="11">
        <f>DAY(InputData[[#This Row],[DATE]])</f>
        <v>18</v>
      </c>
      <c r="O90" s="11" t="str">
        <f t="shared" si="2"/>
        <v>Apr</v>
      </c>
      <c r="P90" s="11">
        <f t="shared" si="3"/>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3">
        <f>VLOOKUP(InputData[[#This Row],[PRODUCT ID]],MasterData[],5,0)</f>
        <v>150</v>
      </c>
      <c r="K91" s="13">
        <f>VLOOKUP(InputData[[#This Row],[PRODUCT ID]],MasterData[],6,0)</f>
        <v>210</v>
      </c>
      <c r="L91" s="13">
        <f>InputData[[#This Row],[BUYING PRIZE]]*InputData[[#This Row],[QUANTITY]]</f>
        <v>1950</v>
      </c>
      <c r="M91" s="13">
        <f>InputData[[#This Row],[SELLING PRICE]]*InputData[[#This Row],[QUANTITY]]</f>
        <v>2730</v>
      </c>
      <c r="N91" s="11">
        <f>DAY(InputData[[#This Row],[DATE]])</f>
        <v>18</v>
      </c>
      <c r="O91" s="11" t="str">
        <f t="shared" si="2"/>
        <v>Apr</v>
      </c>
      <c r="P91" s="11">
        <f t="shared" si="3"/>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3">
        <f>VLOOKUP(InputData[[#This Row],[PRODUCT ID]],MasterData[],5,0)</f>
        <v>120</v>
      </c>
      <c r="K92" s="13">
        <f>VLOOKUP(InputData[[#This Row],[PRODUCT ID]],MasterData[],6,0)</f>
        <v>162</v>
      </c>
      <c r="L92" s="13">
        <f>InputData[[#This Row],[BUYING PRIZE]]*InputData[[#This Row],[QUANTITY]]</f>
        <v>720</v>
      </c>
      <c r="M92" s="13">
        <f>InputData[[#This Row],[SELLING PRICE]]*InputData[[#This Row],[QUANTITY]]</f>
        <v>972</v>
      </c>
      <c r="N92" s="11">
        <f>DAY(InputData[[#This Row],[DATE]])</f>
        <v>23</v>
      </c>
      <c r="O92" s="11" t="str">
        <f t="shared" si="2"/>
        <v>Apr</v>
      </c>
      <c r="P92" s="11">
        <f t="shared" si="3"/>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3">
        <f>VLOOKUP(InputData[[#This Row],[PRODUCT ID]],MasterData[],5,0)</f>
        <v>37</v>
      </c>
      <c r="K93" s="13">
        <f>VLOOKUP(InputData[[#This Row],[PRODUCT ID]],MasterData[],6,0)</f>
        <v>41.81</v>
      </c>
      <c r="L93" s="13">
        <f>InputData[[#This Row],[BUYING PRIZE]]*InputData[[#This Row],[QUANTITY]]</f>
        <v>370</v>
      </c>
      <c r="M93" s="13">
        <f>InputData[[#This Row],[SELLING PRICE]]*InputData[[#This Row],[QUANTITY]]</f>
        <v>418.1</v>
      </c>
      <c r="N93" s="11">
        <f>DAY(InputData[[#This Row],[DATE]])</f>
        <v>23</v>
      </c>
      <c r="O93" s="11" t="str">
        <f t="shared" si="2"/>
        <v>Apr</v>
      </c>
      <c r="P93" s="11">
        <f t="shared" si="3"/>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3">
        <f>VLOOKUP(InputData[[#This Row],[PRODUCT ID]],MasterData[],5,0)</f>
        <v>148</v>
      </c>
      <c r="K94" s="13">
        <f>VLOOKUP(InputData[[#This Row],[PRODUCT ID]],MasterData[],6,0)</f>
        <v>201.28</v>
      </c>
      <c r="L94" s="13">
        <f>InputData[[#This Row],[BUYING PRIZE]]*InputData[[#This Row],[QUANTITY]]</f>
        <v>296</v>
      </c>
      <c r="M94" s="13">
        <f>InputData[[#This Row],[SELLING PRICE]]*InputData[[#This Row],[QUANTITY]]</f>
        <v>402.56</v>
      </c>
      <c r="N94" s="11">
        <f>DAY(InputData[[#This Row],[DATE]])</f>
        <v>24</v>
      </c>
      <c r="O94" s="11" t="str">
        <f t="shared" si="2"/>
        <v>Apr</v>
      </c>
      <c r="P94" s="11">
        <f t="shared" si="3"/>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3">
        <f>VLOOKUP(InputData[[#This Row],[PRODUCT ID]],MasterData[],5,0)</f>
        <v>67</v>
      </c>
      <c r="K95" s="13">
        <f>VLOOKUP(InputData[[#This Row],[PRODUCT ID]],MasterData[],6,0)</f>
        <v>85.76</v>
      </c>
      <c r="L95" s="13">
        <f>InputData[[#This Row],[BUYING PRIZE]]*InputData[[#This Row],[QUANTITY]]</f>
        <v>201</v>
      </c>
      <c r="M95" s="13">
        <f>InputData[[#This Row],[SELLING PRICE]]*InputData[[#This Row],[QUANTITY]]</f>
        <v>257.28000000000003</v>
      </c>
      <c r="N95" s="11">
        <f>DAY(InputData[[#This Row],[DATE]])</f>
        <v>26</v>
      </c>
      <c r="O95" s="11" t="str">
        <f t="shared" si="2"/>
        <v>Apr</v>
      </c>
      <c r="P95" s="11">
        <f t="shared" si="3"/>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3">
        <f>VLOOKUP(InputData[[#This Row],[PRODUCT ID]],MasterData[],5,0)</f>
        <v>148</v>
      </c>
      <c r="K96" s="13">
        <f>VLOOKUP(InputData[[#This Row],[PRODUCT ID]],MasterData[],6,0)</f>
        <v>201.28</v>
      </c>
      <c r="L96" s="13">
        <f>InputData[[#This Row],[BUYING PRIZE]]*InputData[[#This Row],[QUANTITY]]</f>
        <v>1036</v>
      </c>
      <c r="M96" s="13">
        <f>InputData[[#This Row],[SELLING PRICE]]*InputData[[#This Row],[QUANTITY]]</f>
        <v>1408.96</v>
      </c>
      <c r="N96" s="11">
        <f>DAY(InputData[[#This Row],[DATE]])</f>
        <v>29</v>
      </c>
      <c r="O96" s="11" t="str">
        <f t="shared" si="2"/>
        <v>Apr</v>
      </c>
      <c r="P96" s="11">
        <f t="shared" si="3"/>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3">
        <f>VLOOKUP(InputData[[#This Row],[PRODUCT ID]],MasterData[],5,0)</f>
        <v>47</v>
      </c>
      <c r="K97" s="13">
        <f>VLOOKUP(InputData[[#This Row],[PRODUCT ID]],MasterData[],6,0)</f>
        <v>53.11</v>
      </c>
      <c r="L97" s="13">
        <f>InputData[[#This Row],[BUYING PRIZE]]*InputData[[#This Row],[QUANTITY]]</f>
        <v>47</v>
      </c>
      <c r="M97" s="13">
        <f>InputData[[#This Row],[SELLING PRICE]]*InputData[[#This Row],[QUANTITY]]</f>
        <v>53.11</v>
      </c>
      <c r="N97" s="11">
        <f>DAY(InputData[[#This Row],[DATE]])</f>
        <v>30</v>
      </c>
      <c r="O97" s="11" t="str">
        <f t="shared" si="2"/>
        <v>Apr</v>
      </c>
      <c r="P97" s="11">
        <f t="shared" si="3"/>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3">
        <f>VLOOKUP(InputData[[#This Row],[PRODUCT ID]],MasterData[],5,0)</f>
        <v>37</v>
      </c>
      <c r="K98" s="13">
        <f>VLOOKUP(InputData[[#This Row],[PRODUCT ID]],MasterData[],6,0)</f>
        <v>49.21</v>
      </c>
      <c r="L98" s="13">
        <f>InputData[[#This Row],[BUYING PRIZE]]*InputData[[#This Row],[QUANTITY]]</f>
        <v>111</v>
      </c>
      <c r="M98" s="13">
        <f>InputData[[#This Row],[SELLING PRICE]]*InputData[[#This Row],[QUANTITY]]</f>
        <v>147.63</v>
      </c>
      <c r="N98" s="11">
        <f>DAY(InputData[[#This Row],[DATE]])</f>
        <v>1</v>
      </c>
      <c r="O98" s="11" t="str">
        <f t="shared" si="2"/>
        <v>May</v>
      </c>
      <c r="P98" s="11">
        <f t="shared" si="3"/>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3">
        <f>VLOOKUP(InputData[[#This Row],[PRODUCT ID]],MasterData[],5,0)</f>
        <v>120</v>
      </c>
      <c r="K99" s="13">
        <f>VLOOKUP(InputData[[#This Row],[PRODUCT ID]],MasterData[],6,0)</f>
        <v>162</v>
      </c>
      <c r="L99" s="13">
        <f>InputData[[#This Row],[BUYING PRIZE]]*InputData[[#This Row],[QUANTITY]]</f>
        <v>120</v>
      </c>
      <c r="M99" s="13">
        <f>InputData[[#This Row],[SELLING PRICE]]*InputData[[#This Row],[QUANTITY]]</f>
        <v>162</v>
      </c>
      <c r="N99" s="11">
        <f>DAY(InputData[[#This Row],[DATE]])</f>
        <v>1</v>
      </c>
      <c r="O99" s="11" t="str">
        <f t="shared" si="2"/>
        <v>May</v>
      </c>
      <c r="P99" s="11">
        <f t="shared" si="3"/>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3">
        <f>VLOOKUP(InputData[[#This Row],[PRODUCT ID]],MasterData[],5,0)</f>
        <v>55</v>
      </c>
      <c r="K100" s="13">
        <f>VLOOKUP(InputData[[#This Row],[PRODUCT ID]],MasterData[],6,0)</f>
        <v>58.3</v>
      </c>
      <c r="L100" s="13">
        <f>InputData[[#This Row],[BUYING PRIZE]]*InputData[[#This Row],[QUANTITY]]</f>
        <v>165</v>
      </c>
      <c r="M100" s="13">
        <f>InputData[[#This Row],[SELLING PRICE]]*InputData[[#This Row],[QUANTITY]]</f>
        <v>174.89999999999998</v>
      </c>
      <c r="N100" s="11">
        <f>DAY(InputData[[#This Row],[DATE]])</f>
        <v>3</v>
      </c>
      <c r="O100" s="11" t="str">
        <f t="shared" si="2"/>
        <v>May</v>
      </c>
      <c r="P100" s="11">
        <f t="shared" si="3"/>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3">
        <f>VLOOKUP(InputData[[#This Row],[PRODUCT ID]],MasterData[],5,0)</f>
        <v>12</v>
      </c>
      <c r="K101" s="13">
        <f>VLOOKUP(InputData[[#This Row],[PRODUCT ID]],MasterData[],6,0)</f>
        <v>15.719999999999999</v>
      </c>
      <c r="L101" s="13">
        <f>InputData[[#This Row],[BUYING PRIZE]]*InputData[[#This Row],[QUANTITY]]</f>
        <v>156</v>
      </c>
      <c r="M101" s="13">
        <f>InputData[[#This Row],[SELLING PRICE]]*InputData[[#This Row],[QUANTITY]]</f>
        <v>204.35999999999999</v>
      </c>
      <c r="N101" s="11">
        <f>DAY(InputData[[#This Row],[DATE]])</f>
        <v>4</v>
      </c>
      <c r="O101" s="11" t="str">
        <f t="shared" si="2"/>
        <v>May</v>
      </c>
      <c r="P101" s="11">
        <f t="shared" si="3"/>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3">
        <f>VLOOKUP(InputData[[#This Row],[PRODUCT ID]],MasterData[],5,0)</f>
        <v>112</v>
      </c>
      <c r="K102" s="13">
        <f>VLOOKUP(InputData[[#This Row],[PRODUCT ID]],MasterData[],6,0)</f>
        <v>146.72</v>
      </c>
      <c r="L102" s="13">
        <f>InputData[[#This Row],[BUYING PRIZE]]*InputData[[#This Row],[QUANTITY]]</f>
        <v>448</v>
      </c>
      <c r="M102" s="13">
        <f>InputData[[#This Row],[SELLING PRICE]]*InputData[[#This Row],[QUANTITY]]</f>
        <v>586.88</v>
      </c>
      <c r="N102" s="11">
        <f>DAY(InputData[[#This Row],[DATE]])</f>
        <v>4</v>
      </c>
      <c r="O102" s="11" t="str">
        <f t="shared" si="2"/>
        <v>May</v>
      </c>
      <c r="P102" s="11">
        <f t="shared" si="3"/>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3">
        <f>VLOOKUP(InputData[[#This Row],[PRODUCT ID]],MasterData[],5,0)</f>
        <v>6</v>
      </c>
      <c r="K103" s="13">
        <f>VLOOKUP(InputData[[#This Row],[PRODUCT ID]],MasterData[],6,0)</f>
        <v>7.8599999999999994</v>
      </c>
      <c r="L103" s="13">
        <f>InputData[[#This Row],[BUYING PRIZE]]*InputData[[#This Row],[QUANTITY]]</f>
        <v>78</v>
      </c>
      <c r="M103" s="13">
        <f>InputData[[#This Row],[SELLING PRICE]]*InputData[[#This Row],[QUANTITY]]</f>
        <v>102.17999999999999</v>
      </c>
      <c r="N103" s="11">
        <f>DAY(InputData[[#This Row],[DATE]])</f>
        <v>5</v>
      </c>
      <c r="O103" s="11" t="str">
        <f t="shared" si="2"/>
        <v>May</v>
      </c>
      <c r="P103" s="11">
        <f t="shared" si="3"/>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3">
        <f>VLOOKUP(InputData[[#This Row],[PRODUCT ID]],MasterData[],5,0)</f>
        <v>83</v>
      </c>
      <c r="K104" s="13">
        <f>VLOOKUP(InputData[[#This Row],[PRODUCT ID]],MasterData[],6,0)</f>
        <v>94.62</v>
      </c>
      <c r="L104" s="13">
        <f>InputData[[#This Row],[BUYING PRIZE]]*InputData[[#This Row],[QUANTITY]]</f>
        <v>1245</v>
      </c>
      <c r="M104" s="13">
        <f>InputData[[#This Row],[SELLING PRICE]]*InputData[[#This Row],[QUANTITY]]</f>
        <v>1419.3000000000002</v>
      </c>
      <c r="N104" s="11">
        <f>DAY(InputData[[#This Row],[DATE]])</f>
        <v>6</v>
      </c>
      <c r="O104" s="11" t="str">
        <f t="shared" si="2"/>
        <v>May</v>
      </c>
      <c r="P104" s="11">
        <f t="shared" si="3"/>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3">
        <f>VLOOKUP(InputData[[#This Row],[PRODUCT ID]],MasterData[],5,0)</f>
        <v>6</v>
      </c>
      <c r="K105" s="13">
        <f>VLOOKUP(InputData[[#This Row],[PRODUCT ID]],MasterData[],6,0)</f>
        <v>7.8599999999999994</v>
      </c>
      <c r="L105" s="13">
        <f>InputData[[#This Row],[BUYING PRIZE]]*InputData[[#This Row],[QUANTITY]]</f>
        <v>36</v>
      </c>
      <c r="M105" s="13">
        <f>InputData[[#This Row],[SELLING PRICE]]*InputData[[#This Row],[QUANTITY]]</f>
        <v>47.16</v>
      </c>
      <c r="N105" s="11">
        <f>DAY(InputData[[#This Row],[DATE]])</f>
        <v>6</v>
      </c>
      <c r="O105" s="11" t="str">
        <f t="shared" si="2"/>
        <v>May</v>
      </c>
      <c r="P105" s="11">
        <f t="shared" si="3"/>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3">
        <f>VLOOKUP(InputData[[#This Row],[PRODUCT ID]],MasterData[],5,0)</f>
        <v>37</v>
      </c>
      <c r="K106" s="13">
        <f>VLOOKUP(InputData[[#This Row],[PRODUCT ID]],MasterData[],6,0)</f>
        <v>49.21</v>
      </c>
      <c r="L106" s="13">
        <f>InputData[[#This Row],[BUYING PRIZE]]*InputData[[#This Row],[QUANTITY]]</f>
        <v>37</v>
      </c>
      <c r="M106" s="13">
        <f>InputData[[#This Row],[SELLING PRICE]]*InputData[[#This Row],[QUANTITY]]</f>
        <v>49.21</v>
      </c>
      <c r="N106" s="11">
        <f>DAY(InputData[[#This Row],[DATE]])</f>
        <v>7</v>
      </c>
      <c r="O106" s="11" t="str">
        <f t="shared" si="2"/>
        <v>May</v>
      </c>
      <c r="P106" s="11">
        <f t="shared" si="3"/>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3">
        <f>VLOOKUP(InputData[[#This Row],[PRODUCT ID]],MasterData[],5,0)</f>
        <v>13</v>
      </c>
      <c r="K107" s="13">
        <f>VLOOKUP(InputData[[#This Row],[PRODUCT ID]],MasterData[],6,0)</f>
        <v>16.64</v>
      </c>
      <c r="L107" s="13">
        <f>InputData[[#This Row],[BUYING PRIZE]]*InputData[[#This Row],[QUANTITY]]</f>
        <v>78</v>
      </c>
      <c r="M107" s="13">
        <f>InputData[[#This Row],[SELLING PRICE]]*InputData[[#This Row],[QUANTITY]]</f>
        <v>99.84</v>
      </c>
      <c r="N107" s="11">
        <f>DAY(InputData[[#This Row],[DATE]])</f>
        <v>9</v>
      </c>
      <c r="O107" s="11" t="str">
        <f t="shared" si="2"/>
        <v>May</v>
      </c>
      <c r="P107" s="11">
        <f t="shared" si="3"/>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3">
        <f>VLOOKUP(InputData[[#This Row],[PRODUCT ID]],MasterData[],5,0)</f>
        <v>37</v>
      </c>
      <c r="K108" s="13">
        <f>VLOOKUP(InputData[[#This Row],[PRODUCT ID]],MasterData[],6,0)</f>
        <v>41.81</v>
      </c>
      <c r="L108" s="13">
        <f>InputData[[#This Row],[BUYING PRIZE]]*InputData[[#This Row],[QUANTITY]]</f>
        <v>296</v>
      </c>
      <c r="M108" s="13">
        <f>InputData[[#This Row],[SELLING PRICE]]*InputData[[#This Row],[QUANTITY]]</f>
        <v>334.48</v>
      </c>
      <c r="N108" s="11">
        <f>DAY(InputData[[#This Row],[DATE]])</f>
        <v>9</v>
      </c>
      <c r="O108" s="11" t="str">
        <f t="shared" si="2"/>
        <v>May</v>
      </c>
      <c r="P108" s="11">
        <f t="shared" si="3"/>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3">
        <f>VLOOKUP(InputData[[#This Row],[PRODUCT ID]],MasterData[],5,0)</f>
        <v>13</v>
      </c>
      <c r="K109" s="13">
        <f>VLOOKUP(InputData[[#This Row],[PRODUCT ID]],MasterData[],6,0)</f>
        <v>16.64</v>
      </c>
      <c r="L109" s="13">
        <f>InputData[[#This Row],[BUYING PRIZE]]*InputData[[#This Row],[QUANTITY]]</f>
        <v>39</v>
      </c>
      <c r="M109" s="13">
        <f>InputData[[#This Row],[SELLING PRICE]]*InputData[[#This Row],[QUANTITY]]</f>
        <v>49.92</v>
      </c>
      <c r="N109" s="11">
        <f>DAY(InputData[[#This Row],[DATE]])</f>
        <v>12</v>
      </c>
      <c r="O109" s="11" t="str">
        <f t="shared" si="2"/>
        <v>May</v>
      </c>
      <c r="P109" s="11">
        <f t="shared" si="3"/>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3">
        <f>VLOOKUP(InputData[[#This Row],[PRODUCT ID]],MasterData[],5,0)</f>
        <v>5</v>
      </c>
      <c r="K110" s="13">
        <f>VLOOKUP(InputData[[#This Row],[PRODUCT ID]],MasterData[],6,0)</f>
        <v>6.7</v>
      </c>
      <c r="L110" s="13">
        <f>InputData[[#This Row],[BUYING PRIZE]]*InputData[[#This Row],[QUANTITY]]</f>
        <v>75</v>
      </c>
      <c r="M110" s="13">
        <f>InputData[[#This Row],[SELLING PRICE]]*InputData[[#This Row],[QUANTITY]]</f>
        <v>100.5</v>
      </c>
      <c r="N110" s="11">
        <f>DAY(InputData[[#This Row],[DATE]])</f>
        <v>12</v>
      </c>
      <c r="O110" s="11" t="str">
        <f t="shared" si="2"/>
        <v>May</v>
      </c>
      <c r="P110" s="11">
        <f t="shared" si="3"/>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3">
        <f>VLOOKUP(InputData[[#This Row],[PRODUCT ID]],MasterData[],5,0)</f>
        <v>47</v>
      </c>
      <c r="K111" s="13">
        <f>VLOOKUP(InputData[[#This Row],[PRODUCT ID]],MasterData[],6,0)</f>
        <v>53.11</v>
      </c>
      <c r="L111" s="13">
        <f>InputData[[#This Row],[BUYING PRIZE]]*InputData[[#This Row],[QUANTITY]]</f>
        <v>188</v>
      </c>
      <c r="M111" s="13">
        <f>InputData[[#This Row],[SELLING PRICE]]*InputData[[#This Row],[QUANTITY]]</f>
        <v>212.44</v>
      </c>
      <c r="N111" s="11">
        <f>DAY(InputData[[#This Row],[DATE]])</f>
        <v>13</v>
      </c>
      <c r="O111" s="11" t="str">
        <f t="shared" si="2"/>
        <v>May</v>
      </c>
      <c r="P111" s="11">
        <f t="shared" si="3"/>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3">
        <f>VLOOKUP(InputData[[#This Row],[PRODUCT ID]],MasterData[],5,0)</f>
        <v>120</v>
      </c>
      <c r="K112" s="13">
        <f>VLOOKUP(InputData[[#This Row],[PRODUCT ID]],MasterData[],6,0)</f>
        <v>162</v>
      </c>
      <c r="L112" s="13">
        <f>InputData[[#This Row],[BUYING PRIZE]]*InputData[[#This Row],[QUANTITY]]</f>
        <v>240</v>
      </c>
      <c r="M112" s="13">
        <f>InputData[[#This Row],[SELLING PRICE]]*InputData[[#This Row],[QUANTITY]]</f>
        <v>324</v>
      </c>
      <c r="N112" s="11">
        <f>DAY(InputData[[#This Row],[DATE]])</f>
        <v>20</v>
      </c>
      <c r="O112" s="11" t="str">
        <f t="shared" si="2"/>
        <v>May</v>
      </c>
      <c r="P112" s="11">
        <f t="shared" si="3"/>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3">
        <f>VLOOKUP(InputData[[#This Row],[PRODUCT ID]],MasterData[],5,0)</f>
        <v>90</v>
      </c>
      <c r="K113" s="13">
        <f>VLOOKUP(InputData[[#This Row],[PRODUCT ID]],MasterData[],6,0)</f>
        <v>115.2</v>
      </c>
      <c r="L113" s="13">
        <f>InputData[[#This Row],[BUYING PRIZE]]*InputData[[#This Row],[QUANTITY]]</f>
        <v>990</v>
      </c>
      <c r="M113" s="13">
        <f>InputData[[#This Row],[SELLING PRICE]]*InputData[[#This Row],[QUANTITY]]</f>
        <v>1267.2</v>
      </c>
      <c r="N113" s="11">
        <f>DAY(InputData[[#This Row],[DATE]])</f>
        <v>23</v>
      </c>
      <c r="O113" s="11" t="str">
        <f t="shared" si="2"/>
        <v>May</v>
      </c>
      <c r="P113" s="11">
        <f t="shared" si="3"/>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3">
        <f>VLOOKUP(InputData[[#This Row],[PRODUCT ID]],MasterData[],5,0)</f>
        <v>141</v>
      </c>
      <c r="K114" s="13">
        <f>VLOOKUP(InputData[[#This Row],[PRODUCT ID]],MasterData[],6,0)</f>
        <v>149.46</v>
      </c>
      <c r="L114" s="13">
        <f>InputData[[#This Row],[BUYING PRIZE]]*InputData[[#This Row],[QUANTITY]]</f>
        <v>1833</v>
      </c>
      <c r="M114" s="13">
        <f>InputData[[#This Row],[SELLING PRICE]]*InputData[[#This Row],[QUANTITY]]</f>
        <v>1942.98</v>
      </c>
      <c r="N114" s="11">
        <f>DAY(InputData[[#This Row],[DATE]])</f>
        <v>30</v>
      </c>
      <c r="O114" s="11" t="str">
        <f t="shared" si="2"/>
        <v>May</v>
      </c>
      <c r="P114" s="11">
        <f t="shared" si="3"/>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3">
        <f>VLOOKUP(InputData[[#This Row],[PRODUCT ID]],MasterData[],5,0)</f>
        <v>112</v>
      </c>
      <c r="K115" s="13">
        <f>VLOOKUP(InputData[[#This Row],[PRODUCT ID]],MasterData[],6,0)</f>
        <v>122.08</v>
      </c>
      <c r="L115" s="13">
        <f>InputData[[#This Row],[BUYING PRIZE]]*InputData[[#This Row],[QUANTITY]]</f>
        <v>672</v>
      </c>
      <c r="M115" s="13">
        <f>InputData[[#This Row],[SELLING PRICE]]*InputData[[#This Row],[QUANTITY]]</f>
        <v>732.48</v>
      </c>
      <c r="N115" s="11">
        <f>DAY(InputData[[#This Row],[DATE]])</f>
        <v>30</v>
      </c>
      <c r="O115" s="11" t="str">
        <f t="shared" si="2"/>
        <v>May</v>
      </c>
      <c r="P115" s="11">
        <f t="shared" si="3"/>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3">
        <f>VLOOKUP(InputData[[#This Row],[PRODUCT ID]],MasterData[],5,0)</f>
        <v>126</v>
      </c>
      <c r="K116" s="13">
        <f>VLOOKUP(InputData[[#This Row],[PRODUCT ID]],MasterData[],6,0)</f>
        <v>162.54</v>
      </c>
      <c r="L116" s="13">
        <f>InputData[[#This Row],[BUYING PRIZE]]*InputData[[#This Row],[QUANTITY]]</f>
        <v>1260</v>
      </c>
      <c r="M116" s="13">
        <f>InputData[[#This Row],[SELLING PRICE]]*InputData[[#This Row],[QUANTITY]]</f>
        <v>1625.3999999999999</v>
      </c>
      <c r="N116" s="11">
        <f>DAY(InputData[[#This Row],[DATE]])</f>
        <v>3</v>
      </c>
      <c r="O116" s="11" t="str">
        <f t="shared" si="2"/>
        <v>Jun</v>
      </c>
      <c r="P116" s="11">
        <f t="shared" si="3"/>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3">
        <f>VLOOKUP(InputData[[#This Row],[PRODUCT ID]],MasterData[],5,0)</f>
        <v>61</v>
      </c>
      <c r="K117" s="13">
        <f>VLOOKUP(InputData[[#This Row],[PRODUCT ID]],MasterData[],6,0)</f>
        <v>76.25</v>
      </c>
      <c r="L117" s="13">
        <f>InputData[[#This Row],[BUYING PRIZE]]*InputData[[#This Row],[QUANTITY]]</f>
        <v>488</v>
      </c>
      <c r="M117" s="13">
        <f>InputData[[#This Row],[SELLING PRICE]]*InputData[[#This Row],[QUANTITY]]</f>
        <v>610</v>
      </c>
      <c r="N117" s="11">
        <f>DAY(InputData[[#This Row],[DATE]])</f>
        <v>4</v>
      </c>
      <c r="O117" s="11" t="str">
        <f t="shared" si="2"/>
        <v>Jun</v>
      </c>
      <c r="P117" s="11">
        <f t="shared" si="3"/>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3">
        <f>VLOOKUP(InputData[[#This Row],[PRODUCT ID]],MasterData[],5,0)</f>
        <v>61</v>
      </c>
      <c r="K118" s="13">
        <f>VLOOKUP(InputData[[#This Row],[PRODUCT ID]],MasterData[],6,0)</f>
        <v>76.25</v>
      </c>
      <c r="L118" s="13">
        <f>InputData[[#This Row],[BUYING PRIZE]]*InputData[[#This Row],[QUANTITY]]</f>
        <v>732</v>
      </c>
      <c r="M118" s="13">
        <f>InputData[[#This Row],[SELLING PRICE]]*InputData[[#This Row],[QUANTITY]]</f>
        <v>915</v>
      </c>
      <c r="N118" s="11">
        <f>DAY(InputData[[#This Row],[DATE]])</f>
        <v>4</v>
      </c>
      <c r="O118" s="11" t="str">
        <f t="shared" si="2"/>
        <v>Jun</v>
      </c>
      <c r="P118" s="11">
        <f t="shared" si="3"/>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3">
        <f>VLOOKUP(InputData[[#This Row],[PRODUCT ID]],MasterData[],5,0)</f>
        <v>121</v>
      </c>
      <c r="K119" s="13">
        <f>VLOOKUP(InputData[[#This Row],[PRODUCT ID]],MasterData[],6,0)</f>
        <v>141.57</v>
      </c>
      <c r="L119" s="13">
        <f>InputData[[#This Row],[BUYING PRIZE]]*InputData[[#This Row],[QUANTITY]]</f>
        <v>1815</v>
      </c>
      <c r="M119" s="13">
        <f>InputData[[#This Row],[SELLING PRICE]]*InputData[[#This Row],[QUANTITY]]</f>
        <v>2123.5499999999997</v>
      </c>
      <c r="N119" s="11">
        <f>DAY(InputData[[#This Row],[DATE]])</f>
        <v>5</v>
      </c>
      <c r="O119" s="11" t="str">
        <f t="shared" si="2"/>
        <v>Jun</v>
      </c>
      <c r="P119" s="11">
        <f t="shared" si="3"/>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3">
        <f>VLOOKUP(InputData[[#This Row],[PRODUCT ID]],MasterData[],5,0)</f>
        <v>5</v>
      </c>
      <c r="K120" s="13">
        <f>VLOOKUP(InputData[[#This Row],[PRODUCT ID]],MasterData[],6,0)</f>
        <v>6.7</v>
      </c>
      <c r="L120" s="13">
        <f>InputData[[#This Row],[BUYING PRIZE]]*InputData[[#This Row],[QUANTITY]]</f>
        <v>50</v>
      </c>
      <c r="M120" s="13">
        <f>InputData[[#This Row],[SELLING PRICE]]*InputData[[#This Row],[QUANTITY]]</f>
        <v>67</v>
      </c>
      <c r="N120" s="11">
        <f>DAY(InputData[[#This Row],[DATE]])</f>
        <v>5</v>
      </c>
      <c r="O120" s="11" t="str">
        <f t="shared" si="2"/>
        <v>Jun</v>
      </c>
      <c r="P120" s="11">
        <f t="shared" si="3"/>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3">
        <f>VLOOKUP(InputData[[#This Row],[PRODUCT ID]],MasterData[],5,0)</f>
        <v>95</v>
      </c>
      <c r="K121" s="13">
        <f>VLOOKUP(InputData[[#This Row],[PRODUCT ID]],MasterData[],6,0)</f>
        <v>119.7</v>
      </c>
      <c r="L121" s="13">
        <f>InputData[[#This Row],[BUYING PRIZE]]*InputData[[#This Row],[QUANTITY]]</f>
        <v>570</v>
      </c>
      <c r="M121" s="13">
        <f>InputData[[#This Row],[SELLING PRICE]]*InputData[[#This Row],[QUANTITY]]</f>
        <v>718.2</v>
      </c>
      <c r="N121" s="11">
        <f>DAY(InputData[[#This Row],[DATE]])</f>
        <v>6</v>
      </c>
      <c r="O121" s="11" t="str">
        <f t="shared" si="2"/>
        <v>Jun</v>
      </c>
      <c r="P121" s="11">
        <f t="shared" si="3"/>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3">
        <f>VLOOKUP(InputData[[#This Row],[PRODUCT ID]],MasterData[],5,0)</f>
        <v>37</v>
      </c>
      <c r="K122" s="13">
        <f>VLOOKUP(InputData[[#This Row],[PRODUCT ID]],MasterData[],6,0)</f>
        <v>41.81</v>
      </c>
      <c r="L122" s="13">
        <f>InputData[[#This Row],[BUYING PRIZE]]*InputData[[#This Row],[QUANTITY]]</f>
        <v>407</v>
      </c>
      <c r="M122" s="13">
        <f>InputData[[#This Row],[SELLING PRICE]]*InputData[[#This Row],[QUANTITY]]</f>
        <v>459.91</v>
      </c>
      <c r="N122" s="11">
        <f>DAY(InputData[[#This Row],[DATE]])</f>
        <v>8</v>
      </c>
      <c r="O122" s="11" t="str">
        <f t="shared" si="2"/>
        <v>Jun</v>
      </c>
      <c r="P122" s="11">
        <f t="shared" si="3"/>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3">
        <f>VLOOKUP(InputData[[#This Row],[PRODUCT ID]],MasterData[],5,0)</f>
        <v>44</v>
      </c>
      <c r="K123" s="13">
        <f>VLOOKUP(InputData[[#This Row],[PRODUCT ID]],MasterData[],6,0)</f>
        <v>48.84</v>
      </c>
      <c r="L123" s="13">
        <f>InputData[[#This Row],[BUYING PRIZE]]*InputData[[#This Row],[QUANTITY]]</f>
        <v>484</v>
      </c>
      <c r="M123" s="13">
        <f>InputData[[#This Row],[SELLING PRICE]]*InputData[[#This Row],[QUANTITY]]</f>
        <v>537.24</v>
      </c>
      <c r="N123" s="11">
        <f>DAY(InputData[[#This Row],[DATE]])</f>
        <v>8</v>
      </c>
      <c r="O123" s="11" t="str">
        <f t="shared" si="2"/>
        <v>Jun</v>
      </c>
      <c r="P123" s="11">
        <f t="shared" si="3"/>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3">
        <f>VLOOKUP(InputData[[#This Row],[PRODUCT ID]],MasterData[],5,0)</f>
        <v>98</v>
      </c>
      <c r="K124" s="13">
        <f>VLOOKUP(InputData[[#This Row],[PRODUCT ID]],MasterData[],6,0)</f>
        <v>103.88</v>
      </c>
      <c r="L124" s="13">
        <f>InputData[[#This Row],[BUYING PRIZE]]*InputData[[#This Row],[QUANTITY]]</f>
        <v>686</v>
      </c>
      <c r="M124" s="13">
        <f>InputData[[#This Row],[SELLING PRICE]]*InputData[[#This Row],[QUANTITY]]</f>
        <v>727.16</v>
      </c>
      <c r="N124" s="11">
        <f>DAY(InputData[[#This Row],[DATE]])</f>
        <v>9</v>
      </c>
      <c r="O124" s="11" t="str">
        <f t="shared" si="2"/>
        <v>Jun</v>
      </c>
      <c r="P124" s="11">
        <f t="shared" si="3"/>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3">
        <f>VLOOKUP(InputData[[#This Row],[PRODUCT ID]],MasterData[],5,0)</f>
        <v>89</v>
      </c>
      <c r="K125" s="13">
        <f>VLOOKUP(InputData[[#This Row],[PRODUCT ID]],MasterData[],6,0)</f>
        <v>117.48</v>
      </c>
      <c r="L125" s="13">
        <f>InputData[[#This Row],[BUYING PRIZE]]*InputData[[#This Row],[QUANTITY]]</f>
        <v>1068</v>
      </c>
      <c r="M125" s="13">
        <f>InputData[[#This Row],[SELLING PRICE]]*InputData[[#This Row],[QUANTITY]]</f>
        <v>1409.76</v>
      </c>
      <c r="N125" s="11">
        <f>DAY(InputData[[#This Row],[DATE]])</f>
        <v>11</v>
      </c>
      <c r="O125" s="11" t="str">
        <f t="shared" si="2"/>
        <v>Jun</v>
      </c>
      <c r="P125" s="11">
        <f t="shared" si="3"/>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3">
        <f>VLOOKUP(InputData[[#This Row],[PRODUCT ID]],MasterData[],5,0)</f>
        <v>138</v>
      </c>
      <c r="K126" s="13">
        <f>VLOOKUP(InputData[[#This Row],[PRODUCT ID]],MasterData[],6,0)</f>
        <v>173.88</v>
      </c>
      <c r="L126" s="13">
        <f>InputData[[#This Row],[BUYING PRIZE]]*InputData[[#This Row],[QUANTITY]]</f>
        <v>828</v>
      </c>
      <c r="M126" s="13">
        <f>InputData[[#This Row],[SELLING PRICE]]*InputData[[#This Row],[QUANTITY]]</f>
        <v>1043.28</v>
      </c>
      <c r="N126" s="11">
        <f>DAY(InputData[[#This Row],[DATE]])</f>
        <v>12</v>
      </c>
      <c r="O126" s="11" t="str">
        <f t="shared" si="2"/>
        <v>Jun</v>
      </c>
      <c r="P126" s="11">
        <f t="shared" si="3"/>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3">
        <f>VLOOKUP(InputData[[#This Row],[PRODUCT ID]],MasterData[],5,0)</f>
        <v>7</v>
      </c>
      <c r="K127" s="13">
        <f>VLOOKUP(InputData[[#This Row],[PRODUCT ID]],MasterData[],6,0)</f>
        <v>8.33</v>
      </c>
      <c r="L127" s="13">
        <f>InputData[[#This Row],[BUYING PRIZE]]*InputData[[#This Row],[QUANTITY]]</f>
        <v>70</v>
      </c>
      <c r="M127" s="13">
        <f>InputData[[#This Row],[SELLING PRICE]]*InputData[[#This Row],[QUANTITY]]</f>
        <v>83.3</v>
      </c>
      <c r="N127" s="11">
        <f>DAY(InputData[[#This Row],[DATE]])</f>
        <v>14</v>
      </c>
      <c r="O127" s="11" t="str">
        <f t="shared" si="2"/>
        <v>Jun</v>
      </c>
      <c r="P127" s="11">
        <f t="shared" si="3"/>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3">
        <f>VLOOKUP(InputData[[#This Row],[PRODUCT ID]],MasterData[],5,0)</f>
        <v>150</v>
      </c>
      <c r="K128" s="13">
        <f>VLOOKUP(InputData[[#This Row],[PRODUCT ID]],MasterData[],6,0)</f>
        <v>210</v>
      </c>
      <c r="L128" s="13">
        <f>InputData[[#This Row],[BUYING PRIZE]]*InputData[[#This Row],[QUANTITY]]</f>
        <v>750</v>
      </c>
      <c r="M128" s="13">
        <f>InputData[[#This Row],[SELLING PRICE]]*InputData[[#This Row],[QUANTITY]]</f>
        <v>1050</v>
      </c>
      <c r="N128" s="11">
        <f>DAY(InputData[[#This Row],[DATE]])</f>
        <v>16</v>
      </c>
      <c r="O128" s="11" t="str">
        <f t="shared" si="2"/>
        <v>Jun</v>
      </c>
      <c r="P128" s="11">
        <f t="shared" si="3"/>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3">
        <f>VLOOKUP(InputData[[#This Row],[PRODUCT ID]],MasterData[],5,0)</f>
        <v>12</v>
      </c>
      <c r="K129" s="13">
        <f>VLOOKUP(InputData[[#This Row],[PRODUCT ID]],MasterData[],6,0)</f>
        <v>15.719999999999999</v>
      </c>
      <c r="L129" s="13">
        <f>InputData[[#This Row],[BUYING PRIZE]]*InputData[[#This Row],[QUANTITY]]</f>
        <v>144</v>
      </c>
      <c r="M129" s="13">
        <f>InputData[[#This Row],[SELLING PRICE]]*InputData[[#This Row],[QUANTITY]]</f>
        <v>188.64</v>
      </c>
      <c r="N129" s="11">
        <f>DAY(InputData[[#This Row],[DATE]])</f>
        <v>16</v>
      </c>
      <c r="O129" s="11" t="str">
        <f t="shared" si="2"/>
        <v>Jun</v>
      </c>
      <c r="P129" s="11">
        <f t="shared" si="3"/>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3">
        <f>VLOOKUP(InputData[[#This Row],[PRODUCT ID]],MasterData[],5,0)</f>
        <v>37</v>
      </c>
      <c r="K130" s="13">
        <f>VLOOKUP(InputData[[#This Row],[PRODUCT ID]],MasterData[],6,0)</f>
        <v>42.55</v>
      </c>
      <c r="L130" s="13">
        <f>InputData[[#This Row],[BUYING PRIZE]]*InputData[[#This Row],[QUANTITY]]</f>
        <v>407</v>
      </c>
      <c r="M130" s="13">
        <f>InputData[[#This Row],[SELLING PRICE]]*InputData[[#This Row],[QUANTITY]]</f>
        <v>468.04999999999995</v>
      </c>
      <c r="N130" s="11">
        <f>DAY(InputData[[#This Row],[DATE]])</f>
        <v>16</v>
      </c>
      <c r="O130" s="11" t="str">
        <f t="shared" ref="O130:O193" si="4">TEXT(A130, "mmm")</f>
        <v>Jun</v>
      </c>
      <c r="P130" s="11">
        <f t="shared" ref="P130:P193" si="5">YEAR(A130)</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3">
        <f>VLOOKUP(InputData[[#This Row],[PRODUCT ID]],MasterData[],5,0)</f>
        <v>7</v>
      </c>
      <c r="K131" s="13">
        <f>VLOOKUP(InputData[[#This Row],[PRODUCT ID]],MasterData[],6,0)</f>
        <v>8.33</v>
      </c>
      <c r="L131" s="13">
        <f>InputData[[#This Row],[BUYING PRIZE]]*InputData[[#This Row],[QUANTITY]]</f>
        <v>91</v>
      </c>
      <c r="M131" s="13">
        <f>InputData[[#This Row],[SELLING PRICE]]*InputData[[#This Row],[QUANTITY]]</f>
        <v>108.29</v>
      </c>
      <c r="N131" s="11">
        <f>DAY(InputData[[#This Row],[DATE]])</f>
        <v>18</v>
      </c>
      <c r="O131" s="11" t="str">
        <f t="shared" si="4"/>
        <v>Jun</v>
      </c>
      <c r="P131" s="11">
        <f t="shared" si="5"/>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3">
        <f>VLOOKUP(InputData[[#This Row],[PRODUCT ID]],MasterData[],5,0)</f>
        <v>138</v>
      </c>
      <c r="K132" s="13">
        <f>VLOOKUP(InputData[[#This Row],[PRODUCT ID]],MasterData[],6,0)</f>
        <v>173.88</v>
      </c>
      <c r="L132" s="13">
        <f>InputData[[#This Row],[BUYING PRIZE]]*InputData[[#This Row],[QUANTITY]]</f>
        <v>690</v>
      </c>
      <c r="M132" s="13">
        <f>InputData[[#This Row],[SELLING PRICE]]*InputData[[#This Row],[QUANTITY]]</f>
        <v>869.4</v>
      </c>
      <c r="N132" s="11">
        <f>DAY(InputData[[#This Row],[DATE]])</f>
        <v>19</v>
      </c>
      <c r="O132" s="11" t="str">
        <f t="shared" si="4"/>
        <v>Jun</v>
      </c>
      <c r="P132" s="11">
        <f t="shared" si="5"/>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3">
        <f>VLOOKUP(InputData[[#This Row],[PRODUCT ID]],MasterData[],5,0)</f>
        <v>13</v>
      </c>
      <c r="K133" s="13">
        <f>VLOOKUP(InputData[[#This Row],[PRODUCT ID]],MasterData[],6,0)</f>
        <v>16.64</v>
      </c>
      <c r="L133" s="13">
        <f>InputData[[#This Row],[BUYING PRIZE]]*InputData[[#This Row],[QUANTITY]]</f>
        <v>13</v>
      </c>
      <c r="M133" s="13">
        <f>InputData[[#This Row],[SELLING PRICE]]*InputData[[#This Row],[QUANTITY]]</f>
        <v>16.64</v>
      </c>
      <c r="N133" s="11">
        <f>DAY(InputData[[#This Row],[DATE]])</f>
        <v>20</v>
      </c>
      <c r="O133" s="11" t="str">
        <f t="shared" si="4"/>
        <v>Jun</v>
      </c>
      <c r="P133" s="11">
        <f t="shared" si="5"/>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3">
        <f>VLOOKUP(InputData[[#This Row],[PRODUCT ID]],MasterData[],5,0)</f>
        <v>13</v>
      </c>
      <c r="K134" s="13">
        <f>VLOOKUP(InputData[[#This Row],[PRODUCT ID]],MasterData[],6,0)</f>
        <v>16.64</v>
      </c>
      <c r="L134" s="13">
        <f>InputData[[#This Row],[BUYING PRIZE]]*InputData[[#This Row],[QUANTITY]]</f>
        <v>52</v>
      </c>
      <c r="M134" s="13">
        <f>InputData[[#This Row],[SELLING PRICE]]*InputData[[#This Row],[QUANTITY]]</f>
        <v>66.56</v>
      </c>
      <c r="N134" s="11">
        <f>DAY(InputData[[#This Row],[DATE]])</f>
        <v>23</v>
      </c>
      <c r="O134" s="11" t="str">
        <f t="shared" si="4"/>
        <v>Jun</v>
      </c>
      <c r="P134" s="11">
        <f t="shared" si="5"/>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3">
        <f>VLOOKUP(InputData[[#This Row],[PRODUCT ID]],MasterData[],5,0)</f>
        <v>44</v>
      </c>
      <c r="K135" s="13">
        <f>VLOOKUP(InputData[[#This Row],[PRODUCT ID]],MasterData[],6,0)</f>
        <v>48.4</v>
      </c>
      <c r="L135" s="13">
        <f>InputData[[#This Row],[BUYING PRIZE]]*InputData[[#This Row],[QUANTITY]]</f>
        <v>572</v>
      </c>
      <c r="M135" s="13">
        <f>InputData[[#This Row],[SELLING PRICE]]*InputData[[#This Row],[QUANTITY]]</f>
        <v>629.19999999999993</v>
      </c>
      <c r="N135" s="11">
        <f>DAY(InputData[[#This Row],[DATE]])</f>
        <v>24</v>
      </c>
      <c r="O135" s="11" t="str">
        <f t="shared" si="4"/>
        <v>Jun</v>
      </c>
      <c r="P135" s="11">
        <f t="shared" si="5"/>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3">
        <f>VLOOKUP(InputData[[#This Row],[PRODUCT ID]],MasterData[],5,0)</f>
        <v>6</v>
      </c>
      <c r="K136" s="13">
        <f>VLOOKUP(InputData[[#This Row],[PRODUCT ID]],MasterData[],6,0)</f>
        <v>7.8599999999999994</v>
      </c>
      <c r="L136" s="13">
        <f>InputData[[#This Row],[BUYING PRIZE]]*InputData[[#This Row],[QUANTITY]]</f>
        <v>42</v>
      </c>
      <c r="M136" s="13">
        <f>InputData[[#This Row],[SELLING PRICE]]*InputData[[#This Row],[QUANTITY]]</f>
        <v>55.019999999999996</v>
      </c>
      <c r="N136" s="11">
        <f>DAY(InputData[[#This Row],[DATE]])</f>
        <v>26</v>
      </c>
      <c r="O136" s="11" t="str">
        <f t="shared" si="4"/>
        <v>Jun</v>
      </c>
      <c r="P136" s="11">
        <f t="shared" si="5"/>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3">
        <f>VLOOKUP(InputData[[#This Row],[PRODUCT ID]],MasterData[],5,0)</f>
        <v>133</v>
      </c>
      <c r="K137" s="13">
        <f>VLOOKUP(InputData[[#This Row],[PRODUCT ID]],MasterData[],6,0)</f>
        <v>155.61000000000001</v>
      </c>
      <c r="L137" s="13">
        <f>InputData[[#This Row],[BUYING PRIZE]]*InputData[[#This Row],[QUANTITY]]</f>
        <v>1463</v>
      </c>
      <c r="M137" s="13">
        <f>InputData[[#This Row],[SELLING PRICE]]*InputData[[#This Row],[QUANTITY]]</f>
        <v>1711.71</v>
      </c>
      <c r="N137" s="11">
        <f>DAY(InputData[[#This Row],[DATE]])</f>
        <v>27</v>
      </c>
      <c r="O137" s="11" t="str">
        <f t="shared" si="4"/>
        <v>Jun</v>
      </c>
      <c r="P137" s="11">
        <f t="shared" si="5"/>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3">
        <f>VLOOKUP(InputData[[#This Row],[PRODUCT ID]],MasterData[],5,0)</f>
        <v>126</v>
      </c>
      <c r="K138" s="13">
        <f>VLOOKUP(InputData[[#This Row],[PRODUCT ID]],MasterData[],6,0)</f>
        <v>162.54</v>
      </c>
      <c r="L138" s="13">
        <f>InputData[[#This Row],[BUYING PRIZE]]*InputData[[#This Row],[QUANTITY]]</f>
        <v>252</v>
      </c>
      <c r="M138" s="13">
        <f>InputData[[#This Row],[SELLING PRICE]]*InputData[[#This Row],[QUANTITY]]</f>
        <v>325.08</v>
      </c>
      <c r="N138" s="11">
        <f>DAY(InputData[[#This Row],[DATE]])</f>
        <v>28</v>
      </c>
      <c r="O138" s="11" t="str">
        <f t="shared" si="4"/>
        <v>Jun</v>
      </c>
      <c r="P138" s="11">
        <f t="shared" si="5"/>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3">
        <f>VLOOKUP(InputData[[#This Row],[PRODUCT ID]],MasterData[],5,0)</f>
        <v>5</v>
      </c>
      <c r="K139" s="13">
        <f>VLOOKUP(InputData[[#This Row],[PRODUCT ID]],MasterData[],6,0)</f>
        <v>6.7</v>
      </c>
      <c r="L139" s="13">
        <f>InputData[[#This Row],[BUYING PRIZE]]*InputData[[#This Row],[QUANTITY]]</f>
        <v>35</v>
      </c>
      <c r="M139" s="13">
        <f>InputData[[#This Row],[SELLING PRICE]]*InputData[[#This Row],[QUANTITY]]</f>
        <v>46.9</v>
      </c>
      <c r="N139" s="11">
        <f>DAY(InputData[[#This Row],[DATE]])</f>
        <v>28</v>
      </c>
      <c r="O139" s="11" t="str">
        <f t="shared" si="4"/>
        <v>Jun</v>
      </c>
      <c r="P139" s="11">
        <f t="shared" si="5"/>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3">
        <f>VLOOKUP(InputData[[#This Row],[PRODUCT ID]],MasterData[],5,0)</f>
        <v>112</v>
      </c>
      <c r="K140" s="13">
        <f>VLOOKUP(InputData[[#This Row],[PRODUCT ID]],MasterData[],6,0)</f>
        <v>146.72</v>
      </c>
      <c r="L140" s="13">
        <f>InputData[[#This Row],[BUYING PRIZE]]*InputData[[#This Row],[QUANTITY]]</f>
        <v>448</v>
      </c>
      <c r="M140" s="13">
        <f>InputData[[#This Row],[SELLING PRICE]]*InputData[[#This Row],[QUANTITY]]</f>
        <v>586.88</v>
      </c>
      <c r="N140" s="11">
        <f>DAY(InputData[[#This Row],[DATE]])</f>
        <v>29</v>
      </c>
      <c r="O140" s="11" t="str">
        <f t="shared" si="4"/>
        <v>Jun</v>
      </c>
      <c r="P140" s="11">
        <f t="shared" si="5"/>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3">
        <f>VLOOKUP(InputData[[#This Row],[PRODUCT ID]],MasterData[],5,0)</f>
        <v>133</v>
      </c>
      <c r="K141" s="13">
        <f>VLOOKUP(InputData[[#This Row],[PRODUCT ID]],MasterData[],6,0)</f>
        <v>155.61000000000001</v>
      </c>
      <c r="L141" s="13">
        <f>InputData[[#This Row],[BUYING PRIZE]]*InputData[[#This Row],[QUANTITY]]</f>
        <v>1463</v>
      </c>
      <c r="M141" s="13">
        <f>InputData[[#This Row],[SELLING PRICE]]*InputData[[#This Row],[QUANTITY]]</f>
        <v>1711.71</v>
      </c>
      <c r="N141" s="11">
        <f>DAY(InputData[[#This Row],[DATE]])</f>
        <v>1</v>
      </c>
      <c r="O141" s="11" t="str">
        <f t="shared" si="4"/>
        <v>Jul</v>
      </c>
      <c r="P141" s="11">
        <f t="shared" si="5"/>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3">
        <f>VLOOKUP(InputData[[#This Row],[PRODUCT ID]],MasterData[],5,0)</f>
        <v>148</v>
      </c>
      <c r="K142" s="13">
        <f>VLOOKUP(InputData[[#This Row],[PRODUCT ID]],MasterData[],6,0)</f>
        <v>164.28</v>
      </c>
      <c r="L142" s="13">
        <f>InputData[[#This Row],[BUYING PRIZE]]*InputData[[#This Row],[QUANTITY]]</f>
        <v>1628</v>
      </c>
      <c r="M142" s="13">
        <f>InputData[[#This Row],[SELLING PRICE]]*InputData[[#This Row],[QUANTITY]]</f>
        <v>1807.08</v>
      </c>
      <c r="N142" s="11">
        <f>DAY(InputData[[#This Row],[DATE]])</f>
        <v>2</v>
      </c>
      <c r="O142" s="11" t="str">
        <f t="shared" si="4"/>
        <v>Jul</v>
      </c>
      <c r="P142" s="11">
        <f t="shared" si="5"/>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3">
        <f>VLOOKUP(InputData[[#This Row],[PRODUCT ID]],MasterData[],5,0)</f>
        <v>95</v>
      </c>
      <c r="K143" s="13">
        <f>VLOOKUP(InputData[[#This Row],[PRODUCT ID]],MasterData[],6,0)</f>
        <v>119.7</v>
      </c>
      <c r="L143" s="13">
        <f>InputData[[#This Row],[BUYING PRIZE]]*InputData[[#This Row],[QUANTITY]]</f>
        <v>855</v>
      </c>
      <c r="M143" s="13">
        <f>InputData[[#This Row],[SELLING PRICE]]*InputData[[#This Row],[QUANTITY]]</f>
        <v>1077.3</v>
      </c>
      <c r="N143" s="11">
        <f>DAY(InputData[[#This Row],[DATE]])</f>
        <v>3</v>
      </c>
      <c r="O143" s="11" t="str">
        <f t="shared" si="4"/>
        <v>Jul</v>
      </c>
      <c r="P143" s="11">
        <f t="shared" si="5"/>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3">
        <f>VLOOKUP(InputData[[#This Row],[PRODUCT ID]],MasterData[],5,0)</f>
        <v>71</v>
      </c>
      <c r="K144" s="13">
        <f>VLOOKUP(InputData[[#This Row],[PRODUCT ID]],MasterData[],6,0)</f>
        <v>80.94</v>
      </c>
      <c r="L144" s="13">
        <f>InputData[[#This Row],[BUYING PRIZE]]*InputData[[#This Row],[QUANTITY]]</f>
        <v>568</v>
      </c>
      <c r="M144" s="13">
        <f>InputData[[#This Row],[SELLING PRICE]]*InputData[[#This Row],[QUANTITY]]</f>
        <v>647.52</v>
      </c>
      <c r="N144" s="11">
        <f>DAY(InputData[[#This Row],[DATE]])</f>
        <v>3</v>
      </c>
      <c r="O144" s="11" t="str">
        <f t="shared" si="4"/>
        <v>Jul</v>
      </c>
      <c r="P144" s="11">
        <f t="shared" si="5"/>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3">
        <f>VLOOKUP(InputData[[#This Row],[PRODUCT ID]],MasterData[],5,0)</f>
        <v>105</v>
      </c>
      <c r="K145" s="13">
        <f>VLOOKUP(InputData[[#This Row],[PRODUCT ID]],MasterData[],6,0)</f>
        <v>142.80000000000001</v>
      </c>
      <c r="L145" s="13">
        <f>InputData[[#This Row],[BUYING PRIZE]]*InputData[[#This Row],[QUANTITY]]</f>
        <v>840</v>
      </c>
      <c r="M145" s="13">
        <f>InputData[[#This Row],[SELLING PRICE]]*InputData[[#This Row],[QUANTITY]]</f>
        <v>1142.4000000000001</v>
      </c>
      <c r="N145" s="11">
        <f>DAY(InputData[[#This Row],[DATE]])</f>
        <v>5</v>
      </c>
      <c r="O145" s="11" t="str">
        <f t="shared" si="4"/>
        <v>Jul</v>
      </c>
      <c r="P145" s="11">
        <f t="shared" si="5"/>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3">
        <f>VLOOKUP(InputData[[#This Row],[PRODUCT ID]],MasterData[],5,0)</f>
        <v>138</v>
      </c>
      <c r="K146" s="13">
        <f>VLOOKUP(InputData[[#This Row],[PRODUCT ID]],MasterData[],6,0)</f>
        <v>173.88</v>
      </c>
      <c r="L146" s="13">
        <f>InputData[[#This Row],[BUYING PRIZE]]*InputData[[#This Row],[QUANTITY]]</f>
        <v>2070</v>
      </c>
      <c r="M146" s="13">
        <f>InputData[[#This Row],[SELLING PRICE]]*InputData[[#This Row],[QUANTITY]]</f>
        <v>2608.1999999999998</v>
      </c>
      <c r="N146" s="11">
        <f>DAY(InputData[[#This Row],[DATE]])</f>
        <v>6</v>
      </c>
      <c r="O146" s="11" t="str">
        <f t="shared" si="4"/>
        <v>Jul</v>
      </c>
      <c r="P146" s="11">
        <f t="shared" si="5"/>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3">
        <f>VLOOKUP(InputData[[#This Row],[PRODUCT ID]],MasterData[],5,0)</f>
        <v>44</v>
      </c>
      <c r="K147" s="13">
        <f>VLOOKUP(InputData[[#This Row],[PRODUCT ID]],MasterData[],6,0)</f>
        <v>48.84</v>
      </c>
      <c r="L147" s="13">
        <f>InputData[[#This Row],[BUYING PRIZE]]*InputData[[#This Row],[QUANTITY]]</f>
        <v>440</v>
      </c>
      <c r="M147" s="13">
        <f>InputData[[#This Row],[SELLING PRICE]]*InputData[[#This Row],[QUANTITY]]</f>
        <v>488.40000000000003</v>
      </c>
      <c r="N147" s="11">
        <f>DAY(InputData[[#This Row],[DATE]])</f>
        <v>8</v>
      </c>
      <c r="O147" s="11" t="str">
        <f t="shared" si="4"/>
        <v>Jul</v>
      </c>
      <c r="P147" s="11">
        <f t="shared" si="5"/>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3">
        <f>VLOOKUP(InputData[[#This Row],[PRODUCT ID]],MasterData[],5,0)</f>
        <v>55</v>
      </c>
      <c r="K148" s="13">
        <f>VLOOKUP(InputData[[#This Row],[PRODUCT ID]],MasterData[],6,0)</f>
        <v>58.3</v>
      </c>
      <c r="L148" s="13">
        <f>InputData[[#This Row],[BUYING PRIZE]]*InputData[[#This Row],[QUANTITY]]</f>
        <v>330</v>
      </c>
      <c r="M148" s="13">
        <f>InputData[[#This Row],[SELLING PRICE]]*InputData[[#This Row],[QUANTITY]]</f>
        <v>349.79999999999995</v>
      </c>
      <c r="N148" s="11">
        <f>DAY(InputData[[#This Row],[DATE]])</f>
        <v>10</v>
      </c>
      <c r="O148" s="11" t="str">
        <f t="shared" si="4"/>
        <v>Jul</v>
      </c>
      <c r="P148" s="11">
        <f t="shared" si="5"/>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3">
        <f>VLOOKUP(InputData[[#This Row],[PRODUCT ID]],MasterData[],5,0)</f>
        <v>6</v>
      </c>
      <c r="K149" s="13">
        <f>VLOOKUP(InputData[[#This Row],[PRODUCT ID]],MasterData[],6,0)</f>
        <v>7.8599999999999994</v>
      </c>
      <c r="L149" s="13">
        <f>InputData[[#This Row],[BUYING PRIZE]]*InputData[[#This Row],[QUANTITY]]</f>
        <v>24</v>
      </c>
      <c r="M149" s="13">
        <f>InputData[[#This Row],[SELLING PRICE]]*InputData[[#This Row],[QUANTITY]]</f>
        <v>31.439999999999998</v>
      </c>
      <c r="N149" s="11">
        <f>DAY(InputData[[#This Row],[DATE]])</f>
        <v>11</v>
      </c>
      <c r="O149" s="11" t="str">
        <f t="shared" si="4"/>
        <v>Jul</v>
      </c>
      <c r="P149" s="11">
        <f t="shared" si="5"/>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3">
        <f>VLOOKUP(InputData[[#This Row],[PRODUCT ID]],MasterData[],5,0)</f>
        <v>150</v>
      </c>
      <c r="K150" s="13">
        <f>VLOOKUP(InputData[[#This Row],[PRODUCT ID]],MasterData[],6,0)</f>
        <v>210</v>
      </c>
      <c r="L150" s="13">
        <f>InputData[[#This Row],[BUYING PRIZE]]*InputData[[#This Row],[QUANTITY]]</f>
        <v>150</v>
      </c>
      <c r="M150" s="13">
        <f>InputData[[#This Row],[SELLING PRICE]]*InputData[[#This Row],[QUANTITY]]</f>
        <v>210</v>
      </c>
      <c r="N150" s="11">
        <f>DAY(InputData[[#This Row],[DATE]])</f>
        <v>13</v>
      </c>
      <c r="O150" s="11" t="str">
        <f t="shared" si="4"/>
        <v>Jul</v>
      </c>
      <c r="P150" s="11">
        <f t="shared" si="5"/>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3">
        <f>VLOOKUP(InputData[[#This Row],[PRODUCT ID]],MasterData[],5,0)</f>
        <v>141</v>
      </c>
      <c r="K151" s="13">
        <f>VLOOKUP(InputData[[#This Row],[PRODUCT ID]],MasterData[],6,0)</f>
        <v>149.46</v>
      </c>
      <c r="L151" s="13">
        <f>InputData[[#This Row],[BUYING PRIZE]]*InputData[[#This Row],[QUANTITY]]</f>
        <v>1128</v>
      </c>
      <c r="M151" s="13">
        <f>InputData[[#This Row],[SELLING PRICE]]*InputData[[#This Row],[QUANTITY]]</f>
        <v>1195.68</v>
      </c>
      <c r="N151" s="11">
        <f>DAY(InputData[[#This Row],[DATE]])</f>
        <v>16</v>
      </c>
      <c r="O151" s="11" t="str">
        <f t="shared" si="4"/>
        <v>Jul</v>
      </c>
      <c r="P151" s="11">
        <f t="shared" si="5"/>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3">
        <f>VLOOKUP(InputData[[#This Row],[PRODUCT ID]],MasterData[],5,0)</f>
        <v>48</v>
      </c>
      <c r="K152" s="13">
        <f>VLOOKUP(InputData[[#This Row],[PRODUCT ID]],MasterData[],6,0)</f>
        <v>57.120000000000005</v>
      </c>
      <c r="L152" s="13">
        <f>InputData[[#This Row],[BUYING PRIZE]]*InputData[[#This Row],[QUANTITY]]</f>
        <v>672</v>
      </c>
      <c r="M152" s="13">
        <f>InputData[[#This Row],[SELLING PRICE]]*InputData[[#This Row],[QUANTITY]]</f>
        <v>799.68000000000006</v>
      </c>
      <c r="N152" s="11">
        <f>DAY(InputData[[#This Row],[DATE]])</f>
        <v>18</v>
      </c>
      <c r="O152" s="11" t="str">
        <f t="shared" si="4"/>
        <v>Jul</v>
      </c>
      <c r="P152" s="11">
        <f t="shared" si="5"/>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3">
        <f>VLOOKUP(InputData[[#This Row],[PRODUCT ID]],MasterData[],5,0)</f>
        <v>72</v>
      </c>
      <c r="K153" s="13">
        <f>VLOOKUP(InputData[[#This Row],[PRODUCT ID]],MasterData[],6,0)</f>
        <v>79.92</v>
      </c>
      <c r="L153" s="13">
        <f>InputData[[#This Row],[BUYING PRIZE]]*InputData[[#This Row],[QUANTITY]]</f>
        <v>792</v>
      </c>
      <c r="M153" s="13">
        <f>InputData[[#This Row],[SELLING PRICE]]*InputData[[#This Row],[QUANTITY]]</f>
        <v>879.12</v>
      </c>
      <c r="N153" s="11">
        <f>DAY(InputData[[#This Row],[DATE]])</f>
        <v>20</v>
      </c>
      <c r="O153" s="11" t="str">
        <f t="shared" si="4"/>
        <v>Jul</v>
      </c>
      <c r="P153" s="11">
        <f t="shared" si="5"/>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3">
        <f>VLOOKUP(InputData[[#This Row],[PRODUCT ID]],MasterData[],5,0)</f>
        <v>67</v>
      </c>
      <c r="K154" s="13">
        <f>VLOOKUP(InputData[[#This Row],[PRODUCT ID]],MasterData[],6,0)</f>
        <v>83.08</v>
      </c>
      <c r="L154" s="13">
        <f>InputData[[#This Row],[BUYING PRIZE]]*InputData[[#This Row],[QUANTITY]]</f>
        <v>335</v>
      </c>
      <c r="M154" s="13">
        <f>InputData[[#This Row],[SELLING PRICE]]*InputData[[#This Row],[QUANTITY]]</f>
        <v>415.4</v>
      </c>
      <c r="N154" s="11">
        <f>DAY(InputData[[#This Row],[DATE]])</f>
        <v>20</v>
      </c>
      <c r="O154" s="11" t="str">
        <f t="shared" si="4"/>
        <v>Jul</v>
      </c>
      <c r="P154" s="11">
        <f t="shared" si="5"/>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3">
        <f>VLOOKUP(InputData[[#This Row],[PRODUCT ID]],MasterData[],5,0)</f>
        <v>47</v>
      </c>
      <c r="K155" s="13">
        <f>VLOOKUP(InputData[[#This Row],[PRODUCT ID]],MasterData[],6,0)</f>
        <v>53.11</v>
      </c>
      <c r="L155" s="13">
        <f>InputData[[#This Row],[BUYING PRIZE]]*InputData[[#This Row],[QUANTITY]]</f>
        <v>705</v>
      </c>
      <c r="M155" s="13">
        <f>InputData[[#This Row],[SELLING PRICE]]*InputData[[#This Row],[QUANTITY]]</f>
        <v>796.65</v>
      </c>
      <c r="N155" s="11">
        <f>DAY(InputData[[#This Row],[DATE]])</f>
        <v>21</v>
      </c>
      <c r="O155" s="11" t="str">
        <f t="shared" si="4"/>
        <v>Jul</v>
      </c>
      <c r="P155" s="11">
        <f t="shared" si="5"/>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3">
        <f>VLOOKUP(InputData[[#This Row],[PRODUCT ID]],MasterData[],5,0)</f>
        <v>18</v>
      </c>
      <c r="K156" s="13">
        <f>VLOOKUP(InputData[[#This Row],[PRODUCT ID]],MasterData[],6,0)</f>
        <v>24.66</v>
      </c>
      <c r="L156" s="13">
        <f>InputData[[#This Row],[BUYING PRIZE]]*InputData[[#This Row],[QUANTITY]]</f>
        <v>54</v>
      </c>
      <c r="M156" s="13">
        <f>InputData[[#This Row],[SELLING PRICE]]*InputData[[#This Row],[QUANTITY]]</f>
        <v>73.98</v>
      </c>
      <c r="N156" s="11">
        <f>DAY(InputData[[#This Row],[DATE]])</f>
        <v>22</v>
      </c>
      <c r="O156" s="11" t="str">
        <f t="shared" si="4"/>
        <v>Jul</v>
      </c>
      <c r="P156" s="11">
        <f t="shared" si="5"/>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3">
        <f>VLOOKUP(InputData[[#This Row],[PRODUCT ID]],MasterData[],5,0)</f>
        <v>144</v>
      </c>
      <c r="K157" s="13">
        <f>VLOOKUP(InputData[[#This Row],[PRODUCT ID]],MasterData[],6,0)</f>
        <v>156.96</v>
      </c>
      <c r="L157" s="13">
        <f>InputData[[#This Row],[BUYING PRIZE]]*InputData[[#This Row],[QUANTITY]]</f>
        <v>2016</v>
      </c>
      <c r="M157" s="13">
        <f>InputData[[#This Row],[SELLING PRICE]]*InputData[[#This Row],[QUANTITY]]</f>
        <v>2197.44</v>
      </c>
      <c r="N157" s="11">
        <f>DAY(InputData[[#This Row],[DATE]])</f>
        <v>22</v>
      </c>
      <c r="O157" s="11" t="str">
        <f t="shared" si="4"/>
        <v>Jul</v>
      </c>
      <c r="P157" s="11">
        <f t="shared" si="5"/>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3">
        <f>VLOOKUP(InputData[[#This Row],[PRODUCT ID]],MasterData[],5,0)</f>
        <v>90</v>
      </c>
      <c r="K158" s="13">
        <f>VLOOKUP(InputData[[#This Row],[PRODUCT ID]],MasterData[],6,0)</f>
        <v>96.3</v>
      </c>
      <c r="L158" s="13">
        <f>InputData[[#This Row],[BUYING PRIZE]]*InputData[[#This Row],[QUANTITY]]</f>
        <v>630</v>
      </c>
      <c r="M158" s="13">
        <f>InputData[[#This Row],[SELLING PRICE]]*InputData[[#This Row],[QUANTITY]]</f>
        <v>674.1</v>
      </c>
      <c r="N158" s="11">
        <f>DAY(InputData[[#This Row],[DATE]])</f>
        <v>23</v>
      </c>
      <c r="O158" s="11" t="str">
        <f t="shared" si="4"/>
        <v>Jul</v>
      </c>
      <c r="P158" s="11">
        <f t="shared" si="5"/>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3">
        <f>VLOOKUP(InputData[[#This Row],[PRODUCT ID]],MasterData[],5,0)</f>
        <v>67</v>
      </c>
      <c r="K159" s="13">
        <f>VLOOKUP(InputData[[#This Row],[PRODUCT ID]],MasterData[],6,0)</f>
        <v>85.76</v>
      </c>
      <c r="L159" s="13">
        <f>InputData[[#This Row],[BUYING PRIZE]]*InputData[[#This Row],[QUANTITY]]</f>
        <v>536</v>
      </c>
      <c r="M159" s="13">
        <f>InputData[[#This Row],[SELLING PRICE]]*InputData[[#This Row],[QUANTITY]]</f>
        <v>686.08</v>
      </c>
      <c r="N159" s="11">
        <f>DAY(InputData[[#This Row],[DATE]])</f>
        <v>23</v>
      </c>
      <c r="O159" s="11" t="str">
        <f t="shared" si="4"/>
        <v>Jul</v>
      </c>
      <c r="P159" s="11">
        <f t="shared" si="5"/>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3">
        <f>VLOOKUP(InputData[[#This Row],[PRODUCT ID]],MasterData[],5,0)</f>
        <v>6</v>
      </c>
      <c r="K160" s="13">
        <f>VLOOKUP(InputData[[#This Row],[PRODUCT ID]],MasterData[],6,0)</f>
        <v>7.8599999999999994</v>
      </c>
      <c r="L160" s="13">
        <f>InputData[[#This Row],[BUYING PRIZE]]*InputData[[#This Row],[QUANTITY]]</f>
        <v>24</v>
      </c>
      <c r="M160" s="13">
        <f>InputData[[#This Row],[SELLING PRICE]]*InputData[[#This Row],[QUANTITY]]</f>
        <v>31.439999999999998</v>
      </c>
      <c r="N160" s="11">
        <f>DAY(InputData[[#This Row],[DATE]])</f>
        <v>24</v>
      </c>
      <c r="O160" s="11" t="str">
        <f t="shared" si="4"/>
        <v>Jul</v>
      </c>
      <c r="P160" s="11">
        <f t="shared" si="5"/>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3">
        <f>VLOOKUP(InputData[[#This Row],[PRODUCT ID]],MasterData[],5,0)</f>
        <v>76</v>
      </c>
      <c r="K161" s="13">
        <f>VLOOKUP(InputData[[#This Row],[PRODUCT ID]],MasterData[],6,0)</f>
        <v>82.08</v>
      </c>
      <c r="L161" s="13">
        <f>InputData[[#This Row],[BUYING PRIZE]]*InputData[[#This Row],[QUANTITY]]</f>
        <v>1140</v>
      </c>
      <c r="M161" s="13">
        <f>InputData[[#This Row],[SELLING PRICE]]*InputData[[#This Row],[QUANTITY]]</f>
        <v>1231.2</v>
      </c>
      <c r="N161" s="11">
        <f>DAY(InputData[[#This Row],[DATE]])</f>
        <v>29</v>
      </c>
      <c r="O161" s="11" t="str">
        <f t="shared" si="4"/>
        <v>Jul</v>
      </c>
      <c r="P161" s="11">
        <f t="shared" si="5"/>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3">
        <f>VLOOKUP(InputData[[#This Row],[PRODUCT ID]],MasterData[],5,0)</f>
        <v>98</v>
      </c>
      <c r="K162" s="13">
        <f>VLOOKUP(InputData[[#This Row],[PRODUCT ID]],MasterData[],6,0)</f>
        <v>103.88</v>
      </c>
      <c r="L162" s="13">
        <f>InputData[[#This Row],[BUYING PRIZE]]*InputData[[#This Row],[QUANTITY]]</f>
        <v>1078</v>
      </c>
      <c r="M162" s="13">
        <f>InputData[[#This Row],[SELLING PRICE]]*InputData[[#This Row],[QUANTITY]]</f>
        <v>1142.6799999999998</v>
      </c>
      <c r="N162" s="11">
        <f>DAY(InputData[[#This Row],[DATE]])</f>
        <v>1</v>
      </c>
      <c r="O162" s="11" t="str">
        <f t="shared" si="4"/>
        <v>Aug</v>
      </c>
      <c r="P162" s="11">
        <f t="shared" si="5"/>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3">
        <f>VLOOKUP(InputData[[#This Row],[PRODUCT ID]],MasterData[],5,0)</f>
        <v>141</v>
      </c>
      <c r="K163" s="13">
        <f>VLOOKUP(InputData[[#This Row],[PRODUCT ID]],MasterData[],6,0)</f>
        <v>149.46</v>
      </c>
      <c r="L163" s="13">
        <f>InputData[[#This Row],[BUYING PRIZE]]*InputData[[#This Row],[QUANTITY]]</f>
        <v>423</v>
      </c>
      <c r="M163" s="13">
        <f>InputData[[#This Row],[SELLING PRICE]]*InputData[[#This Row],[QUANTITY]]</f>
        <v>448.38</v>
      </c>
      <c r="N163" s="11">
        <f>DAY(InputData[[#This Row],[DATE]])</f>
        <v>2</v>
      </c>
      <c r="O163" s="11" t="str">
        <f t="shared" si="4"/>
        <v>Aug</v>
      </c>
      <c r="P163" s="11">
        <f t="shared" si="5"/>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3">
        <f>VLOOKUP(InputData[[#This Row],[PRODUCT ID]],MasterData[],5,0)</f>
        <v>121</v>
      </c>
      <c r="K164" s="13">
        <f>VLOOKUP(InputData[[#This Row],[PRODUCT ID]],MasterData[],6,0)</f>
        <v>141.57</v>
      </c>
      <c r="L164" s="13">
        <f>InputData[[#This Row],[BUYING PRIZE]]*InputData[[#This Row],[QUANTITY]]</f>
        <v>1573</v>
      </c>
      <c r="M164" s="13">
        <f>InputData[[#This Row],[SELLING PRICE]]*InputData[[#This Row],[QUANTITY]]</f>
        <v>1840.4099999999999</v>
      </c>
      <c r="N164" s="11">
        <f>DAY(InputData[[#This Row],[DATE]])</f>
        <v>3</v>
      </c>
      <c r="O164" s="11" t="str">
        <f t="shared" si="4"/>
        <v>Aug</v>
      </c>
      <c r="P164" s="11">
        <f t="shared" si="5"/>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3">
        <f>VLOOKUP(InputData[[#This Row],[PRODUCT ID]],MasterData[],5,0)</f>
        <v>55</v>
      </c>
      <c r="K165" s="13">
        <f>VLOOKUP(InputData[[#This Row],[PRODUCT ID]],MasterData[],6,0)</f>
        <v>58.3</v>
      </c>
      <c r="L165" s="13">
        <f>InputData[[#This Row],[BUYING PRIZE]]*InputData[[#This Row],[QUANTITY]]</f>
        <v>660</v>
      </c>
      <c r="M165" s="13">
        <f>InputData[[#This Row],[SELLING PRICE]]*InputData[[#This Row],[QUANTITY]]</f>
        <v>699.59999999999991</v>
      </c>
      <c r="N165" s="11">
        <f>DAY(InputData[[#This Row],[DATE]])</f>
        <v>3</v>
      </c>
      <c r="O165" s="11" t="str">
        <f t="shared" si="4"/>
        <v>Aug</v>
      </c>
      <c r="P165" s="11">
        <f t="shared" si="5"/>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3">
        <f>VLOOKUP(InputData[[#This Row],[PRODUCT ID]],MasterData[],5,0)</f>
        <v>37</v>
      </c>
      <c r="K166" s="13">
        <f>VLOOKUP(InputData[[#This Row],[PRODUCT ID]],MasterData[],6,0)</f>
        <v>41.81</v>
      </c>
      <c r="L166" s="13">
        <f>InputData[[#This Row],[BUYING PRIZE]]*InputData[[#This Row],[QUANTITY]]</f>
        <v>518</v>
      </c>
      <c r="M166" s="13">
        <f>InputData[[#This Row],[SELLING PRICE]]*InputData[[#This Row],[QUANTITY]]</f>
        <v>585.34</v>
      </c>
      <c r="N166" s="11">
        <f>DAY(InputData[[#This Row],[DATE]])</f>
        <v>5</v>
      </c>
      <c r="O166" s="11" t="str">
        <f t="shared" si="4"/>
        <v>Aug</v>
      </c>
      <c r="P166" s="11">
        <f t="shared" si="5"/>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3">
        <f>VLOOKUP(InputData[[#This Row],[PRODUCT ID]],MasterData[],5,0)</f>
        <v>67</v>
      </c>
      <c r="K167" s="13">
        <f>VLOOKUP(InputData[[#This Row],[PRODUCT ID]],MasterData[],6,0)</f>
        <v>85.76</v>
      </c>
      <c r="L167" s="13">
        <f>InputData[[#This Row],[BUYING PRIZE]]*InputData[[#This Row],[QUANTITY]]</f>
        <v>67</v>
      </c>
      <c r="M167" s="13">
        <f>InputData[[#This Row],[SELLING PRICE]]*InputData[[#This Row],[QUANTITY]]</f>
        <v>85.76</v>
      </c>
      <c r="N167" s="11">
        <f>DAY(InputData[[#This Row],[DATE]])</f>
        <v>6</v>
      </c>
      <c r="O167" s="11" t="str">
        <f t="shared" si="4"/>
        <v>Aug</v>
      </c>
      <c r="P167" s="11">
        <f t="shared" si="5"/>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3">
        <f>VLOOKUP(InputData[[#This Row],[PRODUCT ID]],MasterData[],5,0)</f>
        <v>133</v>
      </c>
      <c r="K168" s="13">
        <f>VLOOKUP(InputData[[#This Row],[PRODUCT ID]],MasterData[],6,0)</f>
        <v>155.61000000000001</v>
      </c>
      <c r="L168" s="13">
        <f>InputData[[#This Row],[BUYING PRIZE]]*InputData[[#This Row],[QUANTITY]]</f>
        <v>532</v>
      </c>
      <c r="M168" s="13">
        <f>InputData[[#This Row],[SELLING PRICE]]*InputData[[#This Row],[QUANTITY]]</f>
        <v>622.44000000000005</v>
      </c>
      <c r="N168" s="11">
        <f>DAY(InputData[[#This Row],[DATE]])</f>
        <v>10</v>
      </c>
      <c r="O168" s="11" t="str">
        <f t="shared" si="4"/>
        <v>Aug</v>
      </c>
      <c r="P168" s="11">
        <f t="shared" si="5"/>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3">
        <f>VLOOKUP(InputData[[#This Row],[PRODUCT ID]],MasterData[],5,0)</f>
        <v>76</v>
      </c>
      <c r="K169" s="13">
        <f>VLOOKUP(InputData[[#This Row],[PRODUCT ID]],MasterData[],6,0)</f>
        <v>82.08</v>
      </c>
      <c r="L169" s="13">
        <f>InputData[[#This Row],[BUYING PRIZE]]*InputData[[#This Row],[QUANTITY]]</f>
        <v>760</v>
      </c>
      <c r="M169" s="13">
        <f>InputData[[#This Row],[SELLING PRICE]]*InputData[[#This Row],[QUANTITY]]</f>
        <v>820.8</v>
      </c>
      <c r="N169" s="11">
        <f>DAY(InputData[[#This Row],[DATE]])</f>
        <v>10</v>
      </c>
      <c r="O169" s="11" t="str">
        <f t="shared" si="4"/>
        <v>Aug</v>
      </c>
      <c r="P169" s="11">
        <f t="shared" si="5"/>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3">
        <f>VLOOKUP(InputData[[#This Row],[PRODUCT ID]],MasterData[],5,0)</f>
        <v>75</v>
      </c>
      <c r="K170" s="13">
        <f>VLOOKUP(InputData[[#This Row],[PRODUCT ID]],MasterData[],6,0)</f>
        <v>85.5</v>
      </c>
      <c r="L170" s="13">
        <f>InputData[[#This Row],[BUYING PRIZE]]*InputData[[#This Row],[QUANTITY]]</f>
        <v>450</v>
      </c>
      <c r="M170" s="13">
        <f>InputData[[#This Row],[SELLING PRICE]]*InputData[[#This Row],[QUANTITY]]</f>
        <v>513</v>
      </c>
      <c r="N170" s="11">
        <f>DAY(InputData[[#This Row],[DATE]])</f>
        <v>10</v>
      </c>
      <c r="O170" s="11" t="str">
        <f t="shared" si="4"/>
        <v>Aug</v>
      </c>
      <c r="P170" s="11">
        <f t="shared" si="5"/>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3">
        <f>VLOOKUP(InputData[[#This Row],[PRODUCT ID]],MasterData[],5,0)</f>
        <v>141</v>
      </c>
      <c r="K171" s="13">
        <f>VLOOKUP(InputData[[#This Row],[PRODUCT ID]],MasterData[],6,0)</f>
        <v>149.46</v>
      </c>
      <c r="L171" s="13">
        <f>InputData[[#This Row],[BUYING PRIZE]]*InputData[[#This Row],[QUANTITY]]</f>
        <v>564</v>
      </c>
      <c r="M171" s="13">
        <f>InputData[[#This Row],[SELLING PRICE]]*InputData[[#This Row],[QUANTITY]]</f>
        <v>597.84</v>
      </c>
      <c r="N171" s="11">
        <f>DAY(InputData[[#This Row],[DATE]])</f>
        <v>11</v>
      </c>
      <c r="O171" s="11" t="str">
        <f t="shared" si="4"/>
        <v>Aug</v>
      </c>
      <c r="P171" s="11">
        <f t="shared" si="5"/>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3">
        <f>VLOOKUP(InputData[[#This Row],[PRODUCT ID]],MasterData[],5,0)</f>
        <v>44</v>
      </c>
      <c r="K172" s="13">
        <f>VLOOKUP(InputData[[#This Row],[PRODUCT ID]],MasterData[],6,0)</f>
        <v>48.4</v>
      </c>
      <c r="L172" s="13">
        <f>InputData[[#This Row],[BUYING PRIZE]]*InputData[[#This Row],[QUANTITY]]</f>
        <v>572</v>
      </c>
      <c r="M172" s="13">
        <f>InputData[[#This Row],[SELLING PRICE]]*InputData[[#This Row],[QUANTITY]]</f>
        <v>629.19999999999993</v>
      </c>
      <c r="N172" s="11">
        <f>DAY(InputData[[#This Row],[DATE]])</f>
        <v>13</v>
      </c>
      <c r="O172" s="11" t="str">
        <f t="shared" si="4"/>
        <v>Aug</v>
      </c>
      <c r="P172" s="11">
        <f t="shared" si="5"/>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3">
        <f>VLOOKUP(InputData[[#This Row],[PRODUCT ID]],MasterData[],5,0)</f>
        <v>48</v>
      </c>
      <c r="K173" s="13">
        <f>VLOOKUP(InputData[[#This Row],[PRODUCT ID]],MasterData[],6,0)</f>
        <v>57.120000000000005</v>
      </c>
      <c r="L173" s="13">
        <f>InputData[[#This Row],[BUYING PRIZE]]*InputData[[#This Row],[QUANTITY]]</f>
        <v>432</v>
      </c>
      <c r="M173" s="13">
        <f>InputData[[#This Row],[SELLING PRICE]]*InputData[[#This Row],[QUANTITY]]</f>
        <v>514.08000000000004</v>
      </c>
      <c r="N173" s="11">
        <f>DAY(InputData[[#This Row],[DATE]])</f>
        <v>13</v>
      </c>
      <c r="O173" s="11" t="str">
        <f t="shared" si="4"/>
        <v>Aug</v>
      </c>
      <c r="P173" s="11">
        <f t="shared" si="5"/>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3">
        <f>VLOOKUP(InputData[[#This Row],[PRODUCT ID]],MasterData[],5,0)</f>
        <v>71</v>
      </c>
      <c r="K174" s="13">
        <f>VLOOKUP(InputData[[#This Row],[PRODUCT ID]],MasterData[],6,0)</f>
        <v>80.94</v>
      </c>
      <c r="L174" s="13">
        <f>InputData[[#This Row],[BUYING PRIZE]]*InputData[[#This Row],[QUANTITY]]</f>
        <v>213</v>
      </c>
      <c r="M174" s="13">
        <f>InputData[[#This Row],[SELLING PRICE]]*InputData[[#This Row],[QUANTITY]]</f>
        <v>242.82</v>
      </c>
      <c r="N174" s="11">
        <f>DAY(InputData[[#This Row],[DATE]])</f>
        <v>16</v>
      </c>
      <c r="O174" s="11" t="str">
        <f t="shared" si="4"/>
        <v>Aug</v>
      </c>
      <c r="P174" s="11">
        <f t="shared" si="5"/>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3">
        <f>VLOOKUP(InputData[[#This Row],[PRODUCT ID]],MasterData[],5,0)</f>
        <v>7</v>
      </c>
      <c r="K175" s="13">
        <f>VLOOKUP(InputData[[#This Row],[PRODUCT ID]],MasterData[],6,0)</f>
        <v>8.33</v>
      </c>
      <c r="L175" s="13">
        <f>InputData[[#This Row],[BUYING PRIZE]]*InputData[[#This Row],[QUANTITY]]</f>
        <v>42</v>
      </c>
      <c r="M175" s="13">
        <f>InputData[[#This Row],[SELLING PRICE]]*InputData[[#This Row],[QUANTITY]]</f>
        <v>49.980000000000004</v>
      </c>
      <c r="N175" s="11">
        <f>DAY(InputData[[#This Row],[DATE]])</f>
        <v>18</v>
      </c>
      <c r="O175" s="11" t="str">
        <f t="shared" si="4"/>
        <v>Aug</v>
      </c>
      <c r="P175" s="11">
        <f t="shared" si="5"/>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3">
        <f>VLOOKUP(InputData[[#This Row],[PRODUCT ID]],MasterData[],5,0)</f>
        <v>61</v>
      </c>
      <c r="K176" s="13">
        <f>VLOOKUP(InputData[[#This Row],[PRODUCT ID]],MasterData[],6,0)</f>
        <v>76.25</v>
      </c>
      <c r="L176" s="13">
        <f>InputData[[#This Row],[BUYING PRIZE]]*InputData[[#This Row],[QUANTITY]]</f>
        <v>915</v>
      </c>
      <c r="M176" s="13">
        <f>InputData[[#This Row],[SELLING PRICE]]*InputData[[#This Row],[QUANTITY]]</f>
        <v>1143.75</v>
      </c>
      <c r="N176" s="11">
        <f>DAY(InputData[[#This Row],[DATE]])</f>
        <v>20</v>
      </c>
      <c r="O176" s="11" t="str">
        <f t="shared" si="4"/>
        <v>Aug</v>
      </c>
      <c r="P176" s="11">
        <f t="shared" si="5"/>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3">
        <f>VLOOKUP(InputData[[#This Row],[PRODUCT ID]],MasterData[],5,0)</f>
        <v>93</v>
      </c>
      <c r="K177" s="13">
        <f>VLOOKUP(InputData[[#This Row],[PRODUCT ID]],MasterData[],6,0)</f>
        <v>104.16</v>
      </c>
      <c r="L177" s="13">
        <f>InputData[[#This Row],[BUYING PRIZE]]*InputData[[#This Row],[QUANTITY]]</f>
        <v>837</v>
      </c>
      <c r="M177" s="13">
        <f>InputData[[#This Row],[SELLING PRICE]]*InputData[[#This Row],[QUANTITY]]</f>
        <v>937.43999999999994</v>
      </c>
      <c r="N177" s="11">
        <f>DAY(InputData[[#This Row],[DATE]])</f>
        <v>20</v>
      </c>
      <c r="O177" s="11" t="str">
        <f t="shared" si="4"/>
        <v>Aug</v>
      </c>
      <c r="P177" s="11">
        <f t="shared" si="5"/>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3">
        <f>VLOOKUP(InputData[[#This Row],[PRODUCT ID]],MasterData[],5,0)</f>
        <v>37</v>
      </c>
      <c r="K178" s="13">
        <f>VLOOKUP(InputData[[#This Row],[PRODUCT ID]],MasterData[],6,0)</f>
        <v>41.81</v>
      </c>
      <c r="L178" s="13">
        <f>InputData[[#This Row],[BUYING PRIZE]]*InputData[[#This Row],[QUANTITY]]</f>
        <v>481</v>
      </c>
      <c r="M178" s="13">
        <f>InputData[[#This Row],[SELLING PRICE]]*InputData[[#This Row],[QUANTITY]]</f>
        <v>543.53</v>
      </c>
      <c r="N178" s="11">
        <f>DAY(InputData[[#This Row],[DATE]])</f>
        <v>20</v>
      </c>
      <c r="O178" s="11" t="str">
        <f t="shared" si="4"/>
        <v>Aug</v>
      </c>
      <c r="P178" s="11">
        <f t="shared" si="5"/>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3">
        <f>VLOOKUP(InputData[[#This Row],[PRODUCT ID]],MasterData[],5,0)</f>
        <v>37</v>
      </c>
      <c r="K179" s="13">
        <f>VLOOKUP(InputData[[#This Row],[PRODUCT ID]],MasterData[],6,0)</f>
        <v>42.55</v>
      </c>
      <c r="L179" s="13">
        <f>InputData[[#This Row],[BUYING PRIZE]]*InputData[[#This Row],[QUANTITY]]</f>
        <v>148</v>
      </c>
      <c r="M179" s="13">
        <f>InputData[[#This Row],[SELLING PRICE]]*InputData[[#This Row],[QUANTITY]]</f>
        <v>170.2</v>
      </c>
      <c r="N179" s="11">
        <f>DAY(InputData[[#This Row],[DATE]])</f>
        <v>26</v>
      </c>
      <c r="O179" s="11" t="str">
        <f t="shared" si="4"/>
        <v>Aug</v>
      </c>
      <c r="P179" s="11">
        <f t="shared" si="5"/>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3">
        <f>VLOOKUP(InputData[[#This Row],[PRODUCT ID]],MasterData[],5,0)</f>
        <v>55</v>
      </c>
      <c r="K180" s="13">
        <f>VLOOKUP(InputData[[#This Row],[PRODUCT ID]],MasterData[],6,0)</f>
        <v>58.3</v>
      </c>
      <c r="L180" s="13">
        <f>InputData[[#This Row],[BUYING PRIZE]]*InputData[[#This Row],[QUANTITY]]</f>
        <v>660</v>
      </c>
      <c r="M180" s="13">
        <f>InputData[[#This Row],[SELLING PRICE]]*InputData[[#This Row],[QUANTITY]]</f>
        <v>699.59999999999991</v>
      </c>
      <c r="N180" s="11">
        <f>DAY(InputData[[#This Row],[DATE]])</f>
        <v>29</v>
      </c>
      <c r="O180" s="11" t="str">
        <f t="shared" si="4"/>
        <v>Aug</v>
      </c>
      <c r="P180" s="11">
        <f t="shared" si="5"/>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3">
        <f>VLOOKUP(InputData[[#This Row],[PRODUCT ID]],MasterData[],5,0)</f>
        <v>112</v>
      </c>
      <c r="K181" s="13">
        <f>VLOOKUP(InputData[[#This Row],[PRODUCT ID]],MasterData[],6,0)</f>
        <v>122.08</v>
      </c>
      <c r="L181" s="13">
        <f>InputData[[#This Row],[BUYING PRIZE]]*InputData[[#This Row],[QUANTITY]]</f>
        <v>1456</v>
      </c>
      <c r="M181" s="13">
        <f>InputData[[#This Row],[SELLING PRICE]]*InputData[[#This Row],[QUANTITY]]</f>
        <v>1587.04</v>
      </c>
      <c r="N181" s="11">
        <f>DAY(InputData[[#This Row],[DATE]])</f>
        <v>30</v>
      </c>
      <c r="O181" s="11" t="str">
        <f t="shared" si="4"/>
        <v>Aug</v>
      </c>
      <c r="P181" s="11">
        <f t="shared" si="5"/>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3">
        <f>VLOOKUP(InputData[[#This Row],[PRODUCT ID]],MasterData[],5,0)</f>
        <v>98</v>
      </c>
      <c r="K182" s="13">
        <f>VLOOKUP(InputData[[#This Row],[PRODUCT ID]],MasterData[],6,0)</f>
        <v>103.88</v>
      </c>
      <c r="L182" s="13">
        <f>InputData[[#This Row],[BUYING PRIZE]]*InputData[[#This Row],[QUANTITY]]</f>
        <v>196</v>
      </c>
      <c r="M182" s="13">
        <f>InputData[[#This Row],[SELLING PRICE]]*InputData[[#This Row],[QUANTITY]]</f>
        <v>207.76</v>
      </c>
      <c r="N182" s="11">
        <f>DAY(InputData[[#This Row],[DATE]])</f>
        <v>31</v>
      </c>
      <c r="O182" s="11" t="str">
        <f t="shared" si="4"/>
        <v>Aug</v>
      </c>
      <c r="P182" s="11">
        <f t="shared" si="5"/>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3">
        <f>VLOOKUP(InputData[[#This Row],[PRODUCT ID]],MasterData[],5,0)</f>
        <v>5</v>
      </c>
      <c r="K183" s="13">
        <f>VLOOKUP(InputData[[#This Row],[PRODUCT ID]],MasterData[],6,0)</f>
        <v>6.7</v>
      </c>
      <c r="L183" s="13">
        <f>InputData[[#This Row],[BUYING PRIZE]]*InputData[[#This Row],[QUANTITY]]</f>
        <v>55</v>
      </c>
      <c r="M183" s="13">
        <f>InputData[[#This Row],[SELLING PRICE]]*InputData[[#This Row],[QUANTITY]]</f>
        <v>73.7</v>
      </c>
      <c r="N183" s="11">
        <f>DAY(InputData[[#This Row],[DATE]])</f>
        <v>31</v>
      </c>
      <c r="O183" s="11" t="str">
        <f t="shared" si="4"/>
        <v>Aug</v>
      </c>
      <c r="P183" s="11">
        <f t="shared" si="5"/>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3">
        <f>VLOOKUP(InputData[[#This Row],[PRODUCT ID]],MasterData[],5,0)</f>
        <v>144</v>
      </c>
      <c r="K184" s="13">
        <f>VLOOKUP(InputData[[#This Row],[PRODUCT ID]],MasterData[],6,0)</f>
        <v>156.96</v>
      </c>
      <c r="L184" s="13">
        <f>InputData[[#This Row],[BUYING PRIZE]]*InputData[[#This Row],[QUANTITY]]</f>
        <v>144</v>
      </c>
      <c r="M184" s="13">
        <f>InputData[[#This Row],[SELLING PRICE]]*InputData[[#This Row],[QUANTITY]]</f>
        <v>156.96</v>
      </c>
      <c r="N184" s="11">
        <f>DAY(InputData[[#This Row],[DATE]])</f>
        <v>1</v>
      </c>
      <c r="O184" s="11" t="str">
        <f t="shared" si="4"/>
        <v>Sep</v>
      </c>
      <c r="P184" s="11">
        <f t="shared" si="5"/>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3">
        <f>VLOOKUP(InputData[[#This Row],[PRODUCT ID]],MasterData[],5,0)</f>
        <v>71</v>
      </c>
      <c r="K185" s="13">
        <f>VLOOKUP(InputData[[#This Row],[PRODUCT ID]],MasterData[],6,0)</f>
        <v>80.94</v>
      </c>
      <c r="L185" s="13">
        <f>InputData[[#This Row],[BUYING PRIZE]]*InputData[[#This Row],[QUANTITY]]</f>
        <v>994</v>
      </c>
      <c r="M185" s="13">
        <f>InputData[[#This Row],[SELLING PRICE]]*InputData[[#This Row],[QUANTITY]]</f>
        <v>1133.1599999999999</v>
      </c>
      <c r="N185" s="11">
        <f>DAY(InputData[[#This Row],[DATE]])</f>
        <v>1</v>
      </c>
      <c r="O185" s="11" t="str">
        <f t="shared" si="4"/>
        <v>Sep</v>
      </c>
      <c r="P185" s="11">
        <f t="shared" si="5"/>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3">
        <f>VLOOKUP(InputData[[#This Row],[PRODUCT ID]],MasterData[],5,0)</f>
        <v>138</v>
      </c>
      <c r="K186" s="13">
        <f>VLOOKUP(InputData[[#This Row],[PRODUCT ID]],MasterData[],6,0)</f>
        <v>173.88</v>
      </c>
      <c r="L186" s="13">
        <f>InputData[[#This Row],[BUYING PRIZE]]*InputData[[#This Row],[QUANTITY]]</f>
        <v>1104</v>
      </c>
      <c r="M186" s="13">
        <f>InputData[[#This Row],[SELLING PRICE]]*InputData[[#This Row],[QUANTITY]]</f>
        <v>1391.04</v>
      </c>
      <c r="N186" s="11">
        <f>DAY(InputData[[#This Row],[DATE]])</f>
        <v>3</v>
      </c>
      <c r="O186" s="11" t="str">
        <f t="shared" si="4"/>
        <v>Sep</v>
      </c>
      <c r="P186" s="11">
        <f t="shared" si="5"/>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3">
        <f>VLOOKUP(InputData[[#This Row],[PRODUCT ID]],MasterData[],5,0)</f>
        <v>37</v>
      </c>
      <c r="K187" s="13">
        <f>VLOOKUP(InputData[[#This Row],[PRODUCT ID]],MasterData[],6,0)</f>
        <v>41.81</v>
      </c>
      <c r="L187" s="13">
        <f>InputData[[#This Row],[BUYING PRIZE]]*InputData[[#This Row],[QUANTITY]]</f>
        <v>259</v>
      </c>
      <c r="M187" s="13">
        <f>InputData[[#This Row],[SELLING PRICE]]*InputData[[#This Row],[QUANTITY]]</f>
        <v>292.67</v>
      </c>
      <c r="N187" s="11">
        <f>DAY(InputData[[#This Row],[DATE]])</f>
        <v>4</v>
      </c>
      <c r="O187" s="11" t="str">
        <f t="shared" si="4"/>
        <v>Sep</v>
      </c>
      <c r="P187" s="11">
        <f t="shared" si="5"/>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3">
        <f>VLOOKUP(InputData[[#This Row],[PRODUCT ID]],MasterData[],5,0)</f>
        <v>141</v>
      </c>
      <c r="K188" s="13">
        <f>VLOOKUP(InputData[[#This Row],[PRODUCT ID]],MasterData[],6,0)</f>
        <v>149.46</v>
      </c>
      <c r="L188" s="13">
        <f>InputData[[#This Row],[BUYING PRIZE]]*InputData[[#This Row],[QUANTITY]]</f>
        <v>2115</v>
      </c>
      <c r="M188" s="13">
        <f>InputData[[#This Row],[SELLING PRICE]]*InputData[[#This Row],[QUANTITY]]</f>
        <v>2241.9</v>
      </c>
      <c r="N188" s="11">
        <f>DAY(InputData[[#This Row],[DATE]])</f>
        <v>4</v>
      </c>
      <c r="O188" s="11" t="str">
        <f t="shared" si="4"/>
        <v>Sep</v>
      </c>
      <c r="P188" s="11">
        <f t="shared" si="5"/>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3">
        <f>VLOOKUP(InputData[[#This Row],[PRODUCT ID]],MasterData[],5,0)</f>
        <v>89</v>
      </c>
      <c r="K189" s="13">
        <f>VLOOKUP(InputData[[#This Row],[PRODUCT ID]],MasterData[],6,0)</f>
        <v>117.48</v>
      </c>
      <c r="L189" s="13">
        <f>InputData[[#This Row],[BUYING PRIZE]]*InputData[[#This Row],[QUANTITY]]</f>
        <v>89</v>
      </c>
      <c r="M189" s="13">
        <f>InputData[[#This Row],[SELLING PRICE]]*InputData[[#This Row],[QUANTITY]]</f>
        <v>117.48</v>
      </c>
      <c r="N189" s="11">
        <f>DAY(InputData[[#This Row],[DATE]])</f>
        <v>5</v>
      </c>
      <c r="O189" s="11" t="str">
        <f t="shared" si="4"/>
        <v>Sep</v>
      </c>
      <c r="P189" s="11">
        <f t="shared" si="5"/>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3">
        <f>VLOOKUP(InputData[[#This Row],[PRODUCT ID]],MasterData[],5,0)</f>
        <v>150</v>
      </c>
      <c r="K190" s="13">
        <f>VLOOKUP(InputData[[#This Row],[PRODUCT ID]],MasterData[],6,0)</f>
        <v>210</v>
      </c>
      <c r="L190" s="13">
        <f>InputData[[#This Row],[BUYING PRIZE]]*InputData[[#This Row],[QUANTITY]]</f>
        <v>750</v>
      </c>
      <c r="M190" s="13">
        <f>InputData[[#This Row],[SELLING PRICE]]*InputData[[#This Row],[QUANTITY]]</f>
        <v>1050</v>
      </c>
      <c r="N190" s="11">
        <f>DAY(InputData[[#This Row],[DATE]])</f>
        <v>7</v>
      </c>
      <c r="O190" s="11" t="str">
        <f t="shared" si="4"/>
        <v>Sep</v>
      </c>
      <c r="P190" s="11">
        <f t="shared" si="5"/>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3">
        <f>VLOOKUP(InputData[[#This Row],[PRODUCT ID]],MasterData[],5,0)</f>
        <v>76</v>
      </c>
      <c r="K191" s="13">
        <f>VLOOKUP(InputData[[#This Row],[PRODUCT ID]],MasterData[],6,0)</f>
        <v>82.08</v>
      </c>
      <c r="L191" s="13">
        <f>InputData[[#This Row],[BUYING PRIZE]]*InputData[[#This Row],[QUANTITY]]</f>
        <v>304</v>
      </c>
      <c r="M191" s="13">
        <f>InputData[[#This Row],[SELLING PRICE]]*InputData[[#This Row],[QUANTITY]]</f>
        <v>328.32</v>
      </c>
      <c r="N191" s="11">
        <f>DAY(InputData[[#This Row],[DATE]])</f>
        <v>9</v>
      </c>
      <c r="O191" s="11" t="str">
        <f t="shared" si="4"/>
        <v>Sep</v>
      </c>
      <c r="P191" s="11">
        <f t="shared" si="5"/>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3">
        <f>VLOOKUP(InputData[[#This Row],[PRODUCT ID]],MasterData[],5,0)</f>
        <v>148</v>
      </c>
      <c r="K192" s="13">
        <f>VLOOKUP(InputData[[#This Row],[PRODUCT ID]],MasterData[],6,0)</f>
        <v>201.28</v>
      </c>
      <c r="L192" s="13">
        <f>InputData[[#This Row],[BUYING PRIZE]]*InputData[[#This Row],[QUANTITY]]</f>
        <v>888</v>
      </c>
      <c r="M192" s="13">
        <f>InputData[[#This Row],[SELLING PRICE]]*InputData[[#This Row],[QUANTITY]]</f>
        <v>1207.68</v>
      </c>
      <c r="N192" s="11">
        <f>DAY(InputData[[#This Row],[DATE]])</f>
        <v>10</v>
      </c>
      <c r="O192" s="11" t="str">
        <f t="shared" si="4"/>
        <v>Sep</v>
      </c>
      <c r="P192" s="11">
        <f t="shared" si="5"/>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3">
        <f>VLOOKUP(InputData[[#This Row],[PRODUCT ID]],MasterData[],5,0)</f>
        <v>98</v>
      </c>
      <c r="K193" s="13">
        <f>VLOOKUP(InputData[[#This Row],[PRODUCT ID]],MasterData[],6,0)</f>
        <v>103.88</v>
      </c>
      <c r="L193" s="13">
        <f>InputData[[#This Row],[BUYING PRIZE]]*InputData[[#This Row],[QUANTITY]]</f>
        <v>882</v>
      </c>
      <c r="M193" s="13">
        <f>InputData[[#This Row],[SELLING PRICE]]*InputData[[#This Row],[QUANTITY]]</f>
        <v>934.92</v>
      </c>
      <c r="N193" s="11">
        <f>DAY(InputData[[#This Row],[DATE]])</f>
        <v>10</v>
      </c>
      <c r="O193" s="11" t="str">
        <f t="shared" si="4"/>
        <v>Sep</v>
      </c>
      <c r="P193" s="11">
        <f t="shared" si="5"/>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3">
        <f>VLOOKUP(InputData[[#This Row],[PRODUCT ID]],MasterData[],5,0)</f>
        <v>18</v>
      </c>
      <c r="K194" s="13">
        <f>VLOOKUP(InputData[[#This Row],[PRODUCT ID]],MasterData[],6,0)</f>
        <v>24.66</v>
      </c>
      <c r="L194" s="13">
        <f>InputData[[#This Row],[BUYING PRIZE]]*InputData[[#This Row],[QUANTITY]]</f>
        <v>36</v>
      </c>
      <c r="M194" s="13">
        <f>InputData[[#This Row],[SELLING PRICE]]*InputData[[#This Row],[QUANTITY]]</f>
        <v>49.32</v>
      </c>
      <c r="N194" s="11">
        <f>DAY(InputData[[#This Row],[DATE]])</f>
        <v>10</v>
      </c>
      <c r="O194" s="11" t="str">
        <f t="shared" ref="O194:O257" si="6">TEXT(A194, "mmm")</f>
        <v>Sep</v>
      </c>
      <c r="P194" s="11">
        <f t="shared" ref="P194:P257" si="7">YEAR(A194)</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3">
        <f>VLOOKUP(InputData[[#This Row],[PRODUCT ID]],MasterData[],5,0)</f>
        <v>98</v>
      </c>
      <c r="K195" s="13">
        <f>VLOOKUP(InputData[[#This Row],[PRODUCT ID]],MasterData[],6,0)</f>
        <v>103.88</v>
      </c>
      <c r="L195" s="13">
        <f>InputData[[#This Row],[BUYING PRIZE]]*InputData[[#This Row],[QUANTITY]]</f>
        <v>588</v>
      </c>
      <c r="M195" s="13">
        <f>InputData[[#This Row],[SELLING PRICE]]*InputData[[#This Row],[QUANTITY]]</f>
        <v>623.28</v>
      </c>
      <c r="N195" s="11">
        <f>DAY(InputData[[#This Row],[DATE]])</f>
        <v>11</v>
      </c>
      <c r="O195" s="11" t="str">
        <f t="shared" si="6"/>
        <v>Sep</v>
      </c>
      <c r="P195" s="11">
        <f t="shared" si="7"/>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3">
        <f>VLOOKUP(InputData[[#This Row],[PRODUCT ID]],MasterData[],5,0)</f>
        <v>138</v>
      </c>
      <c r="K196" s="13">
        <f>VLOOKUP(InputData[[#This Row],[PRODUCT ID]],MasterData[],6,0)</f>
        <v>173.88</v>
      </c>
      <c r="L196" s="13">
        <f>InputData[[#This Row],[BUYING PRIZE]]*InputData[[#This Row],[QUANTITY]]</f>
        <v>966</v>
      </c>
      <c r="M196" s="13">
        <f>InputData[[#This Row],[SELLING PRICE]]*InputData[[#This Row],[QUANTITY]]</f>
        <v>1217.1599999999999</v>
      </c>
      <c r="N196" s="11">
        <f>DAY(InputData[[#This Row],[DATE]])</f>
        <v>13</v>
      </c>
      <c r="O196" s="11" t="str">
        <f t="shared" si="6"/>
        <v>Sep</v>
      </c>
      <c r="P196" s="11">
        <f t="shared" si="7"/>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3">
        <f>VLOOKUP(InputData[[#This Row],[PRODUCT ID]],MasterData[],5,0)</f>
        <v>120</v>
      </c>
      <c r="K197" s="13">
        <f>VLOOKUP(InputData[[#This Row],[PRODUCT ID]],MasterData[],6,0)</f>
        <v>162</v>
      </c>
      <c r="L197" s="13">
        <f>InputData[[#This Row],[BUYING PRIZE]]*InputData[[#This Row],[QUANTITY]]</f>
        <v>720</v>
      </c>
      <c r="M197" s="13">
        <f>InputData[[#This Row],[SELLING PRICE]]*InputData[[#This Row],[QUANTITY]]</f>
        <v>972</v>
      </c>
      <c r="N197" s="11">
        <f>DAY(InputData[[#This Row],[DATE]])</f>
        <v>15</v>
      </c>
      <c r="O197" s="11" t="str">
        <f t="shared" si="6"/>
        <v>Sep</v>
      </c>
      <c r="P197" s="11">
        <f t="shared" si="7"/>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3">
        <f>VLOOKUP(InputData[[#This Row],[PRODUCT ID]],MasterData[],5,0)</f>
        <v>120</v>
      </c>
      <c r="K198" s="13">
        <f>VLOOKUP(InputData[[#This Row],[PRODUCT ID]],MasterData[],6,0)</f>
        <v>162</v>
      </c>
      <c r="L198" s="13">
        <f>InputData[[#This Row],[BUYING PRIZE]]*InputData[[#This Row],[QUANTITY]]</f>
        <v>1680</v>
      </c>
      <c r="M198" s="13">
        <f>InputData[[#This Row],[SELLING PRICE]]*InputData[[#This Row],[QUANTITY]]</f>
        <v>2268</v>
      </c>
      <c r="N198" s="11">
        <f>DAY(InputData[[#This Row],[DATE]])</f>
        <v>15</v>
      </c>
      <c r="O198" s="11" t="str">
        <f t="shared" si="6"/>
        <v>Sep</v>
      </c>
      <c r="P198" s="11">
        <f t="shared" si="7"/>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3">
        <f>VLOOKUP(InputData[[#This Row],[PRODUCT ID]],MasterData[],5,0)</f>
        <v>61</v>
      </c>
      <c r="K199" s="13">
        <f>VLOOKUP(InputData[[#This Row],[PRODUCT ID]],MasterData[],6,0)</f>
        <v>76.25</v>
      </c>
      <c r="L199" s="13">
        <f>InputData[[#This Row],[BUYING PRIZE]]*InputData[[#This Row],[QUANTITY]]</f>
        <v>427</v>
      </c>
      <c r="M199" s="13">
        <f>InputData[[#This Row],[SELLING PRICE]]*InputData[[#This Row],[QUANTITY]]</f>
        <v>533.75</v>
      </c>
      <c r="N199" s="11">
        <f>DAY(InputData[[#This Row],[DATE]])</f>
        <v>21</v>
      </c>
      <c r="O199" s="11" t="str">
        <f t="shared" si="6"/>
        <v>Sep</v>
      </c>
      <c r="P199" s="11">
        <f t="shared" si="7"/>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3">
        <f>VLOOKUP(InputData[[#This Row],[PRODUCT ID]],MasterData[],5,0)</f>
        <v>90</v>
      </c>
      <c r="K200" s="13">
        <f>VLOOKUP(InputData[[#This Row],[PRODUCT ID]],MasterData[],6,0)</f>
        <v>115.2</v>
      </c>
      <c r="L200" s="13">
        <f>InputData[[#This Row],[BUYING PRIZE]]*InputData[[#This Row],[QUANTITY]]</f>
        <v>180</v>
      </c>
      <c r="M200" s="13">
        <f>InputData[[#This Row],[SELLING PRICE]]*InputData[[#This Row],[QUANTITY]]</f>
        <v>230.4</v>
      </c>
      <c r="N200" s="11">
        <f>DAY(InputData[[#This Row],[DATE]])</f>
        <v>22</v>
      </c>
      <c r="O200" s="11" t="str">
        <f t="shared" si="6"/>
        <v>Sep</v>
      </c>
      <c r="P200" s="11">
        <f t="shared" si="7"/>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3">
        <f>VLOOKUP(InputData[[#This Row],[PRODUCT ID]],MasterData[],5,0)</f>
        <v>105</v>
      </c>
      <c r="K201" s="13">
        <f>VLOOKUP(InputData[[#This Row],[PRODUCT ID]],MasterData[],6,0)</f>
        <v>142.80000000000001</v>
      </c>
      <c r="L201" s="13">
        <f>InputData[[#This Row],[BUYING PRIZE]]*InputData[[#This Row],[QUANTITY]]</f>
        <v>420</v>
      </c>
      <c r="M201" s="13">
        <f>InputData[[#This Row],[SELLING PRICE]]*InputData[[#This Row],[QUANTITY]]</f>
        <v>571.20000000000005</v>
      </c>
      <c r="N201" s="11">
        <f>DAY(InputData[[#This Row],[DATE]])</f>
        <v>22</v>
      </c>
      <c r="O201" s="11" t="str">
        <f t="shared" si="6"/>
        <v>Sep</v>
      </c>
      <c r="P201" s="11">
        <f t="shared" si="7"/>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3">
        <f>VLOOKUP(InputData[[#This Row],[PRODUCT ID]],MasterData[],5,0)</f>
        <v>37</v>
      </c>
      <c r="K202" s="13">
        <f>VLOOKUP(InputData[[#This Row],[PRODUCT ID]],MasterData[],6,0)</f>
        <v>49.21</v>
      </c>
      <c r="L202" s="13">
        <f>InputData[[#This Row],[BUYING PRIZE]]*InputData[[#This Row],[QUANTITY]]</f>
        <v>444</v>
      </c>
      <c r="M202" s="13">
        <f>InputData[[#This Row],[SELLING PRICE]]*InputData[[#This Row],[QUANTITY]]</f>
        <v>590.52</v>
      </c>
      <c r="N202" s="11">
        <f>DAY(InputData[[#This Row],[DATE]])</f>
        <v>23</v>
      </c>
      <c r="O202" s="11" t="str">
        <f t="shared" si="6"/>
        <v>Sep</v>
      </c>
      <c r="P202" s="11">
        <f t="shared" si="7"/>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3">
        <f>VLOOKUP(InputData[[#This Row],[PRODUCT ID]],MasterData[],5,0)</f>
        <v>126</v>
      </c>
      <c r="K203" s="13">
        <f>VLOOKUP(InputData[[#This Row],[PRODUCT ID]],MasterData[],6,0)</f>
        <v>162.54</v>
      </c>
      <c r="L203" s="13">
        <f>InputData[[#This Row],[BUYING PRIZE]]*InputData[[#This Row],[QUANTITY]]</f>
        <v>882</v>
      </c>
      <c r="M203" s="13">
        <f>InputData[[#This Row],[SELLING PRICE]]*InputData[[#This Row],[QUANTITY]]</f>
        <v>1137.78</v>
      </c>
      <c r="N203" s="11">
        <f>DAY(InputData[[#This Row],[DATE]])</f>
        <v>23</v>
      </c>
      <c r="O203" s="11" t="str">
        <f t="shared" si="6"/>
        <v>Sep</v>
      </c>
      <c r="P203" s="11">
        <f t="shared" si="7"/>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3">
        <f>VLOOKUP(InputData[[#This Row],[PRODUCT ID]],MasterData[],5,0)</f>
        <v>55</v>
      </c>
      <c r="K204" s="13">
        <f>VLOOKUP(InputData[[#This Row],[PRODUCT ID]],MasterData[],6,0)</f>
        <v>58.3</v>
      </c>
      <c r="L204" s="13">
        <f>InputData[[#This Row],[BUYING PRIZE]]*InputData[[#This Row],[QUANTITY]]</f>
        <v>55</v>
      </c>
      <c r="M204" s="13">
        <f>InputData[[#This Row],[SELLING PRICE]]*InputData[[#This Row],[QUANTITY]]</f>
        <v>58.3</v>
      </c>
      <c r="N204" s="11">
        <f>DAY(InputData[[#This Row],[DATE]])</f>
        <v>27</v>
      </c>
      <c r="O204" s="11" t="str">
        <f t="shared" si="6"/>
        <v>Sep</v>
      </c>
      <c r="P204" s="11">
        <f t="shared" si="7"/>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3">
        <f>VLOOKUP(InputData[[#This Row],[PRODUCT ID]],MasterData[],5,0)</f>
        <v>112</v>
      </c>
      <c r="K205" s="13">
        <f>VLOOKUP(InputData[[#This Row],[PRODUCT ID]],MasterData[],6,0)</f>
        <v>146.72</v>
      </c>
      <c r="L205" s="13">
        <f>InputData[[#This Row],[BUYING PRIZE]]*InputData[[#This Row],[QUANTITY]]</f>
        <v>1008</v>
      </c>
      <c r="M205" s="13">
        <f>InputData[[#This Row],[SELLING PRICE]]*InputData[[#This Row],[QUANTITY]]</f>
        <v>1320.48</v>
      </c>
      <c r="N205" s="11">
        <f>DAY(InputData[[#This Row],[DATE]])</f>
        <v>30</v>
      </c>
      <c r="O205" s="11" t="str">
        <f t="shared" si="6"/>
        <v>Sep</v>
      </c>
      <c r="P205" s="11">
        <f t="shared" si="7"/>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3">
        <f>VLOOKUP(InputData[[#This Row],[PRODUCT ID]],MasterData[],5,0)</f>
        <v>75</v>
      </c>
      <c r="K206" s="13">
        <f>VLOOKUP(InputData[[#This Row],[PRODUCT ID]],MasterData[],6,0)</f>
        <v>85.5</v>
      </c>
      <c r="L206" s="13">
        <f>InputData[[#This Row],[BUYING PRIZE]]*InputData[[#This Row],[QUANTITY]]</f>
        <v>375</v>
      </c>
      <c r="M206" s="13">
        <f>InputData[[#This Row],[SELLING PRICE]]*InputData[[#This Row],[QUANTITY]]</f>
        <v>427.5</v>
      </c>
      <c r="N206" s="11">
        <f>DAY(InputData[[#This Row],[DATE]])</f>
        <v>30</v>
      </c>
      <c r="O206" s="11" t="str">
        <f t="shared" si="6"/>
        <v>Sep</v>
      </c>
      <c r="P206" s="11">
        <f t="shared" si="7"/>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3">
        <f>VLOOKUP(InputData[[#This Row],[PRODUCT ID]],MasterData[],5,0)</f>
        <v>148</v>
      </c>
      <c r="K207" s="13">
        <f>VLOOKUP(InputData[[#This Row],[PRODUCT ID]],MasterData[],6,0)</f>
        <v>201.28</v>
      </c>
      <c r="L207" s="13">
        <f>InputData[[#This Row],[BUYING PRIZE]]*InputData[[#This Row],[QUANTITY]]</f>
        <v>2072</v>
      </c>
      <c r="M207" s="13">
        <f>InputData[[#This Row],[SELLING PRICE]]*InputData[[#This Row],[QUANTITY]]</f>
        <v>2817.92</v>
      </c>
      <c r="N207" s="11">
        <f>DAY(InputData[[#This Row],[DATE]])</f>
        <v>1</v>
      </c>
      <c r="O207" s="11" t="str">
        <f t="shared" si="6"/>
        <v>Oct</v>
      </c>
      <c r="P207" s="11">
        <f t="shared" si="7"/>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3">
        <f>VLOOKUP(InputData[[#This Row],[PRODUCT ID]],MasterData[],5,0)</f>
        <v>112</v>
      </c>
      <c r="K208" s="13">
        <f>VLOOKUP(InputData[[#This Row],[PRODUCT ID]],MasterData[],6,0)</f>
        <v>146.72</v>
      </c>
      <c r="L208" s="13">
        <f>InputData[[#This Row],[BUYING PRIZE]]*InputData[[#This Row],[QUANTITY]]</f>
        <v>1680</v>
      </c>
      <c r="M208" s="13">
        <f>InputData[[#This Row],[SELLING PRICE]]*InputData[[#This Row],[QUANTITY]]</f>
        <v>2200.8000000000002</v>
      </c>
      <c r="N208" s="11">
        <f>DAY(InputData[[#This Row],[DATE]])</f>
        <v>2</v>
      </c>
      <c r="O208" s="11" t="str">
        <f t="shared" si="6"/>
        <v>Oct</v>
      </c>
      <c r="P208" s="11">
        <f t="shared" si="7"/>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3">
        <f>VLOOKUP(InputData[[#This Row],[PRODUCT ID]],MasterData[],5,0)</f>
        <v>150</v>
      </c>
      <c r="K209" s="13">
        <f>VLOOKUP(InputData[[#This Row],[PRODUCT ID]],MasterData[],6,0)</f>
        <v>210</v>
      </c>
      <c r="L209" s="13">
        <f>InputData[[#This Row],[BUYING PRIZE]]*InputData[[#This Row],[QUANTITY]]</f>
        <v>1350</v>
      </c>
      <c r="M209" s="13">
        <f>InputData[[#This Row],[SELLING PRICE]]*InputData[[#This Row],[QUANTITY]]</f>
        <v>1890</v>
      </c>
      <c r="N209" s="11">
        <f>DAY(InputData[[#This Row],[DATE]])</f>
        <v>3</v>
      </c>
      <c r="O209" s="11" t="str">
        <f t="shared" si="6"/>
        <v>Oct</v>
      </c>
      <c r="P209" s="11">
        <f t="shared" si="7"/>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3">
        <f>VLOOKUP(InputData[[#This Row],[PRODUCT ID]],MasterData[],5,0)</f>
        <v>5</v>
      </c>
      <c r="K210" s="13">
        <f>VLOOKUP(InputData[[#This Row],[PRODUCT ID]],MasterData[],6,0)</f>
        <v>6.7</v>
      </c>
      <c r="L210" s="13">
        <f>InputData[[#This Row],[BUYING PRIZE]]*InputData[[#This Row],[QUANTITY]]</f>
        <v>5</v>
      </c>
      <c r="M210" s="13">
        <f>InputData[[#This Row],[SELLING PRICE]]*InputData[[#This Row],[QUANTITY]]</f>
        <v>6.7</v>
      </c>
      <c r="N210" s="11">
        <f>DAY(InputData[[#This Row],[DATE]])</f>
        <v>6</v>
      </c>
      <c r="O210" s="11" t="str">
        <f t="shared" si="6"/>
        <v>Oct</v>
      </c>
      <c r="P210" s="11">
        <f t="shared" si="7"/>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3">
        <f>VLOOKUP(InputData[[#This Row],[PRODUCT ID]],MasterData[],5,0)</f>
        <v>90</v>
      </c>
      <c r="K211" s="13">
        <f>VLOOKUP(InputData[[#This Row],[PRODUCT ID]],MasterData[],6,0)</f>
        <v>96.3</v>
      </c>
      <c r="L211" s="13">
        <f>InputData[[#This Row],[BUYING PRIZE]]*InputData[[#This Row],[QUANTITY]]</f>
        <v>1080</v>
      </c>
      <c r="M211" s="13">
        <f>InputData[[#This Row],[SELLING PRICE]]*InputData[[#This Row],[QUANTITY]]</f>
        <v>1155.5999999999999</v>
      </c>
      <c r="N211" s="11">
        <f>DAY(InputData[[#This Row],[DATE]])</f>
        <v>6</v>
      </c>
      <c r="O211" s="11" t="str">
        <f t="shared" si="6"/>
        <v>Oct</v>
      </c>
      <c r="P211" s="11">
        <f t="shared" si="7"/>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3">
        <f>VLOOKUP(InputData[[#This Row],[PRODUCT ID]],MasterData[],5,0)</f>
        <v>18</v>
      </c>
      <c r="K212" s="13">
        <f>VLOOKUP(InputData[[#This Row],[PRODUCT ID]],MasterData[],6,0)</f>
        <v>24.66</v>
      </c>
      <c r="L212" s="13">
        <f>InputData[[#This Row],[BUYING PRIZE]]*InputData[[#This Row],[QUANTITY]]</f>
        <v>108</v>
      </c>
      <c r="M212" s="13">
        <f>InputData[[#This Row],[SELLING PRICE]]*InputData[[#This Row],[QUANTITY]]</f>
        <v>147.96</v>
      </c>
      <c r="N212" s="11">
        <f>DAY(InputData[[#This Row],[DATE]])</f>
        <v>7</v>
      </c>
      <c r="O212" s="11" t="str">
        <f t="shared" si="6"/>
        <v>Oct</v>
      </c>
      <c r="P212" s="11">
        <f t="shared" si="7"/>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3">
        <f>VLOOKUP(InputData[[#This Row],[PRODUCT ID]],MasterData[],5,0)</f>
        <v>72</v>
      </c>
      <c r="K213" s="13">
        <f>VLOOKUP(InputData[[#This Row],[PRODUCT ID]],MasterData[],6,0)</f>
        <v>79.92</v>
      </c>
      <c r="L213" s="13">
        <f>InputData[[#This Row],[BUYING PRIZE]]*InputData[[#This Row],[QUANTITY]]</f>
        <v>360</v>
      </c>
      <c r="M213" s="13">
        <f>InputData[[#This Row],[SELLING PRICE]]*InputData[[#This Row],[QUANTITY]]</f>
        <v>399.6</v>
      </c>
      <c r="N213" s="11">
        <f>DAY(InputData[[#This Row],[DATE]])</f>
        <v>9</v>
      </c>
      <c r="O213" s="11" t="str">
        <f t="shared" si="6"/>
        <v>Oct</v>
      </c>
      <c r="P213" s="11">
        <f t="shared" si="7"/>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3">
        <f>VLOOKUP(InputData[[#This Row],[PRODUCT ID]],MasterData[],5,0)</f>
        <v>89</v>
      </c>
      <c r="K214" s="13">
        <f>VLOOKUP(InputData[[#This Row],[PRODUCT ID]],MasterData[],6,0)</f>
        <v>117.48</v>
      </c>
      <c r="L214" s="13">
        <f>InputData[[#This Row],[BUYING PRIZE]]*InputData[[#This Row],[QUANTITY]]</f>
        <v>979</v>
      </c>
      <c r="M214" s="13">
        <f>InputData[[#This Row],[SELLING PRICE]]*InputData[[#This Row],[QUANTITY]]</f>
        <v>1292.28</v>
      </c>
      <c r="N214" s="11">
        <f>DAY(InputData[[#This Row],[DATE]])</f>
        <v>9</v>
      </c>
      <c r="O214" s="11" t="str">
        <f t="shared" si="6"/>
        <v>Oct</v>
      </c>
      <c r="P214" s="11">
        <f t="shared" si="7"/>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3">
        <f>VLOOKUP(InputData[[#This Row],[PRODUCT ID]],MasterData[],5,0)</f>
        <v>5</v>
      </c>
      <c r="K215" s="13">
        <f>VLOOKUP(InputData[[#This Row],[PRODUCT ID]],MasterData[],6,0)</f>
        <v>6.7</v>
      </c>
      <c r="L215" s="13">
        <f>InputData[[#This Row],[BUYING PRIZE]]*InputData[[#This Row],[QUANTITY]]</f>
        <v>70</v>
      </c>
      <c r="M215" s="13">
        <f>InputData[[#This Row],[SELLING PRICE]]*InputData[[#This Row],[QUANTITY]]</f>
        <v>93.8</v>
      </c>
      <c r="N215" s="11">
        <f>DAY(InputData[[#This Row],[DATE]])</f>
        <v>10</v>
      </c>
      <c r="O215" s="11" t="str">
        <f t="shared" si="6"/>
        <v>Oct</v>
      </c>
      <c r="P215" s="11">
        <f t="shared" si="7"/>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3">
        <f>VLOOKUP(InputData[[#This Row],[PRODUCT ID]],MasterData[],5,0)</f>
        <v>44</v>
      </c>
      <c r="K216" s="13">
        <f>VLOOKUP(InputData[[#This Row],[PRODUCT ID]],MasterData[],6,0)</f>
        <v>48.4</v>
      </c>
      <c r="L216" s="13">
        <f>InputData[[#This Row],[BUYING PRIZE]]*InputData[[#This Row],[QUANTITY]]</f>
        <v>660</v>
      </c>
      <c r="M216" s="13">
        <f>InputData[[#This Row],[SELLING PRICE]]*InputData[[#This Row],[QUANTITY]]</f>
        <v>726</v>
      </c>
      <c r="N216" s="11">
        <f>DAY(InputData[[#This Row],[DATE]])</f>
        <v>11</v>
      </c>
      <c r="O216" s="11" t="str">
        <f t="shared" si="6"/>
        <v>Oct</v>
      </c>
      <c r="P216" s="11">
        <f t="shared" si="7"/>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3">
        <f>VLOOKUP(InputData[[#This Row],[PRODUCT ID]],MasterData[],5,0)</f>
        <v>48</v>
      </c>
      <c r="K217" s="13">
        <f>VLOOKUP(InputData[[#This Row],[PRODUCT ID]],MasterData[],6,0)</f>
        <v>57.120000000000005</v>
      </c>
      <c r="L217" s="13">
        <f>InputData[[#This Row],[BUYING PRIZE]]*InputData[[#This Row],[QUANTITY]]</f>
        <v>384</v>
      </c>
      <c r="M217" s="13">
        <f>InputData[[#This Row],[SELLING PRICE]]*InputData[[#This Row],[QUANTITY]]</f>
        <v>456.96000000000004</v>
      </c>
      <c r="N217" s="11">
        <f>DAY(InputData[[#This Row],[DATE]])</f>
        <v>12</v>
      </c>
      <c r="O217" s="11" t="str">
        <f t="shared" si="6"/>
        <v>Oct</v>
      </c>
      <c r="P217" s="11">
        <f t="shared" si="7"/>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3">
        <f>VLOOKUP(InputData[[#This Row],[PRODUCT ID]],MasterData[],5,0)</f>
        <v>98</v>
      </c>
      <c r="K218" s="13">
        <f>VLOOKUP(InputData[[#This Row],[PRODUCT ID]],MasterData[],6,0)</f>
        <v>103.88</v>
      </c>
      <c r="L218" s="13">
        <f>InputData[[#This Row],[BUYING PRIZE]]*InputData[[#This Row],[QUANTITY]]</f>
        <v>1274</v>
      </c>
      <c r="M218" s="13">
        <f>InputData[[#This Row],[SELLING PRICE]]*InputData[[#This Row],[QUANTITY]]</f>
        <v>1350.44</v>
      </c>
      <c r="N218" s="11">
        <f>DAY(InputData[[#This Row],[DATE]])</f>
        <v>17</v>
      </c>
      <c r="O218" s="11" t="str">
        <f t="shared" si="6"/>
        <v>Oct</v>
      </c>
      <c r="P218" s="11">
        <f t="shared" si="7"/>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3">
        <f>VLOOKUP(InputData[[#This Row],[PRODUCT ID]],MasterData[],5,0)</f>
        <v>7</v>
      </c>
      <c r="K219" s="13">
        <f>VLOOKUP(InputData[[#This Row],[PRODUCT ID]],MasterData[],6,0)</f>
        <v>8.33</v>
      </c>
      <c r="L219" s="13">
        <f>InputData[[#This Row],[BUYING PRIZE]]*InputData[[#This Row],[QUANTITY]]</f>
        <v>42</v>
      </c>
      <c r="M219" s="13">
        <f>InputData[[#This Row],[SELLING PRICE]]*InputData[[#This Row],[QUANTITY]]</f>
        <v>49.980000000000004</v>
      </c>
      <c r="N219" s="11">
        <f>DAY(InputData[[#This Row],[DATE]])</f>
        <v>18</v>
      </c>
      <c r="O219" s="11" t="str">
        <f t="shared" si="6"/>
        <v>Oct</v>
      </c>
      <c r="P219" s="11">
        <f t="shared" si="7"/>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3">
        <f>VLOOKUP(InputData[[#This Row],[PRODUCT ID]],MasterData[],5,0)</f>
        <v>126</v>
      </c>
      <c r="K220" s="13">
        <f>VLOOKUP(InputData[[#This Row],[PRODUCT ID]],MasterData[],6,0)</f>
        <v>162.54</v>
      </c>
      <c r="L220" s="13">
        <f>InputData[[#This Row],[BUYING PRIZE]]*InputData[[#This Row],[QUANTITY]]</f>
        <v>1638</v>
      </c>
      <c r="M220" s="13">
        <f>InputData[[#This Row],[SELLING PRICE]]*InputData[[#This Row],[QUANTITY]]</f>
        <v>2113.02</v>
      </c>
      <c r="N220" s="11">
        <f>DAY(InputData[[#This Row],[DATE]])</f>
        <v>18</v>
      </c>
      <c r="O220" s="11" t="str">
        <f t="shared" si="6"/>
        <v>Oct</v>
      </c>
      <c r="P220" s="11">
        <f t="shared" si="7"/>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3">
        <f>VLOOKUP(InputData[[#This Row],[PRODUCT ID]],MasterData[],5,0)</f>
        <v>44</v>
      </c>
      <c r="K221" s="13">
        <f>VLOOKUP(InputData[[#This Row],[PRODUCT ID]],MasterData[],6,0)</f>
        <v>48.4</v>
      </c>
      <c r="L221" s="13">
        <f>InputData[[#This Row],[BUYING PRIZE]]*InputData[[#This Row],[QUANTITY]]</f>
        <v>308</v>
      </c>
      <c r="M221" s="13">
        <f>InputData[[#This Row],[SELLING PRICE]]*InputData[[#This Row],[QUANTITY]]</f>
        <v>338.8</v>
      </c>
      <c r="N221" s="11">
        <f>DAY(InputData[[#This Row],[DATE]])</f>
        <v>22</v>
      </c>
      <c r="O221" s="11" t="str">
        <f t="shared" si="6"/>
        <v>Oct</v>
      </c>
      <c r="P221" s="11">
        <f t="shared" si="7"/>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3">
        <f>VLOOKUP(InputData[[#This Row],[PRODUCT ID]],MasterData[],5,0)</f>
        <v>144</v>
      </c>
      <c r="K222" s="13">
        <f>VLOOKUP(InputData[[#This Row],[PRODUCT ID]],MasterData[],6,0)</f>
        <v>156.96</v>
      </c>
      <c r="L222" s="13">
        <f>InputData[[#This Row],[BUYING PRIZE]]*InputData[[#This Row],[QUANTITY]]</f>
        <v>1872</v>
      </c>
      <c r="M222" s="13">
        <f>InputData[[#This Row],[SELLING PRICE]]*InputData[[#This Row],[QUANTITY]]</f>
        <v>2040.48</v>
      </c>
      <c r="N222" s="11">
        <f>DAY(InputData[[#This Row],[DATE]])</f>
        <v>22</v>
      </c>
      <c r="O222" s="11" t="str">
        <f t="shared" si="6"/>
        <v>Oct</v>
      </c>
      <c r="P222" s="11">
        <f t="shared" si="7"/>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3">
        <f>VLOOKUP(InputData[[#This Row],[PRODUCT ID]],MasterData[],5,0)</f>
        <v>6</v>
      </c>
      <c r="K223" s="13">
        <f>VLOOKUP(InputData[[#This Row],[PRODUCT ID]],MasterData[],6,0)</f>
        <v>7.8599999999999994</v>
      </c>
      <c r="L223" s="13">
        <f>InputData[[#This Row],[BUYING PRIZE]]*InputData[[#This Row],[QUANTITY]]</f>
        <v>6</v>
      </c>
      <c r="M223" s="13">
        <f>InputData[[#This Row],[SELLING PRICE]]*InputData[[#This Row],[QUANTITY]]</f>
        <v>7.8599999999999994</v>
      </c>
      <c r="N223" s="11">
        <f>DAY(InputData[[#This Row],[DATE]])</f>
        <v>22</v>
      </c>
      <c r="O223" s="11" t="str">
        <f t="shared" si="6"/>
        <v>Oct</v>
      </c>
      <c r="P223" s="11">
        <f t="shared" si="7"/>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3">
        <f>VLOOKUP(InputData[[#This Row],[PRODUCT ID]],MasterData[],5,0)</f>
        <v>44</v>
      </c>
      <c r="K224" s="13">
        <f>VLOOKUP(InputData[[#This Row],[PRODUCT ID]],MasterData[],6,0)</f>
        <v>48.4</v>
      </c>
      <c r="L224" s="13">
        <f>InputData[[#This Row],[BUYING PRIZE]]*InputData[[#This Row],[QUANTITY]]</f>
        <v>132</v>
      </c>
      <c r="M224" s="13">
        <f>InputData[[#This Row],[SELLING PRICE]]*InputData[[#This Row],[QUANTITY]]</f>
        <v>145.19999999999999</v>
      </c>
      <c r="N224" s="11">
        <f>DAY(InputData[[#This Row],[DATE]])</f>
        <v>24</v>
      </c>
      <c r="O224" s="11" t="str">
        <f t="shared" si="6"/>
        <v>Oct</v>
      </c>
      <c r="P224" s="11">
        <f t="shared" si="7"/>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3">
        <f>VLOOKUP(InputData[[#This Row],[PRODUCT ID]],MasterData[],5,0)</f>
        <v>76</v>
      </c>
      <c r="K225" s="13">
        <f>VLOOKUP(InputData[[#This Row],[PRODUCT ID]],MasterData[],6,0)</f>
        <v>82.08</v>
      </c>
      <c r="L225" s="13">
        <f>InputData[[#This Row],[BUYING PRIZE]]*InputData[[#This Row],[QUANTITY]]</f>
        <v>684</v>
      </c>
      <c r="M225" s="13">
        <f>InputData[[#This Row],[SELLING PRICE]]*InputData[[#This Row],[QUANTITY]]</f>
        <v>738.72</v>
      </c>
      <c r="N225" s="11">
        <f>DAY(InputData[[#This Row],[DATE]])</f>
        <v>25</v>
      </c>
      <c r="O225" s="11" t="str">
        <f t="shared" si="6"/>
        <v>Oct</v>
      </c>
      <c r="P225" s="11">
        <f t="shared" si="7"/>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3">
        <f>VLOOKUP(InputData[[#This Row],[PRODUCT ID]],MasterData[],5,0)</f>
        <v>44</v>
      </c>
      <c r="K226" s="13">
        <f>VLOOKUP(InputData[[#This Row],[PRODUCT ID]],MasterData[],6,0)</f>
        <v>48.84</v>
      </c>
      <c r="L226" s="13">
        <f>InputData[[#This Row],[BUYING PRIZE]]*InputData[[#This Row],[QUANTITY]]</f>
        <v>264</v>
      </c>
      <c r="M226" s="13">
        <f>InputData[[#This Row],[SELLING PRICE]]*InputData[[#This Row],[QUANTITY]]</f>
        <v>293.04000000000002</v>
      </c>
      <c r="N226" s="11">
        <f>DAY(InputData[[#This Row],[DATE]])</f>
        <v>26</v>
      </c>
      <c r="O226" s="11" t="str">
        <f t="shared" si="6"/>
        <v>Oct</v>
      </c>
      <c r="P226" s="11">
        <f t="shared" si="7"/>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3">
        <f>VLOOKUP(InputData[[#This Row],[PRODUCT ID]],MasterData[],5,0)</f>
        <v>83</v>
      </c>
      <c r="K227" s="13">
        <f>VLOOKUP(InputData[[#This Row],[PRODUCT ID]],MasterData[],6,0)</f>
        <v>94.62</v>
      </c>
      <c r="L227" s="13">
        <f>InputData[[#This Row],[BUYING PRIZE]]*InputData[[#This Row],[QUANTITY]]</f>
        <v>83</v>
      </c>
      <c r="M227" s="13">
        <f>InputData[[#This Row],[SELLING PRICE]]*InputData[[#This Row],[QUANTITY]]</f>
        <v>94.62</v>
      </c>
      <c r="N227" s="11">
        <f>DAY(InputData[[#This Row],[DATE]])</f>
        <v>28</v>
      </c>
      <c r="O227" s="11" t="str">
        <f t="shared" si="6"/>
        <v>Oct</v>
      </c>
      <c r="P227" s="11">
        <f t="shared" si="7"/>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3">
        <f>VLOOKUP(InputData[[#This Row],[PRODUCT ID]],MasterData[],5,0)</f>
        <v>72</v>
      </c>
      <c r="K228" s="13">
        <f>VLOOKUP(InputData[[#This Row],[PRODUCT ID]],MasterData[],6,0)</f>
        <v>79.92</v>
      </c>
      <c r="L228" s="13">
        <f>InputData[[#This Row],[BUYING PRIZE]]*InputData[[#This Row],[QUANTITY]]</f>
        <v>1008</v>
      </c>
      <c r="M228" s="13">
        <f>InputData[[#This Row],[SELLING PRICE]]*InputData[[#This Row],[QUANTITY]]</f>
        <v>1118.8800000000001</v>
      </c>
      <c r="N228" s="11">
        <f>DAY(InputData[[#This Row],[DATE]])</f>
        <v>29</v>
      </c>
      <c r="O228" s="11" t="str">
        <f t="shared" si="6"/>
        <v>Oct</v>
      </c>
      <c r="P228" s="11">
        <f t="shared" si="7"/>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3">
        <f>VLOOKUP(InputData[[#This Row],[PRODUCT ID]],MasterData[],5,0)</f>
        <v>126</v>
      </c>
      <c r="K229" s="13">
        <f>VLOOKUP(InputData[[#This Row],[PRODUCT ID]],MasterData[],6,0)</f>
        <v>162.54</v>
      </c>
      <c r="L229" s="13">
        <f>InputData[[#This Row],[BUYING PRIZE]]*InputData[[#This Row],[QUANTITY]]</f>
        <v>756</v>
      </c>
      <c r="M229" s="13">
        <f>InputData[[#This Row],[SELLING PRICE]]*InputData[[#This Row],[QUANTITY]]</f>
        <v>975.24</v>
      </c>
      <c r="N229" s="11">
        <f>DAY(InputData[[#This Row],[DATE]])</f>
        <v>31</v>
      </c>
      <c r="O229" s="11" t="str">
        <f t="shared" si="6"/>
        <v>Oct</v>
      </c>
      <c r="P229" s="11">
        <f t="shared" si="7"/>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3">
        <f>VLOOKUP(InputData[[#This Row],[PRODUCT ID]],MasterData[],5,0)</f>
        <v>112</v>
      </c>
      <c r="K230" s="13">
        <f>VLOOKUP(InputData[[#This Row],[PRODUCT ID]],MasterData[],6,0)</f>
        <v>122.08</v>
      </c>
      <c r="L230" s="13">
        <f>InputData[[#This Row],[BUYING PRIZE]]*InputData[[#This Row],[QUANTITY]]</f>
        <v>1344</v>
      </c>
      <c r="M230" s="13">
        <f>InputData[[#This Row],[SELLING PRICE]]*InputData[[#This Row],[QUANTITY]]</f>
        <v>1464.96</v>
      </c>
      <c r="N230" s="11">
        <f>DAY(InputData[[#This Row],[DATE]])</f>
        <v>3</v>
      </c>
      <c r="O230" s="11" t="str">
        <f t="shared" si="6"/>
        <v>Nov</v>
      </c>
      <c r="P230" s="11">
        <f t="shared" si="7"/>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3">
        <f>VLOOKUP(InputData[[#This Row],[PRODUCT ID]],MasterData[],5,0)</f>
        <v>90</v>
      </c>
      <c r="K231" s="13">
        <f>VLOOKUP(InputData[[#This Row],[PRODUCT ID]],MasterData[],6,0)</f>
        <v>96.3</v>
      </c>
      <c r="L231" s="13">
        <f>InputData[[#This Row],[BUYING PRIZE]]*InputData[[#This Row],[QUANTITY]]</f>
        <v>900</v>
      </c>
      <c r="M231" s="13">
        <f>InputData[[#This Row],[SELLING PRICE]]*InputData[[#This Row],[QUANTITY]]</f>
        <v>963</v>
      </c>
      <c r="N231" s="11">
        <f>DAY(InputData[[#This Row],[DATE]])</f>
        <v>6</v>
      </c>
      <c r="O231" s="11" t="str">
        <f t="shared" si="6"/>
        <v>Nov</v>
      </c>
      <c r="P231" s="11">
        <f t="shared" si="7"/>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3">
        <f>VLOOKUP(InputData[[#This Row],[PRODUCT ID]],MasterData[],5,0)</f>
        <v>43</v>
      </c>
      <c r="K232" s="13">
        <f>VLOOKUP(InputData[[#This Row],[PRODUCT ID]],MasterData[],6,0)</f>
        <v>47.730000000000004</v>
      </c>
      <c r="L232" s="13">
        <f>InputData[[#This Row],[BUYING PRIZE]]*InputData[[#This Row],[QUANTITY]]</f>
        <v>645</v>
      </c>
      <c r="M232" s="13">
        <f>InputData[[#This Row],[SELLING PRICE]]*InputData[[#This Row],[QUANTITY]]</f>
        <v>715.95</v>
      </c>
      <c r="N232" s="11">
        <f>DAY(InputData[[#This Row],[DATE]])</f>
        <v>8</v>
      </c>
      <c r="O232" s="11" t="str">
        <f t="shared" si="6"/>
        <v>Nov</v>
      </c>
      <c r="P232" s="11">
        <f t="shared" si="7"/>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3">
        <f>VLOOKUP(InputData[[#This Row],[PRODUCT ID]],MasterData[],5,0)</f>
        <v>120</v>
      </c>
      <c r="K233" s="13">
        <f>VLOOKUP(InputData[[#This Row],[PRODUCT ID]],MasterData[],6,0)</f>
        <v>162</v>
      </c>
      <c r="L233" s="13">
        <f>InputData[[#This Row],[BUYING PRIZE]]*InputData[[#This Row],[QUANTITY]]</f>
        <v>720</v>
      </c>
      <c r="M233" s="13">
        <f>InputData[[#This Row],[SELLING PRICE]]*InputData[[#This Row],[QUANTITY]]</f>
        <v>972</v>
      </c>
      <c r="N233" s="11">
        <f>DAY(InputData[[#This Row],[DATE]])</f>
        <v>10</v>
      </c>
      <c r="O233" s="11" t="str">
        <f t="shared" si="6"/>
        <v>Nov</v>
      </c>
      <c r="P233" s="11">
        <f t="shared" si="7"/>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3">
        <f>VLOOKUP(InputData[[#This Row],[PRODUCT ID]],MasterData[],5,0)</f>
        <v>90</v>
      </c>
      <c r="K234" s="13">
        <f>VLOOKUP(InputData[[#This Row],[PRODUCT ID]],MasterData[],6,0)</f>
        <v>115.2</v>
      </c>
      <c r="L234" s="13">
        <f>InputData[[#This Row],[BUYING PRIZE]]*InputData[[#This Row],[QUANTITY]]</f>
        <v>1080</v>
      </c>
      <c r="M234" s="13">
        <f>InputData[[#This Row],[SELLING PRICE]]*InputData[[#This Row],[QUANTITY]]</f>
        <v>1382.4</v>
      </c>
      <c r="N234" s="11">
        <f>DAY(InputData[[#This Row],[DATE]])</f>
        <v>11</v>
      </c>
      <c r="O234" s="11" t="str">
        <f t="shared" si="6"/>
        <v>Nov</v>
      </c>
      <c r="P234" s="11">
        <f t="shared" si="7"/>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3">
        <f>VLOOKUP(InputData[[#This Row],[PRODUCT ID]],MasterData[],5,0)</f>
        <v>148</v>
      </c>
      <c r="K235" s="13">
        <f>VLOOKUP(InputData[[#This Row],[PRODUCT ID]],MasterData[],6,0)</f>
        <v>164.28</v>
      </c>
      <c r="L235" s="13">
        <f>InputData[[#This Row],[BUYING PRIZE]]*InputData[[#This Row],[QUANTITY]]</f>
        <v>444</v>
      </c>
      <c r="M235" s="13">
        <f>InputData[[#This Row],[SELLING PRICE]]*InputData[[#This Row],[QUANTITY]]</f>
        <v>492.84000000000003</v>
      </c>
      <c r="N235" s="11">
        <f>DAY(InputData[[#This Row],[DATE]])</f>
        <v>12</v>
      </c>
      <c r="O235" s="11" t="str">
        <f t="shared" si="6"/>
        <v>Nov</v>
      </c>
      <c r="P235" s="11">
        <f t="shared" si="7"/>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3">
        <f>VLOOKUP(InputData[[#This Row],[PRODUCT ID]],MasterData[],5,0)</f>
        <v>55</v>
      </c>
      <c r="K236" s="13">
        <f>VLOOKUP(InputData[[#This Row],[PRODUCT ID]],MasterData[],6,0)</f>
        <v>58.3</v>
      </c>
      <c r="L236" s="13">
        <f>InputData[[#This Row],[BUYING PRIZE]]*InputData[[#This Row],[QUANTITY]]</f>
        <v>770</v>
      </c>
      <c r="M236" s="13">
        <f>InputData[[#This Row],[SELLING PRICE]]*InputData[[#This Row],[QUANTITY]]</f>
        <v>816.19999999999993</v>
      </c>
      <c r="N236" s="11">
        <f>DAY(InputData[[#This Row],[DATE]])</f>
        <v>20</v>
      </c>
      <c r="O236" s="11" t="str">
        <f t="shared" si="6"/>
        <v>Nov</v>
      </c>
      <c r="P236" s="11">
        <f t="shared" si="7"/>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3">
        <f>VLOOKUP(InputData[[#This Row],[PRODUCT ID]],MasterData[],5,0)</f>
        <v>83</v>
      </c>
      <c r="K237" s="13">
        <f>VLOOKUP(InputData[[#This Row],[PRODUCT ID]],MasterData[],6,0)</f>
        <v>94.62</v>
      </c>
      <c r="L237" s="13">
        <f>InputData[[#This Row],[BUYING PRIZE]]*InputData[[#This Row],[QUANTITY]]</f>
        <v>913</v>
      </c>
      <c r="M237" s="13">
        <f>InputData[[#This Row],[SELLING PRICE]]*InputData[[#This Row],[QUANTITY]]</f>
        <v>1040.8200000000002</v>
      </c>
      <c r="N237" s="11">
        <f>DAY(InputData[[#This Row],[DATE]])</f>
        <v>20</v>
      </c>
      <c r="O237" s="11" t="str">
        <f t="shared" si="6"/>
        <v>Nov</v>
      </c>
      <c r="P237" s="11">
        <f t="shared" si="7"/>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3">
        <f>VLOOKUP(InputData[[#This Row],[PRODUCT ID]],MasterData[],5,0)</f>
        <v>112</v>
      </c>
      <c r="K238" s="13">
        <f>VLOOKUP(InputData[[#This Row],[PRODUCT ID]],MasterData[],6,0)</f>
        <v>146.72</v>
      </c>
      <c r="L238" s="13">
        <f>InputData[[#This Row],[BUYING PRIZE]]*InputData[[#This Row],[QUANTITY]]</f>
        <v>112</v>
      </c>
      <c r="M238" s="13">
        <f>InputData[[#This Row],[SELLING PRICE]]*InputData[[#This Row],[QUANTITY]]</f>
        <v>146.72</v>
      </c>
      <c r="N238" s="11">
        <f>DAY(InputData[[#This Row],[DATE]])</f>
        <v>21</v>
      </c>
      <c r="O238" s="11" t="str">
        <f t="shared" si="6"/>
        <v>Nov</v>
      </c>
      <c r="P238" s="11">
        <f t="shared" si="7"/>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3">
        <f>VLOOKUP(InputData[[#This Row],[PRODUCT ID]],MasterData[],5,0)</f>
        <v>75</v>
      </c>
      <c r="K239" s="13">
        <f>VLOOKUP(InputData[[#This Row],[PRODUCT ID]],MasterData[],6,0)</f>
        <v>85.5</v>
      </c>
      <c r="L239" s="13">
        <f>InputData[[#This Row],[BUYING PRIZE]]*InputData[[#This Row],[QUANTITY]]</f>
        <v>75</v>
      </c>
      <c r="M239" s="13">
        <f>InputData[[#This Row],[SELLING PRICE]]*InputData[[#This Row],[QUANTITY]]</f>
        <v>85.5</v>
      </c>
      <c r="N239" s="11">
        <f>DAY(InputData[[#This Row],[DATE]])</f>
        <v>21</v>
      </c>
      <c r="O239" s="11" t="str">
        <f t="shared" si="6"/>
        <v>Nov</v>
      </c>
      <c r="P239" s="11">
        <f t="shared" si="7"/>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3">
        <f>VLOOKUP(InputData[[#This Row],[PRODUCT ID]],MasterData[],5,0)</f>
        <v>73</v>
      </c>
      <c r="K240" s="13">
        <f>VLOOKUP(InputData[[#This Row],[PRODUCT ID]],MasterData[],6,0)</f>
        <v>94.17</v>
      </c>
      <c r="L240" s="13">
        <f>InputData[[#This Row],[BUYING PRIZE]]*InputData[[#This Row],[QUANTITY]]</f>
        <v>584</v>
      </c>
      <c r="M240" s="13">
        <f>InputData[[#This Row],[SELLING PRICE]]*InputData[[#This Row],[QUANTITY]]</f>
        <v>753.36</v>
      </c>
      <c r="N240" s="11">
        <f>DAY(InputData[[#This Row],[DATE]])</f>
        <v>27</v>
      </c>
      <c r="O240" s="11" t="str">
        <f t="shared" si="6"/>
        <v>Nov</v>
      </c>
      <c r="P240" s="11">
        <f t="shared" si="7"/>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3">
        <f>VLOOKUP(InputData[[#This Row],[PRODUCT ID]],MasterData[],5,0)</f>
        <v>90</v>
      </c>
      <c r="K241" s="13">
        <f>VLOOKUP(InputData[[#This Row],[PRODUCT ID]],MasterData[],6,0)</f>
        <v>115.2</v>
      </c>
      <c r="L241" s="13">
        <f>InputData[[#This Row],[BUYING PRIZE]]*InputData[[#This Row],[QUANTITY]]</f>
        <v>180</v>
      </c>
      <c r="M241" s="13">
        <f>InputData[[#This Row],[SELLING PRICE]]*InputData[[#This Row],[QUANTITY]]</f>
        <v>230.4</v>
      </c>
      <c r="N241" s="11">
        <f>DAY(InputData[[#This Row],[DATE]])</f>
        <v>28</v>
      </c>
      <c r="O241" s="11" t="str">
        <f t="shared" si="6"/>
        <v>Nov</v>
      </c>
      <c r="P241" s="11">
        <f t="shared" si="7"/>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3">
        <f>VLOOKUP(InputData[[#This Row],[PRODUCT ID]],MasterData[],5,0)</f>
        <v>37</v>
      </c>
      <c r="K242" s="13">
        <f>VLOOKUP(InputData[[#This Row],[PRODUCT ID]],MasterData[],6,0)</f>
        <v>42.55</v>
      </c>
      <c r="L242" s="13">
        <f>InputData[[#This Row],[BUYING PRIZE]]*InputData[[#This Row],[QUANTITY]]</f>
        <v>555</v>
      </c>
      <c r="M242" s="13">
        <f>InputData[[#This Row],[SELLING PRICE]]*InputData[[#This Row],[QUANTITY]]</f>
        <v>638.25</v>
      </c>
      <c r="N242" s="11">
        <f>DAY(InputData[[#This Row],[DATE]])</f>
        <v>30</v>
      </c>
      <c r="O242" s="11" t="str">
        <f t="shared" si="6"/>
        <v>Nov</v>
      </c>
      <c r="P242" s="11">
        <f t="shared" si="7"/>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3">
        <f>VLOOKUP(InputData[[#This Row],[PRODUCT ID]],MasterData[],5,0)</f>
        <v>13</v>
      </c>
      <c r="K243" s="13">
        <f>VLOOKUP(InputData[[#This Row],[PRODUCT ID]],MasterData[],6,0)</f>
        <v>16.64</v>
      </c>
      <c r="L243" s="13">
        <f>InputData[[#This Row],[BUYING PRIZE]]*InputData[[#This Row],[QUANTITY]]</f>
        <v>130</v>
      </c>
      <c r="M243" s="13">
        <f>InputData[[#This Row],[SELLING PRICE]]*InputData[[#This Row],[QUANTITY]]</f>
        <v>166.4</v>
      </c>
      <c r="N243" s="11">
        <f>DAY(InputData[[#This Row],[DATE]])</f>
        <v>2</v>
      </c>
      <c r="O243" s="11" t="str">
        <f t="shared" si="6"/>
        <v>Dec</v>
      </c>
      <c r="P243" s="11">
        <f t="shared" si="7"/>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3">
        <f>VLOOKUP(InputData[[#This Row],[PRODUCT ID]],MasterData[],5,0)</f>
        <v>55</v>
      </c>
      <c r="K244" s="13">
        <f>VLOOKUP(InputData[[#This Row],[PRODUCT ID]],MasterData[],6,0)</f>
        <v>58.3</v>
      </c>
      <c r="L244" s="13">
        <f>InputData[[#This Row],[BUYING PRIZE]]*InputData[[#This Row],[QUANTITY]]</f>
        <v>110</v>
      </c>
      <c r="M244" s="13">
        <f>InputData[[#This Row],[SELLING PRICE]]*InputData[[#This Row],[QUANTITY]]</f>
        <v>116.6</v>
      </c>
      <c r="N244" s="11">
        <f>DAY(InputData[[#This Row],[DATE]])</f>
        <v>3</v>
      </c>
      <c r="O244" s="11" t="str">
        <f t="shared" si="6"/>
        <v>Dec</v>
      </c>
      <c r="P244" s="11">
        <f t="shared" si="7"/>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3">
        <f>VLOOKUP(InputData[[#This Row],[PRODUCT ID]],MasterData[],5,0)</f>
        <v>150</v>
      </c>
      <c r="K245" s="13">
        <f>VLOOKUP(InputData[[#This Row],[PRODUCT ID]],MasterData[],6,0)</f>
        <v>210</v>
      </c>
      <c r="L245" s="13">
        <f>InputData[[#This Row],[BUYING PRIZE]]*InputData[[#This Row],[QUANTITY]]</f>
        <v>1200</v>
      </c>
      <c r="M245" s="13">
        <f>InputData[[#This Row],[SELLING PRICE]]*InputData[[#This Row],[QUANTITY]]</f>
        <v>1680</v>
      </c>
      <c r="N245" s="11">
        <f>DAY(InputData[[#This Row],[DATE]])</f>
        <v>3</v>
      </c>
      <c r="O245" s="11" t="str">
        <f t="shared" si="6"/>
        <v>Dec</v>
      </c>
      <c r="P245" s="11">
        <f t="shared" si="7"/>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3">
        <f>VLOOKUP(InputData[[#This Row],[PRODUCT ID]],MasterData[],5,0)</f>
        <v>44</v>
      </c>
      <c r="K246" s="13">
        <f>VLOOKUP(InputData[[#This Row],[PRODUCT ID]],MasterData[],6,0)</f>
        <v>48.84</v>
      </c>
      <c r="L246" s="13">
        <f>InputData[[#This Row],[BUYING PRIZE]]*InputData[[#This Row],[QUANTITY]]</f>
        <v>660</v>
      </c>
      <c r="M246" s="13">
        <f>InputData[[#This Row],[SELLING PRICE]]*InputData[[#This Row],[QUANTITY]]</f>
        <v>732.6</v>
      </c>
      <c r="N246" s="11">
        <f>DAY(InputData[[#This Row],[DATE]])</f>
        <v>5</v>
      </c>
      <c r="O246" s="11" t="str">
        <f t="shared" si="6"/>
        <v>Dec</v>
      </c>
      <c r="P246" s="11">
        <f t="shared" si="7"/>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3">
        <f>VLOOKUP(InputData[[#This Row],[PRODUCT ID]],MasterData[],5,0)</f>
        <v>148</v>
      </c>
      <c r="K247" s="13">
        <f>VLOOKUP(InputData[[#This Row],[PRODUCT ID]],MasterData[],6,0)</f>
        <v>164.28</v>
      </c>
      <c r="L247" s="13">
        <f>InputData[[#This Row],[BUYING PRIZE]]*InputData[[#This Row],[QUANTITY]]</f>
        <v>148</v>
      </c>
      <c r="M247" s="13">
        <f>InputData[[#This Row],[SELLING PRICE]]*InputData[[#This Row],[QUANTITY]]</f>
        <v>164.28</v>
      </c>
      <c r="N247" s="11">
        <f>DAY(InputData[[#This Row],[DATE]])</f>
        <v>5</v>
      </c>
      <c r="O247" s="11" t="str">
        <f t="shared" si="6"/>
        <v>Dec</v>
      </c>
      <c r="P247" s="11">
        <f t="shared" si="7"/>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3">
        <f>VLOOKUP(InputData[[#This Row],[PRODUCT ID]],MasterData[],5,0)</f>
        <v>112</v>
      </c>
      <c r="K248" s="13">
        <f>VLOOKUP(InputData[[#This Row],[PRODUCT ID]],MasterData[],6,0)</f>
        <v>122.08</v>
      </c>
      <c r="L248" s="13">
        <f>InputData[[#This Row],[BUYING PRIZE]]*InputData[[#This Row],[QUANTITY]]</f>
        <v>896</v>
      </c>
      <c r="M248" s="13">
        <f>InputData[[#This Row],[SELLING PRICE]]*InputData[[#This Row],[QUANTITY]]</f>
        <v>976.64</v>
      </c>
      <c r="N248" s="11">
        <f>DAY(InputData[[#This Row],[DATE]])</f>
        <v>7</v>
      </c>
      <c r="O248" s="11" t="str">
        <f t="shared" si="6"/>
        <v>Dec</v>
      </c>
      <c r="P248" s="11">
        <f t="shared" si="7"/>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3">
        <f>VLOOKUP(InputData[[#This Row],[PRODUCT ID]],MasterData[],5,0)</f>
        <v>76</v>
      </c>
      <c r="K249" s="13">
        <f>VLOOKUP(InputData[[#This Row],[PRODUCT ID]],MasterData[],6,0)</f>
        <v>82.08</v>
      </c>
      <c r="L249" s="13">
        <f>InputData[[#This Row],[BUYING PRIZE]]*InputData[[#This Row],[QUANTITY]]</f>
        <v>1064</v>
      </c>
      <c r="M249" s="13">
        <f>InputData[[#This Row],[SELLING PRICE]]*InputData[[#This Row],[QUANTITY]]</f>
        <v>1149.1199999999999</v>
      </c>
      <c r="N249" s="11">
        <f>DAY(InputData[[#This Row],[DATE]])</f>
        <v>8</v>
      </c>
      <c r="O249" s="11" t="str">
        <f t="shared" si="6"/>
        <v>Dec</v>
      </c>
      <c r="P249" s="11">
        <f t="shared" si="7"/>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3">
        <f>VLOOKUP(InputData[[#This Row],[PRODUCT ID]],MasterData[],5,0)</f>
        <v>120</v>
      </c>
      <c r="K250" s="13">
        <f>VLOOKUP(InputData[[#This Row],[PRODUCT ID]],MasterData[],6,0)</f>
        <v>162</v>
      </c>
      <c r="L250" s="13">
        <f>InputData[[#This Row],[BUYING PRIZE]]*InputData[[#This Row],[QUANTITY]]</f>
        <v>480</v>
      </c>
      <c r="M250" s="13">
        <f>InputData[[#This Row],[SELLING PRICE]]*InputData[[#This Row],[QUANTITY]]</f>
        <v>648</v>
      </c>
      <c r="N250" s="11">
        <f>DAY(InputData[[#This Row],[DATE]])</f>
        <v>14</v>
      </c>
      <c r="O250" s="11" t="str">
        <f t="shared" si="6"/>
        <v>Dec</v>
      </c>
      <c r="P250" s="11">
        <f t="shared" si="7"/>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3">
        <f>VLOOKUP(InputData[[#This Row],[PRODUCT ID]],MasterData[],5,0)</f>
        <v>71</v>
      </c>
      <c r="K251" s="13">
        <f>VLOOKUP(InputData[[#This Row],[PRODUCT ID]],MasterData[],6,0)</f>
        <v>80.94</v>
      </c>
      <c r="L251" s="13">
        <f>InputData[[#This Row],[BUYING PRIZE]]*InputData[[#This Row],[QUANTITY]]</f>
        <v>142</v>
      </c>
      <c r="M251" s="13">
        <f>InputData[[#This Row],[SELLING PRICE]]*InputData[[#This Row],[QUANTITY]]</f>
        <v>161.88</v>
      </c>
      <c r="N251" s="11">
        <f>DAY(InputData[[#This Row],[DATE]])</f>
        <v>18</v>
      </c>
      <c r="O251" s="11" t="str">
        <f t="shared" si="6"/>
        <v>Dec</v>
      </c>
      <c r="P251" s="11">
        <f t="shared" si="7"/>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3">
        <f>VLOOKUP(InputData[[#This Row],[PRODUCT ID]],MasterData[],5,0)</f>
        <v>121</v>
      </c>
      <c r="K252" s="13">
        <f>VLOOKUP(InputData[[#This Row],[PRODUCT ID]],MasterData[],6,0)</f>
        <v>141.57</v>
      </c>
      <c r="L252" s="13">
        <f>InputData[[#This Row],[BUYING PRIZE]]*InputData[[#This Row],[QUANTITY]]</f>
        <v>968</v>
      </c>
      <c r="M252" s="13">
        <f>InputData[[#This Row],[SELLING PRICE]]*InputData[[#This Row],[QUANTITY]]</f>
        <v>1132.56</v>
      </c>
      <c r="N252" s="11">
        <f>DAY(InputData[[#This Row],[DATE]])</f>
        <v>18</v>
      </c>
      <c r="O252" s="11" t="str">
        <f t="shared" si="6"/>
        <v>Dec</v>
      </c>
      <c r="P252" s="11">
        <f t="shared" si="7"/>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3">
        <f>VLOOKUP(InputData[[#This Row],[PRODUCT ID]],MasterData[],5,0)</f>
        <v>141</v>
      </c>
      <c r="K253" s="13">
        <f>VLOOKUP(InputData[[#This Row],[PRODUCT ID]],MasterData[],6,0)</f>
        <v>149.46</v>
      </c>
      <c r="L253" s="13">
        <f>InputData[[#This Row],[BUYING PRIZE]]*InputData[[#This Row],[QUANTITY]]</f>
        <v>1692</v>
      </c>
      <c r="M253" s="13">
        <f>InputData[[#This Row],[SELLING PRICE]]*InputData[[#This Row],[QUANTITY]]</f>
        <v>1793.52</v>
      </c>
      <c r="N253" s="11">
        <f>DAY(InputData[[#This Row],[DATE]])</f>
        <v>19</v>
      </c>
      <c r="O253" s="11" t="str">
        <f t="shared" si="6"/>
        <v>Dec</v>
      </c>
      <c r="P253" s="11">
        <f t="shared" si="7"/>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3">
        <f>VLOOKUP(InputData[[#This Row],[PRODUCT ID]],MasterData[],5,0)</f>
        <v>47</v>
      </c>
      <c r="K254" s="13">
        <f>VLOOKUP(InputData[[#This Row],[PRODUCT ID]],MasterData[],6,0)</f>
        <v>53.11</v>
      </c>
      <c r="L254" s="13">
        <f>InputData[[#This Row],[BUYING PRIZE]]*InputData[[#This Row],[QUANTITY]]</f>
        <v>141</v>
      </c>
      <c r="M254" s="13">
        <f>InputData[[#This Row],[SELLING PRICE]]*InputData[[#This Row],[QUANTITY]]</f>
        <v>159.32999999999998</v>
      </c>
      <c r="N254" s="11">
        <f>DAY(InputData[[#This Row],[DATE]])</f>
        <v>19</v>
      </c>
      <c r="O254" s="11" t="str">
        <f t="shared" si="6"/>
        <v>Dec</v>
      </c>
      <c r="P254" s="11">
        <f t="shared" si="7"/>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3">
        <f>VLOOKUP(InputData[[#This Row],[PRODUCT ID]],MasterData[],5,0)</f>
        <v>44</v>
      </c>
      <c r="K255" s="13">
        <f>VLOOKUP(InputData[[#This Row],[PRODUCT ID]],MasterData[],6,0)</f>
        <v>48.4</v>
      </c>
      <c r="L255" s="13">
        <f>InputData[[#This Row],[BUYING PRIZE]]*InputData[[#This Row],[QUANTITY]]</f>
        <v>440</v>
      </c>
      <c r="M255" s="13">
        <f>InputData[[#This Row],[SELLING PRICE]]*InputData[[#This Row],[QUANTITY]]</f>
        <v>484</v>
      </c>
      <c r="N255" s="11">
        <f>DAY(InputData[[#This Row],[DATE]])</f>
        <v>19</v>
      </c>
      <c r="O255" s="11" t="str">
        <f t="shared" si="6"/>
        <v>Dec</v>
      </c>
      <c r="P255" s="11">
        <f t="shared" si="7"/>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3">
        <f>VLOOKUP(InputData[[#This Row],[PRODUCT ID]],MasterData[],5,0)</f>
        <v>73</v>
      </c>
      <c r="K256" s="13">
        <f>VLOOKUP(InputData[[#This Row],[PRODUCT ID]],MasterData[],6,0)</f>
        <v>94.17</v>
      </c>
      <c r="L256" s="13">
        <f>InputData[[#This Row],[BUYING PRIZE]]*InputData[[#This Row],[QUANTITY]]</f>
        <v>1022</v>
      </c>
      <c r="M256" s="13">
        <f>InputData[[#This Row],[SELLING PRICE]]*InputData[[#This Row],[QUANTITY]]</f>
        <v>1318.38</v>
      </c>
      <c r="N256" s="11">
        <f>DAY(InputData[[#This Row],[DATE]])</f>
        <v>20</v>
      </c>
      <c r="O256" s="11" t="str">
        <f t="shared" si="6"/>
        <v>Dec</v>
      </c>
      <c r="P256" s="11">
        <f t="shared" si="7"/>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3">
        <f>VLOOKUP(InputData[[#This Row],[PRODUCT ID]],MasterData[],5,0)</f>
        <v>18</v>
      </c>
      <c r="K257" s="13">
        <f>VLOOKUP(InputData[[#This Row],[PRODUCT ID]],MasterData[],6,0)</f>
        <v>24.66</v>
      </c>
      <c r="L257" s="13">
        <f>InputData[[#This Row],[BUYING PRIZE]]*InputData[[#This Row],[QUANTITY]]</f>
        <v>180</v>
      </c>
      <c r="M257" s="13">
        <f>InputData[[#This Row],[SELLING PRICE]]*InputData[[#This Row],[QUANTITY]]</f>
        <v>246.6</v>
      </c>
      <c r="N257" s="11">
        <f>DAY(InputData[[#This Row],[DATE]])</f>
        <v>21</v>
      </c>
      <c r="O257" s="11" t="str">
        <f t="shared" si="6"/>
        <v>Dec</v>
      </c>
      <c r="P257" s="11">
        <f t="shared" si="7"/>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3">
        <f>VLOOKUP(InputData[[#This Row],[PRODUCT ID]],MasterData[],5,0)</f>
        <v>120</v>
      </c>
      <c r="K258" s="13">
        <f>VLOOKUP(InputData[[#This Row],[PRODUCT ID]],MasterData[],6,0)</f>
        <v>162</v>
      </c>
      <c r="L258" s="13">
        <f>InputData[[#This Row],[BUYING PRIZE]]*InputData[[#This Row],[QUANTITY]]</f>
        <v>960</v>
      </c>
      <c r="M258" s="13">
        <f>InputData[[#This Row],[SELLING PRICE]]*InputData[[#This Row],[QUANTITY]]</f>
        <v>1296</v>
      </c>
      <c r="N258" s="11">
        <f>DAY(InputData[[#This Row],[DATE]])</f>
        <v>24</v>
      </c>
      <c r="O258" s="11" t="str">
        <f t="shared" ref="O258:O321" si="8">TEXT(A258, "mmm")</f>
        <v>Dec</v>
      </c>
      <c r="P258" s="11">
        <f t="shared" ref="P258:P321" si="9">YEAR(A258)</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3">
        <f>VLOOKUP(InputData[[#This Row],[PRODUCT ID]],MasterData[],5,0)</f>
        <v>90</v>
      </c>
      <c r="K259" s="13">
        <f>VLOOKUP(InputData[[#This Row],[PRODUCT ID]],MasterData[],6,0)</f>
        <v>96.3</v>
      </c>
      <c r="L259" s="13">
        <f>InputData[[#This Row],[BUYING PRIZE]]*InputData[[#This Row],[QUANTITY]]</f>
        <v>720</v>
      </c>
      <c r="M259" s="13">
        <f>InputData[[#This Row],[SELLING PRICE]]*InputData[[#This Row],[QUANTITY]]</f>
        <v>770.4</v>
      </c>
      <c r="N259" s="11">
        <f>DAY(InputData[[#This Row],[DATE]])</f>
        <v>24</v>
      </c>
      <c r="O259" s="11" t="str">
        <f t="shared" si="8"/>
        <v>Dec</v>
      </c>
      <c r="P259" s="11">
        <f t="shared" si="9"/>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3">
        <f>VLOOKUP(InputData[[#This Row],[PRODUCT ID]],MasterData[],5,0)</f>
        <v>138</v>
      </c>
      <c r="K260" s="13">
        <f>VLOOKUP(InputData[[#This Row],[PRODUCT ID]],MasterData[],6,0)</f>
        <v>173.88</v>
      </c>
      <c r="L260" s="13">
        <f>InputData[[#This Row],[BUYING PRIZE]]*InputData[[#This Row],[QUANTITY]]</f>
        <v>1932</v>
      </c>
      <c r="M260" s="13">
        <f>InputData[[#This Row],[SELLING PRICE]]*InputData[[#This Row],[QUANTITY]]</f>
        <v>2434.3199999999997</v>
      </c>
      <c r="N260" s="11">
        <f>DAY(InputData[[#This Row],[DATE]])</f>
        <v>26</v>
      </c>
      <c r="O260" s="11" t="str">
        <f t="shared" si="8"/>
        <v>Dec</v>
      </c>
      <c r="P260" s="11">
        <f t="shared" si="9"/>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3">
        <f>VLOOKUP(InputData[[#This Row],[PRODUCT ID]],MasterData[],5,0)</f>
        <v>47</v>
      </c>
      <c r="K261" s="13">
        <f>VLOOKUP(InputData[[#This Row],[PRODUCT ID]],MasterData[],6,0)</f>
        <v>53.11</v>
      </c>
      <c r="L261" s="13">
        <f>InputData[[#This Row],[BUYING PRIZE]]*InputData[[#This Row],[QUANTITY]]</f>
        <v>658</v>
      </c>
      <c r="M261" s="13">
        <f>InputData[[#This Row],[SELLING PRICE]]*InputData[[#This Row],[QUANTITY]]</f>
        <v>743.54</v>
      </c>
      <c r="N261" s="11">
        <f>DAY(InputData[[#This Row],[DATE]])</f>
        <v>27</v>
      </c>
      <c r="O261" s="11" t="str">
        <f t="shared" si="8"/>
        <v>Dec</v>
      </c>
      <c r="P261" s="11">
        <f t="shared" si="9"/>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3">
        <f>VLOOKUP(InputData[[#This Row],[PRODUCT ID]],MasterData[],5,0)</f>
        <v>47</v>
      </c>
      <c r="K262" s="13">
        <f>VLOOKUP(InputData[[#This Row],[PRODUCT ID]],MasterData[],6,0)</f>
        <v>53.11</v>
      </c>
      <c r="L262" s="13">
        <f>InputData[[#This Row],[BUYING PRIZE]]*InputData[[#This Row],[QUANTITY]]</f>
        <v>282</v>
      </c>
      <c r="M262" s="13">
        <f>InputData[[#This Row],[SELLING PRICE]]*InputData[[#This Row],[QUANTITY]]</f>
        <v>318.65999999999997</v>
      </c>
      <c r="N262" s="11">
        <f>DAY(InputData[[#This Row],[DATE]])</f>
        <v>28</v>
      </c>
      <c r="O262" s="11" t="str">
        <f t="shared" si="8"/>
        <v>Dec</v>
      </c>
      <c r="P262" s="11">
        <f t="shared" si="9"/>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3">
        <f>VLOOKUP(InputData[[#This Row],[PRODUCT ID]],MasterData[],5,0)</f>
        <v>148</v>
      </c>
      <c r="K263" s="13">
        <f>VLOOKUP(InputData[[#This Row],[PRODUCT ID]],MasterData[],6,0)</f>
        <v>164.28</v>
      </c>
      <c r="L263" s="13">
        <f>InputData[[#This Row],[BUYING PRIZE]]*InputData[[#This Row],[QUANTITY]]</f>
        <v>1924</v>
      </c>
      <c r="M263" s="13">
        <f>InputData[[#This Row],[SELLING PRICE]]*InputData[[#This Row],[QUANTITY]]</f>
        <v>2135.64</v>
      </c>
      <c r="N263" s="11">
        <f>DAY(InputData[[#This Row],[DATE]])</f>
        <v>30</v>
      </c>
      <c r="O263" s="11" t="str">
        <f t="shared" si="8"/>
        <v>Dec</v>
      </c>
      <c r="P263" s="11">
        <f t="shared" si="9"/>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3">
        <f>VLOOKUP(InputData[[#This Row],[PRODUCT ID]],MasterData[],5,0)</f>
        <v>121</v>
      </c>
      <c r="K264" s="13">
        <f>VLOOKUP(InputData[[#This Row],[PRODUCT ID]],MasterData[],6,0)</f>
        <v>141.57</v>
      </c>
      <c r="L264" s="13">
        <f>InputData[[#This Row],[BUYING PRIZE]]*InputData[[#This Row],[QUANTITY]]</f>
        <v>121</v>
      </c>
      <c r="M264" s="13">
        <f>InputData[[#This Row],[SELLING PRICE]]*InputData[[#This Row],[QUANTITY]]</f>
        <v>141.57</v>
      </c>
      <c r="N264" s="11">
        <f>DAY(InputData[[#This Row],[DATE]])</f>
        <v>1</v>
      </c>
      <c r="O264" s="11" t="str">
        <f t="shared" si="8"/>
        <v>Jan</v>
      </c>
      <c r="P264" s="11">
        <f t="shared" si="9"/>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3">
        <f>VLOOKUP(InputData[[#This Row],[PRODUCT ID]],MasterData[],5,0)</f>
        <v>148</v>
      </c>
      <c r="K265" s="13">
        <f>VLOOKUP(InputData[[#This Row],[PRODUCT ID]],MasterData[],6,0)</f>
        <v>164.28</v>
      </c>
      <c r="L265" s="13">
        <f>InputData[[#This Row],[BUYING PRIZE]]*InputData[[#This Row],[QUANTITY]]</f>
        <v>1036</v>
      </c>
      <c r="M265" s="13">
        <f>InputData[[#This Row],[SELLING PRICE]]*InputData[[#This Row],[QUANTITY]]</f>
        <v>1149.96</v>
      </c>
      <c r="N265" s="11">
        <f>DAY(InputData[[#This Row],[DATE]])</f>
        <v>2</v>
      </c>
      <c r="O265" s="11" t="str">
        <f t="shared" si="8"/>
        <v>Jan</v>
      </c>
      <c r="P265" s="11">
        <f t="shared" si="9"/>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3">
        <f>VLOOKUP(InputData[[#This Row],[PRODUCT ID]],MasterData[],5,0)</f>
        <v>12</v>
      </c>
      <c r="K266" s="13">
        <f>VLOOKUP(InputData[[#This Row],[PRODUCT ID]],MasterData[],6,0)</f>
        <v>15.719999999999999</v>
      </c>
      <c r="L266" s="13">
        <f>InputData[[#This Row],[BUYING PRIZE]]*InputData[[#This Row],[QUANTITY]]</f>
        <v>24</v>
      </c>
      <c r="M266" s="13">
        <f>InputData[[#This Row],[SELLING PRICE]]*InputData[[#This Row],[QUANTITY]]</f>
        <v>31.439999999999998</v>
      </c>
      <c r="N266" s="11">
        <f>DAY(InputData[[#This Row],[DATE]])</f>
        <v>2</v>
      </c>
      <c r="O266" s="11" t="str">
        <f t="shared" si="8"/>
        <v>Jan</v>
      </c>
      <c r="P266" s="11">
        <f t="shared" si="9"/>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3">
        <f>VLOOKUP(InputData[[#This Row],[PRODUCT ID]],MasterData[],5,0)</f>
        <v>95</v>
      </c>
      <c r="K267" s="13">
        <f>VLOOKUP(InputData[[#This Row],[PRODUCT ID]],MasterData[],6,0)</f>
        <v>119.7</v>
      </c>
      <c r="L267" s="13">
        <f>InputData[[#This Row],[BUYING PRIZE]]*InputData[[#This Row],[QUANTITY]]</f>
        <v>95</v>
      </c>
      <c r="M267" s="13">
        <f>InputData[[#This Row],[SELLING PRICE]]*InputData[[#This Row],[QUANTITY]]</f>
        <v>119.7</v>
      </c>
      <c r="N267" s="11">
        <f>DAY(InputData[[#This Row],[DATE]])</f>
        <v>2</v>
      </c>
      <c r="O267" s="11" t="str">
        <f t="shared" si="8"/>
        <v>Jan</v>
      </c>
      <c r="P267" s="11">
        <f t="shared" si="9"/>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3">
        <f>VLOOKUP(InputData[[#This Row],[PRODUCT ID]],MasterData[],5,0)</f>
        <v>67</v>
      </c>
      <c r="K268" s="13">
        <f>VLOOKUP(InputData[[#This Row],[PRODUCT ID]],MasterData[],6,0)</f>
        <v>83.08</v>
      </c>
      <c r="L268" s="13">
        <f>InputData[[#This Row],[BUYING PRIZE]]*InputData[[#This Row],[QUANTITY]]</f>
        <v>603</v>
      </c>
      <c r="M268" s="13">
        <f>InputData[[#This Row],[SELLING PRICE]]*InputData[[#This Row],[QUANTITY]]</f>
        <v>747.72</v>
      </c>
      <c r="N268" s="11">
        <f>DAY(InputData[[#This Row],[DATE]])</f>
        <v>3</v>
      </c>
      <c r="O268" s="11" t="str">
        <f t="shared" si="8"/>
        <v>Jan</v>
      </c>
      <c r="P268" s="11">
        <f t="shared" si="9"/>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3">
        <f>VLOOKUP(InputData[[#This Row],[PRODUCT ID]],MasterData[],5,0)</f>
        <v>73</v>
      </c>
      <c r="K269" s="13">
        <f>VLOOKUP(InputData[[#This Row],[PRODUCT ID]],MasterData[],6,0)</f>
        <v>94.17</v>
      </c>
      <c r="L269" s="13">
        <f>InputData[[#This Row],[BUYING PRIZE]]*InputData[[#This Row],[QUANTITY]]</f>
        <v>584</v>
      </c>
      <c r="M269" s="13">
        <f>InputData[[#This Row],[SELLING PRICE]]*InputData[[#This Row],[QUANTITY]]</f>
        <v>753.36</v>
      </c>
      <c r="N269" s="11">
        <f>DAY(InputData[[#This Row],[DATE]])</f>
        <v>4</v>
      </c>
      <c r="O269" s="11" t="str">
        <f t="shared" si="8"/>
        <v>Jan</v>
      </c>
      <c r="P269" s="11">
        <f t="shared" si="9"/>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3">
        <f>VLOOKUP(InputData[[#This Row],[PRODUCT ID]],MasterData[],5,0)</f>
        <v>47</v>
      </c>
      <c r="K270" s="13">
        <f>VLOOKUP(InputData[[#This Row],[PRODUCT ID]],MasterData[],6,0)</f>
        <v>53.11</v>
      </c>
      <c r="L270" s="13">
        <f>InputData[[#This Row],[BUYING PRIZE]]*InputData[[#This Row],[QUANTITY]]</f>
        <v>47</v>
      </c>
      <c r="M270" s="13">
        <f>InputData[[#This Row],[SELLING PRICE]]*InputData[[#This Row],[QUANTITY]]</f>
        <v>53.11</v>
      </c>
      <c r="N270" s="11">
        <f>DAY(InputData[[#This Row],[DATE]])</f>
        <v>4</v>
      </c>
      <c r="O270" s="11" t="str">
        <f t="shared" si="8"/>
        <v>Jan</v>
      </c>
      <c r="P270" s="11">
        <f t="shared" si="9"/>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3">
        <f>VLOOKUP(InputData[[#This Row],[PRODUCT ID]],MasterData[],5,0)</f>
        <v>89</v>
      </c>
      <c r="K271" s="13">
        <f>VLOOKUP(InputData[[#This Row],[PRODUCT ID]],MasterData[],6,0)</f>
        <v>117.48</v>
      </c>
      <c r="L271" s="13">
        <f>InputData[[#This Row],[BUYING PRIZE]]*InputData[[#This Row],[QUANTITY]]</f>
        <v>1068</v>
      </c>
      <c r="M271" s="13">
        <f>InputData[[#This Row],[SELLING PRICE]]*InputData[[#This Row],[QUANTITY]]</f>
        <v>1409.76</v>
      </c>
      <c r="N271" s="11">
        <f>DAY(InputData[[#This Row],[DATE]])</f>
        <v>9</v>
      </c>
      <c r="O271" s="11" t="str">
        <f t="shared" si="8"/>
        <v>Jan</v>
      </c>
      <c r="P271" s="11">
        <f t="shared" si="9"/>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3">
        <f>VLOOKUP(InputData[[#This Row],[PRODUCT ID]],MasterData[],5,0)</f>
        <v>55</v>
      </c>
      <c r="K272" s="13">
        <f>VLOOKUP(InputData[[#This Row],[PRODUCT ID]],MasterData[],6,0)</f>
        <v>58.3</v>
      </c>
      <c r="L272" s="13">
        <f>InputData[[#This Row],[BUYING PRIZE]]*InputData[[#This Row],[QUANTITY]]</f>
        <v>770</v>
      </c>
      <c r="M272" s="13">
        <f>InputData[[#This Row],[SELLING PRICE]]*InputData[[#This Row],[QUANTITY]]</f>
        <v>816.19999999999993</v>
      </c>
      <c r="N272" s="11">
        <f>DAY(InputData[[#This Row],[DATE]])</f>
        <v>10</v>
      </c>
      <c r="O272" s="11" t="str">
        <f t="shared" si="8"/>
        <v>Jan</v>
      </c>
      <c r="P272" s="11">
        <f t="shared" si="9"/>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3">
        <f>VLOOKUP(InputData[[#This Row],[PRODUCT ID]],MasterData[],5,0)</f>
        <v>89</v>
      </c>
      <c r="K273" s="13">
        <f>VLOOKUP(InputData[[#This Row],[PRODUCT ID]],MasterData[],6,0)</f>
        <v>117.48</v>
      </c>
      <c r="L273" s="13">
        <f>InputData[[#This Row],[BUYING PRIZE]]*InputData[[#This Row],[QUANTITY]]</f>
        <v>178</v>
      </c>
      <c r="M273" s="13">
        <f>InputData[[#This Row],[SELLING PRICE]]*InputData[[#This Row],[QUANTITY]]</f>
        <v>234.96</v>
      </c>
      <c r="N273" s="11">
        <f>DAY(InputData[[#This Row],[DATE]])</f>
        <v>11</v>
      </c>
      <c r="O273" s="11" t="str">
        <f t="shared" si="8"/>
        <v>Jan</v>
      </c>
      <c r="P273" s="11">
        <f t="shared" si="9"/>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3">
        <f>VLOOKUP(InputData[[#This Row],[PRODUCT ID]],MasterData[],5,0)</f>
        <v>150</v>
      </c>
      <c r="K274" s="13">
        <f>VLOOKUP(InputData[[#This Row],[PRODUCT ID]],MasterData[],6,0)</f>
        <v>210</v>
      </c>
      <c r="L274" s="13">
        <f>InputData[[#This Row],[BUYING PRIZE]]*InputData[[#This Row],[QUANTITY]]</f>
        <v>900</v>
      </c>
      <c r="M274" s="13">
        <f>InputData[[#This Row],[SELLING PRICE]]*InputData[[#This Row],[QUANTITY]]</f>
        <v>1260</v>
      </c>
      <c r="N274" s="11">
        <f>DAY(InputData[[#This Row],[DATE]])</f>
        <v>13</v>
      </c>
      <c r="O274" s="11" t="str">
        <f t="shared" si="8"/>
        <v>Jan</v>
      </c>
      <c r="P274" s="11">
        <f t="shared" si="9"/>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3">
        <f>VLOOKUP(InputData[[#This Row],[PRODUCT ID]],MasterData[],5,0)</f>
        <v>44</v>
      </c>
      <c r="K275" s="13">
        <f>VLOOKUP(InputData[[#This Row],[PRODUCT ID]],MasterData[],6,0)</f>
        <v>48.4</v>
      </c>
      <c r="L275" s="13">
        <f>InputData[[#This Row],[BUYING PRIZE]]*InputData[[#This Row],[QUANTITY]]</f>
        <v>616</v>
      </c>
      <c r="M275" s="13">
        <f>InputData[[#This Row],[SELLING PRICE]]*InputData[[#This Row],[QUANTITY]]</f>
        <v>677.6</v>
      </c>
      <c r="N275" s="11">
        <f>DAY(InputData[[#This Row],[DATE]])</f>
        <v>14</v>
      </c>
      <c r="O275" s="11" t="str">
        <f t="shared" si="8"/>
        <v>Jan</v>
      </c>
      <c r="P275" s="11">
        <f t="shared" si="9"/>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3">
        <f>VLOOKUP(InputData[[#This Row],[PRODUCT ID]],MasterData[],5,0)</f>
        <v>121</v>
      </c>
      <c r="K276" s="13">
        <f>VLOOKUP(InputData[[#This Row],[PRODUCT ID]],MasterData[],6,0)</f>
        <v>141.57</v>
      </c>
      <c r="L276" s="13">
        <f>InputData[[#This Row],[BUYING PRIZE]]*InputData[[#This Row],[QUANTITY]]</f>
        <v>1210</v>
      </c>
      <c r="M276" s="13">
        <f>InputData[[#This Row],[SELLING PRICE]]*InputData[[#This Row],[QUANTITY]]</f>
        <v>1415.6999999999998</v>
      </c>
      <c r="N276" s="11">
        <f>DAY(InputData[[#This Row],[DATE]])</f>
        <v>15</v>
      </c>
      <c r="O276" s="11" t="str">
        <f t="shared" si="8"/>
        <v>Jan</v>
      </c>
      <c r="P276" s="11">
        <f t="shared" si="9"/>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3">
        <f>VLOOKUP(InputData[[#This Row],[PRODUCT ID]],MasterData[],5,0)</f>
        <v>112</v>
      </c>
      <c r="K277" s="13">
        <f>VLOOKUP(InputData[[#This Row],[PRODUCT ID]],MasterData[],6,0)</f>
        <v>146.72</v>
      </c>
      <c r="L277" s="13">
        <f>InputData[[#This Row],[BUYING PRIZE]]*InputData[[#This Row],[QUANTITY]]</f>
        <v>1232</v>
      </c>
      <c r="M277" s="13">
        <f>InputData[[#This Row],[SELLING PRICE]]*InputData[[#This Row],[QUANTITY]]</f>
        <v>1613.92</v>
      </c>
      <c r="N277" s="11">
        <f>DAY(InputData[[#This Row],[DATE]])</f>
        <v>16</v>
      </c>
      <c r="O277" s="11" t="str">
        <f t="shared" si="8"/>
        <v>Jan</v>
      </c>
      <c r="P277" s="11">
        <f t="shared" si="9"/>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3">
        <f>VLOOKUP(InputData[[#This Row],[PRODUCT ID]],MasterData[],5,0)</f>
        <v>90</v>
      </c>
      <c r="K278" s="13">
        <f>VLOOKUP(InputData[[#This Row],[PRODUCT ID]],MasterData[],6,0)</f>
        <v>115.2</v>
      </c>
      <c r="L278" s="13">
        <f>InputData[[#This Row],[BUYING PRIZE]]*InputData[[#This Row],[QUANTITY]]</f>
        <v>360</v>
      </c>
      <c r="M278" s="13">
        <f>InputData[[#This Row],[SELLING PRICE]]*InputData[[#This Row],[QUANTITY]]</f>
        <v>460.8</v>
      </c>
      <c r="N278" s="11">
        <f>DAY(InputData[[#This Row],[DATE]])</f>
        <v>17</v>
      </c>
      <c r="O278" s="11" t="str">
        <f t="shared" si="8"/>
        <v>Jan</v>
      </c>
      <c r="P278" s="11">
        <f t="shared" si="9"/>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3">
        <f>VLOOKUP(InputData[[#This Row],[PRODUCT ID]],MasterData[],5,0)</f>
        <v>83</v>
      </c>
      <c r="K279" s="13">
        <f>VLOOKUP(InputData[[#This Row],[PRODUCT ID]],MasterData[],6,0)</f>
        <v>94.62</v>
      </c>
      <c r="L279" s="13">
        <f>InputData[[#This Row],[BUYING PRIZE]]*InputData[[#This Row],[QUANTITY]]</f>
        <v>747</v>
      </c>
      <c r="M279" s="13">
        <f>InputData[[#This Row],[SELLING PRICE]]*InputData[[#This Row],[QUANTITY]]</f>
        <v>851.58</v>
      </c>
      <c r="N279" s="11">
        <f>DAY(InputData[[#This Row],[DATE]])</f>
        <v>18</v>
      </c>
      <c r="O279" s="11" t="str">
        <f t="shared" si="8"/>
        <v>Jan</v>
      </c>
      <c r="P279" s="11">
        <f t="shared" si="9"/>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3">
        <f>VLOOKUP(InputData[[#This Row],[PRODUCT ID]],MasterData[],5,0)</f>
        <v>126</v>
      </c>
      <c r="K280" s="13">
        <f>VLOOKUP(InputData[[#This Row],[PRODUCT ID]],MasterData[],6,0)</f>
        <v>162.54</v>
      </c>
      <c r="L280" s="13">
        <f>InputData[[#This Row],[BUYING PRIZE]]*InputData[[#This Row],[QUANTITY]]</f>
        <v>252</v>
      </c>
      <c r="M280" s="13">
        <f>InputData[[#This Row],[SELLING PRICE]]*InputData[[#This Row],[QUANTITY]]</f>
        <v>325.08</v>
      </c>
      <c r="N280" s="11">
        <f>DAY(InputData[[#This Row],[DATE]])</f>
        <v>20</v>
      </c>
      <c r="O280" s="11" t="str">
        <f t="shared" si="8"/>
        <v>Jan</v>
      </c>
      <c r="P280" s="11">
        <f t="shared" si="9"/>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3">
        <f>VLOOKUP(InputData[[#This Row],[PRODUCT ID]],MasterData[],5,0)</f>
        <v>112</v>
      </c>
      <c r="K281" s="13">
        <f>VLOOKUP(InputData[[#This Row],[PRODUCT ID]],MasterData[],6,0)</f>
        <v>146.72</v>
      </c>
      <c r="L281" s="13">
        <f>InputData[[#This Row],[BUYING PRIZE]]*InputData[[#This Row],[QUANTITY]]</f>
        <v>784</v>
      </c>
      <c r="M281" s="13">
        <f>InputData[[#This Row],[SELLING PRICE]]*InputData[[#This Row],[QUANTITY]]</f>
        <v>1027.04</v>
      </c>
      <c r="N281" s="11">
        <f>DAY(InputData[[#This Row],[DATE]])</f>
        <v>20</v>
      </c>
      <c r="O281" s="11" t="str">
        <f t="shared" si="8"/>
        <v>Jan</v>
      </c>
      <c r="P281" s="11">
        <f t="shared" si="9"/>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3">
        <f>VLOOKUP(InputData[[#This Row],[PRODUCT ID]],MasterData[],5,0)</f>
        <v>98</v>
      </c>
      <c r="K282" s="13">
        <f>VLOOKUP(InputData[[#This Row],[PRODUCT ID]],MasterData[],6,0)</f>
        <v>103.88</v>
      </c>
      <c r="L282" s="13">
        <f>InputData[[#This Row],[BUYING PRIZE]]*InputData[[#This Row],[QUANTITY]]</f>
        <v>588</v>
      </c>
      <c r="M282" s="13">
        <f>InputData[[#This Row],[SELLING PRICE]]*InputData[[#This Row],[QUANTITY]]</f>
        <v>623.28</v>
      </c>
      <c r="N282" s="11">
        <f>DAY(InputData[[#This Row],[DATE]])</f>
        <v>22</v>
      </c>
      <c r="O282" s="11" t="str">
        <f t="shared" si="8"/>
        <v>Jan</v>
      </c>
      <c r="P282" s="11">
        <f t="shared" si="9"/>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3">
        <f>VLOOKUP(InputData[[#This Row],[PRODUCT ID]],MasterData[],5,0)</f>
        <v>105</v>
      </c>
      <c r="K283" s="13">
        <f>VLOOKUP(InputData[[#This Row],[PRODUCT ID]],MasterData[],6,0)</f>
        <v>142.80000000000001</v>
      </c>
      <c r="L283" s="13">
        <f>InputData[[#This Row],[BUYING PRIZE]]*InputData[[#This Row],[QUANTITY]]</f>
        <v>525</v>
      </c>
      <c r="M283" s="13">
        <f>InputData[[#This Row],[SELLING PRICE]]*InputData[[#This Row],[QUANTITY]]</f>
        <v>714</v>
      </c>
      <c r="N283" s="11">
        <f>DAY(InputData[[#This Row],[DATE]])</f>
        <v>23</v>
      </c>
      <c r="O283" s="11" t="str">
        <f t="shared" si="8"/>
        <v>Jan</v>
      </c>
      <c r="P283" s="11">
        <f t="shared" si="9"/>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3">
        <f>VLOOKUP(InputData[[#This Row],[PRODUCT ID]],MasterData[],5,0)</f>
        <v>120</v>
      </c>
      <c r="K284" s="13">
        <f>VLOOKUP(InputData[[#This Row],[PRODUCT ID]],MasterData[],6,0)</f>
        <v>162</v>
      </c>
      <c r="L284" s="13">
        <f>InputData[[#This Row],[BUYING PRIZE]]*InputData[[#This Row],[QUANTITY]]</f>
        <v>960</v>
      </c>
      <c r="M284" s="13">
        <f>InputData[[#This Row],[SELLING PRICE]]*InputData[[#This Row],[QUANTITY]]</f>
        <v>1296</v>
      </c>
      <c r="N284" s="11">
        <f>DAY(InputData[[#This Row],[DATE]])</f>
        <v>23</v>
      </c>
      <c r="O284" s="11" t="str">
        <f t="shared" si="8"/>
        <v>Jan</v>
      </c>
      <c r="P284" s="11">
        <f t="shared" si="9"/>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3">
        <f>VLOOKUP(InputData[[#This Row],[PRODUCT ID]],MasterData[],5,0)</f>
        <v>148</v>
      </c>
      <c r="K285" s="13">
        <f>VLOOKUP(InputData[[#This Row],[PRODUCT ID]],MasterData[],6,0)</f>
        <v>201.28</v>
      </c>
      <c r="L285" s="13">
        <f>InputData[[#This Row],[BUYING PRIZE]]*InputData[[#This Row],[QUANTITY]]</f>
        <v>2220</v>
      </c>
      <c r="M285" s="13">
        <f>InputData[[#This Row],[SELLING PRICE]]*InputData[[#This Row],[QUANTITY]]</f>
        <v>3019.2</v>
      </c>
      <c r="N285" s="11">
        <f>DAY(InputData[[#This Row],[DATE]])</f>
        <v>24</v>
      </c>
      <c r="O285" s="11" t="str">
        <f t="shared" si="8"/>
        <v>Jan</v>
      </c>
      <c r="P285" s="11">
        <f t="shared" si="9"/>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3">
        <f>VLOOKUP(InputData[[#This Row],[PRODUCT ID]],MasterData[],5,0)</f>
        <v>134</v>
      </c>
      <c r="K286" s="13">
        <f>VLOOKUP(InputData[[#This Row],[PRODUCT ID]],MasterData[],6,0)</f>
        <v>156.78</v>
      </c>
      <c r="L286" s="13">
        <f>InputData[[#This Row],[BUYING PRIZE]]*InputData[[#This Row],[QUANTITY]]</f>
        <v>1876</v>
      </c>
      <c r="M286" s="13">
        <f>InputData[[#This Row],[SELLING PRICE]]*InputData[[#This Row],[QUANTITY]]</f>
        <v>2194.92</v>
      </c>
      <c r="N286" s="11">
        <f>DAY(InputData[[#This Row],[DATE]])</f>
        <v>25</v>
      </c>
      <c r="O286" s="11" t="str">
        <f t="shared" si="8"/>
        <v>Jan</v>
      </c>
      <c r="P286" s="11">
        <f t="shared" si="9"/>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3">
        <f>VLOOKUP(InputData[[#This Row],[PRODUCT ID]],MasterData[],5,0)</f>
        <v>13</v>
      </c>
      <c r="K287" s="13">
        <f>VLOOKUP(InputData[[#This Row],[PRODUCT ID]],MasterData[],6,0)</f>
        <v>16.64</v>
      </c>
      <c r="L287" s="13">
        <f>InputData[[#This Row],[BUYING PRIZE]]*InputData[[#This Row],[QUANTITY]]</f>
        <v>143</v>
      </c>
      <c r="M287" s="13">
        <f>InputData[[#This Row],[SELLING PRICE]]*InputData[[#This Row],[QUANTITY]]</f>
        <v>183.04000000000002</v>
      </c>
      <c r="N287" s="11">
        <f>DAY(InputData[[#This Row],[DATE]])</f>
        <v>28</v>
      </c>
      <c r="O287" s="11" t="str">
        <f t="shared" si="8"/>
        <v>Jan</v>
      </c>
      <c r="P287" s="11">
        <f t="shared" si="9"/>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3">
        <f>VLOOKUP(InputData[[#This Row],[PRODUCT ID]],MasterData[],5,0)</f>
        <v>141</v>
      </c>
      <c r="K288" s="13">
        <f>VLOOKUP(InputData[[#This Row],[PRODUCT ID]],MasterData[],6,0)</f>
        <v>149.46</v>
      </c>
      <c r="L288" s="13">
        <f>InputData[[#This Row],[BUYING PRIZE]]*InputData[[#This Row],[QUANTITY]]</f>
        <v>846</v>
      </c>
      <c r="M288" s="13">
        <f>InputData[[#This Row],[SELLING PRICE]]*InputData[[#This Row],[QUANTITY]]</f>
        <v>896.76</v>
      </c>
      <c r="N288" s="11">
        <f>DAY(InputData[[#This Row],[DATE]])</f>
        <v>31</v>
      </c>
      <c r="O288" s="11" t="str">
        <f t="shared" si="8"/>
        <v>Jan</v>
      </c>
      <c r="P288" s="11">
        <f t="shared" si="9"/>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3">
        <f>VLOOKUP(InputData[[#This Row],[PRODUCT ID]],MasterData[],5,0)</f>
        <v>138</v>
      </c>
      <c r="K289" s="13">
        <f>VLOOKUP(InputData[[#This Row],[PRODUCT ID]],MasterData[],6,0)</f>
        <v>173.88</v>
      </c>
      <c r="L289" s="13">
        <f>InputData[[#This Row],[BUYING PRIZE]]*InputData[[#This Row],[QUANTITY]]</f>
        <v>1242</v>
      </c>
      <c r="M289" s="13">
        <f>InputData[[#This Row],[SELLING PRICE]]*InputData[[#This Row],[QUANTITY]]</f>
        <v>1564.92</v>
      </c>
      <c r="N289" s="11">
        <f>DAY(InputData[[#This Row],[DATE]])</f>
        <v>31</v>
      </c>
      <c r="O289" s="11" t="str">
        <f t="shared" si="8"/>
        <v>Jan</v>
      </c>
      <c r="P289" s="11">
        <f t="shared" si="9"/>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3">
        <f>VLOOKUP(InputData[[#This Row],[PRODUCT ID]],MasterData[],5,0)</f>
        <v>133</v>
      </c>
      <c r="K290" s="13">
        <f>VLOOKUP(InputData[[#This Row],[PRODUCT ID]],MasterData[],6,0)</f>
        <v>155.61000000000001</v>
      </c>
      <c r="L290" s="13">
        <f>InputData[[#This Row],[BUYING PRIZE]]*InputData[[#This Row],[QUANTITY]]</f>
        <v>1197</v>
      </c>
      <c r="M290" s="13">
        <f>InputData[[#This Row],[SELLING PRICE]]*InputData[[#This Row],[QUANTITY]]</f>
        <v>1400.4900000000002</v>
      </c>
      <c r="N290" s="11">
        <f>DAY(InputData[[#This Row],[DATE]])</f>
        <v>1</v>
      </c>
      <c r="O290" s="11" t="str">
        <f t="shared" si="8"/>
        <v>Feb</v>
      </c>
      <c r="P290" s="11">
        <f t="shared" si="9"/>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3">
        <f>VLOOKUP(InputData[[#This Row],[PRODUCT ID]],MasterData[],5,0)</f>
        <v>112</v>
      </c>
      <c r="K291" s="13">
        <f>VLOOKUP(InputData[[#This Row],[PRODUCT ID]],MasterData[],6,0)</f>
        <v>146.72</v>
      </c>
      <c r="L291" s="13">
        <f>InputData[[#This Row],[BUYING PRIZE]]*InputData[[#This Row],[QUANTITY]]</f>
        <v>896</v>
      </c>
      <c r="M291" s="13">
        <f>InputData[[#This Row],[SELLING PRICE]]*InputData[[#This Row],[QUANTITY]]</f>
        <v>1173.76</v>
      </c>
      <c r="N291" s="11">
        <f>DAY(InputData[[#This Row],[DATE]])</f>
        <v>3</v>
      </c>
      <c r="O291" s="11" t="str">
        <f t="shared" si="8"/>
        <v>Feb</v>
      </c>
      <c r="P291" s="11">
        <f t="shared" si="9"/>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3">
        <f>VLOOKUP(InputData[[#This Row],[PRODUCT ID]],MasterData[],5,0)</f>
        <v>37</v>
      </c>
      <c r="K292" s="13">
        <f>VLOOKUP(InputData[[#This Row],[PRODUCT ID]],MasterData[],6,0)</f>
        <v>49.21</v>
      </c>
      <c r="L292" s="13">
        <f>InputData[[#This Row],[BUYING PRIZE]]*InputData[[#This Row],[QUANTITY]]</f>
        <v>222</v>
      </c>
      <c r="M292" s="13">
        <f>InputData[[#This Row],[SELLING PRICE]]*InputData[[#This Row],[QUANTITY]]</f>
        <v>295.26</v>
      </c>
      <c r="N292" s="11">
        <f>DAY(InputData[[#This Row],[DATE]])</f>
        <v>5</v>
      </c>
      <c r="O292" s="11" t="str">
        <f t="shared" si="8"/>
        <v>Feb</v>
      </c>
      <c r="P292" s="11">
        <f t="shared" si="9"/>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3">
        <f>VLOOKUP(InputData[[#This Row],[PRODUCT ID]],MasterData[],5,0)</f>
        <v>105</v>
      </c>
      <c r="K293" s="13">
        <f>VLOOKUP(InputData[[#This Row],[PRODUCT ID]],MasterData[],6,0)</f>
        <v>142.80000000000001</v>
      </c>
      <c r="L293" s="13">
        <f>InputData[[#This Row],[BUYING PRIZE]]*InputData[[#This Row],[QUANTITY]]</f>
        <v>630</v>
      </c>
      <c r="M293" s="13">
        <f>InputData[[#This Row],[SELLING PRICE]]*InputData[[#This Row],[QUANTITY]]</f>
        <v>856.80000000000007</v>
      </c>
      <c r="N293" s="11">
        <f>DAY(InputData[[#This Row],[DATE]])</f>
        <v>6</v>
      </c>
      <c r="O293" s="11" t="str">
        <f t="shared" si="8"/>
        <v>Feb</v>
      </c>
      <c r="P293" s="11">
        <f t="shared" si="9"/>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3">
        <f>VLOOKUP(InputData[[#This Row],[PRODUCT ID]],MasterData[],5,0)</f>
        <v>133</v>
      </c>
      <c r="K294" s="13">
        <f>VLOOKUP(InputData[[#This Row],[PRODUCT ID]],MasterData[],6,0)</f>
        <v>155.61000000000001</v>
      </c>
      <c r="L294" s="13">
        <f>InputData[[#This Row],[BUYING PRIZE]]*InputData[[#This Row],[QUANTITY]]</f>
        <v>1463</v>
      </c>
      <c r="M294" s="13">
        <f>InputData[[#This Row],[SELLING PRICE]]*InputData[[#This Row],[QUANTITY]]</f>
        <v>1711.71</v>
      </c>
      <c r="N294" s="11">
        <f>DAY(InputData[[#This Row],[DATE]])</f>
        <v>8</v>
      </c>
      <c r="O294" s="11" t="str">
        <f t="shared" si="8"/>
        <v>Feb</v>
      </c>
      <c r="P294" s="11">
        <f t="shared" si="9"/>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3">
        <f>VLOOKUP(InputData[[#This Row],[PRODUCT ID]],MasterData[],5,0)</f>
        <v>44</v>
      </c>
      <c r="K295" s="13">
        <f>VLOOKUP(InputData[[#This Row],[PRODUCT ID]],MasterData[],6,0)</f>
        <v>48.84</v>
      </c>
      <c r="L295" s="13">
        <f>InputData[[#This Row],[BUYING PRIZE]]*InputData[[#This Row],[QUANTITY]]</f>
        <v>132</v>
      </c>
      <c r="M295" s="13">
        <f>InputData[[#This Row],[SELLING PRICE]]*InputData[[#This Row],[QUANTITY]]</f>
        <v>146.52000000000001</v>
      </c>
      <c r="N295" s="11">
        <f>DAY(InputData[[#This Row],[DATE]])</f>
        <v>8</v>
      </c>
      <c r="O295" s="11" t="str">
        <f t="shared" si="8"/>
        <v>Feb</v>
      </c>
      <c r="P295" s="11">
        <f t="shared" si="9"/>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3">
        <f>VLOOKUP(InputData[[#This Row],[PRODUCT ID]],MasterData[],5,0)</f>
        <v>89</v>
      </c>
      <c r="K296" s="13">
        <f>VLOOKUP(InputData[[#This Row],[PRODUCT ID]],MasterData[],6,0)</f>
        <v>117.48</v>
      </c>
      <c r="L296" s="13">
        <f>InputData[[#This Row],[BUYING PRIZE]]*InputData[[#This Row],[QUANTITY]]</f>
        <v>1246</v>
      </c>
      <c r="M296" s="13">
        <f>InputData[[#This Row],[SELLING PRICE]]*InputData[[#This Row],[QUANTITY]]</f>
        <v>1644.72</v>
      </c>
      <c r="N296" s="11">
        <f>DAY(InputData[[#This Row],[DATE]])</f>
        <v>9</v>
      </c>
      <c r="O296" s="11" t="str">
        <f t="shared" si="8"/>
        <v>Feb</v>
      </c>
      <c r="P296" s="11">
        <f t="shared" si="9"/>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3">
        <f>VLOOKUP(InputData[[#This Row],[PRODUCT ID]],MasterData[],5,0)</f>
        <v>148</v>
      </c>
      <c r="K297" s="13">
        <f>VLOOKUP(InputData[[#This Row],[PRODUCT ID]],MasterData[],6,0)</f>
        <v>164.28</v>
      </c>
      <c r="L297" s="13">
        <f>InputData[[#This Row],[BUYING PRIZE]]*InputData[[#This Row],[QUANTITY]]</f>
        <v>1924</v>
      </c>
      <c r="M297" s="13">
        <f>InputData[[#This Row],[SELLING PRICE]]*InputData[[#This Row],[QUANTITY]]</f>
        <v>2135.64</v>
      </c>
      <c r="N297" s="11">
        <f>DAY(InputData[[#This Row],[DATE]])</f>
        <v>12</v>
      </c>
      <c r="O297" s="11" t="str">
        <f t="shared" si="8"/>
        <v>Feb</v>
      </c>
      <c r="P297" s="11">
        <f t="shared" si="9"/>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3">
        <f>VLOOKUP(InputData[[#This Row],[PRODUCT ID]],MasterData[],5,0)</f>
        <v>18</v>
      </c>
      <c r="K298" s="13">
        <f>VLOOKUP(InputData[[#This Row],[PRODUCT ID]],MasterData[],6,0)</f>
        <v>24.66</v>
      </c>
      <c r="L298" s="13">
        <f>InputData[[#This Row],[BUYING PRIZE]]*InputData[[#This Row],[QUANTITY]]</f>
        <v>144</v>
      </c>
      <c r="M298" s="13">
        <f>InputData[[#This Row],[SELLING PRICE]]*InputData[[#This Row],[QUANTITY]]</f>
        <v>197.28</v>
      </c>
      <c r="N298" s="11">
        <f>DAY(InputData[[#This Row],[DATE]])</f>
        <v>14</v>
      </c>
      <c r="O298" s="11" t="str">
        <f t="shared" si="8"/>
        <v>Feb</v>
      </c>
      <c r="P298" s="11">
        <f t="shared" si="9"/>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3">
        <f>VLOOKUP(InputData[[#This Row],[PRODUCT ID]],MasterData[],5,0)</f>
        <v>37</v>
      </c>
      <c r="K299" s="13">
        <f>VLOOKUP(InputData[[#This Row],[PRODUCT ID]],MasterData[],6,0)</f>
        <v>41.81</v>
      </c>
      <c r="L299" s="13">
        <f>InputData[[#This Row],[BUYING PRIZE]]*InputData[[#This Row],[QUANTITY]]</f>
        <v>111</v>
      </c>
      <c r="M299" s="13">
        <f>InputData[[#This Row],[SELLING PRICE]]*InputData[[#This Row],[QUANTITY]]</f>
        <v>125.43</v>
      </c>
      <c r="N299" s="11">
        <f>DAY(InputData[[#This Row],[DATE]])</f>
        <v>14</v>
      </c>
      <c r="O299" s="11" t="str">
        <f t="shared" si="8"/>
        <v>Feb</v>
      </c>
      <c r="P299" s="11">
        <f t="shared" si="9"/>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3">
        <f>VLOOKUP(InputData[[#This Row],[PRODUCT ID]],MasterData[],5,0)</f>
        <v>89</v>
      </c>
      <c r="K300" s="13">
        <f>VLOOKUP(InputData[[#This Row],[PRODUCT ID]],MasterData[],6,0)</f>
        <v>117.48</v>
      </c>
      <c r="L300" s="13">
        <f>InputData[[#This Row],[BUYING PRIZE]]*InputData[[#This Row],[QUANTITY]]</f>
        <v>89</v>
      </c>
      <c r="M300" s="13">
        <f>InputData[[#This Row],[SELLING PRICE]]*InputData[[#This Row],[QUANTITY]]</f>
        <v>117.48</v>
      </c>
      <c r="N300" s="11">
        <f>DAY(InputData[[#This Row],[DATE]])</f>
        <v>16</v>
      </c>
      <c r="O300" s="11" t="str">
        <f t="shared" si="8"/>
        <v>Feb</v>
      </c>
      <c r="P300" s="11">
        <f t="shared" si="9"/>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3">
        <f>VLOOKUP(InputData[[#This Row],[PRODUCT ID]],MasterData[],5,0)</f>
        <v>105</v>
      </c>
      <c r="K301" s="13">
        <f>VLOOKUP(InputData[[#This Row],[PRODUCT ID]],MasterData[],6,0)</f>
        <v>142.80000000000001</v>
      </c>
      <c r="L301" s="13">
        <f>InputData[[#This Row],[BUYING PRIZE]]*InputData[[#This Row],[QUANTITY]]</f>
        <v>1365</v>
      </c>
      <c r="M301" s="13">
        <f>InputData[[#This Row],[SELLING PRICE]]*InputData[[#This Row],[QUANTITY]]</f>
        <v>1856.4</v>
      </c>
      <c r="N301" s="11">
        <f>DAY(InputData[[#This Row],[DATE]])</f>
        <v>19</v>
      </c>
      <c r="O301" s="11" t="str">
        <f t="shared" si="8"/>
        <v>Feb</v>
      </c>
      <c r="P301" s="11">
        <f t="shared" si="9"/>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3">
        <f>VLOOKUP(InputData[[#This Row],[PRODUCT ID]],MasterData[],5,0)</f>
        <v>73</v>
      </c>
      <c r="K302" s="13">
        <f>VLOOKUP(InputData[[#This Row],[PRODUCT ID]],MasterData[],6,0)</f>
        <v>94.17</v>
      </c>
      <c r="L302" s="13">
        <f>InputData[[#This Row],[BUYING PRIZE]]*InputData[[#This Row],[QUANTITY]]</f>
        <v>438</v>
      </c>
      <c r="M302" s="13">
        <f>InputData[[#This Row],[SELLING PRICE]]*InputData[[#This Row],[QUANTITY]]</f>
        <v>565.02</v>
      </c>
      <c r="N302" s="11">
        <f>DAY(InputData[[#This Row],[DATE]])</f>
        <v>20</v>
      </c>
      <c r="O302" s="11" t="str">
        <f t="shared" si="8"/>
        <v>Feb</v>
      </c>
      <c r="P302" s="11">
        <f t="shared" si="9"/>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3">
        <f>VLOOKUP(InputData[[#This Row],[PRODUCT ID]],MasterData[],5,0)</f>
        <v>112</v>
      </c>
      <c r="K303" s="13">
        <f>VLOOKUP(InputData[[#This Row],[PRODUCT ID]],MasterData[],6,0)</f>
        <v>122.08</v>
      </c>
      <c r="L303" s="13">
        <f>InputData[[#This Row],[BUYING PRIZE]]*InputData[[#This Row],[QUANTITY]]</f>
        <v>672</v>
      </c>
      <c r="M303" s="13">
        <f>InputData[[#This Row],[SELLING PRICE]]*InputData[[#This Row],[QUANTITY]]</f>
        <v>732.48</v>
      </c>
      <c r="N303" s="11">
        <f>DAY(InputData[[#This Row],[DATE]])</f>
        <v>23</v>
      </c>
      <c r="O303" s="11" t="str">
        <f t="shared" si="8"/>
        <v>Feb</v>
      </c>
      <c r="P303" s="11">
        <f t="shared" si="9"/>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3">
        <f>VLOOKUP(InputData[[#This Row],[PRODUCT ID]],MasterData[],5,0)</f>
        <v>13</v>
      </c>
      <c r="K304" s="13">
        <f>VLOOKUP(InputData[[#This Row],[PRODUCT ID]],MasterData[],6,0)</f>
        <v>16.64</v>
      </c>
      <c r="L304" s="13">
        <f>InputData[[#This Row],[BUYING PRIZE]]*InputData[[#This Row],[QUANTITY]]</f>
        <v>195</v>
      </c>
      <c r="M304" s="13">
        <f>InputData[[#This Row],[SELLING PRICE]]*InputData[[#This Row],[QUANTITY]]</f>
        <v>249.60000000000002</v>
      </c>
      <c r="N304" s="11">
        <f>DAY(InputData[[#This Row],[DATE]])</f>
        <v>23</v>
      </c>
      <c r="O304" s="11" t="str">
        <f t="shared" si="8"/>
        <v>Feb</v>
      </c>
      <c r="P304" s="11">
        <f t="shared" si="9"/>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3">
        <f>VLOOKUP(InputData[[#This Row],[PRODUCT ID]],MasterData[],5,0)</f>
        <v>90</v>
      </c>
      <c r="K305" s="13">
        <f>VLOOKUP(InputData[[#This Row],[PRODUCT ID]],MasterData[],6,0)</f>
        <v>96.3</v>
      </c>
      <c r="L305" s="13">
        <f>InputData[[#This Row],[BUYING PRIZE]]*InputData[[#This Row],[QUANTITY]]</f>
        <v>720</v>
      </c>
      <c r="M305" s="13">
        <f>InputData[[#This Row],[SELLING PRICE]]*InputData[[#This Row],[QUANTITY]]</f>
        <v>770.4</v>
      </c>
      <c r="N305" s="11">
        <f>DAY(InputData[[#This Row],[DATE]])</f>
        <v>23</v>
      </c>
      <c r="O305" s="11" t="str">
        <f t="shared" si="8"/>
        <v>Feb</v>
      </c>
      <c r="P305" s="11">
        <f t="shared" si="9"/>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3">
        <f>VLOOKUP(InputData[[#This Row],[PRODUCT ID]],MasterData[],5,0)</f>
        <v>73</v>
      </c>
      <c r="K306" s="13">
        <f>VLOOKUP(InputData[[#This Row],[PRODUCT ID]],MasterData[],6,0)</f>
        <v>94.17</v>
      </c>
      <c r="L306" s="13">
        <f>InputData[[#This Row],[BUYING PRIZE]]*InputData[[#This Row],[QUANTITY]]</f>
        <v>511</v>
      </c>
      <c r="M306" s="13">
        <f>InputData[[#This Row],[SELLING PRICE]]*InputData[[#This Row],[QUANTITY]]</f>
        <v>659.19</v>
      </c>
      <c r="N306" s="11">
        <f>DAY(InputData[[#This Row],[DATE]])</f>
        <v>27</v>
      </c>
      <c r="O306" s="11" t="str">
        <f t="shared" si="8"/>
        <v>Feb</v>
      </c>
      <c r="P306" s="11">
        <f t="shared" si="9"/>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3">
        <f>VLOOKUP(InputData[[#This Row],[PRODUCT ID]],MasterData[],5,0)</f>
        <v>133</v>
      </c>
      <c r="K307" s="13">
        <f>VLOOKUP(InputData[[#This Row],[PRODUCT ID]],MasterData[],6,0)</f>
        <v>155.61000000000001</v>
      </c>
      <c r="L307" s="13">
        <f>InputData[[#This Row],[BUYING PRIZE]]*InputData[[#This Row],[QUANTITY]]</f>
        <v>1995</v>
      </c>
      <c r="M307" s="13">
        <f>InputData[[#This Row],[SELLING PRICE]]*InputData[[#This Row],[QUANTITY]]</f>
        <v>2334.15</v>
      </c>
      <c r="N307" s="11">
        <f>DAY(InputData[[#This Row],[DATE]])</f>
        <v>27</v>
      </c>
      <c r="O307" s="11" t="str">
        <f t="shared" si="8"/>
        <v>Feb</v>
      </c>
      <c r="P307" s="11">
        <f t="shared" si="9"/>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3">
        <f>VLOOKUP(InputData[[#This Row],[PRODUCT ID]],MasterData[],5,0)</f>
        <v>67</v>
      </c>
      <c r="K308" s="13">
        <f>VLOOKUP(InputData[[#This Row],[PRODUCT ID]],MasterData[],6,0)</f>
        <v>85.76</v>
      </c>
      <c r="L308" s="13">
        <f>InputData[[#This Row],[BUYING PRIZE]]*InputData[[#This Row],[QUANTITY]]</f>
        <v>1005</v>
      </c>
      <c r="M308" s="13">
        <f>InputData[[#This Row],[SELLING PRICE]]*InputData[[#This Row],[QUANTITY]]</f>
        <v>1286.4000000000001</v>
      </c>
      <c r="N308" s="11">
        <f>DAY(InputData[[#This Row],[DATE]])</f>
        <v>28</v>
      </c>
      <c r="O308" s="11" t="str">
        <f t="shared" si="8"/>
        <v>Feb</v>
      </c>
      <c r="P308" s="11">
        <f t="shared" si="9"/>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3">
        <f>VLOOKUP(InputData[[#This Row],[PRODUCT ID]],MasterData[],5,0)</f>
        <v>18</v>
      </c>
      <c r="K309" s="13">
        <f>VLOOKUP(InputData[[#This Row],[PRODUCT ID]],MasterData[],6,0)</f>
        <v>24.66</v>
      </c>
      <c r="L309" s="13">
        <f>InputData[[#This Row],[BUYING PRIZE]]*InputData[[#This Row],[QUANTITY]]</f>
        <v>234</v>
      </c>
      <c r="M309" s="13">
        <f>InputData[[#This Row],[SELLING PRICE]]*InputData[[#This Row],[QUANTITY]]</f>
        <v>320.58</v>
      </c>
      <c r="N309" s="11">
        <f>DAY(InputData[[#This Row],[DATE]])</f>
        <v>4</v>
      </c>
      <c r="O309" s="11" t="str">
        <f t="shared" si="8"/>
        <v>Mar</v>
      </c>
      <c r="P309" s="11">
        <f t="shared" si="9"/>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3">
        <f>VLOOKUP(InputData[[#This Row],[PRODUCT ID]],MasterData[],5,0)</f>
        <v>44</v>
      </c>
      <c r="K310" s="13">
        <f>VLOOKUP(InputData[[#This Row],[PRODUCT ID]],MasterData[],6,0)</f>
        <v>48.84</v>
      </c>
      <c r="L310" s="13">
        <f>InputData[[#This Row],[BUYING PRIZE]]*InputData[[#This Row],[QUANTITY]]</f>
        <v>88</v>
      </c>
      <c r="M310" s="13">
        <f>InputData[[#This Row],[SELLING PRICE]]*InputData[[#This Row],[QUANTITY]]</f>
        <v>97.68</v>
      </c>
      <c r="N310" s="11">
        <f>DAY(InputData[[#This Row],[DATE]])</f>
        <v>6</v>
      </c>
      <c r="O310" s="11" t="str">
        <f t="shared" si="8"/>
        <v>Mar</v>
      </c>
      <c r="P310" s="11">
        <f t="shared" si="9"/>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3">
        <f>VLOOKUP(InputData[[#This Row],[PRODUCT ID]],MasterData[],5,0)</f>
        <v>71</v>
      </c>
      <c r="K311" s="13">
        <f>VLOOKUP(InputData[[#This Row],[PRODUCT ID]],MasterData[],6,0)</f>
        <v>80.94</v>
      </c>
      <c r="L311" s="13">
        <f>InputData[[#This Row],[BUYING PRIZE]]*InputData[[#This Row],[QUANTITY]]</f>
        <v>71</v>
      </c>
      <c r="M311" s="13">
        <f>InputData[[#This Row],[SELLING PRICE]]*InputData[[#This Row],[QUANTITY]]</f>
        <v>80.94</v>
      </c>
      <c r="N311" s="11">
        <f>DAY(InputData[[#This Row],[DATE]])</f>
        <v>7</v>
      </c>
      <c r="O311" s="11" t="str">
        <f t="shared" si="8"/>
        <v>Mar</v>
      </c>
      <c r="P311" s="11">
        <f t="shared" si="9"/>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3">
        <f>VLOOKUP(InputData[[#This Row],[PRODUCT ID]],MasterData[],5,0)</f>
        <v>76</v>
      </c>
      <c r="K312" s="13">
        <f>VLOOKUP(InputData[[#This Row],[PRODUCT ID]],MasterData[],6,0)</f>
        <v>82.08</v>
      </c>
      <c r="L312" s="13">
        <f>InputData[[#This Row],[BUYING PRIZE]]*InputData[[#This Row],[QUANTITY]]</f>
        <v>456</v>
      </c>
      <c r="M312" s="13">
        <f>InputData[[#This Row],[SELLING PRICE]]*InputData[[#This Row],[QUANTITY]]</f>
        <v>492.48</v>
      </c>
      <c r="N312" s="11">
        <f>DAY(InputData[[#This Row],[DATE]])</f>
        <v>8</v>
      </c>
      <c r="O312" s="11" t="str">
        <f t="shared" si="8"/>
        <v>Mar</v>
      </c>
      <c r="P312" s="11">
        <f t="shared" si="9"/>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3">
        <f>VLOOKUP(InputData[[#This Row],[PRODUCT ID]],MasterData[],5,0)</f>
        <v>148</v>
      </c>
      <c r="K313" s="13">
        <f>VLOOKUP(InputData[[#This Row],[PRODUCT ID]],MasterData[],6,0)</f>
        <v>201.28</v>
      </c>
      <c r="L313" s="13">
        <f>InputData[[#This Row],[BUYING PRIZE]]*InputData[[#This Row],[QUANTITY]]</f>
        <v>444</v>
      </c>
      <c r="M313" s="13">
        <f>InputData[[#This Row],[SELLING PRICE]]*InputData[[#This Row],[QUANTITY]]</f>
        <v>603.84</v>
      </c>
      <c r="N313" s="11">
        <f>DAY(InputData[[#This Row],[DATE]])</f>
        <v>9</v>
      </c>
      <c r="O313" s="11" t="str">
        <f t="shared" si="8"/>
        <v>Mar</v>
      </c>
      <c r="P313" s="11">
        <f t="shared" si="9"/>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3">
        <f>VLOOKUP(InputData[[#This Row],[PRODUCT ID]],MasterData[],5,0)</f>
        <v>44</v>
      </c>
      <c r="K314" s="13">
        <f>VLOOKUP(InputData[[#This Row],[PRODUCT ID]],MasterData[],6,0)</f>
        <v>48.84</v>
      </c>
      <c r="L314" s="13">
        <f>InputData[[#This Row],[BUYING PRIZE]]*InputData[[#This Row],[QUANTITY]]</f>
        <v>484</v>
      </c>
      <c r="M314" s="13">
        <f>InputData[[#This Row],[SELLING PRICE]]*InputData[[#This Row],[QUANTITY]]</f>
        <v>537.24</v>
      </c>
      <c r="N314" s="11">
        <f>DAY(InputData[[#This Row],[DATE]])</f>
        <v>9</v>
      </c>
      <c r="O314" s="11" t="str">
        <f t="shared" si="8"/>
        <v>Mar</v>
      </c>
      <c r="P314" s="11">
        <f t="shared" si="9"/>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3">
        <f>VLOOKUP(InputData[[#This Row],[PRODUCT ID]],MasterData[],5,0)</f>
        <v>95</v>
      </c>
      <c r="K315" s="13">
        <f>VLOOKUP(InputData[[#This Row],[PRODUCT ID]],MasterData[],6,0)</f>
        <v>119.7</v>
      </c>
      <c r="L315" s="13">
        <f>InputData[[#This Row],[BUYING PRIZE]]*InputData[[#This Row],[QUANTITY]]</f>
        <v>1140</v>
      </c>
      <c r="M315" s="13">
        <f>InputData[[#This Row],[SELLING PRICE]]*InputData[[#This Row],[QUANTITY]]</f>
        <v>1436.4</v>
      </c>
      <c r="N315" s="11">
        <f>DAY(InputData[[#This Row],[DATE]])</f>
        <v>10</v>
      </c>
      <c r="O315" s="11" t="str">
        <f t="shared" si="8"/>
        <v>Mar</v>
      </c>
      <c r="P315" s="11">
        <f t="shared" si="9"/>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3">
        <f>VLOOKUP(InputData[[#This Row],[PRODUCT ID]],MasterData[],5,0)</f>
        <v>13</v>
      </c>
      <c r="K316" s="13">
        <f>VLOOKUP(InputData[[#This Row],[PRODUCT ID]],MasterData[],6,0)</f>
        <v>16.64</v>
      </c>
      <c r="L316" s="13">
        <f>InputData[[#This Row],[BUYING PRIZE]]*InputData[[#This Row],[QUANTITY]]</f>
        <v>26</v>
      </c>
      <c r="M316" s="13">
        <f>InputData[[#This Row],[SELLING PRICE]]*InputData[[#This Row],[QUANTITY]]</f>
        <v>33.28</v>
      </c>
      <c r="N316" s="11">
        <f>DAY(InputData[[#This Row],[DATE]])</f>
        <v>14</v>
      </c>
      <c r="O316" s="11" t="str">
        <f t="shared" si="8"/>
        <v>Mar</v>
      </c>
      <c r="P316" s="11">
        <f t="shared" si="9"/>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3">
        <f>VLOOKUP(InputData[[#This Row],[PRODUCT ID]],MasterData[],5,0)</f>
        <v>18</v>
      </c>
      <c r="K317" s="13">
        <f>VLOOKUP(InputData[[#This Row],[PRODUCT ID]],MasterData[],6,0)</f>
        <v>24.66</v>
      </c>
      <c r="L317" s="13">
        <f>InputData[[#This Row],[BUYING PRIZE]]*InputData[[#This Row],[QUANTITY]]</f>
        <v>234</v>
      </c>
      <c r="M317" s="13">
        <f>InputData[[#This Row],[SELLING PRICE]]*InputData[[#This Row],[QUANTITY]]</f>
        <v>320.58</v>
      </c>
      <c r="N317" s="11">
        <f>DAY(InputData[[#This Row],[DATE]])</f>
        <v>14</v>
      </c>
      <c r="O317" s="11" t="str">
        <f t="shared" si="8"/>
        <v>Mar</v>
      </c>
      <c r="P317" s="11">
        <f t="shared" si="9"/>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3">
        <f>VLOOKUP(InputData[[#This Row],[PRODUCT ID]],MasterData[],5,0)</f>
        <v>150</v>
      </c>
      <c r="K318" s="13">
        <f>VLOOKUP(InputData[[#This Row],[PRODUCT ID]],MasterData[],6,0)</f>
        <v>210</v>
      </c>
      <c r="L318" s="13">
        <f>InputData[[#This Row],[BUYING PRIZE]]*InputData[[#This Row],[QUANTITY]]</f>
        <v>300</v>
      </c>
      <c r="M318" s="13">
        <f>InputData[[#This Row],[SELLING PRICE]]*InputData[[#This Row],[QUANTITY]]</f>
        <v>420</v>
      </c>
      <c r="N318" s="11">
        <f>DAY(InputData[[#This Row],[DATE]])</f>
        <v>18</v>
      </c>
      <c r="O318" s="11" t="str">
        <f t="shared" si="8"/>
        <v>Mar</v>
      </c>
      <c r="P318" s="11">
        <f t="shared" si="9"/>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3">
        <f>VLOOKUP(InputData[[#This Row],[PRODUCT ID]],MasterData[],5,0)</f>
        <v>48</v>
      </c>
      <c r="K319" s="13">
        <f>VLOOKUP(InputData[[#This Row],[PRODUCT ID]],MasterData[],6,0)</f>
        <v>57.120000000000005</v>
      </c>
      <c r="L319" s="13">
        <f>InputData[[#This Row],[BUYING PRIZE]]*InputData[[#This Row],[QUANTITY]]</f>
        <v>480</v>
      </c>
      <c r="M319" s="13">
        <f>InputData[[#This Row],[SELLING PRICE]]*InputData[[#This Row],[QUANTITY]]</f>
        <v>571.20000000000005</v>
      </c>
      <c r="N319" s="11">
        <f>DAY(InputData[[#This Row],[DATE]])</f>
        <v>18</v>
      </c>
      <c r="O319" s="11" t="str">
        <f t="shared" si="8"/>
        <v>Mar</v>
      </c>
      <c r="P319" s="11">
        <f t="shared" si="9"/>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3">
        <f>VLOOKUP(InputData[[#This Row],[PRODUCT ID]],MasterData[],5,0)</f>
        <v>138</v>
      </c>
      <c r="K320" s="13">
        <f>VLOOKUP(InputData[[#This Row],[PRODUCT ID]],MasterData[],6,0)</f>
        <v>173.88</v>
      </c>
      <c r="L320" s="13">
        <f>InputData[[#This Row],[BUYING PRIZE]]*InputData[[#This Row],[QUANTITY]]</f>
        <v>828</v>
      </c>
      <c r="M320" s="13">
        <f>InputData[[#This Row],[SELLING PRICE]]*InputData[[#This Row],[QUANTITY]]</f>
        <v>1043.28</v>
      </c>
      <c r="N320" s="11">
        <f>DAY(InputData[[#This Row],[DATE]])</f>
        <v>19</v>
      </c>
      <c r="O320" s="11" t="str">
        <f t="shared" si="8"/>
        <v>Mar</v>
      </c>
      <c r="P320" s="11">
        <f t="shared" si="9"/>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3">
        <f>VLOOKUP(InputData[[#This Row],[PRODUCT ID]],MasterData[],5,0)</f>
        <v>89</v>
      </c>
      <c r="K321" s="13">
        <f>VLOOKUP(InputData[[#This Row],[PRODUCT ID]],MasterData[],6,0)</f>
        <v>117.48</v>
      </c>
      <c r="L321" s="13">
        <f>InputData[[#This Row],[BUYING PRIZE]]*InputData[[#This Row],[QUANTITY]]</f>
        <v>801</v>
      </c>
      <c r="M321" s="13">
        <f>InputData[[#This Row],[SELLING PRICE]]*InputData[[#This Row],[QUANTITY]]</f>
        <v>1057.32</v>
      </c>
      <c r="N321" s="11">
        <f>DAY(InputData[[#This Row],[DATE]])</f>
        <v>23</v>
      </c>
      <c r="O321" s="11" t="str">
        <f t="shared" si="8"/>
        <v>Mar</v>
      </c>
      <c r="P321" s="11">
        <f t="shared" si="9"/>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3">
        <f>VLOOKUP(InputData[[#This Row],[PRODUCT ID]],MasterData[],5,0)</f>
        <v>98</v>
      </c>
      <c r="K322" s="13">
        <f>VLOOKUP(InputData[[#This Row],[PRODUCT ID]],MasterData[],6,0)</f>
        <v>103.88</v>
      </c>
      <c r="L322" s="13">
        <f>InputData[[#This Row],[BUYING PRIZE]]*InputData[[#This Row],[QUANTITY]]</f>
        <v>196</v>
      </c>
      <c r="M322" s="13">
        <f>InputData[[#This Row],[SELLING PRICE]]*InputData[[#This Row],[QUANTITY]]</f>
        <v>207.76</v>
      </c>
      <c r="N322" s="11">
        <f>DAY(InputData[[#This Row],[DATE]])</f>
        <v>25</v>
      </c>
      <c r="O322" s="11" t="str">
        <f t="shared" ref="O322:O385" si="10">TEXT(A322, "mmm")</f>
        <v>Mar</v>
      </c>
      <c r="P322" s="11">
        <f t="shared" ref="P322:P385" si="11">YEAR(A322)</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3">
        <f>VLOOKUP(InputData[[#This Row],[PRODUCT ID]],MasterData[],5,0)</f>
        <v>148</v>
      </c>
      <c r="K323" s="13">
        <f>VLOOKUP(InputData[[#This Row],[PRODUCT ID]],MasterData[],6,0)</f>
        <v>201.28</v>
      </c>
      <c r="L323" s="13">
        <f>InputData[[#This Row],[BUYING PRIZE]]*InputData[[#This Row],[QUANTITY]]</f>
        <v>1628</v>
      </c>
      <c r="M323" s="13">
        <f>InputData[[#This Row],[SELLING PRICE]]*InputData[[#This Row],[QUANTITY]]</f>
        <v>2214.08</v>
      </c>
      <c r="N323" s="11">
        <f>DAY(InputData[[#This Row],[DATE]])</f>
        <v>25</v>
      </c>
      <c r="O323" s="11" t="str">
        <f t="shared" si="10"/>
        <v>Mar</v>
      </c>
      <c r="P323" s="11">
        <f t="shared" si="11"/>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3">
        <f>VLOOKUP(InputData[[#This Row],[PRODUCT ID]],MasterData[],5,0)</f>
        <v>89</v>
      </c>
      <c r="K324" s="13">
        <f>VLOOKUP(InputData[[#This Row],[PRODUCT ID]],MasterData[],6,0)</f>
        <v>117.48</v>
      </c>
      <c r="L324" s="13">
        <f>InputData[[#This Row],[BUYING PRIZE]]*InputData[[#This Row],[QUANTITY]]</f>
        <v>1068</v>
      </c>
      <c r="M324" s="13">
        <f>InputData[[#This Row],[SELLING PRICE]]*InputData[[#This Row],[QUANTITY]]</f>
        <v>1409.76</v>
      </c>
      <c r="N324" s="11">
        <f>DAY(InputData[[#This Row],[DATE]])</f>
        <v>29</v>
      </c>
      <c r="O324" s="11" t="str">
        <f t="shared" si="10"/>
        <v>Mar</v>
      </c>
      <c r="P324" s="11">
        <f t="shared" si="11"/>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3">
        <f>VLOOKUP(InputData[[#This Row],[PRODUCT ID]],MasterData[],5,0)</f>
        <v>98</v>
      </c>
      <c r="K325" s="13">
        <f>VLOOKUP(InputData[[#This Row],[PRODUCT ID]],MasterData[],6,0)</f>
        <v>103.88</v>
      </c>
      <c r="L325" s="13">
        <f>InputData[[#This Row],[BUYING PRIZE]]*InputData[[#This Row],[QUANTITY]]</f>
        <v>1274</v>
      </c>
      <c r="M325" s="13">
        <f>InputData[[#This Row],[SELLING PRICE]]*InputData[[#This Row],[QUANTITY]]</f>
        <v>1350.44</v>
      </c>
      <c r="N325" s="11">
        <f>DAY(InputData[[#This Row],[DATE]])</f>
        <v>30</v>
      </c>
      <c r="O325" s="11" t="str">
        <f t="shared" si="10"/>
        <v>Mar</v>
      </c>
      <c r="P325" s="11">
        <f t="shared" si="11"/>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3">
        <f>VLOOKUP(InputData[[#This Row],[PRODUCT ID]],MasterData[],5,0)</f>
        <v>105</v>
      </c>
      <c r="K326" s="13">
        <f>VLOOKUP(InputData[[#This Row],[PRODUCT ID]],MasterData[],6,0)</f>
        <v>142.80000000000001</v>
      </c>
      <c r="L326" s="13">
        <f>InputData[[#This Row],[BUYING PRIZE]]*InputData[[#This Row],[QUANTITY]]</f>
        <v>210</v>
      </c>
      <c r="M326" s="13">
        <f>InputData[[#This Row],[SELLING PRICE]]*InputData[[#This Row],[QUANTITY]]</f>
        <v>285.60000000000002</v>
      </c>
      <c r="N326" s="11">
        <f>DAY(InputData[[#This Row],[DATE]])</f>
        <v>1</v>
      </c>
      <c r="O326" s="11" t="str">
        <f t="shared" si="10"/>
        <v>Apr</v>
      </c>
      <c r="P326" s="11">
        <f t="shared" si="11"/>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3">
        <f>VLOOKUP(InputData[[#This Row],[PRODUCT ID]],MasterData[],5,0)</f>
        <v>105</v>
      </c>
      <c r="K327" s="13">
        <f>VLOOKUP(InputData[[#This Row],[PRODUCT ID]],MasterData[],6,0)</f>
        <v>142.80000000000001</v>
      </c>
      <c r="L327" s="13">
        <f>InputData[[#This Row],[BUYING PRIZE]]*InputData[[#This Row],[QUANTITY]]</f>
        <v>315</v>
      </c>
      <c r="M327" s="13">
        <f>InputData[[#This Row],[SELLING PRICE]]*InputData[[#This Row],[QUANTITY]]</f>
        <v>428.40000000000003</v>
      </c>
      <c r="N327" s="11">
        <f>DAY(InputData[[#This Row],[DATE]])</f>
        <v>2</v>
      </c>
      <c r="O327" s="11" t="str">
        <f t="shared" si="10"/>
        <v>Apr</v>
      </c>
      <c r="P327" s="11">
        <f t="shared" si="11"/>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3">
        <f>VLOOKUP(InputData[[#This Row],[PRODUCT ID]],MasterData[],5,0)</f>
        <v>90</v>
      </c>
      <c r="K328" s="13">
        <f>VLOOKUP(InputData[[#This Row],[PRODUCT ID]],MasterData[],6,0)</f>
        <v>115.2</v>
      </c>
      <c r="L328" s="13">
        <f>InputData[[#This Row],[BUYING PRIZE]]*InputData[[#This Row],[QUANTITY]]</f>
        <v>180</v>
      </c>
      <c r="M328" s="13">
        <f>InputData[[#This Row],[SELLING PRICE]]*InputData[[#This Row],[QUANTITY]]</f>
        <v>230.4</v>
      </c>
      <c r="N328" s="11">
        <f>DAY(InputData[[#This Row],[DATE]])</f>
        <v>6</v>
      </c>
      <c r="O328" s="11" t="str">
        <f t="shared" si="10"/>
        <v>Apr</v>
      </c>
      <c r="P328" s="11">
        <f t="shared" si="11"/>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3">
        <f>VLOOKUP(InputData[[#This Row],[PRODUCT ID]],MasterData[],5,0)</f>
        <v>18</v>
      </c>
      <c r="K329" s="13">
        <f>VLOOKUP(InputData[[#This Row],[PRODUCT ID]],MasterData[],6,0)</f>
        <v>24.66</v>
      </c>
      <c r="L329" s="13">
        <f>InputData[[#This Row],[BUYING PRIZE]]*InputData[[#This Row],[QUANTITY]]</f>
        <v>126</v>
      </c>
      <c r="M329" s="13">
        <f>InputData[[#This Row],[SELLING PRICE]]*InputData[[#This Row],[QUANTITY]]</f>
        <v>172.62</v>
      </c>
      <c r="N329" s="11">
        <f>DAY(InputData[[#This Row],[DATE]])</f>
        <v>7</v>
      </c>
      <c r="O329" s="11" t="str">
        <f t="shared" si="10"/>
        <v>Apr</v>
      </c>
      <c r="P329" s="11">
        <f t="shared" si="11"/>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3">
        <f>VLOOKUP(InputData[[#This Row],[PRODUCT ID]],MasterData[],5,0)</f>
        <v>37</v>
      </c>
      <c r="K330" s="13">
        <f>VLOOKUP(InputData[[#This Row],[PRODUCT ID]],MasterData[],6,0)</f>
        <v>42.55</v>
      </c>
      <c r="L330" s="13">
        <f>InputData[[#This Row],[BUYING PRIZE]]*InputData[[#This Row],[QUANTITY]]</f>
        <v>444</v>
      </c>
      <c r="M330" s="13">
        <f>InputData[[#This Row],[SELLING PRICE]]*InputData[[#This Row],[QUANTITY]]</f>
        <v>510.59999999999997</v>
      </c>
      <c r="N330" s="11">
        <f>DAY(InputData[[#This Row],[DATE]])</f>
        <v>9</v>
      </c>
      <c r="O330" s="11" t="str">
        <f t="shared" si="10"/>
        <v>Apr</v>
      </c>
      <c r="P330" s="11">
        <f t="shared" si="11"/>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3">
        <f>VLOOKUP(InputData[[#This Row],[PRODUCT ID]],MasterData[],5,0)</f>
        <v>105</v>
      </c>
      <c r="K331" s="13">
        <f>VLOOKUP(InputData[[#This Row],[PRODUCT ID]],MasterData[],6,0)</f>
        <v>142.80000000000001</v>
      </c>
      <c r="L331" s="13">
        <f>InputData[[#This Row],[BUYING PRIZE]]*InputData[[#This Row],[QUANTITY]]</f>
        <v>945</v>
      </c>
      <c r="M331" s="13">
        <f>InputData[[#This Row],[SELLING PRICE]]*InputData[[#This Row],[QUANTITY]]</f>
        <v>1285.2</v>
      </c>
      <c r="N331" s="11">
        <f>DAY(InputData[[#This Row],[DATE]])</f>
        <v>9</v>
      </c>
      <c r="O331" s="11" t="str">
        <f t="shared" si="10"/>
        <v>Apr</v>
      </c>
      <c r="P331" s="11">
        <f t="shared" si="11"/>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3">
        <f>VLOOKUP(InputData[[#This Row],[PRODUCT ID]],MasterData[],5,0)</f>
        <v>13</v>
      </c>
      <c r="K332" s="13">
        <f>VLOOKUP(InputData[[#This Row],[PRODUCT ID]],MasterData[],6,0)</f>
        <v>16.64</v>
      </c>
      <c r="L332" s="13">
        <f>InputData[[#This Row],[BUYING PRIZE]]*InputData[[#This Row],[QUANTITY]]</f>
        <v>182</v>
      </c>
      <c r="M332" s="13">
        <f>InputData[[#This Row],[SELLING PRICE]]*InputData[[#This Row],[QUANTITY]]</f>
        <v>232.96</v>
      </c>
      <c r="N332" s="11">
        <f>DAY(InputData[[#This Row],[DATE]])</f>
        <v>13</v>
      </c>
      <c r="O332" s="11" t="str">
        <f t="shared" si="10"/>
        <v>Apr</v>
      </c>
      <c r="P332" s="11">
        <f t="shared" si="11"/>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3">
        <f>VLOOKUP(InputData[[#This Row],[PRODUCT ID]],MasterData[],5,0)</f>
        <v>138</v>
      </c>
      <c r="K333" s="13">
        <f>VLOOKUP(InputData[[#This Row],[PRODUCT ID]],MasterData[],6,0)</f>
        <v>173.88</v>
      </c>
      <c r="L333" s="13">
        <f>InputData[[#This Row],[BUYING PRIZE]]*InputData[[#This Row],[QUANTITY]]</f>
        <v>1242</v>
      </c>
      <c r="M333" s="13">
        <f>InputData[[#This Row],[SELLING PRICE]]*InputData[[#This Row],[QUANTITY]]</f>
        <v>1564.92</v>
      </c>
      <c r="N333" s="11">
        <f>DAY(InputData[[#This Row],[DATE]])</f>
        <v>18</v>
      </c>
      <c r="O333" s="11" t="str">
        <f t="shared" si="10"/>
        <v>Apr</v>
      </c>
      <c r="P333" s="11">
        <f t="shared" si="11"/>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3">
        <f>VLOOKUP(InputData[[#This Row],[PRODUCT ID]],MasterData[],5,0)</f>
        <v>37</v>
      </c>
      <c r="K334" s="13">
        <f>VLOOKUP(InputData[[#This Row],[PRODUCT ID]],MasterData[],6,0)</f>
        <v>49.21</v>
      </c>
      <c r="L334" s="13">
        <f>InputData[[#This Row],[BUYING PRIZE]]*InputData[[#This Row],[QUANTITY]]</f>
        <v>74</v>
      </c>
      <c r="M334" s="13">
        <f>InputData[[#This Row],[SELLING PRICE]]*InputData[[#This Row],[QUANTITY]]</f>
        <v>98.42</v>
      </c>
      <c r="N334" s="11">
        <f>DAY(InputData[[#This Row],[DATE]])</f>
        <v>20</v>
      </c>
      <c r="O334" s="11" t="str">
        <f t="shared" si="10"/>
        <v>Apr</v>
      </c>
      <c r="P334" s="11">
        <f t="shared" si="11"/>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3">
        <f>VLOOKUP(InputData[[#This Row],[PRODUCT ID]],MasterData[],5,0)</f>
        <v>73</v>
      </c>
      <c r="K335" s="13">
        <f>VLOOKUP(InputData[[#This Row],[PRODUCT ID]],MasterData[],6,0)</f>
        <v>94.17</v>
      </c>
      <c r="L335" s="13">
        <f>InputData[[#This Row],[BUYING PRIZE]]*InputData[[#This Row],[QUANTITY]]</f>
        <v>292</v>
      </c>
      <c r="M335" s="13">
        <f>InputData[[#This Row],[SELLING PRICE]]*InputData[[#This Row],[QUANTITY]]</f>
        <v>376.68</v>
      </c>
      <c r="N335" s="11">
        <f>DAY(InputData[[#This Row],[DATE]])</f>
        <v>20</v>
      </c>
      <c r="O335" s="11" t="str">
        <f t="shared" si="10"/>
        <v>Apr</v>
      </c>
      <c r="P335" s="11">
        <f t="shared" si="11"/>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3">
        <f>VLOOKUP(InputData[[#This Row],[PRODUCT ID]],MasterData[],5,0)</f>
        <v>148</v>
      </c>
      <c r="K336" s="13">
        <f>VLOOKUP(InputData[[#This Row],[PRODUCT ID]],MasterData[],6,0)</f>
        <v>201.28</v>
      </c>
      <c r="L336" s="13">
        <f>InputData[[#This Row],[BUYING PRIZE]]*InputData[[#This Row],[QUANTITY]]</f>
        <v>296</v>
      </c>
      <c r="M336" s="13">
        <f>InputData[[#This Row],[SELLING PRICE]]*InputData[[#This Row],[QUANTITY]]</f>
        <v>402.56</v>
      </c>
      <c r="N336" s="11">
        <f>DAY(InputData[[#This Row],[DATE]])</f>
        <v>21</v>
      </c>
      <c r="O336" s="11" t="str">
        <f t="shared" si="10"/>
        <v>Apr</v>
      </c>
      <c r="P336" s="11">
        <f t="shared" si="11"/>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3">
        <f>VLOOKUP(InputData[[#This Row],[PRODUCT ID]],MasterData[],5,0)</f>
        <v>18</v>
      </c>
      <c r="K337" s="13">
        <f>VLOOKUP(InputData[[#This Row],[PRODUCT ID]],MasterData[],6,0)</f>
        <v>24.66</v>
      </c>
      <c r="L337" s="13">
        <f>InputData[[#This Row],[BUYING PRIZE]]*InputData[[#This Row],[QUANTITY]]</f>
        <v>252</v>
      </c>
      <c r="M337" s="13">
        <f>InputData[[#This Row],[SELLING PRICE]]*InputData[[#This Row],[QUANTITY]]</f>
        <v>345.24</v>
      </c>
      <c r="N337" s="11">
        <f>DAY(InputData[[#This Row],[DATE]])</f>
        <v>21</v>
      </c>
      <c r="O337" s="11" t="str">
        <f t="shared" si="10"/>
        <v>Apr</v>
      </c>
      <c r="P337" s="11">
        <f t="shared" si="11"/>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3">
        <f>VLOOKUP(InputData[[#This Row],[PRODUCT ID]],MasterData[],5,0)</f>
        <v>76</v>
      </c>
      <c r="K338" s="13">
        <f>VLOOKUP(InputData[[#This Row],[PRODUCT ID]],MasterData[],6,0)</f>
        <v>82.08</v>
      </c>
      <c r="L338" s="13">
        <f>InputData[[#This Row],[BUYING PRIZE]]*InputData[[#This Row],[QUANTITY]]</f>
        <v>1140</v>
      </c>
      <c r="M338" s="13">
        <f>InputData[[#This Row],[SELLING PRICE]]*InputData[[#This Row],[QUANTITY]]</f>
        <v>1231.2</v>
      </c>
      <c r="N338" s="11">
        <f>DAY(InputData[[#This Row],[DATE]])</f>
        <v>23</v>
      </c>
      <c r="O338" s="11" t="str">
        <f t="shared" si="10"/>
        <v>Apr</v>
      </c>
      <c r="P338" s="11">
        <f t="shared" si="11"/>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3">
        <f>VLOOKUP(InputData[[#This Row],[PRODUCT ID]],MasterData[],5,0)</f>
        <v>55</v>
      </c>
      <c r="K339" s="13">
        <f>VLOOKUP(InputData[[#This Row],[PRODUCT ID]],MasterData[],6,0)</f>
        <v>58.3</v>
      </c>
      <c r="L339" s="13">
        <f>InputData[[#This Row],[BUYING PRIZE]]*InputData[[#This Row],[QUANTITY]]</f>
        <v>220</v>
      </c>
      <c r="M339" s="13">
        <f>InputData[[#This Row],[SELLING PRICE]]*InputData[[#This Row],[QUANTITY]]</f>
        <v>233.2</v>
      </c>
      <c r="N339" s="11">
        <f>DAY(InputData[[#This Row],[DATE]])</f>
        <v>24</v>
      </c>
      <c r="O339" s="11" t="str">
        <f t="shared" si="10"/>
        <v>Apr</v>
      </c>
      <c r="P339" s="11">
        <f t="shared" si="11"/>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3">
        <f>VLOOKUP(InputData[[#This Row],[PRODUCT ID]],MasterData[],5,0)</f>
        <v>44</v>
      </c>
      <c r="K340" s="13">
        <f>VLOOKUP(InputData[[#This Row],[PRODUCT ID]],MasterData[],6,0)</f>
        <v>48.84</v>
      </c>
      <c r="L340" s="13">
        <f>InputData[[#This Row],[BUYING PRIZE]]*InputData[[#This Row],[QUANTITY]]</f>
        <v>396</v>
      </c>
      <c r="M340" s="13">
        <f>InputData[[#This Row],[SELLING PRICE]]*InputData[[#This Row],[QUANTITY]]</f>
        <v>439.56000000000006</v>
      </c>
      <c r="N340" s="11">
        <f>DAY(InputData[[#This Row],[DATE]])</f>
        <v>25</v>
      </c>
      <c r="O340" s="11" t="str">
        <f t="shared" si="10"/>
        <v>Apr</v>
      </c>
      <c r="P340" s="11">
        <f t="shared" si="11"/>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3">
        <f>VLOOKUP(InputData[[#This Row],[PRODUCT ID]],MasterData[],5,0)</f>
        <v>71</v>
      </c>
      <c r="K341" s="13">
        <f>VLOOKUP(InputData[[#This Row],[PRODUCT ID]],MasterData[],6,0)</f>
        <v>80.94</v>
      </c>
      <c r="L341" s="13">
        <f>InputData[[#This Row],[BUYING PRIZE]]*InputData[[#This Row],[QUANTITY]]</f>
        <v>568</v>
      </c>
      <c r="M341" s="13">
        <f>InputData[[#This Row],[SELLING PRICE]]*InputData[[#This Row],[QUANTITY]]</f>
        <v>647.52</v>
      </c>
      <c r="N341" s="11">
        <f>DAY(InputData[[#This Row],[DATE]])</f>
        <v>25</v>
      </c>
      <c r="O341" s="11" t="str">
        <f t="shared" si="10"/>
        <v>Apr</v>
      </c>
      <c r="P341" s="11">
        <f t="shared" si="11"/>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3">
        <f>VLOOKUP(InputData[[#This Row],[PRODUCT ID]],MasterData[],5,0)</f>
        <v>48</v>
      </c>
      <c r="K342" s="13">
        <f>VLOOKUP(InputData[[#This Row],[PRODUCT ID]],MasterData[],6,0)</f>
        <v>57.120000000000005</v>
      </c>
      <c r="L342" s="13">
        <f>InputData[[#This Row],[BUYING PRIZE]]*InputData[[#This Row],[QUANTITY]]</f>
        <v>96</v>
      </c>
      <c r="M342" s="13">
        <f>InputData[[#This Row],[SELLING PRICE]]*InputData[[#This Row],[QUANTITY]]</f>
        <v>114.24000000000001</v>
      </c>
      <c r="N342" s="11">
        <f>DAY(InputData[[#This Row],[DATE]])</f>
        <v>26</v>
      </c>
      <c r="O342" s="11" t="str">
        <f t="shared" si="10"/>
        <v>Apr</v>
      </c>
      <c r="P342" s="11">
        <f t="shared" si="11"/>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3">
        <f>VLOOKUP(InputData[[#This Row],[PRODUCT ID]],MasterData[],5,0)</f>
        <v>112</v>
      </c>
      <c r="K343" s="13">
        <f>VLOOKUP(InputData[[#This Row],[PRODUCT ID]],MasterData[],6,0)</f>
        <v>146.72</v>
      </c>
      <c r="L343" s="13">
        <f>InputData[[#This Row],[BUYING PRIZE]]*InputData[[#This Row],[QUANTITY]]</f>
        <v>1568</v>
      </c>
      <c r="M343" s="13">
        <f>InputData[[#This Row],[SELLING PRICE]]*InputData[[#This Row],[QUANTITY]]</f>
        <v>2054.08</v>
      </c>
      <c r="N343" s="11">
        <f>DAY(InputData[[#This Row],[DATE]])</f>
        <v>28</v>
      </c>
      <c r="O343" s="11" t="str">
        <f t="shared" si="10"/>
        <v>Apr</v>
      </c>
      <c r="P343" s="11">
        <f t="shared" si="11"/>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3">
        <f>VLOOKUP(InputData[[#This Row],[PRODUCT ID]],MasterData[],5,0)</f>
        <v>13</v>
      </c>
      <c r="K344" s="13">
        <f>VLOOKUP(InputData[[#This Row],[PRODUCT ID]],MasterData[],6,0)</f>
        <v>16.64</v>
      </c>
      <c r="L344" s="13">
        <f>InputData[[#This Row],[BUYING PRIZE]]*InputData[[#This Row],[QUANTITY]]</f>
        <v>169</v>
      </c>
      <c r="M344" s="13">
        <f>InputData[[#This Row],[SELLING PRICE]]*InputData[[#This Row],[QUANTITY]]</f>
        <v>216.32</v>
      </c>
      <c r="N344" s="11">
        <f>DAY(InputData[[#This Row],[DATE]])</f>
        <v>30</v>
      </c>
      <c r="O344" s="11" t="str">
        <f t="shared" si="10"/>
        <v>Apr</v>
      </c>
      <c r="P344" s="11">
        <f t="shared" si="11"/>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3">
        <f>VLOOKUP(InputData[[#This Row],[PRODUCT ID]],MasterData[],5,0)</f>
        <v>48</v>
      </c>
      <c r="K345" s="13">
        <f>VLOOKUP(InputData[[#This Row],[PRODUCT ID]],MasterData[],6,0)</f>
        <v>57.120000000000005</v>
      </c>
      <c r="L345" s="13">
        <f>InputData[[#This Row],[BUYING PRIZE]]*InputData[[#This Row],[QUANTITY]]</f>
        <v>384</v>
      </c>
      <c r="M345" s="13">
        <f>InputData[[#This Row],[SELLING PRICE]]*InputData[[#This Row],[QUANTITY]]</f>
        <v>456.96000000000004</v>
      </c>
      <c r="N345" s="11">
        <f>DAY(InputData[[#This Row],[DATE]])</f>
        <v>30</v>
      </c>
      <c r="O345" s="11" t="str">
        <f t="shared" si="10"/>
        <v>Apr</v>
      </c>
      <c r="P345" s="11">
        <f t="shared" si="11"/>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3">
        <f>VLOOKUP(InputData[[#This Row],[PRODUCT ID]],MasterData[],5,0)</f>
        <v>55</v>
      </c>
      <c r="K346" s="13">
        <f>VLOOKUP(InputData[[#This Row],[PRODUCT ID]],MasterData[],6,0)</f>
        <v>58.3</v>
      </c>
      <c r="L346" s="13">
        <f>InputData[[#This Row],[BUYING PRIZE]]*InputData[[#This Row],[QUANTITY]]</f>
        <v>495</v>
      </c>
      <c r="M346" s="13">
        <f>InputData[[#This Row],[SELLING PRICE]]*InputData[[#This Row],[QUANTITY]]</f>
        <v>524.69999999999993</v>
      </c>
      <c r="N346" s="11">
        <f>DAY(InputData[[#This Row],[DATE]])</f>
        <v>1</v>
      </c>
      <c r="O346" s="11" t="str">
        <f t="shared" si="10"/>
        <v>May</v>
      </c>
      <c r="P346" s="11">
        <f t="shared" si="11"/>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3">
        <f>VLOOKUP(InputData[[#This Row],[PRODUCT ID]],MasterData[],5,0)</f>
        <v>95</v>
      </c>
      <c r="K347" s="13">
        <f>VLOOKUP(InputData[[#This Row],[PRODUCT ID]],MasterData[],6,0)</f>
        <v>119.7</v>
      </c>
      <c r="L347" s="13">
        <f>InputData[[#This Row],[BUYING PRIZE]]*InputData[[#This Row],[QUANTITY]]</f>
        <v>570</v>
      </c>
      <c r="M347" s="13">
        <f>InputData[[#This Row],[SELLING PRICE]]*InputData[[#This Row],[QUANTITY]]</f>
        <v>718.2</v>
      </c>
      <c r="N347" s="11">
        <f>DAY(InputData[[#This Row],[DATE]])</f>
        <v>1</v>
      </c>
      <c r="O347" s="11" t="str">
        <f t="shared" si="10"/>
        <v>May</v>
      </c>
      <c r="P347" s="11">
        <f t="shared" si="11"/>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3">
        <f>VLOOKUP(InputData[[#This Row],[PRODUCT ID]],MasterData[],5,0)</f>
        <v>112</v>
      </c>
      <c r="K348" s="13">
        <f>VLOOKUP(InputData[[#This Row],[PRODUCT ID]],MasterData[],6,0)</f>
        <v>122.08</v>
      </c>
      <c r="L348" s="13">
        <f>InputData[[#This Row],[BUYING PRIZE]]*InputData[[#This Row],[QUANTITY]]</f>
        <v>448</v>
      </c>
      <c r="M348" s="13">
        <f>InputData[[#This Row],[SELLING PRICE]]*InputData[[#This Row],[QUANTITY]]</f>
        <v>488.32</v>
      </c>
      <c r="N348" s="11">
        <f>DAY(InputData[[#This Row],[DATE]])</f>
        <v>2</v>
      </c>
      <c r="O348" s="11" t="str">
        <f t="shared" si="10"/>
        <v>May</v>
      </c>
      <c r="P348" s="11">
        <f t="shared" si="11"/>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3">
        <f>VLOOKUP(InputData[[#This Row],[PRODUCT ID]],MasterData[],5,0)</f>
        <v>61</v>
      </c>
      <c r="K349" s="13">
        <f>VLOOKUP(InputData[[#This Row],[PRODUCT ID]],MasterData[],6,0)</f>
        <v>76.25</v>
      </c>
      <c r="L349" s="13">
        <f>InputData[[#This Row],[BUYING PRIZE]]*InputData[[#This Row],[QUANTITY]]</f>
        <v>610</v>
      </c>
      <c r="M349" s="13">
        <f>InputData[[#This Row],[SELLING PRICE]]*InputData[[#This Row],[QUANTITY]]</f>
        <v>762.5</v>
      </c>
      <c r="N349" s="11">
        <f>DAY(InputData[[#This Row],[DATE]])</f>
        <v>4</v>
      </c>
      <c r="O349" s="11" t="str">
        <f t="shared" si="10"/>
        <v>May</v>
      </c>
      <c r="P349" s="11">
        <f t="shared" si="11"/>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3">
        <f>VLOOKUP(InputData[[#This Row],[PRODUCT ID]],MasterData[],5,0)</f>
        <v>55</v>
      </c>
      <c r="K350" s="13">
        <f>VLOOKUP(InputData[[#This Row],[PRODUCT ID]],MasterData[],6,0)</f>
        <v>58.3</v>
      </c>
      <c r="L350" s="13">
        <f>InputData[[#This Row],[BUYING PRIZE]]*InputData[[#This Row],[QUANTITY]]</f>
        <v>385</v>
      </c>
      <c r="M350" s="13">
        <f>InputData[[#This Row],[SELLING PRICE]]*InputData[[#This Row],[QUANTITY]]</f>
        <v>408.09999999999997</v>
      </c>
      <c r="N350" s="11">
        <f>DAY(InputData[[#This Row],[DATE]])</f>
        <v>6</v>
      </c>
      <c r="O350" s="11" t="str">
        <f t="shared" si="10"/>
        <v>May</v>
      </c>
      <c r="P350" s="11">
        <f t="shared" si="11"/>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3">
        <f>VLOOKUP(InputData[[#This Row],[PRODUCT ID]],MasterData[],5,0)</f>
        <v>12</v>
      </c>
      <c r="K351" s="13">
        <f>VLOOKUP(InputData[[#This Row],[PRODUCT ID]],MasterData[],6,0)</f>
        <v>15.719999999999999</v>
      </c>
      <c r="L351" s="13">
        <f>InputData[[#This Row],[BUYING PRIZE]]*InputData[[#This Row],[QUANTITY]]</f>
        <v>48</v>
      </c>
      <c r="M351" s="13">
        <f>InputData[[#This Row],[SELLING PRICE]]*InputData[[#This Row],[QUANTITY]]</f>
        <v>62.879999999999995</v>
      </c>
      <c r="N351" s="11">
        <f>DAY(InputData[[#This Row],[DATE]])</f>
        <v>7</v>
      </c>
      <c r="O351" s="11" t="str">
        <f t="shared" si="10"/>
        <v>May</v>
      </c>
      <c r="P351" s="11">
        <f t="shared" si="11"/>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3">
        <f>VLOOKUP(InputData[[#This Row],[PRODUCT ID]],MasterData[],5,0)</f>
        <v>48</v>
      </c>
      <c r="K352" s="13">
        <f>VLOOKUP(InputData[[#This Row],[PRODUCT ID]],MasterData[],6,0)</f>
        <v>57.120000000000005</v>
      </c>
      <c r="L352" s="13">
        <f>InputData[[#This Row],[BUYING PRIZE]]*InputData[[#This Row],[QUANTITY]]</f>
        <v>48</v>
      </c>
      <c r="M352" s="13">
        <f>InputData[[#This Row],[SELLING PRICE]]*InputData[[#This Row],[QUANTITY]]</f>
        <v>57.120000000000005</v>
      </c>
      <c r="N352" s="11">
        <f>DAY(InputData[[#This Row],[DATE]])</f>
        <v>7</v>
      </c>
      <c r="O352" s="11" t="str">
        <f t="shared" si="10"/>
        <v>May</v>
      </c>
      <c r="P352" s="11">
        <f t="shared" si="11"/>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3">
        <f>VLOOKUP(InputData[[#This Row],[PRODUCT ID]],MasterData[],5,0)</f>
        <v>121</v>
      </c>
      <c r="K353" s="13">
        <f>VLOOKUP(InputData[[#This Row],[PRODUCT ID]],MasterData[],6,0)</f>
        <v>141.57</v>
      </c>
      <c r="L353" s="13">
        <f>InputData[[#This Row],[BUYING PRIZE]]*InputData[[#This Row],[QUANTITY]]</f>
        <v>847</v>
      </c>
      <c r="M353" s="13">
        <f>InputData[[#This Row],[SELLING PRICE]]*InputData[[#This Row],[QUANTITY]]</f>
        <v>990.99</v>
      </c>
      <c r="N353" s="11">
        <f>DAY(InputData[[#This Row],[DATE]])</f>
        <v>8</v>
      </c>
      <c r="O353" s="11" t="str">
        <f t="shared" si="10"/>
        <v>May</v>
      </c>
      <c r="P353" s="11">
        <f t="shared" si="11"/>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3">
        <f>VLOOKUP(InputData[[#This Row],[PRODUCT ID]],MasterData[],5,0)</f>
        <v>134</v>
      </c>
      <c r="K354" s="13">
        <f>VLOOKUP(InputData[[#This Row],[PRODUCT ID]],MasterData[],6,0)</f>
        <v>156.78</v>
      </c>
      <c r="L354" s="13">
        <f>InputData[[#This Row],[BUYING PRIZE]]*InputData[[#This Row],[QUANTITY]]</f>
        <v>1608</v>
      </c>
      <c r="M354" s="13">
        <f>InputData[[#This Row],[SELLING PRICE]]*InputData[[#This Row],[QUANTITY]]</f>
        <v>1881.3600000000001</v>
      </c>
      <c r="N354" s="11">
        <f>DAY(InputData[[#This Row],[DATE]])</f>
        <v>9</v>
      </c>
      <c r="O354" s="11" t="str">
        <f t="shared" si="10"/>
        <v>May</v>
      </c>
      <c r="P354" s="11">
        <f t="shared" si="11"/>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3">
        <f>VLOOKUP(InputData[[#This Row],[PRODUCT ID]],MasterData[],5,0)</f>
        <v>6</v>
      </c>
      <c r="K355" s="13">
        <f>VLOOKUP(InputData[[#This Row],[PRODUCT ID]],MasterData[],6,0)</f>
        <v>7.8599999999999994</v>
      </c>
      <c r="L355" s="13">
        <f>InputData[[#This Row],[BUYING PRIZE]]*InputData[[#This Row],[QUANTITY]]</f>
        <v>36</v>
      </c>
      <c r="M355" s="13">
        <f>InputData[[#This Row],[SELLING PRICE]]*InputData[[#This Row],[QUANTITY]]</f>
        <v>47.16</v>
      </c>
      <c r="N355" s="11">
        <f>DAY(InputData[[#This Row],[DATE]])</f>
        <v>10</v>
      </c>
      <c r="O355" s="11" t="str">
        <f t="shared" si="10"/>
        <v>May</v>
      </c>
      <c r="P355" s="11">
        <f t="shared" si="11"/>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3">
        <f>VLOOKUP(InputData[[#This Row],[PRODUCT ID]],MasterData[],5,0)</f>
        <v>44</v>
      </c>
      <c r="K356" s="13">
        <f>VLOOKUP(InputData[[#This Row],[PRODUCT ID]],MasterData[],6,0)</f>
        <v>48.4</v>
      </c>
      <c r="L356" s="13">
        <f>InputData[[#This Row],[BUYING PRIZE]]*InputData[[#This Row],[QUANTITY]]</f>
        <v>308</v>
      </c>
      <c r="M356" s="13">
        <f>InputData[[#This Row],[SELLING PRICE]]*InputData[[#This Row],[QUANTITY]]</f>
        <v>338.8</v>
      </c>
      <c r="N356" s="11">
        <f>DAY(InputData[[#This Row],[DATE]])</f>
        <v>12</v>
      </c>
      <c r="O356" s="11" t="str">
        <f t="shared" si="10"/>
        <v>May</v>
      </c>
      <c r="P356" s="11">
        <f t="shared" si="11"/>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3">
        <f>VLOOKUP(InputData[[#This Row],[PRODUCT ID]],MasterData[],5,0)</f>
        <v>73</v>
      </c>
      <c r="K357" s="13">
        <f>VLOOKUP(InputData[[#This Row],[PRODUCT ID]],MasterData[],6,0)</f>
        <v>94.17</v>
      </c>
      <c r="L357" s="13">
        <f>InputData[[#This Row],[BUYING PRIZE]]*InputData[[#This Row],[QUANTITY]]</f>
        <v>365</v>
      </c>
      <c r="M357" s="13">
        <f>InputData[[#This Row],[SELLING PRICE]]*InputData[[#This Row],[QUANTITY]]</f>
        <v>470.85</v>
      </c>
      <c r="N357" s="11">
        <f>DAY(InputData[[#This Row],[DATE]])</f>
        <v>13</v>
      </c>
      <c r="O357" s="11" t="str">
        <f t="shared" si="10"/>
        <v>May</v>
      </c>
      <c r="P357" s="11">
        <f t="shared" si="11"/>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3">
        <f>VLOOKUP(InputData[[#This Row],[PRODUCT ID]],MasterData[],5,0)</f>
        <v>83</v>
      </c>
      <c r="K358" s="13">
        <f>VLOOKUP(InputData[[#This Row],[PRODUCT ID]],MasterData[],6,0)</f>
        <v>94.62</v>
      </c>
      <c r="L358" s="13">
        <f>InputData[[#This Row],[BUYING PRIZE]]*InputData[[#This Row],[QUANTITY]]</f>
        <v>1162</v>
      </c>
      <c r="M358" s="13">
        <f>InputData[[#This Row],[SELLING PRICE]]*InputData[[#This Row],[QUANTITY]]</f>
        <v>1324.68</v>
      </c>
      <c r="N358" s="11">
        <f>DAY(InputData[[#This Row],[DATE]])</f>
        <v>14</v>
      </c>
      <c r="O358" s="11" t="str">
        <f t="shared" si="10"/>
        <v>May</v>
      </c>
      <c r="P358" s="11">
        <f t="shared" si="11"/>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3">
        <f>VLOOKUP(InputData[[#This Row],[PRODUCT ID]],MasterData[],5,0)</f>
        <v>61</v>
      </c>
      <c r="K359" s="13">
        <f>VLOOKUP(InputData[[#This Row],[PRODUCT ID]],MasterData[],6,0)</f>
        <v>76.25</v>
      </c>
      <c r="L359" s="13">
        <f>InputData[[#This Row],[BUYING PRIZE]]*InputData[[#This Row],[QUANTITY]]</f>
        <v>305</v>
      </c>
      <c r="M359" s="13">
        <f>InputData[[#This Row],[SELLING PRICE]]*InputData[[#This Row],[QUANTITY]]</f>
        <v>381.25</v>
      </c>
      <c r="N359" s="11">
        <f>DAY(InputData[[#This Row],[DATE]])</f>
        <v>15</v>
      </c>
      <c r="O359" s="11" t="str">
        <f t="shared" si="10"/>
        <v>May</v>
      </c>
      <c r="P359" s="11">
        <f t="shared" si="11"/>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3">
        <f>VLOOKUP(InputData[[#This Row],[PRODUCT ID]],MasterData[],5,0)</f>
        <v>148</v>
      </c>
      <c r="K360" s="13">
        <f>VLOOKUP(InputData[[#This Row],[PRODUCT ID]],MasterData[],6,0)</f>
        <v>164.28</v>
      </c>
      <c r="L360" s="13">
        <f>InputData[[#This Row],[BUYING PRIZE]]*InputData[[#This Row],[QUANTITY]]</f>
        <v>1924</v>
      </c>
      <c r="M360" s="13">
        <f>InputData[[#This Row],[SELLING PRICE]]*InputData[[#This Row],[QUANTITY]]</f>
        <v>2135.64</v>
      </c>
      <c r="N360" s="11">
        <f>DAY(InputData[[#This Row],[DATE]])</f>
        <v>16</v>
      </c>
      <c r="O360" s="11" t="str">
        <f t="shared" si="10"/>
        <v>May</v>
      </c>
      <c r="P360" s="11">
        <f t="shared" si="11"/>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3">
        <f>VLOOKUP(InputData[[#This Row],[PRODUCT ID]],MasterData[],5,0)</f>
        <v>93</v>
      </c>
      <c r="K361" s="13">
        <f>VLOOKUP(InputData[[#This Row],[PRODUCT ID]],MasterData[],6,0)</f>
        <v>104.16</v>
      </c>
      <c r="L361" s="13">
        <f>InputData[[#This Row],[BUYING PRIZE]]*InputData[[#This Row],[QUANTITY]]</f>
        <v>1209</v>
      </c>
      <c r="M361" s="13">
        <f>InputData[[#This Row],[SELLING PRICE]]*InputData[[#This Row],[QUANTITY]]</f>
        <v>1354.08</v>
      </c>
      <c r="N361" s="11">
        <f>DAY(InputData[[#This Row],[DATE]])</f>
        <v>16</v>
      </c>
      <c r="O361" s="11" t="str">
        <f t="shared" si="10"/>
        <v>May</v>
      </c>
      <c r="P361" s="11">
        <f t="shared" si="11"/>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3">
        <f>VLOOKUP(InputData[[#This Row],[PRODUCT ID]],MasterData[],5,0)</f>
        <v>48</v>
      </c>
      <c r="K362" s="13">
        <f>VLOOKUP(InputData[[#This Row],[PRODUCT ID]],MasterData[],6,0)</f>
        <v>57.120000000000005</v>
      </c>
      <c r="L362" s="13">
        <f>InputData[[#This Row],[BUYING PRIZE]]*InputData[[#This Row],[QUANTITY]]</f>
        <v>384</v>
      </c>
      <c r="M362" s="13">
        <f>InputData[[#This Row],[SELLING PRICE]]*InputData[[#This Row],[QUANTITY]]</f>
        <v>456.96000000000004</v>
      </c>
      <c r="N362" s="11">
        <f>DAY(InputData[[#This Row],[DATE]])</f>
        <v>17</v>
      </c>
      <c r="O362" s="11" t="str">
        <f t="shared" si="10"/>
        <v>May</v>
      </c>
      <c r="P362" s="11">
        <f t="shared" si="11"/>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3">
        <f>VLOOKUP(InputData[[#This Row],[PRODUCT ID]],MasterData[],5,0)</f>
        <v>48</v>
      </c>
      <c r="K363" s="13">
        <f>VLOOKUP(InputData[[#This Row],[PRODUCT ID]],MasterData[],6,0)</f>
        <v>57.120000000000005</v>
      </c>
      <c r="L363" s="13">
        <f>InputData[[#This Row],[BUYING PRIZE]]*InputData[[#This Row],[QUANTITY]]</f>
        <v>192</v>
      </c>
      <c r="M363" s="13">
        <f>InputData[[#This Row],[SELLING PRICE]]*InputData[[#This Row],[QUANTITY]]</f>
        <v>228.48000000000002</v>
      </c>
      <c r="N363" s="11">
        <f>DAY(InputData[[#This Row],[DATE]])</f>
        <v>18</v>
      </c>
      <c r="O363" s="11" t="str">
        <f t="shared" si="10"/>
        <v>May</v>
      </c>
      <c r="P363" s="11">
        <f t="shared" si="11"/>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3">
        <f>VLOOKUP(InputData[[#This Row],[PRODUCT ID]],MasterData[],5,0)</f>
        <v>72</v>
      </c>
      <c r="K364" s="13">
        <f>VLOOKUP(InputData[[#This Row],[PRODUCT ID]],MasterData[],6,0)</f>
        <v>79.92</v>
      </c>
      <c r="L364" s="13">
        <f>InputData[[#This Row],[BUYING PRIZE]]*InputData[[#This Row],[QUANTITY]]</f>
        <v>576</v>
      </c>
      <c r="M364" s="13">
        <f>InputData[[#This Row],[SELLING PRICE]]*InputData[[#This Row],[QUANTITY]]</f>
        <v>639.36</v>
      </c>
      <c r="N364" s="11">
        <f>DAY(InputData[[#This Row],[DATE]])</f>
        <v>18</v>
      </c>
      <c r="O364" s="11" t="str">
        <f t="shared" si="10"/>
        <v>May</v>
      </c>
      <c r="P364" s="11">
        <f t="shared" si="11"/>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3">
        <f>VLOOKUP(InputData[[#This Row],[PRODUCT ID]],MasterData[],5,0)</f>
        <v>76</v>
      </c>
      <c r="K365" s="13">
        <f>VLOOKUP(InputData[[#This Row],[PRODUCT ID]],MasterData[],6,0)</f>
        <v>82.08</v>
      </c>
      <c r="L365" s="13">
        <f>InputData[[#This Row],[BUYING PRIZE]]*InputData[[#This Row],[QUANTITY]]</f>
        <v>1140</v>
      </c>
      <c r="M365" s="13">
        <f>InputData[[#This Row],[SELLING PRICE]]*InputData[[#This Row],[QUANTITY]]</f>
        <v>1231.2</v>
      </c>
      <c r="N365" s="11">
        <f>DAY(InputData[[#This Row],[DATE]])</f>
        <v>20</v>
      </c>
      <c r="O365" s="11" t="str">
        <f t="shared" si="10"/>
        <v>May</v>
      </c>
      <c r="P365" s="11">
        <f t="shared" si="11"/>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3">
        <f>VLOOKUP(InputData[[#This Row],[PRODUCT ID]],MasterData[],5,0)</f>
        <v>12</v>
      </c>
      <c r="K366" s="13">
        <f>VLOOKUP(InputData[[#This Row],[PRODUCT ID]],MasterData[],6,0)</f>
        <v>15.719999999999999</v>
      </c>
      <c r="L366" s="13">
        <f>InputData[[#This Row],[BUYING PRIZE]]*InputData[[#This Row],[QUANTITY]]</f>
        <v>144</v>
      </c>
      <c r="M366" s="13">
        <f>InputData[[#This Row],[SELLING PRICE]]*InputData[[#This Row],[QUANTITY]]</f>
        <v>188.64</v>
      </c>
      <c r="N366" s="11">
        <f>DAY(InputData[[#This Row],[DATE]])</f>
        <v>22</v>
      </c>
      <c r="O366" s="11" t="str">
        <f t="shared" si="10"/>
        <v>May</v>
      </c>
      <c r="P366" s="11">
        <f t="shared" si="11"/>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3">
        <f>VLOOKUP(InputData[[#This Row],[PRODUCT ID]],MasterData[],5,0)</f>
        <v>105</v>
      </c>
      <c r="K367" s="13">
        <f>VLOOKUP(InputData[[#This Row],[PRODUCT ID]],MasterData[],6,0)</f>
        <v>142.80000000000001</v>
      </c>
      <c r="L367" s="13">
        <f>InputData[[#This Row],[BUYING PRIZE]]*InputData[[#This Row],[QUANTITY]]</f>
        <v>735</v>
      </c>
      <c r="M367" s="13">
        <f>InputData[[#This Row],[SELLING PRICE]]*InputData[[#This Row],[QUANTITY]]</f>
        <v>999.60000000000014</v>
      </c>
      <c r="N367" s="11">
        <f>DAY(InputData[[#This Row],[DATE]])</f>
        <v>25</v>
      </c>
      <c r="O367" s="11" t="str">
        <f t="shared" si="10"/>
        <v>May</v>
      </c>
      <c r="P367" s="11">
        <f t="shared" si="11"/>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3">
        <f>VLOOKUP(InputData[[#This Row],[PRODUCT ID]],MasterData[],5,0)</f>
        <v>37</v>
      </c>
      <c r="K368" s="13">
        <f>VLOOKUP(InputData[[#This Row],[PRODUCT ID]],MasterData[],6,0)</f>
        <v>41.81</v>
      </c>
      <c r="L368" s="13">
        <f>InputData[[#This Row],[BUYING PRIZE]]*InputData[[#This Row],[QUANTITY]]</f>
        <v>74</v>
      </c>
      <c r="M368" s="13">
        <f>InputData[[#This Row],[SELLING PRICE]]*InputData[[#This Row],[QUANTITY]]</f>
        <v>83.62</v>
      </c>
      <c r="N368" s="11">
        <f>DAY(InputData[[#This Row],[DATE]])</f>
        <v>26</v>
      </c>
      <c r="O368" s="11" t="str">
        <f t="shared" si="10"/>
        <v>May</v>
      </c>
      <c r="P368" s="11">
        <f t="shared" si="11"/>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3">
        <f>VLOOKUP(InputData[[#This Row],[PRODUCT ID]],MasterData[],5,0)</f>
        <v>48</v>
      </c>
      <c r="K369" s="13">
        <f>VLOOKUP(InputData[[#This Row],[PRODUCT ID]],MasterData[],6,0)</f>
        <v>57.120000000000005</v>
      </c>
      <c r="L369" s="13">
        <f>InputData[[#This Row],[BUYING PRIZE]]*InputData[[#This Row],[QUANTITY]]</f>
        <v>96</v>
      </c>
      <c r="M369" s="13">
        <f>InputData[[#This Row],[SELLING PRICE]]*InputData[[#This Row],[QUANTITY]]</f>
        <v>114.24000000000001</v>
      </c>
      <c r="N369" s="11">
        <f>DAY(InputData[[#This Row],[DATE]])</f>
        <v>26</v>
      </c>
      <c r="O369" s="11" t="str">
        <f t="shared" si="10"/>
        <v>May</v>
      </c>
      <c r="P369" s="11">
        <f t="shared" si="11"/>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3">
        <f>VLOOKUP(InputData[[#This Row],[PRODUCT ID]],MasterData[],5,0)</f>
        <v>138</v>
      </c>
      <c r="K370" s="13">
        <f>VLOOKUP(InputData[[#This Row],[PRODUCT ID]],MasterData[],6,0)</f>
        <v>173.88</v>
      </c>
      <c r="L370" s="13">
        <f>InputData[[#This Row],[BUYING PRIZE]]*InputData[[#This Row],[QUANTITY]]</f>
        <v>1380</v>
      </c>
      <c r="M370" s="13">
        <f>InputData[[#This Row],[SELLING PRICE]]*InputData[[#This Row],[QUANTITY]]</f>
        <v>1738.8</v>
      </c>
      <c r="N370" s="11">
        <f>DAY(InputData[[#This Row],[DATE]])</f>
        <v>28</v>
      </c>
      <c r="O370" s="11" t="str">
        <f t="shared" si="10"/>
        <v>May</v>
      </c>
      <c r="P370" s="11">
        <f t="shared" si="11"/>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3">
        <f>VLOOKUP(InputData[[#This Row],[PRODUCT ID]],MasterData[],5,0)</f>
        <v>83</v>
      </c>
      <c r="K371" s="13">
        <f>VLOOKUP(InputData[[#This Row],[PRODUCT ID]],MasterData[],6,0)</f>
        <v>94.62</v>
      </c>
      <c r="L371" s="13">
        <f>InputData[[#This Row],[BUYING PRIZE]]*InputData[[#This Row],[QUANTITY]]</f>
        <v>415</v>
      </c>
      <c r="M371" s="13">
        <f>InputData[[#This Row],[SELLING PRICE]]*InputData[[#This Row],[QUANTITY]]</f>
        <v>473.1</v>
      </c>
      <c r="N371" s="11">
        <f>DAY(InputData[[#This Row],[DATE]])</f>
        <v>28</v>
      </c>
      <c r="O371" s="11" t="str">
        <f t="shared" si="10"/>
        <v>May</v>
      </c>
      <c r="P371" s="11">
        <f t="shared" si="11"/>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3">
        <f>VLOOKUP(InputData[[#This Row],[PRODUCT ID]],MasterData[],5,0)</f>
        <v>148</v>
      </c>
      <c r="K372" s="13">
        <f>VLOOKUP(InputData[[#This Row],[PRODUCT ID]],MasterData[],6,0)</f>
        <v>164.28</v>
      </c>
      <c r="L372" s="13">
        <f>InputData[[#This Row],[BUYING PRIZE]]*InputData[[#This Row],[QUANTITY]]</f>
        <v>1332</v>
      </c>
      <c r="M372" s="13">
        <f>InputData[[#This Row],[SELLING PRICE]]*InputData[[#This Row],[QUANTITY]]</f>
        <v>1478.52</v>
      </c>
      <c r="N372" s="11">
        <f>DAY(InputData[[#This Row],[DATE]])</f>
        <v>28</v>
      </c>
      <c r="O372" s="11" t="str">
        <f t="shared" si="10"/>
        <v>May</v>
      </c>
      <c r="P372" s="11">
        <f t="shared" si="11"/>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3">
        <f>VLOOKUP(InputData[[#This Row],[PRODUCT ID]],MasterData[],5,0)</f>
        <v>44</v>
      </c>
      <c r="K373" s="13">
        <f>VLOOKUP(InputData[[#This Row],[PRODUCT ID]],MasterData[],6,0)</f>
        <v>48.84</v>
      </c>
      <c r="L373" s="13">
        <f>InputData[[#This Row],[BUYING PRIZE]]*InputData[[#This Row],[QUANTITY]]</f>
        <v>528</v>
      </c>
      <c r="M373" s="13">
        <f>InputData[[#This Row],[SELLING PRICE]]*InputData[[#This Row],[QUANTITY]]</f>
        <v>586.08000000000004</v>
      </c>
      <c r="N373" s="11">
        <f>DAY(InputData[[#This Row],[DATE]])</f>
        <v>28</v>
      </c>
      <c r="O373" s="11" t="str">
        <f t="shared" si="10"/>
        <v>May</v>
      </c>
      <c r="P373" s="11">
        <f t="shared" si="11"/>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3">
        <f>VLOOKUP(InputData[[#This Row],[PRODUCT ID]],MasterData[],5,0)</f>
        <v>61</v>
      </c>
      <c r="K374" s="13">
        <f>VLOOKUP(InputData[[#This Row],[PRODUCT ID]],MasterData[],6,0)</f>
        <v>76.25</v>
      </c>
      <c r="L374" s="13">
        <f>InputData[[#This Row],[BUYING PRIZE]]*InputData[[#This Row],[QUANTITY]]</f>
        <v>854</v>
      </c>
      <c r="M374" s="13">
        <f>InputData[[#This Row],[SELLING PRICE]]*InputData[[#This Row],[QUANTITY]]</f>
        <v>1067.5</v>
      </c>
      <c r="N374" s="11">
        <f>DAY(InputData[[#This Row],[DATE]])</f>
        <v>28</v>
      </c>
      <c r="O374" s="11" t="str">
        <f t="shared" si="10"/>
        <v>May</v>
      </c>
      <c r="P374" s="11">
        <f t="shared" si="11"/>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3">
        <f>VLOOKUP(InputData[[#This Row],[PRODUCT ID]],MasterData[],5,0)</f>
        <v>76</v>
      </c>
      <c r="K375" s="13">
        <f>VLOOKUP(InputData[[#This Row],[PRODUCT ID]],MasterData[],6,0)</f>
        <v>82.08</v>
      </c>
      <c r="L375" s="13">
        <f>InputData[[#This Row],[BUYING PRIZE]]*InputData[[#This Row],[QUANTITY]]</f>
        <v>684</v>
      </c>
      <c r="M375" s="13">
        <f>InputData[[#This Row],[SELLING PRICE]]*InputData[[#This Row],[QUANTITY]]</f>
        <v>738.72</v>
      </c>
      <c r="N375" s="11">
        <f>DAY(InputData[[#This Row],[DATE]])</f>
        <v>30</v>
      </c>
      <c r="O375" s="11" t="str">
        <f t="shared" si="10"/>
        <v>May</v>
      </c>
      <c r="P375" s="11">
        <f t="shared" si="11"/>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3">
        <f>VLOOKUP(InputData[[#This Row],[PRODUCT ID]],MasterData[],5,0)</f>
        <v>133</v>
      </c>
      <c r="K376" s="13">
        <f>VLOOKUP(InputData[[#This Row],[PRODUCT ID]],MasterData[],6,0)</f>
        <v>155.61000000000001</v>
      </c>
      <c r="L376" s="13">
        <f>InputData[[#This Row],[BUYING PRIZE]]*InputData[[#This Row],[QUANTITY]]</f>
        <v>532</v>
      </c>
      <c r="M376" s="13">
        <f>InputData[[#This Row],[SELLING PRICE]]*InputData[[#This Row],[QUANTITY]]</f>
        <v>622.44000000000005</v>
      </c>
      <c r="N376" s="11">
        <f>DAY(InputData[[#This Row],[DATE]])</f>
        <v>30</v>
      </c>
      <c r="O376" s="11" t="str">
        <f t="shared" si="10"/>
        <v>May</v>
      </c>
      <c r="P376" s="11">
        <f t="shared" si="11"/>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3">
        <f>VLOOKUP(InputData[[#This Row],[PRODUCT ID]],MasterData[],5,0)</f>
        <v>95</v>
      </c>
      <c r="K377" s="13">
        <f>VLOOKUP(InputData[[#This Row],[PRODUCT ID]],MasterData[],6,0)</f>
        <v>119.7</v>
      </c>
      <c r="L377" s="13">
        <f>InputData[[#This Row],[BUYING PRIZE]]*InputData[[#This Row],[QUANTITY]]</f>
        <v>285</v>
      </c>
      <c r="M377" s="13">
        <f>InputData[[#This Row],[SELLING PRICE]]*InputData[[#This Row],[QUANTITY]]</f>
        <v>359.1</v>
      </c>
      <c r="N377" s="11">
        <f>DAY(InputData[[#This Row],[DATE]])</f>
        <v>30</v>
      </c>
      <c r="O377" s="11" t="str">
        <f t="shared" si="10"/>
        <v>May</v>
      </c>
      <c r="P377" s="11">
        <f t="shared" si="11"/>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3">
        <f>VLOOKUP(InputData[[#This Row],[PRODUCT ID]],MasterData[],5,0)</f>
        <v>83</v>
      </c>
      <c r="K378" s="13">
        <f>VLOOKUP(InputData[[#This Row],[PRODUCT ID]],MasterData[],6,0)</f>
        <v>94.62</v>
      </c>
      <c r="L378" s="13">
        <f>InputData[[#This Row],[BUYING PRIZE]]*InputData[[#This Row],[QUANTITY]]</f>
        <v>1162</v>
      </c>
      <c r="M378" s="13">
        <f>InputData[[#This Row],[SELLING PRICE]]*InputData[[#This Row],[QUANTITY]]</f>
        <v>1324.68</v>
      </c>
      <c r="N378" s="11">
        <f>DAY(InputData[[#This Row],[DATE]])</f>
        <v>3</v>
      </c>
      <c r="O378" s="11" t="str">
        <f t="shared" si="10"/>
        <v>Jun</v>
      </c>
      <c r="P378" s="11">
        <f t="shared" si="11"/>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3">
        <f>VLOOKUP(InputData[[#This Row],[PRODUCT ID]],MasterData[],5,0)</f>
        <v>37</v>
      </c>
      <c r="K379" s="13">
        <f>VLOOKUP(InputData[[#This Row],[PRODUCT ID]],MasterData[],6,0)</f>
        <v>41.81</v>
      </c>
      <c r="L379" s="13">
        <f>InputData[[#This Row],[BUYING PRIZE]]*InputData[[#This Row],[QUANTITY]]</f>
        <v>296</v>
      </c>
      <c r="M379" s="13">
        <f>InputData[[#This Row],[SELLING PRICE]]*InputData[[#This Row],[QUANTITY]]</f>
        <v>334.48</v>
      </c>
      <c r="N379" s="11">
        <f>DAY(InputData[[#This Row],[DATE]])</f>
        <v>10</v>
      </c>
      <c r="O379" s="11" t="str">
        <f t="shared" si="10"/>
        <v>Jun</v>
      </c>
      <c r="P379" s="11">
        <f t="shared" si="11"/>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3">
        <f>VLOOKUP(InputData[[#This Row],[PRODUCT ID]],MasterData[],5,0)</f>
        <v>37</v>
      </c>
      <c r="K380" s="13">
        <f>VLOOKUP(InputData[[#This Row],[PRODUCT ID]],MasterData[],6,0)</f>
        <v>42.55</v>
      </c>
      <c r="L380" s="13">
        <f>InputData[[#This Row],[BUYING PRIZE]]*InputData[[#This Row],[QUANTITY]]</f>
        <v>481</v>
      </c>
      <c r="M380" s="13">
        <f>InputData[[#This Row],[SELLING PRICE]]*InputData[[#This Row],[QUANTITY]]</f>
        <v>553.15</v>
      </c>
      <c r="N380" s="11">
        <f>DAY(InputData[[#This Row],[DATE]])</f>
        <v>11</v>
      </c>
      <c r="O380" s="11" t="str">
        <f t="shared" si="10"/>
        <v>Jun</v>
      </c>
      <c r="P380" s="11">
        <f t="shared" si="11"/>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3">
        <f>VLOOKUP(InputData[[#This Row],[PRODUCT ID]],MasterData[],5,0)</f>
        <v>126</v>
      </c>
      <c r="K381" s="13">
        <f>VLOOKUP(InputData[[#This Row],[PRODUCT ID]],MasterData[],6,0)</f>
        <v>162.54</v>
      </c>
      <c r="L381" s="13">
        <f>InputData[[#This Row],[BUYING PRIZE]]*InputData[[#This Row],[QUANTITY]]</f>
        <v>756</v>
      </c>
      <c r="M381" s="13">
        <f>InputData[[#This Row],[SELLING PRICE]]*InputData[[#This Row],[QUANTITY]]</f>
        <v>975.24</v>
      </c>
      <c r="N381" s="11">
        <f>DAY(InputData[[#This Row],[DATE]])</f>
        <v>11</v>
      </c>
      <c r="O381" s="11" t="str">
        <f t="shared" si="10"/>
        <v>Jun</v>
      </c>
      <c r="P381" s="11">
        <f t="shared" si="11"/>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3">
        <f>VLOOKUP(InputData[[#This Row],[PRODUCT ID]],MasterData[],5,0)</f>
        <v>18</v>
      </c>
      <c r="K382" s="13">
        <f>VLOOKUP(InputData[[#This Row],[PRODUCT ID]],MasterData[],6,0)</f>
        <v>24.66</v>
      </c>
      <c r="L382" s="13">
        <f>InputData[[#This Row],[BUYING PRIZE]]*InputData[[#This Row],[QUANTITY]]</f>
        <v>108</v>
      </c>
      <c r="M382" s="13">
        <f>InputData[[#This Row],[SELLING PRICE]]*InputData[[#This Row],[QUANTITY]]</f>
        <v>147.96</v>
      </c>
      <c r="N382" s="11">
        <f>DAY(InputData[[#This Row],[DATE]])</f>
        <v>13</v>
      </c>
      <c r="O382" s="11" t="str">
        <f t="shared" si="10"/>
        <v>Jun</v>
      </c>
      <c r="P382" s="11">
        <f t="shared" si="11"/>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3">
        <f>VLOOKUP(InputData[[#This Row],[PRODUCT ID]],MasterData[],5,0)</f>
        <v>120</v>
      </c>
      <c r="K383" s="13">
        <f>VLOOKUP(InputData[[#This Row],[PRODUCT ID]],MasterData[],6,0)</f>
        <v>162</v>
      </c>
      <c r="L383" s="13">
        <f>InputData[[#This Row],[BUYING PRIZE]]*InputData[[#This Row],[QUANTITY]]</f>
        <v>1800</v>
      </c>
      <c r="M383" s="13">
        <f>InputData[[#This Row],[SELLING PRICE]]*InputData[[#This Row],[QUANTITY]]</f>
        <v>2430</v>
      </c>
      <c r="N383" s="11">
        <f>DAY(InputData[[#This Row],[DATE]])</f>
        <v>15</v>
      </c>
      <c r="O383" s="11" t="str">
        <f t="shared" si="10"/>
        <v>Jun</v>
      </c>
      <c r="P383" s="11">
        <f t="shared" si="11"/>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3">
        <f>VLOOKUP(InputData[[#This Row],[PRODUCT ID]],MasterData[],5,0)</f>
        <v>47</v>
      </c>
      <c r="K384" s="13">
        <f>VLOOKUP(InputData[[#This Row],[PRODUCT ID]],MasterData[],6,0)</f>
        <v>53.11</v>
      </c>
      <c r="L384" s="13">
        <f>InputData[[#This Row],[BUYING PRIZE]]*InputData[[#This Row],[QUANTITY]]</f>
        <v>705</v>
      </c>
      <c r="M384" s="13">
        <f>InputData[[#This Row],[SELLING PRICE]]*InputData[[#This Row],[QUANTITY]]</f>
        <v>796.65</v>
      </c>
      <c r="N384" s="11">
        <f>DAY(InputData[[#This Row],[DATE]])</f>
        <v>16</v>
      </c>
      <c r="O384" s="11" t="str">
        <f t="shared" si="10"/>
        <v>Jun</v>
      </c>
      <c r="P384" s="11">
        <f t="shared" si="11"/>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3">
        <f>VLOOKUP(InputData[[#This Row],[PRODUCT ID]],MasterData[],5,0)</f>
        <v>105</v>
      </c>
      <c r="K385" s="13">
        <f>VLOOKUP(InputData[[#This Row],[PRODUCT ID]],MasterData[],6,0)</f>
        <v>142.80000000000001</v>
      </c>
      <c r="L385" s="13">
        <f>InputData[[#This Row],[BUYING PRIZE]]*InputData[[#This Row],[QUANTITY]]</f>
        <v>840</v>
      </c>
      <c r="M385" s="13">
        <f>InputData[[#This Row],[SELLING PRICE]]*InputData[[#This Row],[QUANTITY]]</f>
        <v>1142.4000000000001</v>
      </c>
      <c r="N385" s="11">
        <f>DAY(InputData[[#This Row],[DATE]])</f>
        <v>19</v>
      </c>
      <c r="O385" s="11" t="str">
        <f t="shared" si="10"/>
        <v>Jun</v>
      </c>
      <c r="P385" s="11">
        <f t="shared" si="11"/>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3">
        <f>VLOOKUP(InputData[[#This Row],[PRODUCT ID]],MasterData[],5,0)</f>
        <v>134</v>
      </c>
      <c r="K386" s="13">
        <f>VLOOKUP(InputData[[#This Row],[PRODUCT ID]],MasterData[],6,0)</f>
        <v>156.78</v>
      </c>
      <c r="L386" s="13">
        <f>InputData[[#This Row],[BUYING PRIZE]]*InputData[[#This Row],[QUANTITY]]</f>
        <v>1876</v>
      </c>
      <c r="M386" s="13">
        <f>InputData[[#This Row],[SELLING PRICE]]*InputData[[#This Row],[QUANTITY]]</f>
        <v>2194.92</v>
      </c>
      <c r="N386" s="11">
        <f>DAY(InputData[[#This Row],[DATE]])</f>
        <v>21</v>
      </c>
      <c r="O386" s="11" t="str">
        <f t="shared" ref="O386:O449" si="12">TEXT(A386, "mmm")</f>
        <v>Jun</v>
      </c>
      <c r="P386" s="11">
        <f t="shared" ref="P386:P449" si="13">YEAR(A386)</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3">
        <f>VLOOKUP(InputData[[#This Row],[PRODUCT ID]],MasterData[],5,0)</f>
        <v>90</v>
      </c>
      <c r="K387" s="13">
        <f>VLOOKUP(InputData[[#This Row],[PRODUCT ID]],MasterData[],6,0)</f>
        <v>115.2</v>
      </c>
      <c r="L387" s="13">
        <f>InputData[[#This Row],[BUYING PRIZE]]*InputData[[#This Row],[QUANTITY]]</f>
        <v>900</v>
      </c>
      <c r="M387" s="13">
        <f>InputData[[#This Row],[SELLING PRICE]]*InputData[[#This Row],[QUANTITY]]</f>
        <v>1152</v>
      </c>
      <c r="N387" s="11">
        <f>DAY(InputData[[#This Row],[DATE]])</f>
        <v>22</v>
      </c>
      <c r="O387" s="11" t="str">
        <f t="shared" si="12"/>
        <v>Jun</v>
      </c>
      <c r="P387" s="11">
        <f t="shared" si="13"/>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3">
        <f>VLOOKUP(InputData[[#This Row],[PRODUCT ID]],MasterData[],5,0)</f>
        <v>98</v>
      </c>
      <c r="K388" s="13">
        <f>VLOOKUP(InputData[[#This Row],[PRODUCT ID]],MasterData[],6,0)</f>
        <v>103.88</v>
      </c>
      <c r="L388" s="13">
        <f>InputData[[#This Row],[BUYING PRIZE]]*InputData[[#This Row],[QUANTITY]]</f>
        <v>392</v>
      </c>
      <c r="M388" s="13">
        <f>InputData[[#This Row],[SELLING PRICE]]*InputData[[#This Row],[QUANTITY]]</f>
        <v>415.52</v>
      </c>
      <c r="N388" s="11">
        <f>DAY(InputData[[#This Row],[DATE]])</f>
        <v>22</v>
      </c>
      <c r="O388" s="11" t="str">
        <f t="shared" si="12"/>
        <v>Jun</v>
      </c>
      <c r="P388" s="11">
        <f t="shared" si="13"/>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3">
        <f>VLOOKUP(InputData[[#This Row],[PRODUCT ID]],MasterData[],5,0)</f>
        <v>44</v>
      </c>
      <c r="K389" s="13">
        <f>VLOOKUP(InputData[[#This Row],[PRODUCT ID]],MasterData[],6,0)</f>
        <v>48.84</v>
      </c>
      <c r="L389" s="13">
        <f>InputData[[#This Row],[BUYING PRIZE]]*InputData[[#This Row],[QUANTITY]]</f>
        <v>352</v>
      </c>
      <c r="M389" s="13">
        <f>InputData[[#This Row],[SELLING PRICE]]*InputData[[#This Row],[QUANTITY]]</f>
        <v>390.72</v>
      </c>
      <c r="N389" s="11">
        <f>DAY(InputData[[#This Row],[DATE]])</f>
        <v>23</v>
      </c>
      <c r="O389" s="11" t="str">
        <f t="shared" si="12"/>
        <v>Jun</v>
      </c>
      <c r="P389" s="11">
        <f t="shared" si="13"/>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3">
        <f>VLOOKUP(InputData[[#This Row],[PRODUCT ID]],MasterData[],5,0)</f>
        <v>37</v>
      </c>
      <c r="K390" s="13">
        <f>VLOOKUP(InputData[[#This Row],[PRODUCT ID]],MasterData[],6,0)</f>
        <v>49.21</v>
      </c>
      <c r="L390" s="13">
        <f>InputData[[#This Row],[BUYING PRIZE]]*InputData[[#This Row],[QUANTITY]]</f>
        <v>259</v>
      </c>
      <c r="M390" s="13">
        <f>InputData[[#This Row],[SELLING PRICE]]*InputData[[#This Row],[QUANTITY]]</f>
        <v>344.47</v>
      </c>
      <c r="N390" s="11">
        <f>DAY(InputData[[#This Row],[DATE]])</f>
        <v>24</v>
      </c>
      <c r="O390" s="11" t="str">
        <f t="shared" si="12"/>
        <v>Jun</v>
      </c>
      <c r="P390" s="11">
        <f t="shared" si="13"/>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3">
        <f>VLOOKUP(InputData[[#This Row],[PRODUCT ID]],MasterData[],5,0)</f>
        <v>73</v>
      </c>
      <c r="K391" s="13">
        <f>VLOOKUP(InputData[[#This Row],[PRODUCT ID]],MasterData[],6,0)</f>
        <v>94.17</v>
      </c>
      <c r="L391" s="13">
        <f>InputData[[#This Row],[BUYING PRIZE]]*InputData[[#This Row],[QUANTITY]]</f>
        <v>511</v>
      </c>
      <c r="M391" s="13">
        <f>InputData[[#This Row],[SELLING PRICE]]*InputData[[#This Row],[QUANTITY]]</f>
        <v>659.19</v>
      </c>
      <c r="N391" s="11">
        <f>DAY(InputData[[#This Row],[DATE]])</f>
        <v>25</v>
      </c>
      <c r="O391" s="11" t="str">
        <f t="shared" si="12"/>
        <v>Jun</v>
      </c>
      <c r="P391" s="11">
        <f t="shared" si="13"/>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3">
        <f>VLOOKUP(InputData[[#This Row],[PRODUCT ID]],MasterData[],5,0)</f>
        <v>55</v>
      </c>
      <c r="K392" s="13">
        <f>VLOOKUP(InputData[[#This Row],[PRODUCT ID]],MasterData[],6,0)</f>
        <v>58.3</v>
      </c>
      <c r="L392" s="13">
        <f>InputData[[#This Row],[BUYING PRIZE]]*InputData[[#This Row],[QUANTITY]]</f>
        <v>220</v>
      </c>
      <c r="M392" s="13">
        <f>InputData[[#This Row],[SELLING PRICE]]*InputData[[#This Row],[QUANTITY]]</f>
        <v>233.2</v>
      </c>
      <c r="N392" s="11">
        <f>DAY(InputData[[#This Row],[DATE]])</f>
        <v>26</v>
      </c>
      <c r="O392" s="11" t="str">
        <f t="shared" si="12"/>
        <v>Jun</v>
      </c>
      <c r="P392" s="11">
        <f t="shared" si="13"/>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3">
        <f>VLOOKUP(InputData[[#This Row],[PRODUCT ID]],MasterData[],5,0)</f>
        <v>67</v>
      </c>
      <c r="K393" s="13">
        <f>VLOOKUP(InputData[[#This Row],[PRODUCT ID]],MasterData[],6,0)</f>
        <v>83.08</v>
      </c>
      <c r="L393" s="13">
        <f>InputData[[#This Row],[BUYING PRIZE]]*InputData[[#This Row],[QUANTITY]]</f>
        <v>804</v>
      </c>
      <c r="M393" s="13">
        <f>InputData[[#This Row],[SELLING PRICE]]*InputData[[#This Row],[QUANTITY]]</f>
        <v>996.96</v>
      </c>
      <c r="N393" s="11">
        <f>DAY(InputData[[#This Row],[DATE]])</f>
        <v>26</v>
      </c>
      <c r="O393" s="11" t="str">
        <f t="shared" si="12"/>
        <v>Jun</v>
      </c>
      <c r="P393" s="11">
        <f t="shared" si="13"/>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3">
        <f>VLOOKUP(InputData[[#This Row],[PRODUCT ID]],MasterData[],5,0)</f>
        <v>95</v>
      </c>
      <c r="K394" s="13">
        <f>VLOOKUP(InputData[[#This Row],[PRODUCT ID]],MasterData[],6,0)</f>
        <v>119.7</v>
      </c>
      <c r="L394" s="13">
        <f>InputData[[#This Row],[BUYING PRIZE]]*InputData[[#This Row],[QUANTITY]]</f>
        <v>1425</v>
      </c>
      <c r="M394" s="13">
        <f>InputData[[#This Row],[SELLING PRICE]]*InputData[[#This Row],[QUANTITY]]</f>
        <v>1795.5</v>
      </c>
      <c r="N394" s="11">
        <f>DAY(InputData[[#This Row],[DATE]])</f>
        <v>3</v>
      </c>
      <c r="O394" s="11" t="str">
        <f t="shared" si="12"/>
        <v>Jul</v>
      </c>
      <c r="P394" s="11">
        <f t="shared" si="13"/>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3">
        <f>VLOOKUP(InputData[[#This Row],[PRODUCT ID]],MasterData[],5,0)</f>
        <v>43</v>
      </c>
      <c r="K395" s="13">
        <f>VLOOKUP(InputData[[#This Row],[PRODUCT ID]],MasterData[],6,0)</f>
        <v>47.730000000000004</v>
      </c>
      <c r="L395" s="13">
        <f>InputData[[#This Row],[BUYING PRIZE]]*InputData[[#This Row],[QUANTITY]]</f>
        <v>301</v>
      </c>
      <c r="M395" s="13">
        <f>InputData[[#This Row],[SELLING PRICE]]*InputData[[#This Row],[QUANTITY]]</f>
        <v>334.11</v>
      </c>
      <c r="N395" s="11">
        <f>DAY(InputData[[#This Row],[DATE]])</f>
        <v>4</v>
      </c>
      <c r="O395" s="11" t="str">
        <f t="shared" si="12"/>
        <v>Jul</v>
      </c>
      <c r="P395" s="11">
        <f t="shared" si="13"/>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3">
        <f>VLOOKUP(InputData[[#This Row],[PRODUCT ID]],MasterData[],5,0)</f>
        <v>7</v>
      </c>
      <c r="K396" s="13">
        <f>VLOOKUP(InputData[[#This Row],[PRODUCT ID]],MasterData[],6,0)</f>
        <v>8.33</v>
      </c>
      <c r="L396" s="13">
        <f>InputData[[#This Row],[BUYING PRIZE]]*InputData[[#This Row],[QUANTITY]]</f>
        <v>49</v>
      </c>
      <c r="M396" s="13">
        <f>InputData[[#This Row],[SELLING PRICE]]*InputData[[#This Row],[QUANTITY]]</f>
        <v>58.31</v>
      </c>
      <c r="N396" s="11">
        <f>DAY(InputData[[#This Row],[DATE]])</f>
        <v>5</v>
      </c>
      <c r="O396" s="11" t="str">
        <f t="shared" si="12"/>
        <v>Jul</v>
      </c>
      <c r="P396" s="11">
        <f t="shared" si="13"/>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3">
        <f>VLOOKUP(InputData[[#This Row],[PRODUCT ID]],MasterData[],5,0)</f>
        <v>12</v>
      </c>
      <c r="K397" s="13">
        <f>VLOOKUP(InputData[[#This Row],[PRODUCT ID]],MasterData[],6,0)</f>
        <v>15.719999999999999</v>
      </c>
      <c r="L397" s="13">
        <f>InputData[[#This Row],[BUYING PRIZE]]*InputData[[#This Row],[QUANTITY]]</f>
        <v>96</v>
      </c>
      <c r="M397" s="13">
        <f>InputData[[#This Row],[SELLING PRICE]]*InputData[[#This Row],[QUANTITY]]</f>
        <v>125.75999999999999</v>
      </c>
      <c r="N397" s="11">
        <f>DAY(InputData[[#This Row],[DATE]])</f>
        <v>5</v>
      </c>
      <c r="O397" s="11" t="str">
        <f t="shared" si="12"/>
        <v>Jul</v>
      </c>
      <c r="P397" s="11">
        <f t="shared" si="13"/>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3">
        <f>VLOOKUP(InputData[[#This Row],[PRODUCT ID]],MasterData[],5,0)</f>
        <v>138</v>
      </c>
      <c r="K398" s="13">
        <f>VLOOKUP(InputData[[#This Row],[PRODUCT ID]],MasterData[],6,0)</f>
        <v>173.88</v>
      </c>
      <c r="L398" s="13">
        <f>InputData[[#This Row],[BUYING PRIZE]]*InputData[[#This Row],[QUANTITY]]</f>
        <v>276</v>
      </c>
      <c r="M398" s="13">
        <f>InputData[[#This Row],[SELLING PRICE]]*InputData[[#This Row],[QUANTITY]]</f>
        <v>347.76</v>
      </c>
      <c r="N398" s="11">
        <f>DAY(InputData[[#This Row],[DATE]])</f>
        <v>6</v>
      </c>
      <c r="O398" s="11" t="str">
        <f t="shared" si="12"/>
        <v>Jul</v>
      </c>
      <c r="P398" s="11">
        <f t="shared" si="13"/>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3">
        <f>VLOOKUP(InputData[[#This Row],[PRODUCT ID]],MasterData[],5,0)</f>
        <v>37</v>
      </c>
      <c r="K399" s="13">
        <f>VLOOKUP(InputData[[#This Row],[PRODUCT ID]],MasterData[],6,0)</f>
        <v>49.21</v>
      </c>
      <c r="L399" s="13">
        <f>InputData[[#This Row],[BUYING PRIZE]]*InputData[[#This Row],[QUANTITY]]</f>
        <v>74</v>
      </c>
      <c r="M399" s="13">
        <f>InputData[[#This Row],[SELLING PRICE]]*InputData[[#This Row],[QUANTITY]]</f>
        <v>98.42</v>
      </c>
      <c r="N399" s="11">
        <f>DAY(InputData[[#This Row],[DATE]])</f>
        <v>8</v>
      </c>
      <c r="O399" s="11" t="str">
        <f t="shared" si="12"/>
        <v>Jul</v>
      </c>
      <c r="P399" s="11">
        <f t="shared" si="13"/>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3">
        <f>VLOOKUP(InputData[[#This Row],[PRODUCT ID]],MasterData[],5,0)</f>
        <v>89</v>
      </c>
      <c r="K400" s="13">
        <f>VLOOKUP(InputData[[#This Row],[PRODUCT ID]],MasterData[],6,0)</f>
        <v>117.48</v>
      </c>
      <c r="L400" s="13">
        <f>InputData[[#This Row],[BUYING PRIZE]]*InputData[[#This Row],[QUANTITY]]</f>
        <v>1068</v>
      </c>
      <c r="M400" s="13">
        <f>InputData[[#This Row],[SELLING PRICE]]*InputData[[#This Row],[QUANTITY]]</f>
        <v>1409.76</v>
      </c>
      <c r="N400" s="11">
        <f>DAY(InputData[[#This Row],[DATE]])</f>
        <v>10</v>
      </c>
      <c r="O400" s="11" t="str">
        <f t="shared" si="12"/>
        <v>Jul</v>
      </c>
      <c r="P400" s="11">
        <f t="shared" si="13"/>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3">
        <f>VLOOKUP(InputData[[#This Row],[PRODUCT ID]],MasterData[],5,0)</f>
        <v>37</v>
      </c>
      <c r="K401" s="13">
        <f>VLOOKUP(InputData[[#This Row],[PRODUCT ID]],MasterData[],6,0)</f>
        <v>41.81</v>
      </c>
      <c r="L401" s="13">
        <f>InputData[[#This Row],[BUYING PRIZE]]*InputData[[#This Row],[QUANTITY]]</f>
        <v>444</v>
      </c>
      <c r="M401" s="13">
        <f>InputData[[#This Row],[SELLING PRICE]]*InputData[[#This Row],[QUANTITY]]</f>
        <v>501.72</v>
      </c>
      <c r="N401" s="11">
        <f>DAY(InputData[[#This Row],[DATE]])</f>
        <v>12</v>
      </c>
      <c r="O401" s="11" t="str">
        <f t="shared" si="12"/>
        <v>Jul</v>
      </c>
      <c r="P401" s="11">
        <f t="shared" si="13"/>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3">
        <f>VLOOKUP(InputData[[#This Row],[PRODUCT ID]],MasterData[],5,0)</f>
        <v>7</v>
      </c>
      <c r="K402" s="13">
        <f>VLOOKUP(InputData[[#This Row],[PRODUCT ID]],MasterData[],6,0)</f>
        <v>8.33</v>
      </c>
      <c r="L402" s="13">
        <f>InputData[[#This Row],[BUYING PRIZE]]*InputData[[#This Row],[QUANTITY]]</f>
        <v>49</v>
      </c>
      <c r="M402" s="13">
        <f>InputData[[#This Row],[SELLING PRICE]]*InputData[[#This Row],[QUANTITY]]</f>
        <v>58.31</v>
      </c>
      <c r="N402" s="11">
        <f>DAY(InputData[[#This Row],[DATE]])</f>
        <v>13</v>
      </c>
      <c r="O402" s="11" t="str">
        <f t="shared" si="12"/>
        <v>Jul</v>
      </c>
      <c r="P402" s="11">
        <f t="shared" si="13"/>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3">
        <f>VLOOKUP(InputData[[#This Row],[PRODUCT ID]],MasterData[],5,0)</f>
        <v>95</v>
      </c>
      <c r="K403" s="13">
        <f>VLOOKUP(InputData[[#This Row],[PRODUCT ID]],MasterData[],6,0)</f>
        <v>119.7</v>
      </c>
      <c r="L403" s="13">
        <f>InputData[[#This Row],[BUYING PRIZE]]*InputData[[#This Row],[QUANTITY]]</f>
        <v>855</v>
      </c>
      <c r="M403" s="13">
        <f>InputData[[#This Row],[SELLING PRICE]]*InputData[[#This Row],[QUANTITY]]</f>
        <v>1077.3</v>
      </c>
      <c r="N403" s="11">
        <f>DAY(InputData[[#This Row],[DATE]])</f>
        <v>14</v>
      </c>
      <c r="O403" s="11" t="str">
        <f t="shared" si="12"/>
        <v>Jul</v>
      </c>
      <c r="P403" s="11">
        <f t="shared" si="13"/>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3">
        <f>VLOOKUP(InputData[[#This Row],[PRODUCT ID]],MasterData[],5,0)</f>
        <v>44</v>
      </c>
      <c r="K404" s="13">
        <f>VLOOKUP(InputData[[#This Row],[PRODUCT ID]],MasterData[],6,0)</f>
        <v>48.84</v>
      </c>
      <c r="L404" s="13">
        <f>InputData[[#This Row],[BUYING PRIZE]]*InputData[[#This Row],[QUANTITY]]</f>
        <v>88</v>
      </c>
      <c r="M404" s="13">
        <f>InputData[[#This Row],[SELLING PRICE]]*InputData[[#This Row],[QUANTITY]]</f>
        <v>97.68</v>
      </c>
      <c r="N404" s="11">
        <f>DAY(InputData[[#This Row],[DATE]])</f>
        <v>15</v>
      </c>
      <c r="O404" s="11" t="str">
        <f t="shared" si="12"/>
        <v>Jul</v>
      </c>
      <c r="P404" s="11">
        <f t="shared" si="13"/>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3">
        <f>VLOOKUP(InputData[[#This Row],[PRODUCT ID]],MasterData[],5,0)</f>
        <v>138</v>
      </c>
      <c r="K405" s="13">
        <f>VLOOKUP(InputData[[#This Row],[PRODUCT ID]],MasterData[],6,0)</f>
        <v>173.88</v>
      </c>
      <c r="L405" s="13">
        <f>InputData[[#This Row],[BUYING PRIZE]]*InputData[[#This Row],[QUANTITY]]</f>
        <v>1104</v>
      </c>
      <c r="M405" s="13">
        <f>InputData[[#This Row],[SELLING PRICE]]*InputData[[#This Row],[QUANTITY]]</f>
        <v>1391.04</v>
      </c>
      <c r="N405" s="11">
        <f>DAY(InputData[[#This Row],[DATE]])</f>
        <v>17</v>
      </c>
      <c r="O405" s="11" t="str">
        <f t="shared" si="12"/>
        <v>Jul</v>
      </c>
      <c r="P405" s="11">
        <f t="shared" si="13"/>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3">
        <f>VLOOKUP(InputData[[#This Row],[PRODUCT ID]],MasterData[],5,0)</f>
        <v>148</v>
      </c>
      <c r="K406" s="13">
        <f>VLOOKUP(InputData[[#This Row],[PRODUCT ID]],MasterData[],6,0)</f>
        <v>164.28</v>
      </c>
      <c r="L406" s="13">
        <f>InputData[[#This Row],[BUYING PRIZE]]*InputData[[#This Row],[QUANTITY]]</f>
        <v>1776</v>
      </c>
      <c r="M406" s="13">
        <f>InputData[[#This Row],[SELLING PRICE]]*InputData[[#This Row],[QUANTITY]]</f>
        <v>1971.3600000000001</v>
      </c>
      <c r="N406" s="11">
        <f>DAY(InputData[[#This Row],[DATE]])</f>
        <v>18</v>
      </c>
      <c r="O406" s="11" t="str">
        <f t="shared" si="12"/>
        <v>Jul</v>
      </c>
      <c r="P406" s="11">
        <f t="shared" si="13"/>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3">
        <f>VLOOKUP(InputData[[#This Row],[PRODUCT ID]],MasterData[],5,0)</f>
        <v>120</v>
      </c>
      <c r="K407" s="13">
        <f>VLOOKUP(InputData[[#This Row],[PRODUCT ID]],MasterData[],6,0)</f>
        <v>162</v>
      </c>
      <c r="L407" s="13">
        <f>InputData[[#This Row],[BUYING PRIZE]]*InputData[[#This Row],[QUANTITY]]</f>
        <v>960</v>
      </c>
      <c r="M407" s="13">
        <f>InputData[[#This Row],[SELLING PRICE]]*InputData[[#This Row],[QUANTITY]]</f>
        <v>1296</v>
      </c>
      <c r="N407" s="11">
        <f>DAY(InputData[[#This Row],[DATE]])</f>
        <v>20</v>
      </c>
      <c r="O407" s="11" t="str">
        <f t="shared" si="12"/>
        <v>Jul</v>
      </c>
      <c r="P407" s="11">
        <f t="shared" si="13"/>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3">
        <f>VLOOKUP(InputData[[#This Row],[PRODUCT ID]],MasterData[],5,0)</f>
        <v>55</v>
      </c>
      <c r="K408" s="13">
        <f>VLOOKUP(InputData[[#This Row],[PRODUCT ID]],MasterData[],6,0)</f>
        <v>58.3</v>
      </c>
      <c r="L408" s="13">
        <f>InputData[[#This Row],[BUYING PRIZE]]*InputData[[#This Row],[QUANTITY]]</f>
        <v>330</v>
      </c>
      <c r="M408" s="13">
        <f>InputData[[#This Row],[SELLING PRICE]]*InputData[[#This Row],[QUANTITY]]</f>
        <v>349.79999999999995</v>
      </c>
      <c r="N408" s="11">
        <f>DAY(InputData[[#This Row],[DATE]])</f>
        <v>22</v>
      </c>
      <c r="O408" s="11" t="str">
        <f t="shared" si="12"/>
        <v>Jul</v>
      </c>
      <c r="P408" s="11">
        <f t="shared" si="13"/>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3">
        <f>VLOOKUP(InputData[[#This Row],[PRODUCT ID]],MasterData[],5,0)</f>
        <v>37</v>
      </c>
      <c r="K409" s="13">
        <f>VLOOKUP(InputData[[#This Row],[PRODUCT ID]],MasterData[],6,0)</f>
        <v>49.21</v>
      </c>
      <c r="L409" s="13">
        <f>InputData[[#This Row],[BUYING PRIZE]]*InputData[[#This Row],[QUANTITY]]</f>
        <v>74</v>
      </c>
      <c r="M409" s="13">
        <f>InputData[[#This Row],[SELLING PRICE]]*InputData[[#This Row],[QUANTITY]]</f>
        <v>98.42</v>
      </c>
      <c r="N409" s="11">
        <f>DAY(InputData[[#This Row],[DATE]])</f>
        <v>23</v>
      </c>
      <c r="O409" s="11" t="str">
        <f t="shared" si="12"/>
        <v>Jul</v>
      </c>
      <c r="P409" s="11">
        <f t="shared" si="13"/>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3">
        <f>VLOOKUP(InputData[[#This Row],[PRODUCT ID]],MasterData[],5,0)</f>
        <v>75</v>
      </c>
      <c r="K410" s="13">
        <f>VLOOKUP(InputData[[#This Row],[PRODUCT ID]],MasterData[],6,0)</f>
        <v>85.5</v>
      </c>
      <c r="L410" s="13">
        <f>InputData[[#This Row],[BUYING PRIZE]]*InputData[[#This Row],[QUANTITY]]</f>
        <v>1050</v>
      </c>
      <c r="M410" s="13">
        <f>InputData[[#This Row],[SELLING PRICE]]*InputData[[#This Row],[QUANTITY]]</f>
        <v>1197</v>
      </c>
      <c r="N410" s="11">
        <f>DAY(InputData[[#This Row],[DATE]])</f>
        <v>24</v>
      </c>
      <c r="O410" s="11" t="str">
        <f t="shared" si="12"/>
        <v>Jul</v>
      </c>
      <c r="P410" s="11">
        <f t="shared" si="13"/>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3">
        <f>VLOOKUP(InputData[[#This Row],[PRODUCT ID]],MasterData[],5,0)</f>
        <v>48</v>
      </c>
      <c r="K411" s="13">
        <f>VLOOKUP(InputData[[#This Row],[PRODUCT ID]],MasterData[],6,0)</f>
        <v>57.120000000000005</v>
      </c>
      <c r="L411" s="13">
        <f>InputData[[#This Row],[BUYING PRIZE]]*InputData[[#This Row],[QUANTITY]]</f>
        <v>48</v>
      </c>
      <c r="M411" s="13">
        <f>InputData[[#This Row],[SELLING PRICE]]*InputData[[#This Row],[QUANTITY]]</f>
        <v>57.120000000000005</v>
      </c>
      <c r="N411" s="11">
        <f>DAY(InputData[[#This Row],[DATE]])</f>
        <v>24</v>
      </c>
      <c r="O411" s="11" t="str">
        <f t="shared" si="12"/>
        <v>Jul</v>
      </c>
      <c r="P411" s="11">
        <f t="shared" si="13"/>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3">
        <f>VLOOKUP(InputData[[#This Row],[PRODUCT ID]],MasterData[],5,0)</f>
        <v>76</v>
      </c>
      <c r="K412" s="13">
        <f>VLOOKUP(InputData[[#This Row],[PRODUCT ID]],MasterData[],6,0)</f>
        <v>82.08</v>
      </c>
      <c r="L412" s="13">
        <f>InputData[[#This Row],[BUYING PRIZE]]*InputData[[#This Row],[QUANTITY]]</f>
        <v>152</v>
      </c>
      <c r="M412" s="13">
        <f>InputData[[#This Row],[SELLING PRICE]]*InputData[[#This Row],[QUANTITY]]</f>
        <v>164.16</v>
      </c>
      <c r="N412" s="11">
        <f>DAY(InputData[[#This Row],[DATE]])</f>
        <v>25</v>
      </c>
      <c r="O412" s="11" t="str">
        <f t="shared" si="12"/>
        <v>Jul</v>
      </c>
      <c r="P412" s="11">
        <f t="shared" si="13"/>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3">
        <f>VLOOKUP(InputData[[#This Row],[PRODUCT ID]],MasterData[],5,0)</f>
        <v>134</v>
      </c>
      <c r="K413" s="13">
        <f>VLOOKUP(InputData[[#This Row],[PRODUCT ID]],MasterData[],6,0)</f>
        <v>156.78</v>
      </c>
      <c r="L413" s="13">
        <f>InputData[[#This Row],[BUYING PRIZE]]*InputData[[#This Row],[QUANTITY]]</f>
        <v>1608</v>
      </c>
      <c r="M413" s="13">
        <f>InputData[[#This Row],[SELLING PRICE]]*InputData[[#This Row],[QUANTITY]]</f>
        <v>1881.3600000000001</v>
      </c>
      <c r="N413" s="11">
        <f>DAY(InputData[[#This Row],[DATE]])</f>
        <v>25</v>
      </c>
      <c r="O413" s="11" t="str">
        <f t="shared" si="12"/>
        <v>Jul</v>
      </c>
      <c r="P413" s="11">
        <f t="shared" si="13"/>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3">
        <f>VLOOKUP(InputData[[#This Row],[PRODUCT ID]],MasterData[],5,0)</f>
        <v>71</v>
      </c>
      <c r="K414" s="13">
        <f>VLOOKUP(InputData[[#This Row],[PRODUCT ID]],MasterData[],6,0)</f>
        <v>80.94</v>
      </c>
      <c r="L414" s="13">
        <f>InputData[[#This Row],[BUYING PRIZE]]*InputData[[#This Row],[QUANTITY]]</f>
        <v>923</v>
      </c>
      <c r="M414" s="13">
        <f>InputData[[#This Row],[SELLING PRICE]]*InputData[[#This Row],[QUANTITY]]</f>
        <v>1052.22</v>
      </c>
      <c r="N414" s="11">
        <f>DAY(InputData[[#This Row],[DATE]])</f>
        <v>25</v>
      </c>
      <c r="O414" s="11" t="str">
        <f t="shared" si="12"/>
        <v>Jul</v>
      </c>
      <c r="P414" s="11">
        <f t="shared" si="13"/>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3">
        <f>VLOOKUP(InputData[[#This Row],[PRODUCT ID]],MasterData[],5,0)</f>
        <v>71</v>
      </c>
      <c r="K415" s="13">
        <f>VLOOKUP(InputData[[#This Row],[PRODUCT ID]],MasterData[],6,0)</f>
        <v>80.94</v>
      </c>
      <c r="L415" s="13">
        <f>InputData[[#This Row],[BUYING PRIZE]]*InputData[[#This Row],[QUANTITY]]</f>
        <v>710</v>
      </c>
      <c r="M415" s="13">
        <f>InputData[[#This Row],[SELLING PRICE]]*InputData[[#This Row],[QUANTITY]]</f>
        <v>809.4</v>
      </c>
      <c r="N415" s="11">
        <f>DAY(InputData[[#This Row],[DATE]])</f>
        <v>26</v>
      </c>
      <c r="O415" s="11" t="str">
        <f t="shared" si="12"/>
        <v>Jul</v>
      </c>
      <c r="P415" s="11">
        <f t="shared" si="13"/>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3">
        <f>VLOOKUP(InputData[[#This Row],[PRODUCT ID]],MasterData[],5,0)</f>
        <v>18</v>
      </c>
      <c r="K416" s="13">
        <f>VLOOKUP(InputData[[#This Row],[PRODUCT ID]],MasterData[],6,0)</f>
        <v>24.66</v>
      </c>
      <c r="L416" s="13">
        <f>InputData[[#This Row],[BUYING PRIZE]]*InputData[[#This Row],[QUANTITY]]</f>
        <v>18</v>
      </c>
      <c r="M416" s="13">
        <f>InputData[[#This Row],[SELLING PRICE]]*InputData[[#This Row],[QUANTITY]]</f>
        <v>24.66</v>
      </c>
      <c r="N416" s="11">
        <f>DAY(InputData[[#This Row],[DATE]])</f>
        <v>26</v>
      </c>
      <c r="O416" s="11" t="str">
        <f t="shared" si="12"/>
        <v>Jul</v>
      </c>
      <c r="P416" s="11">
        <f t="shared" si="13"/>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3">
        <f>VLOOKUP(InputData[[#This Row],[PRODUCT ID]],MasterData[],5,0)</f>
        <v>73</v>
      </c>
      <c r="K417" s="13">
        <f>VLOOKUP(InputData[[#This Row],[PRODUCT ID]],MasterData[],6,0)</f>
        <v>94.17</v>
      </c>
      <c r="L417" s="13">
        <f>InputData[[#This Row],[BUYING PRIZE]]*InputData[[#This Row],[QUANTITY]]</f>
        <v>365</v>
      </c>
      <c r="M417" s="13">
        <f>InputData[[#This Row],[SELLING PRICE]]*InputData[[#This Row],[QUANTITY]]</f>
        <v>470.85</v>
      </c>
      <c r="N417" s="11">
        <f>DAY(InputData[[#This Row],[DATE]])</f>
        <v>3</v>
      </c>
      <c r="O417" s="11" t="str">
        <f t="shared" si="12"/>
        <v>Aug</v>
      </c>
      <c r="P417" s="11">
        <f t="shared" si="13"/>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3">
        <f>VLOOKUP(InputData[[#This Row],[PRODUCT ID]],MasterData[],5,0)</f>
        <v>13</v>
      </c>
      <c r="K418" s="13">
        <f>VLOOKUP(InputData[[#This Row],[PRODUCT ID]],MasterData[],6,0)</f>
        <v>16.64</v>
      </c>
      <c r="L418" s="13">
        <f>InputData[[#This Row],[BUYING PRIZE]]*InputData[[#This Row],[QUANTITY]]</f>
        <v>117</v>
      </c>
      <c r="M418" s="13">
        <f>InputData[[#This Row],[SELLING PRICE]]*InputData[[#This Row],[QUANTITY]]</f>
        <v>149.76</v>
      </c>
      <c r="N418" s="11">
        <f>DAY(InputData[[#This Row],[DATE]])</f>
        <v>6</v>
      </c>
      <c r="O418" s="11" t="str">
        <f t="shared" si="12"/>
        <v>Aug</v>
      </c>
      <c r="P418" s="11">
        <f t="shared" si="13"/>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3">
        <f>VLOOKUP(InputData[[#This Row],[PRODUCT ID]],MasterData[],5,0)</f>
        <v>13</v>
      </c>
      <c r="K419" s="13">
        <f>VLOOKUP(InputData[[#This Row],[PRODUCT ID]],MasterData[],6,0)</f>
        <v>16.64</v>
      </c>
      <c r="L419" s="13">
        <f>InputData[[#This Row],[BUYING PRIZE]]*InputData[[#This Row],[QUANTITY]]</f>
        <v>26</v>
      </c>
      <c r="M419" s="13">
        <f>InputData[[#This Row],[SELLING PRICE]]*InputData[[#This Row],[QUANTITY]]</f>
        <v>33.28</v>
      </c>
      <c r="N419" s="11">
        <f>DAY(InputData[[#This Row],[DATE]])</f>
        <v>8</v>
      </c>
      <c r="O419" s="11" t="str">
        <f t="shared" si="12"/>
        <v>Aug</v>
      </c>
      <c r="P419" s="11">
        <f t="shared" si="13"/>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3">
        <f>VLOOKUP(InputData[[#This Row],[PRODUCT ID]],MasterData[],5,0)</f>
        <v>89</v>
      </c>
      <c r="K420" s="13">
        <f>VLOOKUP(InputData[[#This Row],[PRODUCT ID]],MasterData[],6,0)</f>
        <v>117.48</v>
      </c>
      <c r="L420" s="13">
        <f>InputData[[#This Row],[BUYING PRIZE]]*InputData[[#This Row],[QUANTITY]]</f>
        <v>1068</v>
      </c>
      <c r="M420" s="13">
        <f>InputData[[#This Row],[SELLING PRICE]]*InputData[[#This Row],[QUANTITY]]</f>
        <v>1409.76</v>
      </c>
      <c r="N420" s="11">
        <f>DAY(InputData[[#This Row],[DATE]])</f>
        <v>8</v>
      </c>
      <c r="O420" s="11" t="str">
        <f t="shared" si="12"/>
        <v>Aug</v>
      </c>
      <c r="P420" s="11">
        <f t="shared" si="13"/>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3">
        <f>VLOOKUP(InputData[[#This Row],[PRODUCT ID]],MasterData[],5,0)</f>
        <v>126</v>
      </c>
      <c r="K421" s="13">
        <f>VLOOKUP(InputData[[#This Row],[PRODUCT ID]],MasterData[],6,0)</f>
        <v>162.54</v>
      </c>
      <c r="L421" s="13">
        <f>InputData[[#This Row],[BUYING PRIZE]]*InputData[[#This Row],[QUANTITY]]</f>
        <v>1386</v>
      </c>
      <c r="M421" s="13">
        <f>InputData[[#This Row],[SELLING PRICE]]*InputData[[#This Row],[QUANTITY]]</f>
        <v>1787.9399999999998</v>
      </c>
      <c r="N421" s="11">
        <f>DAY(InputData[[#This Row],[DATE]])</f>
        <v>8</v>
      </c>
      <c r="O421" s="11" t="str">
        <f t="shared" si="12"/>
        <v>Aug</v>
      </c>
      <c r="P421" s="11">
        <f t="shared" si="13"/>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3">
        <f>VLOOKUP(InputData[[#This Row],[PRODUCT ID]],MasterData[],5,0)</f>
        <v>148</v>
      </c>
      <c r="K422" s="13">
        <f>VLOOKUP(InputData[[#This Row],[PRODUCT ID]],MasterData[],6,0)</f>
        <v>201.28</v>
      </c>
      <c r="L422" s="13">
        <f>InputData[[#This Row],[BUYING PRIZE]]*InputData[[#This Row],[QUANTITY]]</f>
        <v>2072</v>
      </c>
      <c r="M422" s="13">
        <f>InputData[[#This Row],[SELLING PRICE]]*InputData[[#This Row],[QUANTITY]]</f>
        <v>2817.92</v>
      </c>
      <c r="N422" s="11">
        <f>DAY(InputData[[#This Row],[DATE]])</f>
        <v>14</v>
      </c>
      <c r="O422" s="11" t="str">
        <f t="shared" si="12"/>
        <v>Aug</v>
      </c>
      <c r="P422" s="11">
        <f t="shared" si="13"/>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3">
        <f>VLOOKUP(InputData[[#This Row],[PRODUCT ID]],MasterData[],5,0)</f>
        <v>44</v>
      </c>
      <c r="K423" s="13">
        <f>VLOOKUP(InputData[[#This Row],[PRODUCT ID]],MasterData[],6,0)</f>
        <v>48.4</v>
      </c>
      <c r="L423" s="13">
        <f>InputData[[#This Row],[BUYING PRIZE]]*InputData[[#This Row],[QUANTITY]]</f>
        <v>440</v>
      </c>
      <c r="M423" s="13">
        <f>InputData[[#This Row],[SELLING PRICE]]*InputData[[#This Row],[QUANTITY]]</f>
        <v>484</v>
      </c>
      <c r="N423" s="11">
        <f>DAY(InputData[[#This Row],[DATE]])</f>
        <v>15</v>
      </c>
      <c r="O423" s="11" t="str">
        <f t="shared" si="12"/>
        <v>Aug</v>
      </c>
      <c r="P423" s="11">
        <f t="shared" si="13"/>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3">
        <f>VLOOKUP(InputData[[#This Row],[PRODUCT ID]],MasterData[],5,0)</f>
        <v>12</v>
      </c>
      <c r="K424" s="13">
        <f>VLOOKUP(InputData[[#This Row],[PRODUCT ID]],MasterData[],6,0)</f>
        <v>15.719999999999999</v>
      </c>
      <c r="L424" s="13">
        <f>InputData[[#This Row],[BUYING PRIZE]]*InputData[[#This Row],[QUANTITY]]</f>
        <v>84</v>
      </c>
      <c r="M424" s="13">
        <f>InputData[[#This Row],[SELLING PRICE]]*InputData[[#This Row],[QUANTITY]]</f>
        <v>110.03999999999999</v>
      </c>
      <c r="N424" s="11">
        <f>DAY(InputData[[#This Row],[DATE]])</f>
        <v>15</v>
      </c>
      <c r="O424" s="11" t="str">
        <f t="shared" si="12"/>
        <v>Aug</v>
      </c>
      <c r="P424" s="11">
        <f t="shared" si="13"/>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3">
        <f>VLOOKUP(InputData[[#This Row],[PRODUCT ID]],MasterData[],5,0)</f>
        <v>47</v>
      </c>
      <c r="K425" s="13">
        <f>VLOOKUP(InputData[[#This Row],[PRODUCT ID]],MasterData[],6,0)</f>
        <v>53.11</v>
      </c>
      <c r="L425" s="13">
        <f>InputData[[#This Row],[BUYING PRIZE]]*InputData[[#This Row],[QUANTITY]]</f>
        <v>376</v>
      </c>
      <c r="M425" s="13">
        <f>InputData[[#This Row],[SELLING PRICE]]*InputData[[#This Row],[QUANTITY]]</f>
        <v>424.88</v>
      </c>
      <c r="N425" s="11">
        <f>DAY(InputData[[#This Row],[DATE]])</f>
        <v>18</v>
      </c>
      <c r="O425" s="11" t="str">
        <f t="shared" si="12"/>
        <v>Aug</v>
      </c>
      <c r="P425" s="11">
        <f t="shared" si="13"/>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3">
        <f>VLOOKUP(InputData[[#This Row],[PRODUCT ID]],MasterData[],5,0)</f>
        <v>148</v>
      </c>
      <c r="K426" s="13">
        <f>VLOOKUP(InputData[[#This Row],[PRODUCT ID]],MasterData[],6,0)</f>
        <v>164.28</v>
      </c>
      <c r="L426" s="13">
        <f>InputData[[#This Row],[BUYING PRIZE]]*InputData[[#This Row],[QUANTITY]]</f>
        <v>296</v>
      </c>
      <c r="M426" s="13">
        <f>InputData[[#This Row],[SELLING PRICE]]*InputData[[#This Row],[QUANTITY]]</f>
        <v>328.56</v>
      </c>
      <c r="N426" s="11">
        <f>DAY(InputData[[#This Row],[DATE]])</f>
        <v>18</v>
      </c>
      <c r="O426" s="11" t="str">
        <f t="shared" si="12"/>
        <v>Aug</v>
      </c>
      <c r="P426" s="11">
        <f t="shared" si="13"/>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3">
        <f>VLOOKUP(InputData[[#This Row],[PRODUCT ID]],MasterData[],5,0)</f>
        <v>43</v>
      </c>
      <c r="K427" s="13">
        <f>VLOOKUP(InputData[[#This Row],[PRODUCT ID]],MasterData[],6,0)</f>
        <v>47.730000000000004</v>
      </c>
      <c r="L427" s="13">
        <f>InputData[[#This Row],[BUYING PRIZE]]*InputData[[#This Row],[QUANTITY]]</f>
        <v>129</v>
      </c>
      <c r="M427" s="13">
        <f>InputData[[#This Row],[SELLING PRICE]]*InputData[[#This Row],[QUANTITY]]</f>
        <v>143.19</v>
      </c>
      <c r="N427" s="11">
        <f>DAY(InputData[[#This Row],[DATE]])</f>
        <v>19</v>
      </c>
      <c r="O427" s="11" t="str">
        <f t="shared" si="12"/>
        <v>Aug</v>
      </c>
      <c r="P427" s="11">
        <f t="shared" si="13"/>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3">
        <f>VLOOKUP(InputData[[#This Row],[PRODUCT ID]],MasterData[],5,0)</f>
        <v>141</v>
      </c>
      <c r="K428" s="13">
        <f>VLOOKUP(InputData[[#This Row],[PRODUCT ID]],MasterData[],6,0)</f>
        <v>149.46</v>
      </c>
      <c r="L428" s="13">
        <f>InputData[[#This Row],[BUYING PRIZE]]*InputData[[#This Row],[QUANTITY]]</f>
        <v>1833</v>
      </c>
      <c r="M428" s="13">
        <f>InputData[[#This Row],[SELLING PRICE]]*InputData[[#This Row],[QUANTITY]]</f>
        <v>1942.98</v>
      </c>
      <c r="N428" s="11">
        <f>DAY(InputData[[#This Row],[DATE]])</f>
        <v>20</v>
      </c>
      <c r="O428" s="11" t="str">
        <f t="shared" si="12"/>
        <v>Aug</v>
      </c>
      <c r="P428" s="11">
        <f t="shared" si="13"/>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3">
        <f>VLOOKUP(InputData[[#This Row],[PRODUCT ID]],MasterData[],5,0)</f>
        <v>95</v>
      </c>
      <c r="K429" s="13">
        <f>VLOOKUP(InputData[[#This Row],[PRODUCT ID]],MasterData[],6,0)</f>
        <v>119.7</v>
      </c>
      <c r="L429" s="13">
        <f>InputData[[#This Row],[BUYING PRIZE]]*InputData[[#This Row],[QUANTITY]]</f>
        <v>1330</v>
      </c>
      <c r="M429" s="13">
        <f>InputData[[#This Row],[SELLING PRICE]]*InputData[[#This Row],[QUANTITY]]</f>
        <v>1675.8</v>
      </c>
      <c r="N429" s="11">
        <f>DAY(InputData[[#This Row],[DATE]])</f>
        <v>20</v>
      </c>
      <c r="O429" s="11" t="str">
        <f t="shared" si="12"/>
        <v>Aug</v>
      </c>
      <c r="P429" s="11">
        <f t="shared" si="13"/>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3">
        <f>VLOOKUP(InputData[[#This Row],[PRODUCT ID]],MasterData[],5,0)</f>
        <v>13</v>
      </c>
      <c r="K430" s="13">
        <f>VLOOKUP(InputData[[#This Row],[PRODUCT ID]],MasterData[],6,0)</f>
        <v>16.64</v>
      </c>
      <c r="L430" s="13">
        <f>InputData[[#This Row],[BUYING PRIZE]]*InputData[[#This Row],[QUANTITY]]</f>
        <v>52</v>
      </c>
      <c r="M430" s="13">
        <f>InputData[[#This Row],[SELLING PRICE]]*InputData[[#This Row],[QUANTITY]]</f>
        <v>66.56</v>
      </c>
      <c r="N430" s="11">
        <f>DAY(InputData[[#This Row],[DATE]])</f>
        <v>21</v>
      </c>
      <c r="O430" s="11" t="str">
        <f t="shared" si="12"/>
        <v>Aug</v>
      </c>
      <c r="P430" s="11">
        <f t="shared" si="13"/>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3">
        <f>VLOOKUP(InputData[[#This Row],[PRODUCT ID]],MasterData[],5,0)</f>
        <v>76</v>
      </c>
      <c r="K431" s="13">
        <f>VLOOKUP(InputData[[#This Row],[PRODUCT ID]],MasterData[],6,0)</f>
        <v>82.08</v>
      </c>
      <c r="L431" s="13">
        <f>InputData[[#This Row],[BUYING PRIZE]]*InputData[[#This Row],[QUANTITY]]</f>
        <v>836</v>
      </c>
      <c r="M431" s="13">
        <f>InputData[[#This Row],[SELLING PRICE]]*InputData[[#This Row],[QUANTITY]]</f>
        <v>902.88</v>
      </c>
      <c r="N431" s="11">
        <f>DAY(InputData[[#This Row],[DATE]])</f>
        <v>23</v>
      </c>
      <c r="O431" s="11" t="str">
        <f t="shared" si="12"/>
        <v>Aug</v>
      </c>
      <c r="P431" s="11">
        <f t="shared" si="13"/>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3">
        <f>VLOOKUP(InputData[[#This Row],[PRODUCT ID]],MasterData[],5,0)</f>
        <v>47</v>
      </c>
      <c r="K432" s="13">
        <f>VLOOKUP(InputData[[#This Row],[PRODUCT ID]],MasterData[],6,0)</f>
        <v>53.11</v>
      </c>
      <c r="L432" s="13">
        <f>InputData[[#This Row],[BUYING PRIZE]]*InputData[[#This Row],[QUANTITY]]</f>
        <v>658</v>
      </c>
      <c r="M432" s="13">
        <f>InputData[[#This Row],[SELLING PRICE]]*InputData[[#This Row],[QUANTITY]]</f>
        <v>743.54</v>
      </c>
      <c r="N432" s="11">
        <f>DAY(InputData[[#This Row],[DATE]])</f>
        <v>23</v>
      </c>
      <c r="O432" s="11" t="str">
        <f t="shared" si="12"/>
        <v>Aug</v>
      </c>
      <c r="P432" s="11">
        <f t="shared" si="13"/>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3">
        <f>VLOOKUP(InputData[[#This Row],[PRODUCT ID]],MasterData[],5,0)</f>
        <v>133</v>
      </c>
      <c r="K433" s="13">
        <f>VLOOKUP(InputData[[#This Row],[PRODUCT ID]],MasterData[],6,0)</f>
        <v>155.61000000000001</v>
      </c>
      <c r="L433" s="13">
        <f>InputData[[#This Row],[BUYING PRIZE]]*InputData[[#This Row],[QUANTITY]]</f>
        <v>665</v>
      </c>
      <c r="M433" s="13">
        <f>InputData[[#This Row],[SELLING PRICE]]*InputData[[#This Row],[QUANTITY]]</f>
        <v>778.05000000000007</v>
      </c>
      <c r="N433" s="11">
        <f>DAY(InputData[[#This Row],[DATE]])</f>
        <v>24</v>
      </c>
      <c r="O433" s="11" t="str">
        <f t="shared" si="12"/>
        <v>Aug</v>
      </c>
      <c r="P433" s="11">
        <f t="shared" si="13"/>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3">
        <f>VLOOKUP(InputData[[#This Row],[PRODUCT ID]],MasterData[],5,0)</f>
        <v>150</v>
      </c>
      <c r="K434" s="13">
        <f>VLOOKUP(InputData[[#This Row],[PRODUCT ID]],MasterData[],6,0)</f>
        <v>210</v>
      </c>
      <c r="L434" s="13">
        <f>InputData[[#This Row],[BUYING PRIZE]]*InputData[[#This Row],[QUANTITY]]</f>
        <v>1950</v>
      </c>
      <c r="M434" s="13">
        <f>InputData[[#This Row],[SELLING PRICE]]*InputData[[#This Row],[QUANTITY]]</f>
        <v>2730</v>
      </c>
      <c r="N434" s="11">
        <f>DAY(InputData[[#This Row],[DATE]])</f>
        <v>26</v>
      </c>
      <c r="O434" s="11" t="str">
        <f t="shared" si="12"/>
        <v>Aug</v>
      </c>
      <c r="P434" s="11">
        <f t="shared" si="13"/>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3">
        <f>VLOOKUP(InputData[[#This Row],[PRODUCT ID]],MasterData[],5,0)</f>
        <v>67</v>
      </c>
      <c r="K435" s="13">
        <f>VLOOKUP(InputData[[#This Row],[PRODUCT ID]],MasterData[],6,0)</f>
        <v>85.76</v>
      </c>
      <c r="L435" s="13">
        <f>InputData[[#This Row],[BUYING PRIZE]]*InputData[[#This Row],[QUANTITY]]</f>
        <v>536</v>
      </c>
      <c r="M435" s="13">
        <f>InputData[[#This Row],[SELLING PRICE]]*InputData[[#This Row],[QUANTITY]]</f>
        <v>686.08</v>
      </c>
      <c r="N435" s="11">
        <f>DAY(InputData[[#This Row],[DATE]])</f>
        <v>26</v>
      </c>
      <c r="O435" s="11" t="str">
        <f t="shared" si="12"/>
        <v>Aug</v>
      </c>
      <c r="P435" s="11">
        <f t="shared" si="13"/>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3">
        <f>VLOOKUP(InputData[[#This Row],[PRODUCT ID]],MasterData[],5,0)</f>
        <v>37</v>
      </c>
      <c r="K436" s="13">
        <f>VLOOKUP(InputData[[#This Row],[PRODUCT ID]],MasterData[],6,0)</f>
        <v>42.55</v>
      </c>
      <c r="L436" s="13">
        <f>InputData[[#This Row],[BUYING PRIZE]]*InputData[[#This Row],[QUANTITY]]</f>
        <v>555</v>
      </c>
      <c r="M436" s="13">
        <f>InputData[[#This Row],[SELLING PRICE]]*InputData[[#This Row],[QUANTITY]]</f>
        <v>638.25</v>
      </c>
      <c r="N436" s="11">
        <f>DAY(InputData[[#This Row],[DATE]])</f>
        <v>27</v>
      </c>
      <c r="O436" s="11" t="str">
        <f t="shared" si="12"/>
        <v>Aug</v>
      </c>
      <c r="P436" s="11">
        <f t="shared" si="13"/>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3">
        <f>VLOOKUP(InputData[[#This Row],[PRODUCT ID]],MasterData[],5,0)</f>
        <v>133</v>
      </c>
      <c r="K437" s="13">
        <f>VLOOKUP(InputData[[#This Row],[PRODUCT ID]],MasterData[],6,0)</f>
        <v>155.61000000000001</v>
      </c>
      <c r="L437" s="13">
        <f>InputData[[#This Row],[BUYING PRIZE]]*InputData[[#This Row],[QUANTITY]]</f>
        <v>1197</v>
      </c>
      <c r="M437" s="13">
        <f>InputData[[#This Row],[SELLING PRICE]]*InputData[[#This Row],[QUANTITY]]</f>
        <v>1400.4900000000002</v>
      </c>
      <c r="N437" s="11">
        <f>DAY(InputData[[#This Row],[DATE]])</f>
        <v>28</v>
      </c>
      <c r="O437" s="11" t="str">
        <f t="shared" si="12"/>
        <v>Aug</v>
      </c>
      <c r="P437" s="11">
        <f t="shared" si="13"/>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3">
        <f>VLOOKUP(InputData[[#This Row],[PRODUCT ID]],MasterData[],5,0)</f>
        <v>37</v>
      </c>
      <c r="K438" s="13">
        <f>VLOOKUP(InputData[[#This Row],[PRODUCT ID]],MasterData[],6,0)</f>
        <v>42.55</v>
      </c>
      <c r="L438" s="13">
        <f>InputData[[#This Row],[BUYING PRIZE]]*InputData[[#This Row],[QUANTITY]]</f>
        <v>185</v>
      </c>
      <c r="M438" s="13">
        <f>InputData[[#This Row],[SELLING PRICE]]*InputData[[#This Row],[QUANTITY]]</f>
        <v>212.75</v>
      </c>
      <c r="N438" s="11">
        <f>DAY(InputData[[#This Row],[DATE]])</f>
        <v>28</v>
      </c>
      <c r="O438" s="11" t="str">
        <f t="shared" si="12"/>
        <v>Aug</v>
      </c>
      <c r="P438" s="11">
        <f t="shared" si="13"/>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3">
        <f>VLOOKUP(InputData[[#This Row],[PRODUCT ID]],MasterData[],5,0)</f>
        <v>75</v>
      </c>
      <c r="K439" s="13">
        <f>VLOOKUP(InputData[[#This Row],[PRODUCT ID]],MasterData[],6,0)</f>
        <v>85.5</v>
      </c>
      <c r="L439" s="13">
        <f>InputData[[#This Row],[BUYING PRIZE]]*InputData[[#This Row],[QUANTITY]]</f>
        <v>450</v>
      </c>
      <c r="M439" s="13">
        <f>InputData[[#This Row],[SELLING PRICE]]*InputData[[#This Row],[QUANTITY]]</f>
        <v>513</v>
      </c>
      <c r="N439" s="11">
        <f>DAY(InputData[[#This Row],[DATE]])</f>
        <v>30</v>
      </c>
      <c r="O439" s="11" t="str">
        <f t="shared" si="12"/>
        <v>Aug</v>
      </c>
      <c r="P439" s="11">
        <f t="shared" si="13"/>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3">
        <f>VLOOKUP(InputData[[#This Row],[PRODUCT ID]],MasterData[],5,0)</f>
        <v>67</v>
      </c>
      <c r="K440" s="13">
        <f>VLOOKUP(InputData[[#This Row],[PRODUCT ID]],MasterData[],6,0)</f>
        <v>83.08</v>
      </c>
      <c r="L440" s="13">
        <f>InputData[[#This Row],[BUYING PRIZE]]*InputData[[#This Row],[QUANTITY]]</f>
        <v>402</v>
      </c>
      <c r="M440" s="13">
        <f>InputData[[#This Row],[SELLING PRICE]]*InputData[[#This Row],[QUANTITY]]</f>
        <v>498.48</v>
      </c>
      <c r="N440" s="11">
        <f>DAY(InputData[[#This Row],[DATE]])</f>
        <v>30</v>
      </c>
      <c r="O440" s="11" t="str">
        <f t="shared" si="12"/>
        <v>Aug</v>
      </c>
      <c r="P440" s="11">
        <f t="shared" si="13"/>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3">
        <f>VLOOKUP(InputData[[#This Row],[PRODUCT ID]],MasterData[],5,0)</f>
        <v>7</v>
      </c>
      <c r="K441" s="13">
        <f>VLOOKUP(InputData[[#This Row],[PRODUCT ID]],MasterData[],6,0)</f>
        <v>8.33</v>
      </c>
      <c r="L441" s="13">
        <f>InputData[[#This Row],[BUYING PRIZE]]*InputData[[#This Row],[QUANTITY]]</f>
        <v>35</v>
      </c>
      <c r="M441" s="13">
        <f>InputData[[#This Row],[SELLING PRICE]]*InputData[[#This Row],[QUANTITY]]</f>
        <v>41.65</v>
      </c>
      <c r="N441" s="11">
        <f>DAY(InputData[[#This Row],[DATE]])</f>
        <v>30</v>
      </c>
      <c r="O441" s="11" t="str">
        <f t="shared" si="12"/>
        <v>Aug</v>
      </c>
      <c r="P441" s="11">
        <f t="shared" si="13"/>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3">
        <f>VLOOKUP(InputData[[#This Row],[PRODUCT ID]],MasterData[],5,0)</f>
        <v>12</v>
      </c>
      <c r="K442" s="13">
        <f>VLOOKUP(InputData[[#This Row],[PRODUCT ID]],MasterData[],6,0)</f>
        <v>15.719999999999999</v>
      </c>
      <c r="L442" s="13">
        <f>InputData[[#This Row],[BUYING PRIZE]]*InputData[[#This Row],[QUANTITY]]</f>
        <v>156</v>
      </c>
      <c r="M442" s="13">
        <f>InputData[[#This Row],[SELLING PRICE]]*InputData[[#This Row],[QUANTITY]]</f>
        <v>204.35999999999999</v>
      </c>
      <c r="N442" s="11">
        <f>DAY(InputData[[#This Row],[DATE]])</f>
        <v>31</v>
      </c>
      <c r="O442" s="11" t="str">
        <f t="shared" si="12"/>
        <v>Aug</v>
      </c>
      <c r="P442" s="11">
        <f t="shared" si="13"/>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3">
        <f>VLOOKUP(InputData[[#This Row],[PRODUCT ID]],MasterData[],5,0)</f>
        <v>105</v>
      </c>
      <c r="K443" s="13">
        <f>VLOOKUP(InputData[[#This Row],[PRODUCT ID]],MasterData[],6,0)</f>
        <v>142.80000000000001</v>
      </c>
      <c r="L443" s="13">
        <f>InputData[[#This Row],[BUYING PRIZE]]*InputData[[#This Row],[QUANTITY]]</f>
        <v>105</v>
      </c>
      <c r="M443" s="13">
        <f>InputData[[#This Row],[SELLING PRICE]]*InputData[[#This Row],[QUANTITY]]</f>
        <v>142.80000000000001</v>
      </c>
      <c r="N443" s="11">
        <f>DAY(InputData[[#This Row],[DATE]])</f>
        <v>4</v>
      </c>
      <c r="O443" s="11" t="str">
        <f t="shared" si="12"/>
        <v>Sep</v>
      </c>
      <c r="P443" s="11">
        <f t="shared" si="13"/>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3">
        <f>VLOOKUP(InputData[[#This Row],[PRODUCT ID]],MasterData[],5,0)</f>
        <v>133</v>
      </c>
      <c r="K444" s="13">
        <f>VLOOKUP(InputData[[#This Row],[PRODUCT ID]],MasterData[],6,0)</f>
        <v>155.61000000000001</v>
      </c>
      <c r="L444" s="13">
        <f>InputData[[#This Row],[BUYING PRIZE]]*InputData[[#This Row],[QUANTITY]]</f>
        <v>1596</v>
      </c>
      <c r="M444" s="13">
        <f>InputData[[#This Row],[SELLING PRICE]]*InputData[[#This Row],[QUANTITY]]</f>
        <v>1867.3200000000002</v>
      </c>
      <c r="N444" s="11">
        <f>DAY(InputData[[#This Row],[DATE]])</f>
        <v>6</v>
      </c>
      <c r="O444" s="11" t="str">
        <f t="shared" si="12"/>
        <v>Sep</v>
      </c>
      <c r="P444" s="11">
        <f t="shared" si="13"/>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3">
        <f>VLOOKUP(InputData[[#This Row],[PRODUCT ID]],MasterData[],5,0)</f>
        <v>138</v>
      </c>
      <c r="K445" s="13">
        <f>VLOOKUP(InputData[[#This Row],[PRODUCT ID]],MasterData[],6,0)</f>
        <v>173.88</v>
      </c>
      <c r="L445" s="13">
        <f>InputData[[#This Row],[BUYING PRIZE]]*InputData[[#This Row],[QUANTITY]]</f>
        <v>1242</v>
      </c>
      <c r="M445" s="13">
        <f>InputData[[#This Row],[SELLING PRICE]]*InputData[[#This Row],[QUANTITY]]</f>
        <v>1564.92</v>
      </c>
      <c r="N445" s="11">
        <f>DAY(InputData[[#This Row],[DATE]])</f>
        <v>9</v>
      </c>
      <c r="O445" s="11" t="str">
        <f t="shared" si="12"/>
        <v>Sep</v>
      </c>
      <c r="P445" s="11">
        <f t="shared" si="13"/>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3">
        <f>VLOOKUP(InputData[[#This Row],[PRODUCT ID]],MasterData[],5,0)</f>
        <v>71</v>
      </c>
      <c r="K446" s="13">
        <f>VLOOKUP(InputData[[#This Row],[PRODUCT ID]],MasterData[],6,0)</f>
        <v>80.94</v>
      </c>
      <c r="L446" s="13">
        <f>InputData[[#This Row],[BUYING PRIZE]]*InputData[[#This Row],[QUANTITY]]</f>
        <v>213</v>
      </c>
      <c r="M446" s="13">
        <f>InputData[[#This Row],[SELLING PRICE]]*InputData[[#This Row],[QUANTITY]]</f>
        <v>242.82</v>
      </c>
      <c r="N446" s="11">
        <f>DAY(InputData[[#This Row],[DATE]])</f>
        <v>9</v>
      </c>
      <c r="O446" s="11" t="str">
        <f t="shared" si="12"/>
        <v>Sep</v>
      </c>
      <c r="P446" s="11">
        <f t="shared" si="13"/>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3">
        <f>VLOOKUP(InputData[[#This Row],[PRODUCT ID]],MasterData[],5,0)</f>
        <v>5</v>
      </c>
      <c r="K447" s="13">
        <f>VLOOKUP(InputData[[#This Row],[PRODUCT ID]],MasterData[],6,0)</f>
        <v>6.7</v>
      </c>
      <c r="L447" s="13">
        <f>InputData[[#This Row],[BUYING PRIZE]]*InputData[[#This Row],[QUANTITY]]</f>
        <v>75</v>
      </c>
      <c r="M447" s="13">
        <f>InputData[[#This Row],[SELLING PRICE]]*InputData[[#This Row],[QUANTITY]]</f>
        <v>100.5</v>
      </c>
      <c r="N447" s="11">
        <f>DAY(InputData[[#This Row],[DATE]])</f>
        <v>10</v>
      </c>
      <c r="O447" s="11" t="str">
        <f t="shared" si="12"/>
        <v>Sep</v>
      </c>
      <c r="P447" s="11">
        <f t="shared" si="13"/>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3">
        <f>VLOOKUP(InputData[[#This Row],[PRODUCT ID]],MasterData[],5,0)</f>
        <v>72</v>
      </c>
      <c r="K448" s="13">
        <f>VLOOKUP(InputData[[#This Row],[PRODUCT ID]],MasterData[],6,0)</f>
        <v>79.92</v>
      </c>
      <c r="L448" s="13">
        <f>InputData[[#This Row],[BUYING PRIZE]]*InputData[[#This Row],[QUANTITY]]</f>
        <v>288</v>
      </c>
      <c r="M448" s="13">
        <f>InputData[[#This Row],[SELLING PRICE]]*InputData[[#This Row],[QUANTITY]]</f>
        <v>319.68</v>
      </c>
      <c r="N448" s="11">
        <f>DAY(InputData[[#This Row],[DATE]])</f>
        <v>10</v>
      </c>
      <c r="O448" s="11" t="str">
        <f t="shared" si="12"/>
        <v>Sep</v>
      </c>
      <c r="P448" s="11">
        <f t="shared" si="13"/>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3">
        <f>VLOOKUP(InputData[[#This Row],[PRODUCT ID]],MasterData[],5,0)</f>
        <v>47</v>
      </c>
      <c r="K449" s="13">
        <f>VLOOKUP(InputData[[#This Row],[PRODUCT ID]],MasterData[],6,0)</f>
        <v>53.11</v>
      </c>
      <c r="L449" s="13">
        <f>InputData[[#This Row],[BUYING PRIZE]]*InputData[[#This Row],[QUANTITY]]</f>
        <v>141</v>
      </c>
      <c r="M449" s="13">
        <f>InputData[[#This Row],[SELLING PRICE]]*InputData[[#This Row],[QUANTITY]]</f>
        <v>159.32999999999998</v>
      </c>
      <c r="N449" s="11">
        <f>DAY(InputData[[#This Row],[DATE]])</f>
        <v>14</v>
      </c>
      <c r="O449" s="11" t="str">
        <f t="shared" si="12"/>
        <v>Sep</v>
      </c>
      <c r="P449" s="11">
        <f t="shared" si="13"/>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3">
        <f>VLOOKUP(InputData[[#This Row],[PRODUCT ID]],MasterData[],5,0)</f>
        <v>67</v>
      </c>
      <c r="K450" s="13">
        <f>VLOOKUP(InputData[[#This Row],[PRODUCT ID]],MasterData[],6,0)</f>
        <v>85.76</v>
      </c>
      <c r="L450" s="13">
        <f>InputData[[#This Row],[BUYING PRIZE]]*InputData[[#This Row],[QUANTITY]]</f>
        <v>1005</v>
      </c>
      <c r="M450" s="13">
        <f>InputData[[#This Row],[SELLING PRICE]]*InputData[[#This Row],[QUANTITY]]</f>
        <v>1286.4000000000001</v>
      </c>
      <c r="N450" s="11">
        <f>DAY(InputData[[#This Row],[DATE]])</f>
        <v>15</v>
      </c>
      <c r="O450" s="11" t="str">
        <f t="shared" ref="O450:O513" si="14">TEXT(A450, "mmm")</f>
        <v>Sep</v>
      </c>
      <c r="P450" s="11">
        <f t="shared" ref="P450:P513" si="15">YEAR(A450)</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3">
        <f>VLOOKUP(InputData[[#This Row],[PRODUCT ID]],MasterData[],5,0)</f>
        <v>18</v>
      </c>
      <c r="K451" s="13">
        <f>VLOOKUP(InputData[[#This Row],[PRODUCT ID]],MasterData[],6,0)</f>
        <v>24.66</v>
      </c>
      <c r="L451" s="13">
        <f>InputData[[#This Row],[BUYING PRIZE]]*InputData[[#This Row],[QUANTITY]]</f>
        <v>252</v>
      </c>
      <c r="M451" s="13">
        <f>InputData[[#This Row],[SELLING PRICE]]*InputData[[#This Row],[QUANTITY]]</f>
        <v>345.24</v>
      </c>
      <c r="N451" s="11">
        <f>DAY(InputData[[#This Row],[DATE]])</f>
        <v>18</v>
      </c>
      <c r="O451" s="11" t="str">
        <f t="shared" si="14"/>
        <v>Sep</v>
      </c>
      <c r="P451" s="11">
        <f t="shared" si="15"/>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3">
        <f>VLOOKUP(InputData[[#This Row],[PRODUCT ID]],MasterData[],5,0)</f>
        <v>95</v>
      </c>
      <c r="K452" s="13">
        <f>VLOOKUP(InputData[[#This Row],[PRODUCT ID]],MasterData[],6,0)</f>
        <v>119.7</v>
      </c>
      <c r="L452" s="13">
        <f>InputData[[#This Row],[BUYING PRIZE]]*InputData[[#This Row],[QUANTITY]]</f>
        <v>760</v>
      </c>
      <c r="M452" s="13">
        <f>InputData[[#This Row],[SELLING PRICE]]*InputData[[#This Row],[QUANTITY]]</f>
        <v>957.6</v>
      </c>
      <c r="N452" s="11">
        <f>DAY(InputData[[#This Row],[DATE]])</f>
        <v>19</v>
      </c>
      <c r="O452" s="11" t="str">
        <f t="shared" si="14"/>
        <v>Sep</v>
      </c>
      <c r="P452" s="11">
        <f t="shared" si="15"/>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3">
        <f>VLOOKUP(InputData[[#This Row],[PRODUCT ID]],MasterData[],5,0)</f>
        <v>95</v>
      </c>
      <c r="K453" s="13">
        <f>VLOOKUP(InputData[[#This Row],[PRODUCT ID]],MasterData[],6,0)</f>
        <v>119.7</v>
      </c>
      <c r="L453" s="13">
        <f>InputData[[#This Row],[BUYING PRIZE]]*InputData[[#This Row],[QUANTITY]]</f>
        <v>570</v>
      </c>
      <c r="M453" s="13">
        <f>InputData[[#This Row],[SELLING PRICE]]*InputData[[#This Row],[QUANTITY]]</f>
        <v>718.2</v>
      </c>
      <c r="N453" s="11">
        <f>DAY(InputData[[#This Row],[DATE]])</f>
        <v>20</v>
      </c>
      <c r="O453" s="11" t="str">
        <f t="shared" si="14"/>
        <v>Sep</v>
      </c>
      <c r="P453" s="11">
        <f t="shared" si="15"/>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3">
        <f>VLOOKUP(InputData[[#This Row],[PRODUCT ID]],MasterData[],5,0)</f>
        <v>98</v>
      </c>
      <c r="K454" s="13">
        <f>VLOOKUP(InputData[[#This Row],[PRODUCT ID]],MasterData[],6,0)</f>
        <v>103.88</v>
      </c>
      <c r="L454" s="13">
        <f>InputData[[#This Row],[BUYING PRIZE]]*InputData[[#This Row],[QUANTITY]]</f>
        <v>980</v>
      </c>
      <c r="M454" s="13">
        <f>InputData[[#This Row],[SELLING PRICE]]*InputData[[#This Row],[QUANTITY]]</f>
        <v>1038.8</v>
      </c>
      <c r="N454" s="11">
        <f>DAY(InputData[[#This Row],[DATE]])</f>
        <v>20</v>
      </c>
      <c r="O454" s="11" t="str">
        <f t="shared" si="14"/>
        <v>Sep</v>
      </c>
      <c r="P454" s="11">
        <f t="shared" si="15"/>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3">
        <f>VLOOKUP(InputData[[#This Row],[PRODUCT ID]],MasterData[],5,0)</f>
        <v>37</v>
      </c>
      <c r="K455" s="13">
        <f>VLOOKUP(InputData[[#This Row],[PRODUCT ID]],MasterData[],6,0)</f>
        <v>49.21</v>
      </c>
      <c r="L455" s="13">
        <f>InputData[[#This Row],[BUYING PRIZE]]*InputData[[#This Row],[QUANTITY]]</f>
        <v>518</v>
      </c>
      <c r="M455" s="13">
        <f>InputData[[#This Row],[SELLING PRICE]]*InputData[[#This Row],[QUANTITY]]</f>
        <v>688.94</v>
      </c>
      <c r="N455" s="11">
        <f>DAY(InputData[[#This Row],[DATE]])</f>
        <v>21</v>
      </c>
      <c r="O455" s="11" t="str">
        <f t="shared" si="14"/>
        <v>Sep</v>
      </c>
      <c r="P455" s="11">
        <f t="shared" si="15"/>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3">
        <f>VLOOKUP(InputData[[#This Row],[PRODUCT ID]],MasterData[],5,0)</f>
        <v>18</v>
      </c>
      <c r="K456" s="13">
        <f>VLOOKUP(InputData[[#This Row],[PRODUCT ID]],MasterData[],6,0)</f>
        <v>24.66</v>
      </c>
      <c r="L456" s="13">
        <f>InputData[[#This Row],[BUYING PRIZE]]*InputData[[#This Row],[QUANTITY]]</f>
        <v>90</v>
      </c>
      <c r="M456" s="13">
        <f>InputData[[#This Row],[SELLING PRICE]]*InputData[[#This Row],[QUANTITY]]</f>
        <v>123.3</v>
      </c>
      <c r="N456" s="11">
        <f>DAY(InputData[[#This Row],[DATE]])</f>
        <v>21</v>
      </c>
      <c r="O456" s="11" t="str">
        <f t="shared" si="14"/>
        <v>Sep</v>
      </c>
      <c r="P456" s="11">
        <f t="shared" si="15"/>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3">
        <f>VLOOKUP(InputData[[#This Row],[PRODUCT ID]],MasterData[],5,0)</f>
        <v>67</v>
      </c>
      <c r="K457" s="13">
        <f>VLOOKUP(InputData[[#This Row],[PRODUCT ID]],MasterData[],6,0)</f>
        <v>83.08</v>
      </c>
      <c r="L457" s="13">
        <f>InputData[[#This Row],[BUYING PRIZE]]*InputData[[#This Row],[QUANTITY]]</f>
        <v>804</v>
      </c>
      <c r="M457" s="13">
        <f>InputData[[#This Row],[SELLING PRICE]]*InputData[[#This Row],[QUANTITY]]</f>
        <v>996.96</v>
      </c>
      <c r="N457" s="11">
        <f>DAY(InputData[[#This Row],[DATE]])</f>
        <v>22</v>
      </c>
      <c r="O457" s="11" t="str">
        <f t="shared" si="14"/>
        <v>Sep</v>
      </c>
      <c r="P457" s="11">
        <f t="shared" si="15"/>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3">
        <f>VLOOKUP(InputData[[#This Row],[PRODUCT ID]],MasterData[],5,0)</f>
        <v>73</v>
      </c>
      <c r="K458" s="13">
        <f>VLOOKUP(InputData[[#This Row],[PRODUCT ID]],MasterData[],6,0)</f>
        <v>94.17</v>
      </c>
      <c r="L458" s="13">
        <f>InputData[[#This Row],[BUYING PRIZE]]*InputData[[#This Row],[QUANTITY]]</f>
        <v>876</v>
      </c>
      <c r="M458" s="13">
        <f>InputData[[#This Row],[SELLING PRICE]]*InputData[[#This Row],[QUANTITY]]</f>
        <v>1130.04</v>
      </c>
      <c r="N458" s="11">
        <f>DAY(InputData[[#This Row],[DATE]])</f>
        <v>23</v>
      </c>
      <c r="O458" s="11" t="str">
        <f t="shared" si="14"/>
        <v>Sep</v>
      </c>
      <c r="P458" s="11">
        <f t="shared" si="15"/>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3">
        <f>VLOOKUP(InputData[[#This Row],[PRODUCT ID]],MasterData[],5,0)</f>
        <v>89</v>
      </c>
      <c r="K459" s="13">
        <f>VLOOKUP(InputData[[#This Row],[PRODUCT ID]],MasterData[],6,0)</f>
        <v>117.48</v>
      </c>
      <c r="L459" s="13">
        <f>InputData[[#This Row],[BUYING PRIZE]]*InputData[[#This Row],[QUANTITY]]</f>
        <v>1246</v>
      </c>
      <c r="M459" s="13">
        <f>InputData[[#This Row],[SELLING PRICE]]*InputData[[#This Row],[QUANTITY]]</f>
        <v>1644.72</v>
      </c>
      <c r="N459" s="11">
        <f>DAY(InputData[[#This Row],[DATE]])</f>
        <v>24</v>
      </c>
      <c r="O459" s="11" t="str">
        <f t="shared" si="14"/>
        <v>Sep</v>
      </c>
      <c r="P459" s="11">
        <f t="shared" si="15"/>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3">
        <f>VLOOKUP(InputData[[#This Row],[PRODUCT ID]],MasterData[],5,0)</f>
        <v>89</v>
      </c>
      <c r="K460" s="13">
        <f>VLOOKUP(InputData[[#This Row],[PRODUCT ID]],MasterData[],6,0)</f>
        <v>117.48</v>
      </c>
      <c r="L460" s="13">
        <f>InputData[[#This Row],[BUYING PRIZE]]*InputData[[#This Row],[QUANTITY]]</f>
        <v>712</v>
      </c>
      <c r="M460" s="13">
        <f>InputData[[#This Row],[SELLING PRICE]]*InputData[[#This Row],[QUANTITY]]</f>
        <v>939.84</v>
      </c>
      <c r="N460" s="11">
        <f>DAY(InputData[[#This Row],[DATE]])</f>
        <v>24</v>
      </c>
      <c r="O460" s="11" t="str">
        <f t="shared" si="14"/>
        <v>Sep</v>
      </c>
      <c r="P460" s="11">
        <f t="shared" si="15"/>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3">
        <f>VLOOKUP(InputData[[#This Row],[PRODUCT ID]],MasterData[],5,0)</f>
        <v>90</v>
      </c>
      <c r="K461" s="13">
        <f>VLOOKUP(InputData[[#This Row],[PRODUCT ID]],MasterData[],6,0)</f>
        <v>96.3</v>
      </c>
      <c r="L461" s="13">
        <f>InputData[[#This Row],[BUYING PRIZE]]*InputData[[#This Row],[QUANTITY]]</f>
        <v>360</v>
      </c>
      <c r="M461" s="13">
        <f>InputData[[#This Row],[SELLING PRICE]]*InputData[[#This Row],[QUANTITY]]</f>
        <v>385.2</v>
      </c>
      <c r="N461" s="11">
        <f>DAY(InputData[[#This Row],[DATE]])</f>
        <v>27</v>
      </c>
      <c r="O461" s="11" t="str">
        <f t="shared" si="14"/>
        <v>Sep</v>
      </c>
      <c r="P461" s="11">
        <f t="shared" si="15"/>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3">
        <f>VLOOKUP(InputData[[#This Row],[PRODUCT ID]],MasterData[],5,0)</f>
        <v>76</v>
      </c>
      <c r="K462" s="13">
        <f>VLOOKUP(InputData[[#This Row],[PRODUCT ID]],MasterData[],6,0)</f>
        <v>82.08</v>
      </c>
      <c r="L462" s="13">
        <f>InputData[[#This Row],[BUYING PRIZE]]*InputData[[#This Row],[QUANTITY]]</f>
        <v>684</v>
      </c>
      <c r="M462" s="13">
        <f>InputData[[#This Row],[SELLING PRICE]]*InputData[[#This Row],[QUANTITY]]</f>
        <v>738.72</v>
      </c>
      <c r="N462" s="11">
        <f>DAY(InputData[[#This Row],[DATE]])</f>
        <v>27</v>
      </c>
      <c r="O462" s="11" t="str">
        <f t="shared" si="14"/>
        <v>Sep</v>
      </c>
      <c r="P462" s="11">
        <f t="shared" si="15"/>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3">
        <f>VLOOKUP(InputData[[#This Row],[PRODUCT ID]],MasterData[],5,0)</f>
        <v>72</v>
      </c>
      <c r="K463" s="13">
        <f>VLOOKUP(InputData[[#This Row],[PRODUCT ID]],MasterData[],6,0)</f>
        <v>79.92</v>
      </c>
      <c r="L463" s="13">
        <f>InputData[[#This Row],[BUYING PRIZE]]*InputData[[#This Row],[QUANTITY]]</f>
        <v>216</v>
      </c>
      <c r="M463" s="13">
        <f>InputData[[#This Row],[SELLING PRICE]]*InputData[[#This Row],[QUANTITY]]</f>
        <v>239.76</v>
      </c>
      <c r="N463" s="11">
        <f>DAY(InputData[[#This Row],[DATE]])</f>
        <v>27</v>
      </c>
      <c r="O463" s="11" t="str">
        <f t="shared" si="14"/>
        <v>Sep</v>
      </c>
      <c r="P463" s="11">
        <f t="shared" si="15"/>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3">
        <f>VLOOKUP(InputData[[#This Row],[PRODUCT ID]],MasterData[],5,0)</f>
        <v>55</v>
      </c>
      <c r="K464" s="13">
        <f>VLOOKUP(InputData[[#This Row],[PRODUCT ID]],MasterData[],6,0)</f>
        <v>58.3</v>
      </c>
      <c r="L464" s="13">
        <f>InputData[[#This Row],[BUYING PRIZE]]*InputData[[#This Row],[QUANTITY]]</f>
        <v>715</v>
      </c>
      <c r="M464" s="13">
        <f>InputData[[#This Row],[SELLING PRICE]]*InputData[[#This Row],[QUANTITY]]</f>
        <v>757.9</v>
      </c>
      <c r="N464" s="11">
        <f>DAY(InputData[[#This Row],[DATE]])</f>
        <v>29</v>
      </c>
      <c r="O464" s="11" t="str">
        <f t="shared" si="14"/>
        <v>Sep</v>
      </c>
      <c r="P464" s="11">
        <f t="shared" si="15"/>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3">
        <f>VLOOKUP(InputData[[#This Row],[PRODUCT ID]],MasterData[],5,0)</f>
        <v>44</v>
      </c>
      <c r="K465" s="13">
        <f>VLOOKUP(InputData[[#This Row],[PRODUCT ID]],MasterData[],6,0)</f>
        <v>48.4</v>
      </c>
      <c r="L465" s="13">
        <f>InputData[[#This Row],[BUYING PRIZE]]*InputData[[#This Row],[QUANTITY]]</f>
        <v>220</v>
      </c>
      <c r="M465" s="13">
        <f>InputData[[#This Row],[SELLING PRICE]]*InputData[[#This Row],[QUANTITY]]</f>
        <v>242</v>
      </c>
      <c r="N465" s="11">
        <f>DAY(InputData[[#This Row],[DATE]])</f>
        <v>3</v>
      </c>
      <c r="O465" s="11" t="str">
        <f t="shared" si="14"/>
        <v>Oct</v>
      </c>
      <c r="P465" s="11">
        <f t="shared" si="15"/>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3">
        <f>VLOOKUP(InputData[[#This Row],[PRODUCT ID]],MasterData[],5,0)</f>
        <v>43</v>
      </c>
      <c r="K466" s="13">
        <f>VLOOKUP(InputData[[#This Row],[PRODUCT ID]],MasterData[],6,0)</f>
        <v>47.730000000000004</v>
      </c>
      <c r="L466" s="13">
        <f>InputData[[#This Row],[BUYING PRIZE]]*InputData[[#This Row],[QUANTITY]]</f>
        <v>645</v>
      </c>
      <c r="M466" s="13">
        <f>InputData[[#This Row],[SELLING PRICE]]*InputData[[#This Row],[QUANTITY]]</f>
        <v>715.95</v>
      </c>
      <c r="N466" s="11">
        <f>DAY(InputData[[#This Row],[DATE]])</f>
        <v>4</v>
      </c>
      <c r="O466" s="11" t="str">
        <f t="shared" si="14"/>
        <v>Oct</v>
      </c>
      <c r="P466" s="11">
        <f t="shared" si="15"/>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3">
        <f>VLOOKUP(InputData[[#This Row],[PRODUCT ID]],MasterData[],5,0)</f>
        <v>5</v>
      </c>
      <c r="K467" s="13">
        <f>VLOOKUP(InputData[[#This Row],[PRODUCT ID]],MasterData[],6,0)</f>
        <v>6.7</v>
      </c>
      <c r="L467" s="13">
        <f>InputData[[#This Row],[BUYING PRIZE]]*InputData[[#This Row],[QUANTITY]]</f>
        <v>5</v>
      </c>
      <c r="M467" s="13">
        <f>InputData[[#This Row],[SELLING PRICE]]*InputData[[#This Row],[QUANTITY]]</f>
        <v>6.7</v>
      </c>
      <c r="N467" s="11">
        <f>DAY(InputData[[#This Row],[DATE]])</f>
        <v>6</v>
      </c>
      <c r="O467" s="11" t="str">
        <f t="shared" si="14"/>
        <v>Oct</v>
      </c>
      <c r="P467" s="11">
        <f t="shared" si="15"/>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3">
        <f>VLOOKUP(InputData[[#This Row],[PRODUCT ID]],MasterData[],5,0)</f>
        <v>72</v>
      </c>
      <c r="K468" s="13">
        <f>VLOOKUP(InputData[[#This Row],[PRODUCT ID]],MasterData[],6,0)</f>
        <v>79.92</v>
      </c>
      <c r="L468" s="13">
        <f>InputData[[#This Row],[BUYING PRIZE]]*InputData[[#This Row],[QUANTITY]]</f>
        <v>1008</v>
      </c>
      <c r="M468" s="13">
        <f>InputData[[#This Row],[SELLING PRICE]]*InputData[[#This Row],[QUANTITY]]</f>
        <v>1118.8800000000001</v>
      </c>
      <c r="N468" s="11">
        <f>DAY(InputData[[#This Row],[DATE]])</f>
        <v>9</v>
      </c>
      <c r="O468" s="11" t="str">
        <f t="shared" si="14"/>
        <v>Oct</v>
      </c>
      <c r="P468" s="11">
        <f t="shared" si="15"/>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3">
        <f>VLOOKUP(InputData[[#This Row],[PRODUCT ID]],MasterData[],5,0)</f>
        <v>150</v>
      </c>
      <c r="K469" s="13">
        <f>VLOOKUP(InputData[[#This Row],[PRODUCT ID]],MasterData[],6,0)</f>
        <v>210</v>
      </c>
      <c r="L469" s="13">
        <f>InputData[[#This Row],[BUYING PRIZE]]*InputData[[#This Row],[QUANTITY]]</f>
        <v>1350</v>
      </c>
      <c r="M469" s="13">
        <f>InputData[[#This Row],[SELLING PRICE]]*InputData[[#This Row],[QUANTITY]]</f>
        <v>1890</v>
      </c>
      <c r="N469" s="11">
        <f>DAY(InputData[[#This Row],[DATE]])</f>
        <v>10</v>
      </c>
      <c r="O469" s="11" t="str">
        <f t="shared" si="14"/>
        <v>Oct</v>
      </c>
      <c r="P469" s="11">
        <f t="shared" si="15"/>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3">
        <f>VLOOKUP(InputData[[#This Row],[PRODUCT ID]],MasterData[],5,0)</f>
        <v>76</v>
      </c>
      <c r="K470" s="13">
        <f>VLOOKUP(InputData[[#This Row],[PRODUCT ID]],MasterData[],6,0)</f>
        <v>82.08</v>
      </c>
      <c r="L470" s="13">
        <f>InputData[[#This Row],[BUYING PRIZE]]*InputData[[#This Row],[QUANTITY]]</f>
        <v>912</v>
      </c>
      <c r="M470" s="13">
        <f>InputData[[#This Row],[SELLING PRICE]]*InputData[[#This Row],[QUANTITY]]</f>
        <v>984.96</v>
      </c>
      <c r="N470" s="11">
        <f>DAY(InputData[[#This Row],[DATE]])</f>
        <v>10</v>
      </c>
      <c r="O470" s="11" t="str">
        <f t="shared" si="14"/>
        <v>Oct</v>
      </c>
      <c r="P470" s="11">
        <f t="shared" si="15"/>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3">
        <f>VLOOKUP(InputData[[#This Row],[PRODUCT ID]],MasterData[],5,0)</f>
        <v>83</v>
      </c>
      <c r="K471" s="13">
        <f>VLOOKUP(InputData[[#This Row],[PRODUCT ID]],MasterData[],6,0)</f>
        <v>94.62</v>
      </c>
      <c r="L471" s="13">
        <f>InputData[[#This Row],[BUYING PRIZE]]*InputData[[#This Row],[QUANTITY]]</f>
        <v>830</v>
      </c>
      <c r="M471" s="13">
        <f>InputData[[#This Row],[SELLING PRICE]]*InputData[[#This Row],[QUANTITY]]</f>
        <v>946.2</v>
      </c>
      <c r="N471" s="11">
        <f>DAY(InputData[[#This Row],[DATE]])</f>
        <v>11</v>
      </c>
      <c r="O471" s="11" t="str">
        <f t="shared" si="14"/>
        <v>Oct</v>
      </c>
      <c r="P471" s="11">
        <f t="shared" si="15"/>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3">
        <f>VLOOKUP(InputData[[#This Row],[PRODUCT ID]],MasterData[],5,0)</f>
        <v>105</v>
      </c>
      <c r="K472" s="13">
        <f>VLOOKUP(InputData[[#This Row],[PRODUCT ID]],MasterData[],6,0)</f>
        <v>142.80000000000001</v>
      </c>
      <c r="L472" s="13">
        <f>InputData[[#This Row],[BUYING PRIZE]]*InputData[[#This Row],[QUANTITY]]</f>
        <v>1575</v>
      </c>
      <c r="M472" s="13">
        <f>InputData[[#This Row],[SELLING PRICE]]*InputData[[#This Row],[QUANTITY]]</f>
        <v>2142</v>
      </c>
      <c r="N472" s="11">
        <f>DAY(InputData[[#This Row],[DATE]])</f>
        <v>13</v>
      </c>
      <c r="O472" s="11" t="str">
        <f t="shared" si="14"/>
        <v>Oct</v>
      </c>
      <c r="P472" s="11">
        <f t="shared" si="15"/>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3">
        <f>VLOOKUP(InputData[[#This Row],[PRODUCT ID]],MasterData[],5,0)</f>
        <v>76</v>
      </c>
      <c r="K473" s="13">
        <f>VLOOKUP(InputData[[#This Row],[PRODUCT ID]],MasterData[],6,0)</f>
        <v>82.08</v>
      </c>
      <c r="L473" s="13">
        <f>InputData[[#This Row],[BUYING PRIZE]]*InputData[[#This Row],[QUANTITY]]</f>
        <v>1140</v>
      </c>
      <c r="M473" s="13">
        <f>InputData[[#This Row],[SELLING PRICE]]*InputData[[#This Row],[QUANTITY]]</f>
        <v>1231.2</v>
      </c>
      <c r="N473" s="11">
        <f>DAY(InputData[[#This Row],[DATE]])</f>
        <v>14</v>
      </c>
      <c r="O473" s="11" t="str">
        <f t="shared" si="14"/>
        <v>Oct</v>
      </c>
      <c r="P473" s="11">
        <f t="shared" si="15"/>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3">
        <f>VLOOKUP(InputData[[#This Row],[PRODUCT ID]],MasterData[],5,0)</f>
        <v>12</v>
      </c>
      <c r="K474" s="13">
        <f>VLOOKUP(InputData[[#This Row],[PRODUCT ID]],MasterData[],6,0)</f>
        <v>15.719999999999999</v>
      </c>
      <c r="L474" s="13">
        <f>InputData[[#This Row],[BUYING PRIZE]]*InputData[[#This Row],[QUANTITY]]</f>
        <v>120</v>
      </c>
      <c r="M474" s="13">
        <f>InputData[[#This Row],[SELLING PRICE]]*InputData[[#This Row],[QUANTITY]]</f>
        <v>157.19999999999999</v>
      </c>
      <c r="N474" s="11">
        <f>DAY(InputData[[#This Row],[DATE]])</f>
        <v>15</v>
      </c>
      <c r="O474" s="11" t="str">
        <f t="shared" si="14"/>
        <v>Oct</v>
      </c>
      <c r="P474" s="11">
        <f t="shared" si="15"/>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3">
        <f>VLOOKUP(InputData[[#This Row],[PRODUCT ID]],MasterData[],5,0)</f>
        <v>90</v>
      </c>
      <c r="K475" s="13">
        <f>VLOOKUP(InputData[[#This Row],[PRODUCT ID]],MasterData[],6,0)</f>
        <v>96.3</v>
      </c>
      <c r="L475" s="13">
        <f>InputData[[#This Row],[BUYING PRIZE]]*InputData[[#This Row],[QUANTITY]]</f>
        <v>270</v>
      </c>
      <c r="M475" s="13">
        <f>InputData[[#This Row],[SELLING PRICE]]*InputData[[#This Row],[QUANTITY]]</f>
        <v>288.89999999999998</v>
      </c>
      <c r="N475" s="11">
        <f>DAY(InputData[[#This Row],[DATE]])</f>
        <v>16</v>
      </c>
      <c r="O475" s="11" t="str">
        <f t="shared" si="14"/>
        <v>Oct</v>
      </c>
      <c r="P475" s="11">
        <f t="shared" si="15"/>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3">
        <f>VLOOKUP(InputData[[#This Row],[PRODUCT ID]],MasterData[],5,0)</f>
        <v>144</v>
      </c>
      <c r="K476" s="13">
        <f>VLOOKUP(InputData[[#This Row],[PRODUCT ID]],MasterData[],6,0)</f>
        <v>156.96</v>
      </c>
      <c r="L476" s="13">
        <f>InputData[[#This Row],[BUYING PRIZE]]*InputData[[#This Row],[QUANTITY]]</f>
        <v>2016</v>
      </c>
      <c r="M476" s="13">
        <f>InputData[[#This Row],[SELLING PRICE]]*InputData[[#This Row],[QUANTITY]]</f>
        <v>2197.44</v>
      </c>
      <c r="N476" s="11">
        <f>DAY(InputData[[#This Row],[DATE]])</f>
        <v>23</v>
      </c>
      <c r="O476" s="11" t="str">
        <f t="shared" si="14"/>
        <v>Oct</v>
      </c>
      <c r="P476" s="11">
        <f t="shared" si="15"/>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3">
        <f>VLOOKUP(InputData[[#This Row],[PRODUCT ID]],MasterData[],5,0)</f>
        <v>120</v>
      </c>
      <c r="K477" s="13">
        <f>VLOOKUP(InputData[[#This Row],[PRODUCT ID]],MasterData[],6,0)</f>
        <v>162</v>
      </c>
      <c r="L477" s="13">
        <f>InputData[[#This Row],[BUYING PRIZE]]*InputData[[#This Row],[QUANTITY]]</f>
        <v>360</v>
      </c>
      <c r="M477" s="13">
        <f>InputData[[#This Row],[SELLING PRICE]]*InputData[[#This Row],[QUANTITY]]</f>
        <v>486</v>
      </c>
      <c r="N477" s="11">
        <f>DAY(InputData[[#This Row],[DATE]])</f>
        <v>30</v>
      </c>
      <c r="O477" s="11" t="str">
        <f t="shared" si="14"/>
        <v>Oct</v>
      </c>
      <c r="P477" s="11">
        <f t="shared" si="15"/>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3">
        <f>VLOOKUP(InputData[[#This Row],[PRODUCT ID]],MasterData[],5,0)</f>
        <v>72</v>
      </c>
      <c r="K478" s="13">
        <f>VLOOKUP(InputData[[#This Row],[PRODUCT ID]],MasterData[],6,0)</f>
        <v>79.92</v>
      </c>
      <c r="L478" s="13">
        <f>InputData[[#This Row],[BUYING PRIZE]]*InputData[[#This Row],[QUANTITY]]</f>
        <v>576</v>
      </c>
      <c r="M478" s="13">
        <f>InputData[[#This Row],[SELLING PRICE]]*InputData[[#This Row],[QUANTITY]]</f>
        <v>639.36</v>
      </c>
      <c r="N478" s="11">
        <f>DAY(InputData[[#This Row],[DATE]])</f>
        <v>31</v>
      </c>
      <c r="O478" s="11" t="str">
        <f t="shared" si="14"/>
        <v>Oct</v>
      </c>
      <c r="P478" s="11">
        <f t="shared" si="15"/>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3">
        <f>VLOOKUP(InputData[[#This Row],[PRODUCT ID]],MasterData[],5,0)</f>
        <v>73</v>
      </c>
      <c r="K479" s="13">
        <f>VLOOKUP(InputData[[#This Row],[PRODUCT ID]],MasterData[],6,0)</f>
        <v>94.17</v>
      </c>
      <c r="L479" s="13">
        <f>InputData[[#This Row],[BUYING PRIZE]]*InputData[[#This Row],[QUANTITY]]</f>
        <v>1095</v>
      </c>
      <c r="M479" s="13">
        <f>InputData[[#This Row],[SELLING PRICE]]*InputData[[#This Row],[QUANTITY]]</f>
        <v>1412.55</v>
      </c>
      <c r="N479" s="11">
        <f>DAY(InputData[[#This Row],[DATE]])</f>
        <v>1</v>
      </c>
      <c r="O479" s="11" t="str">
        <f t="shared" si="14"/>
        <v>Nov</v>
      </c>
      <c r="P479" s="11">
        <f t="shared" si="15"/>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3">
        <f>VLOOKUP(InputData[[#This Row],[PRODUCT ID]],MasterData[],5,0)</f>
        <v>12</v>
      </c>
      <c r="K480" s="13">
        <f>VLOOKUP(InputData[[#This Row],[PRODUCT ID]],MasterData[],6,0)</f>
        <v>15.719999999999999</v>
      </c>
      <c r="L480" s="13">
        <f>InputData[[#This Row],[BUYING PRIZE]]*InputData[[#This Row],[QUANTITY]]</f>
        <v>180</v>
      </c>
      <c r="M480" s="13">
        <f>InputData[[#This Row],[SELLING PRICE]]*InputData[[#This Row],[QUANTITY]]</f>
        <v>235.79999999999998</v>
      </c>
      <c r="N480" s="11">
        <f>DAY(InputData[[#This Row],[DATE]])</f>
        <v>2</v>
      </c>
      <c r="O480" s="11" t="str">
        <f t="shared" si="14"/>
        <v>Nov</v>
      </c>
      <c r="P480" s="11">
        <f t="shared" si="15"/>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3">
        <f>VLOOKUP(InputData[[#This Row],[PRODUCT ID]],MasterData[],5,0)</f>
        <v>148</v>
      </c>
      <c r="K481" s="13">
        <f>VLOOKUP(InputData[[#This Row],[PRODUCT ID]],MasterData[],6,0)</f>
        <v>201.28</v>
      </c>
      <c r="L481" s="13">
        <f>InputData[[#This Row],[BUYING PRIZE]]*InputData[[#This Row],[QUANTITY]]</f>
        <v>2220</v>
      </c>
      <c r="M481" s="13">
        <f>InputData[[#This Row],[SELLING PRICE]]*InputData[[#This Row],[QUANTITY]]</f>
        <v>3019.2</v>
      </c>
      <c r="N481" s="11">
        <f>DAY(InputData[[#This Row],[DATE]])</f>
        <v>2</v>
      </c>
      <c r="O481" s="11" t="str">
        <f t="shared" si="14"/>
        <v>Nov</v>
      </c>
      <c r="P481" s="11">
        <f t="shared" si="15"/>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3">
        <f>VLOOKUP(InputData[[#This Row],[PRODUCT ID]],MasterData[],5,0)</f>
        <v>5</v>
      </c>
      <c r="K482" s="13">
        <f>VLOOKUP(InputData[[#This Row],[PRODUCT ID]],MasterData[],6,0)</f>
        <v>6.7</v>
      </c>
      <c r="L482" s="13">
        <f>InputData[[#This Row],[BUYING PRIZE]]*InputData[[#This Row],[QUANTITY]]</f>
        <v>25</v>
      </c>
      <c r="M482" s="13">
        <f>InputData[[#This Row],[SELLING PRICE]]*InputData[[#This Row],[QUANTITY]]</f>
        <v>33.5</v>
      </c>
      <c r="N482" s="11">
        <f>DAY(InputData[[#This Row],[DATE]])</f>
        <v>2</v>
      </c>
      <c r="O482" s="11" t="str">
        <f t="shared" si="14"/>
        <v>Nov</v>
      </c>
      <c r="P482" s="11">
        <f t="shared" si="15"/>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3">
        <f>VLOOKUP(InputData[[#This Row],[PRODUCT ID]],MasterData[],5,0)</f>
        <v>61</v>
      </c>
      <c r="K483" s="13">
        <f>VLOOKUP(InputData[[#This Row],[PRODUCT ID]],MasterData[],6,0)</f>
        <v>76.25</v>
      </c>
      <c r="L483" s="13">
        <f>InputData[[#This Row],[BUYING PRIZE]]*InputData[[#This Row],[QUANTITY]]</f>
        <v>671</v>
      </c>
      <c r="M483" s="13">
        <f>InputData[[#This Row],[SELLING PRICE]]*InputData[[#This Row],[QUANTITY]]</f>
        <v>838.75</v>
      </c>
      <c r="N483" s="11">
        <f>DAY(InputData[[#This Row],[DATE]])</f>
        <v>3</v>
      </c>
      <c r="O483" s="11" t="str">
        <f t="shared" si="14"/>
        <v>Nov</v>
      </c>
      <c r="P483" s="11">
        <f t="shared" si="15"/>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3">
        <f>VLOOKUP(InputData[[#This Row],[PRODUCT ID]],MasterData[],5,0)</f>
        <v>83</v>
      </c>
      <c r="K484" s="13">
        <f>VLOOKUP(InputData[[#This Row],[PRODUCT ID]],MasterData[],6,0)</f>
        <v>94.62</v>
      </c>
      <c r="L484" s="13">
        <f>InputData[[#This Row],[BUYING PRIZE]]*InputData[[#This Row],[QUANTITY]]</f>
        <v>830</v>
      </c>
      <c r="M484" s="13">
        <f>InputData[[#This Row],[SELLING PRICE]]*InputData[[#This Row],[QUANTITY]]</f>
        <v>946.2</v>
      </c>
      <c r="N484" s="11">
        <f>DAY(InputData[[#This Row],[DATE]])</f>
        <v>4</v>
      </c>
      <c r="O484" s="11" t="str">
        <f t="shared" si="14"/>
        <v>Nov</v>
      </c>
      <c r="P484" s="11">
        <f t="shared" si="15"/>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3">
        <f>VLOOKUP(InputData[[#This Row],[PRODUCT ID]],MasterData[],5,0)</f>
        <v>150</v>
      </c>
      <c r="K485" s="13">
        <f>VLOOKUP(InputData[[#This Row],[PRODUCT ID]],MasterData[],6,0)</f>
        <v>210</v>
      </c>
      <c r="L485" s="13">
        <f>InputData[[#This Row],[BUYING PRIZE]]*InputData[[#This Row],[QUANTITY]]</f>
        <v>2250</v>
      </c>
      <c r="M485" s="13">
        <f>InputData[[#This Row],[SELLING PRICE]]*InputData[[#This Row],[QUANTITY]]</f>
        <v>3150</v>
      </c>
      <c r="N485" s="11">
        <f>DAY(InputData[[#This Row],[DATE]])</f>
        <v>5</v>
      </c>
      <c r="O485" s="11" t="str">
        <f t="shared" si="14"/>
        <v>Nov</v>
      </c>
      <c r="P485" s="11">
        <f t="shared" si="15"/>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3">
        <f>VLOOKUP(InputData[[#This Row],[PRODUCT ID]],MasterData[],5,0)</f>
        <v>67</v>
      </c>
      <c r="K486" s="13">
        <f>VLOOKUP(InputData[[#This Row],[PRODUCT ID]],MasterData[],6,0)</f>
        <v>83.08</v>
      </c>
      <c r="L486" s="13">
        <f>InputData[[#This Row],[BUYING PRIZE]]*InputData[[#This Row],[QUANTITY]]</f>
        <v>871</v>
      </c>
      <c r="M486" s="13">
        <f>InputData[[#This Row],[SELLING PRICE]]*InputData[[#This Row],[QUANTITY]]</f>
        <v>1080.04</v>
      </c>
      <c r="N486" s="11">
        <f>DAY(InputData[[#This Row],[DATE]])</f>
        <v>6</v>
      </c>
      <c r="O486" s="11" t="str">
        <f t="shared" si="14"/>
        <v>Nov</v>
      </c>
      <c r="P486" s="11">
        <f t="shared" si="15"/>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3">
        <f>VLOOKUP(InputData[[#This Row],[PRODUCT ID]],MasterData[],5,0)</f>
        <v>12</v>
      </c>
      <c r="K487" s="13">
        <f>VLOOKUP(InputData[[#This Row],[PRODUCT ID]],MasterData[],6,0)</f>
        <v>15.719999999999999</v>
      </c>
      <c r="L487" s="13">
        <f>InputData[[#This Row],[BUYING PRIZE]]*InputData[[#This Row],[QUANTITY]]</f>
        <v>156</v>
      </c>
      <c r="M487" s="13">
        <f>InputData[[#This Row],[SELLING PRICE]]*InputData[[#This Row],[QUANTITY]]</f>
        <v>204.35999999999999</v>
      </c>
      <c r="N487" s="11">
        <f>DAY(InputData[[#This Row],[DATE]])</f>
        <v>6</v>
      </c>
      <c r="O487" s="11" t="str">
        <f t="shared" si="14"/>
        <v>Nov</v>
      </c>
      <c r="P487" s="11">
        <f t="shared" si="15"/>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3">
        <f>VLOOKUP(InputData[[#This Row],[PRODUCT ID]],MasterData[],5,0)</f>
        <v>120</v>
      </c>
      <c r="K488" s="13">
        <f>VLOOKUP(InputData[[#This Row],[PRODUCT ID]],MasterData[],6,0)</f>
        <v>162</v>
      </c>
      <c r="L488" s="13">
        <f>InputData[[#This Row],[BUYING PRIZE]]*InputData[[#This Row],[QUANTITY]]</f>
        <v>1560</v>
      </c>
      <c r="M488" s="13">
        <f>InputData[[#This Row],[SELLING PRICE]]*InputData[[#This Row],[QUANTITY]]</f>
        <v>2106</v>
      </c>
      <c r="N488" s="11">
        <f>DAY(InputData[[#This Row],[DATE]])</f>
        <v>6</v>
      </c>
      <c r="O488" s="11" t="str">
        <f t="shared" si="14"/>
        <v>Nov</v>
      </c>
      <c r="P488" s="11">
        <f t="shared" si="15"/>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3">
        <f>VLOOKUP(InputData[[#This Row],[PRODUCT ID]],MasterData[],5,0)</f>
        <v>90</v>
      </c>
      <c r="K489" s="13">
        <f>VLOOKUP(InputData[[#This Row],[PRODUCT ID]],MasterData[],6,0)</f>
        <v>115.2</v>
      </c>
      <c r="L489" s="13">
        <f>InputData[[#This Row],[BUYING PRIZE]]*InputData[[#This Row],[QUANTITY]]</f>
        <v>1170</v>
      </c>
      <c r="M489" s="13">
        <f>InputData[[#This Row],[SELLING PRICE]]*InputData[[#This Row],[QUANTITY]]</f>
        <v>1497.6000000000001</v>
      </c>
      <c r="N489" s="11">
        <f>DAY(InputData[[#This Row],[DATE]])</f>
        <v>7</v>
      </c>
      <c r="O489" s="11" t="str">
        <f t="shared" si="14"/>
        <v>Nov</v>
      </c>
      <c r="P489" s="11">
        <f t="shared" si="15"/>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3">
        <f>VLOOKUP(InputData[[#This Row],[PRODUCT ID]],MasterData[],5,0)</f>
        <v>90</v>
      </c>
      <c r="K490" s="13">
        <f>VLOOKUP(InputData[[#This Row],[PRODUCT ID]],MasterData[],6,0)</f>
        <v>96.3</v>
      </c>
      <c r="L490" s="13">
        <f>InputData[[#This Row],[BUYING PRIZE]]*InputData[[#This Row],[QUANTITY]]</f>
        <v>990</v>
      </c>
      <c r="M490" s="13">
        <f>InputData[[#This Row],[SELLING PRICE]]*InputData[[#This Row],[QUANTITY]]</f>
        <v>1059.3</v>
      </c>
      <c r="N490" s="11">
        <f>DAY(InputData[[#This Row],[DATE]])</f>
        <v>8</v>
      </c>
      <c r="O490" s="11" t="str">
        <f t="shared" si="14"/>
        <v>Nov</v>
      </c>
      <c r="P490" s="11">
        <f t="shared" si="15"/>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3">
        <f>VLOOKUP(InputData[[#This Row],[PRODUCT ID]],MasterData[],5,0)</f>
        <v>150</v>
      </c>
      <c r="K491" s="13">
        <f>VLOOKUP(InputData[[#This Row],[PRODUCT ID]],MasterData[],6,0)</f>
        <v>210</v>
      </c>
      <c r="L491" s="13">
        <f>InputData[[#This Row],[BUYING PRIZE]]*InputData[[#This Row],[QUANTITY]]</f>
        <v>1500</v>
      </c>
      <c r="M491" s="13">
        <f>InputData[[#This Row],[SELLING PRICE]]*InputData[[#This Row],[QUANTITY]]</f>
        <v>2100</v>
      </c>
      <c r="N491" s="11">
        <f>DAY(InputData[[#This Row],[DATE]])</f>
        <v>8</v>
      </c>
      <c r="O491" s="11" t="str">
        <f t="shared" si="14"/>
        <v>Nov</v>
      </c>
      <c r="P491" s="11">
        <f t="shared" si="15"/>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3">
        <f>VLOOKUP(InputData[[#This Row],[PRODUCT ID]],MasterData[],5,0)</f>
        <v>48</v>
      </c>
      <c r="K492" s="13">
        <f>VLOOKUP(InputData[[#This Row],[PRODUCT ID]],MasterData[],6,0)</f>
        <v>57.120000000000005</v>
      </c>
      <c r="L492" s="13">
        <f>InputData[[#This Row],[BUYING PRIZE]]*InputData[[#This Row],[QUANTITY]]</f>
        <v>384</v>
      </c>
      <c r="M492" s="13">
        <f>InputData[[#This Row],[SELLING PRICE]]*InputData[[#This Row],[QUANTITY]]</f>
        <v>456.96000000000004</v>
      </c>
      <c r="N492" s="11">
        <f>DAY(InputData[[#This Row],[DATE]])</f>
        <v>9</v>
      </c>
      <c r="O492" s="11" t="str">
        <f t="shared" si="14"/>
        <v>Nov</v>
      </c>
      <c r="P492" s="11">
        <f t="shared" si="15"/>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3">
        <f>VLOOKUP(InputData[[#This Row],[PRODUCT ID]],MasterData[],5,0)</f>
        <v>37</v>
      </c>
      <c r="K493" s="13">
        <f>VLOOKUP(InputData[[#This Row],[PRODUCT ID]],MasterData[],6,0)</f>
        <v>49.21</v>
      </c>
      <c r="L493" s="13">
        <f>InputData[[#This Row],[BUYING PRIZE]]*InputData[[#This Row],[QUANTITY]]</f>
        <v>259</v>
      </c>
      <c r="M493" s="13">
        <f>InputData[[#This Row],[SELLING PRICE]]*InputData[[#This Row],[QUANTITY]]</f>
        <v>344.47</v>
      </c>
      <c r="N493" s="11">
        <f>DAY(InputData[[#This Row],[DATE]])</f>
        <v>10</v>
      </c>
      <c r="O493" s="11" t="str">
        <f t="shared" si="14"/>
        <v>Nov</v>
      </c>
      <c r="P493" s="11">
        <f t="shared" si="15"/>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3">
        <f>VLOOKUP(InputData[[#This Row],[PRODUCT ID]],MasterData[],5,0)</f>
        <v>48</v>
      </c>
      <c r="K494" s="13">
        <f>VLOOKUP(InputData[[#This Row],[PRODUCT ID]],MasterData[],6,0)</f>
        <v>57.120000000000005</v>
      </c>
      <c r="L494" s="13">
        <f>InputData[[#This Row],[BUYING PRIZE]]*InputData[[#This Row],[QUANTITY]]</f>
        <v>480</v>
      </c>
      <c r="M494" s="13">
        <f>InputData[[#This Row],[SELLING PRICE]]*InputData[[#This Row],[QUANTITY]]</f>
        <v>571.20000000000005</v>
      </c>
      <c r="N494" s="11">
        <f>DAY(InputData[[#This Row],[DATE]])</f>
        <v>13</v>
      </c>
      <c r="O494" s="11" t="str">
        <f t="shared" si="14"/>
        <v>Nov</v>
      </c>
      <c r="P494" s="11">
        <f t="shared" si="15"/>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3">
        <f>VLOOKUP(InputData[[#This Row],[PRODUCT ID]],MasterData[],5,0)</f>
        <v>105</v>
      </c>
      <c r="K495" s="13">
        <f>VLOOKUP(InputData[[#This Row],[PRODUCT ID]],MasterData[],6,0)</f>
        <v>142.80000000000001</v>
      </c>
      <c r="L495" s="13">
        <f>InputData[[#This Row],[BUYING PRIZE]]*InputData[[#This Row],[QUANTITY]]</f>
        <v>105</v>
      </c>
      <c r="M495" s="13">
        <f>InputData[[#This Row],[SELLING PRICE]]*InputData[[#This Row],[QUANTITY]]</f>
        <v>142.80000000000001</v>
      </c>
      <c r="N495" s="11">
        <f>DAY(InputData[[#This Row],[DATE]])</f>
        <v>14</v>
      </c>
      <c r="O495" s="11" t="str">
        <f t="shared" si="14"/>
        <v>Nov</v>
      </c>
      <c r="P495" s="11">
        <f t="shared" si="15"/>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3">
        <f>VLOOKUP(InputData[[#This Row],[PRODUCT ID]],MasterData[],5,0)</f>
        <v>73</v>
      </c>
      <c r="K496" s="13">
        <f>VLOOKUP(InputData[[#This Row],[PRODUCT ID]],MasterData[],6,0)</f>
        <v>94.17</v>
      </c>
      <c r="L496" s="13">
        <f>InputData[[#This Row],[BUYING PRIZE]]*InputData[[#This Row],[QUANTITY]]</f>
        <v>1022</v>
      </c>
      <c r="M496" s="13">
        <f>InputData[[#This Row],[SELLING PRICE]]*InputData[[#This Row],[QUANTITY]]</f>
        <v>1318.38</v>
      </c>
      <c r="N496" s="11">
        <f>DAY(InputData[[#This Row],[DATE]])</f>
        <v>15</v>
      </c>
      <c r="O496" s="11" t="str">
        <f t="shared" si="14"/>
        <v>Nov</v>
      </c>
      <c r="P496" s="11">
        <f t="shared" si="15"/>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3">
        <f>VLOOKUP(InputData[[#This Row],[PRODUCT ID]],MasterData[],5,0)</f>
        <v>134</v>
      </c>
      <c r="K497" s="13">
        <f>VLOOKUP(InputData[[#This Row],[PRODUCT ID]],MasterData[],6,0)</f>
        <v>156.78</v>
      </c>
      <c r="L497" s="13">
        <f>InputData[[#This Row],[BUYING PRIZE]]*InputData[[#This Row],[QUANTITY]]</f>
        <v>1072</v>
      </c>
      <c r="M497" s="13">
        <f>InputData[[#This Row],[SELLING PRICE]]*InputData[[#This Row],[QUANTITY]]</f>
        <v>1254.24</v>
      </c>
      <c r="N497" s="11">
        <f>DAY(InputData[[#This Row],[DATE]])</f>
        <v>16</v>
      </c>
      <c r="O497" s="11" t="str">
        <f t="shared" si="14"/>
        <v>Nov</v>
      </c>
      <c r="P497" s="11">
        <f t="shared" si="15"/>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3">
        <f>VLOOKUP(InputData[[#This Row],[PRODUCT ID]],MasterData[],5,0)</f>
        <v>55</v>
      </c>
      <c r="K498" s="13">
        <f>VLOOKUP(InputData[[#This Row],[PRODUCT ID]],MasterData[],6,0)</f>
        <v>58.3</v>
      </c>
      <c r="L498" s="13">
        <f>InputData[[#This Row],[BUYING PRIZE]]*InputData[[#This Row],[QUANTITY]]</f>
        <v>440</v>
      </c>
      <c r="M498" s="13">
        <f>InputData[[#This Row],[SELLING PRICE]]*InputData[[#This Row],[QUANTITY]]</f>
        <v>466.4</v>
      </c>
      <c r="N498" s="11">
        <f>DAY(InputData[[#This Row],[DATE]])</f>
        <v>18</v>
      </c>
      <c r="O498" s="11" t="str">
        <f t="shared" si="14"/>
        <v>Nov</v>
      </c>
      <c r="P498" s="11">
        <f t="shared" si="15"/>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3">
        <f>VLOOKUP(InputData[[#This Row],[PRODUCT ID]],MasterData[],5,0)</f>
        <v>61</v>
      </c>
      <c r="K499" s="13">
        <f>VLOOKUP(InputData[[#This Row],[PRODUCT ID]],MasterData[],6,0)</f>
        <v>76.25</v>
      </c>
      <c r="L499" s="13">
        <f>InputData[[#This Row],[BUYING PRIZE]]*InputData[[#This Row],[QUANTITY]]</f>
        <v>366</v>
      </c>
      <c r="M499" s="13">
        <f>InputData[[#This Row],[SELLING PRICE]]*InputData[[#This Row],[QUANTITY]]</f>
        <v>457.5</v>
      </c>
      <c r="N499" s="11">
        <f>DAY(InputData[[#This Row],[DATE]])</f>
        <v>21</v>
      </c>
      <c r="O499" s="11" t="str">
        <f t="shared" si="14"/>
        <v>Nov</v>
      </c>
      <c r="P499" s="11">
        <f t="shared" si="15"/>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3">
        <f>VLOOKUP(InputData[[#This Row],[PRODUCT ID]],MasterData[],5,0)</f>
        <v>90</v>
      </c>
      <c r="K500" s="13">
        <f>VLOOKUP(InputData[[#This Row],[PRODUCT ID]],MasterData[],6,0)</f>
        <v>96.3</v>
      </c>
      <c r="L500" s="13">
        <f>InputData[[#This Row],[BUYING PRIZE]]*InputData[[#This Row],[QUANTITY]]</f>
        <v>1080</v>
      </c>
      <c r="M500" s="13">
        <f>InputData[[#This Row],[SELLING PRICE]]*InputData[[#This Row],[QUANTITY]]</f>
        <v>1155.5999999999999</v>
      </c>
      <c r="N500" s="11">
        <f>DAY(InputData[[#This Row],[DATE]])</f>
        <v>23</v>
      </c>
      <c r="O500" s="11" t="str">
        <f t="shared" si="14"/>
        <v>Nov</v>
      </c>
      <c r="P500" s="11">
        <f t="shared" si="15"/>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3">
        <f>VLOOKUP(InputData[[#This Row],[PRODUCT ID]],MasterData[],5,0)</f>
        <v>44</v>
      </c>
      <c r="K501" s="13">
        <f>VLOOKUP(InputData[[#This Row],[PRODUCT ID]],MasterData[],6,0)</f>
        <v>48.84</v>
      </c>
      <c r="L501" s="13">
        <f>InputData[[#This Row],[BUYING PRIZE]]*InputData[[#This Row],[QUANTITY]]</f>
        <v>220</v>
      </c>
      <c r="M501" s="13">
        <f>InputData[[#This Row],[SELLING PRICE]]*InputData[[#This Row],[QUANTITY]]</f>
        <v>244.20000000000002</v>
      </c>
      <c r="N501" s="11">
        <f>DAY(InputData[[#This Row],[DATE]])</f>
        <v>25</v>
      </c>
      <c r="O501" s="11" t="str">
        <f t="shared" si="14"/>
        <v>Nov</v>
      </c>
      <c r="P501" s="11">
        <f t="shared" si="15"/>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3">
        <f>VLOOKUP(InputData[[#This Row],[PRODUCT ID]],MasterData[],5,0)</f>
        <v>89</v>
      </c>
      <c r="K502" s="13">
        <f>VLOOKUP(InputData[[#This Row],[PRODUCT ID]],MasterData[],6,0)</f>
        <v>117.48</v>
      </c>
      <c r="L502" s="13">
        <f>InputData[[#This Row],[BUYING PRIZE]]*InputData[[#This Row],[QUANTITY]]</f>
        <v>445</v>
      </c>
      <c r="M502" s="13">
        <f>InputData[[#This Row],[SELLING PRICE]]*InputData[[#This Row],[QUANTITY]]</f>
        <v>587.4</v>
      </c>
      <c r="N502" s="11">
        <f>DAY(InputData[[#This Row],[DATE]])</f>
        <v>26</v>
      </c>
      <c r="O502" s="11" t="str">
        <f t="shared" si="14"/>
        <v>Nov</v>
      </c>
      <c r="P502" s="11">
        <f t="shared" si="15"/>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3">
        <f>VLOOKUP(InputData[[#This Row],[PRODUCT ID]],MasterData[],5,0)</f>
        <v>55</v>
      </c>
      <c r="K503" s="13">
        <f>VLOOKUP(InputData[[#This Row],[PRODUCT ID]],MasterData[],6,0)</f>
        <v>58.3</v>
      </c>
      <c r="L503" s="13">
        <f>InputData[[#This Row],[BUYING PRIZE]]*InputData[[#This Row],[QUANTITY]]</f>
        <v>825</v>
      </c>
      <c r="M503" s="13">
        <f>InputData[[#This Row],[SELLING PRICE]]*InputData[[#This Row],[QUANTITY]]</f>
        <v>874.5</v>
      </c>
      <c r="N503" s="11">
        <f>DAY(InputData[[#This Row],[DATE]])</f>
        <v>27</v>
      </c>
      <c r="O503" s="11" t="str">
        <f t="shared" si="14"/>
        <v>Nov</v>
      </c>
      <c r="P503" s="11">
        <f t="shared" si="15"/>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3">
        <f>VLOOKUP(InputData[[#This Row],[PRODUCT ID]],MasterData[],5,0)</f>
        <v>93</v>
      </c>
      <c r="K504" s="13">
        <f>VLOOKUP(InputData[[#This Row],[PRODUCT ID]],MasterData[],6,0)</f>
        <v>104.16</v>
      </c>
      <c r="L504" s="13">
        <f>InputData[[#This Row],[BUYING PRIZE]]*InputData[[#This Row],[QUANTITY]]</f>
        <v>744</v>
      </c>
      <c r="M504" s="13">
        <f>InputData[[#This Row],[SELLING PRICE]]*InputData[[#This Row],[QUANTITY]]</f>
        <v>833.28</v>
      </c>
      <c r="N504" s="11">
        <f>DAY(InputData[[#This Row],[DATE]])</f>
        <v>28</v>
      </c>
      <c r="O504" s="11" t="str">
        <f t="shared" si="14"/>
        <v>Nov</v>
      </c>
      <c r="P504" s="11">
        <f t="shared" si="15"/>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3">
        <f>VLOOKUP(InputData[[#This Row],[PRODUCT ID]],MasterData[],5,0)</f>
        <v>12</v>
      </c>
      <c r="K505" s="13">
        <f>VLOOKUP(InputData[[#This Row],[PRODUCT ID]],MasterData[],6,0)</f>
        <v>15.719999999999999</v>
      </c>
      <c r="L505" s="13">
        <f>InputData[[#This Row],[BUYING PRIZE]]*InputData[[#This Row],[QUANTITY]]</f>
        <v>24</v>
      </c>
      <c r="M505" s="13">
        <f>InputData[[#This Row],[SELLING PRICE]]*InputData[[#This Row],[QUANTITY]]</f>
        <v>31.439999999999998</v>
      </c>
      <c r="N505" s="11">
        <f>DAY(InputData[[#This Row],[DATE]])</f>
        <v>30</v>
      </c>
      <c r="O505" s="11" t="str">
        <f t="shared" si="14"/>
        <v>Nov</v>
      </c>
      <c r="P505" s="11">
        <f t="shared" si="15"/>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3">
        <f>VLOOKUP(InputData[[#This Row],[PRODUCT ID]],MasterData[],5,0)</f>
        <v>37</v>
      </c>
      <c r="K506" s="13">
        <f>VLOOKUP(InputData[[#This Row],[PRODUCT ID]],MasterData[],6,0)</f>
        <v>41.81</v>
      </c>
      <c r="L506" s="13">
        <f>InputData[[#This Row],[BUYING PRIZE]]*InputData[[#This Row],[QUANTITY]]</f>
        <v>185</v>
      </c>
      <c r="M506" s="13">
        <f>InputData[[#This Row],[SELLING PRICE]]*InputData[[#This Row],[QUANTITY]]</f>
        <v>209.05</v>
      </c>
      <c r="N506" s="11">
        <f>DAY(InputData[[#This Row],[DATE]])</f>
        <v>3</v>
      </c>
      <c r="O506" s="11" t="str">
        <f t="shared" si="14"/>
        <v>Dec</v>
      </c>
      <c r="P506" s="11">
        <f t="shared" si="15"/>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3">
        <f>VLOOKUP(InputData[[#This Row],[PRODUCT ID]],MasterData[],5,0)</f>
        <v>18</v>
      </c>
      <c r="K507" s="13">
        <f>VLOOKUP(InputData[[#This Row],[PRODUCT ID]],MasterData[],6,0)</f>
        <v>24.66</v>
      </c>
      <c r="L507" s="13">
        <f>InputData[[#This Row],[BUYING PRIZE]]*InputData[[#This Row],[QUANTITY]]</f>
        <v>180</v>
      </c>
      <c r="M507" s="13">
        <f>InputData[[#This Row],[SELLING PRICE]]*InputData[[#This Row],[QUANTITY]]</f>
        <v>246.6</v>
      </c>
      <c r="N507" s="11">
        <f>DAY(InputData[[#This Row],[DATE]])</f>
        <v>4</v>
      </c>
      <c r="O507" s="11" t="str">
        <f t="shared" si="14"/>
        <v>Dec</v>
      </c>
      <c r="P507" s="11">
        <f t="shared" si="15"/>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3">
        <f>VLOOKUP(InputData[[#This Row],[PRODUCT ID]],MasterData[],5,0)</f>
        <v>76</v>
      </c>
      <c r="K508" s="13">
        <f>VLOOKUP(InputData[[#This Row],[PRODUCT ID]],MasterData[],6,0)</f>
        <v>82.08</v>
      </c>
      <c r="L508" s="13">
        <f>InputData[[#This Row],[BUYING PRIZE]]*InputData[[#This Row],[QUANTITY]]</f>
        <v>1140</v>
      </c>
      <c r="M508" s="13">
        <f>InputData[[#This Row],[SELLING PRICE]]*InputData[[#This Row],[QUANTITY]]</f>
        <v>1231.2</v>
      </c>
      <c r="N508" s="11">
        <f>DAY(InputData[[#This Row],[DATE]])</f>
        <v>4</v>
      </c>
      <c r="O508" s="11" t="str">
        <f t="shared" si="14"/>
        <v>Dec</v>
      </c>
      <c r="P508" s="11">
        <f t="shared" si="15"/>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3">
        <f>VLOOKUP(InputData[[#This Row],[PRODUCT ID]],MasterData[],5,0)</f>
        <v>72</v>
      </c>
      <c r="K509" s="13">
        <f>VLOOKUP(InputData[[#This Row],[PRODUCT ID]],MasterData[],6,0)</f>
        <v>79.92</v>
      </c>
      <c r="L509" s="13">
        <f>InputData[[#This Row],[BUYING PRIZE]]*InputData[[#This Row],[QUANTITY]]</f>
        <v>864</v>
      </c>
      <c r="M509" s="13">
        <f>InputData[[#This Row],[SELLING PRICE]]*InputData[[#This Row],[QUANTITY]]</f>
        <v>959.04</v>
      </c>
      <c r="N509" s="11">
        <f>DAY(InputData[[#This Row],[DATE]])</f>
        <v>7</v>
      </c>
      <c r="O509" s="11" t="str">
        <f t="shared" si="14"/>
        <v>Dec</v>
      </c>
      <c r="P509" s="11">
        <f t="shared" si="15"/>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3">
        <f>VLOOKUP(InputData[[#This Row],[PRODUCT ID]],MasterData[],5,0)</f>
        <v>13</v>
      </c>
      <c r="K510" s="13">
        <f>VLOOKUP(InputData[[#This Row],[PRODUCT ID]],MasterData[],6,0)</f>
        <v>16.64</v>
      </c>
      <c r="L510" s="13">
        <f>InputData[[#This Row],[BUYING PRIZE]]*InputData[[#This Row],[QUANTITY]]</f>
        <v>169</v>
      </c>
      <c r="M510" s="13">
        <f>InputData[[#This Row],[SELLING PRICE]]*InputData[[#This Row],[QUANTITY]]</f>
        <v>216.32</v>
      </c>
      <c r="N510" s="11">
        <f>DAY(InputData[[#This Row],[DATE]])</f>
        <v>7</v>
      </c>
      <c r="O510" s="11" t="str">
        <f t="shared" si="14"/>
        <v>Dec</v>
      </c>
      <c r="P510" s="11">
        <f t="shared" si="15"/>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3">
        <f>VLOOKUP(InputData[[#This Row],[PRODUCT ID]],MasterData[],5,0)</f>
        <v>72</v>
      </c>
      <c r="K511" s="13">
        <f>VLOOKUP(InputData[[#This Row],[PRODUCT ID]],MasterData[],6,0)</f>
        <v>79.92</v>
      </c>
      <c r="L511" s="13">
        <f>InputData[[#This Row],[BUYING PRIZE]]*InputData[[#This Row],[QUANTITY]]</f>
        <v>360</v>
      </c>
      <c r="M511" s="13">
        <f>InputData[[#This Row],[SELLING PRICE]]*InputData[[#This Row],[QUANTITY]]</f>
        <v>399.6</v>
      </c>
      <c r="N511" s="11">
        <f>DAY(InputData[[#This Row],[DATE]])</f>
        <v>7</v>
      </c>
      <c r="O511" s="11" t="str">
        <f t="shared" si="14"/>
        <v>Dec</v>
      </c>
      <c r="P511" s="11">
        <f t="shared" si="15"/>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3">
        <f>VLOOKUP(InputData[[#This Row],[PRODUCT ID]],MasterData[],5,0)</f>
        <v>48</v>
      </c>
      <c r="K512" s="13">
        <f>VLOOKUP(InputData[[#This Row],[PRODUCT ID]],MasterData[],6,0)</f>
        <v>57.120000000000005</v>
      </c>
      <c r="L512" s="13">
        <f>InputData[[#This Row],[BUYING PRIZE]]*InputData[[#This Row],[QUANTITY]]</f>
        <v>240</v>
      </c>
      <c r="M512" s="13">
        <f>InputData[[#This Row],[SELLING PRICE]]*InputData[[#This Row],[QUANTITY]]</f>
        <v>285.60000000000002</v>
      </c>
      <c r="N512" s="11">
        <f>DAY(InputData[[#This Row],[DATE]])</f>
        <v>11</v>
      </c>
      <c r="O512" s="11" t="str">
        <f t="shared" si="14"/>
        <v>Dec</v>
      </c>
      <c r="P512" s="11">
        <f t="shared" si="15"/>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3">
        <f>VLOOKUP(InputData[[#This Row],[PRODUCT ID]],MasterData[],5,0)</f>
        <v>112</v>
      </c>
      <c r="K513" s="13">
        <f>VLOOKUP(InputData[[#This Row],[PRODUCT ID]],MasterData[],6,0)</f>
        <v>122.08</v>
      </c>
      <c r="L513" s="13">
        <f>InputData[[#This Row],[BUYING PRIZE]]*InputData[[#This Row],[QUANTITY]]</f>
        <v>1008</v>
      </c>
      <c r="M513" s="13">
        <f>InputData[[#This Row],[SELLING PRICE]]*InputData[[#This Row],[QUANTITY]]</f>
        <v>1098.72</v>
      </c>
      <c r="N513" s="11">
        <f>DAY(InputData[[#This Row],[DATE]])</f>
        <v>11</v>
      </c>
      <c r="O513" s="11" t="str">
        <f t="shared" si="14"/>
        <v>Dec</v>
      </c>
      <c r="P513" s="11">
        <f t="shared" si="15"/>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3">
        <f>VLOOKUP(InputData[[#This Row],[PRODUCT ID]],MasterData[],5,0)</f>
        <v>112</v>
      </c>
      <c r="K514" s="13">
        <f>VLOOKUP(InputData[[#This Row],[PRODUCT ID]],MasterData[],6,0)</f>
        <v>146.72</v>
      </c>
      <c r="L514" s="13">
        <f>InputData[[#This Row],[BUYING PRIZE]]*InputData[[#This Row],[QUANTITY]]</f>
        <v>1120</v>
      </c>
      <c r="M514" s="13">
        <f>InputData[[#This Row],[SELLING PRICE]]*InputData[[#This Row],[QUANTITY]]</f>
        <v>1467.2</v>
      </c>
      <c r="N514" s="11">
        <f>DAY(InputData[[#This Row],[DATE]])</f>
        <v>11</v>
      </c>
      <c r="O514" s="11" t="str">
        <f t="shared" ref="O514:O528" si="16">TEXT(A514, "mmm")</f>
        <v>Dec</v>
      </c>
      <c r="P514" s="11">
        <f t="shared" ref="P514:P528" si="17">YEAR(A514)</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3">
        <f>VLOOKUP(InputData[[#This Row],[PRODUCT ID]],MasterData[],5,0)</f>
        <v>148</v>
      </c>
      <c r="K515" s="13">
        <f>VLOOKUP(InputData[[#This Row],[PRODUCT ID]],MasterData[],6,0)</f>
        <v>201.28</v>
      </c>
      <c r="L515" s="13">
        <f>InputData[[#This Row],[BUYING PRIZE]]*InputData[[#This Row],[QUANTITY]]</f>
        <v>1332</v>
      </c>
      <c r="M515" s="13">
        <f>InputData[[#This Row],[SELLING PRICE]]*InputData[[#This Row],[QUANTITY]]</f>
        <v>1811.52</v>
      </c>
      <c r="N515" s="11">
        <f>DAY(InputData[[#This Row],[DATE]])</f>
        <v>12</v>
      </c>
      <c r="O515" s="11" t="str">
        <f t="shared" si="16"/>
        <v>Dec</v>
      </c>
      <c r="P515" s="11">
        <f t="shared" si="17"/>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3">
        <f>VLOOKUP(InputData[[#This Row],[PRODUCT ID]],MasterData[],5,0)</f>
        <v>138</v>
      </c>
      <c r="K516" s="13">
        <f>VLOOKUP(InputData[[#This Row],[PRODUCT ID]],MasterData[],6,0)</f>
        <v>173.88</v>
      </c>
      <c r="L516" s="13">
        <f>InputData[[#This Row],[BUYING PRIZE]]*InputData[[#This Row],[QUANTITY]]</f>
        <v>1380</v>
      </c>
      <c r="M516" s="13">
        <f>InputData[[#This Row],[SELLING PRICE]]*InputData[[#This Row],[QUANTITY]]</f>
        <v>1738.8</v>
      </c>
      <c r="N516" s="11">
        <f>DAY(InputData[[#This Row],[DATE]])</f>
        <v>12</v>
      </c>
      <c r="O516" s="11" t="str">
        <f t="shared" si="16"/>
        <v>Dec</v>
      </c>
      <c r="P516" s="11">
        <f t="shared" si="17"/>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3">
        <f>VLOOKUP(InputData[[#This Row],[PRODUCT ID]],MasterData[],5,0)</f>
        <v>133</v>
      </c>
      <c r="K517" s="13">
        <f>VLOOKUP(InputData[[#This Row],[PRODUCT ID]],MasterData[],6,0)</f>
        <v>155.61000000000001</v>
      </c>
      <c r="L517" s="13">
        <f>InputData[[#This Row],[BUYING PRIZE]]*InputData[[#This Row],[QUANTITY]]</f>
        <v>532</v>
      </c>
      <c r="M517" s="13">
        <f>InputData[[#This Row],[SELLING PRICE]]*InputData[[#This Row],[QUANTITY]]</f>
        <v>622.44000000000005</v>
      </c>
      <c r="N517" s="11">
        <f>DAY(InputData[[#This Row],[DATE]])</f>
        <v>14</v>
      </c>
      <c r="O517" s="11" t="str">
        <f t="shared" si="16"/>
        <v>Dec</v>
      </c>
      <c r="P517" s="11">
        <f t="shared" si="17"/>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3">
        <f>VLOOKUP(InputData[[#This Row],[PRODUCT ID]],MasterData[],5,0)</f>
        <v>6</v>
      </c>
      <c r="K518" s="13">
        <f>VLOOKUP(InputData[[#This Row],[PRODUCT ID]],MasterData[],6,0)</f>
        <v>7.8599999999999994</v>
      </c>
      <c r="L518" s="13">
        <f>InputData[[#This Row],[BUYING PRIZE]]*InputData[[#This Row],[QUANTITY]]</f>
        <v>78</v>
      </c>
      <c r="M518" s="13">
        <f>InputData[[#This Row],[SELLING PRICE]]*InputData[[#This Row],[QUANTITY]]</f>
        <v>102.17999999999999</v>
      </c>
      <c r="N518" s="11">
        <f>DAY(InputData[[#This Row],[DATE]])</f>
        <v>15</v>
      </c>
      <c r="O518" s="11" t="str">
        <f t="shared" si="16"/>
        <v>Dec</v>
      </c>
      <c r="P518" s="11">
        <f t="shared" si="17"/>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3">
        <f>VLOOKUP(InputData[[#This Row],[PRODUCT ID]],MasterData[],5,0)</f>
        <v>76</v>
      </c>
      <c r="K519" s="13">
        <f>VLOOKUP(InputData[[#This Row],[PRODUCT ID]],MasterData[],6,0)</f>
        <v>82.08</v>
      </c>
      <c r="L519" s="13">
        <f>InputData[[#This Row],[BUYING PRIZE]]*InputData[[#This Row],[QUANTITY]]</f>
        <v>532</v>
      </c>
      <c r="M519" s="13">
        <f>InputData[[#This Row],[SELLING PRICE]]*InputData[[#This Row],[QUANTITY]]</f>
        <v>574.55999999999995</v>
      </c>
      <c r="N519" s="11">
        <f>DAY(InputData[[#This Row],[DATE]])</f>
        <v>19</v>
      </c>
      <c r="O519" s="11" t="str">
        <f t="shared" si="16"/>
        <v>Dec</v>
      </c>
      <c r="P519" s="11">
        <f t="shared" si="17"/>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3">
        <f>VLOOKUP(InputData[[#This Row],[PRODUCT ID]],MasterData[],5,0)</f>
        <v>44</v>
      </c>
      <c r="K520" s="13">
        <f>VLOOKUP(InputData[[#This Row],[PRODUCT ID]],MasterData[],6,0)</f>
        <v>48.4</v>
      </c>
      <c r="L520" s="13">
        <f>InputData[[#This Row],[BUYING PRIZE]]*InputData[[#This Row],[QUANTITY]]</f>
        <v>616</v>
      </c>
      <c r="M520" s="13">
        <f>InputData[[#This Row],[SELLING PRICE]]*InputData[[#This Row],[QUANTITY]]</f>
        <v>677.6</v>
      </c>
      <c r="N520" s="11">
        <f>DAY(InputData[[#This Row],[DATE]])</f>
        <v>19</v>
      </c>
      <c r="O520" s="11" t="str">
        <f t="shared" si="16"/>
        <v>Dec</v>
      </c>
      <c r="P520" s="11">
        <f t="shared" si="17"/>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3">
        <f>VLOOKUP(InputData[[#This Row],[PRODUCT ID]],MasterData[],5,0)</f>
        <v>6</v>
      </c>
      <c r="K521" s="13">
        <f>VLOOKUP(InputData[[#This Row],[PRODUCT ID]],MasterData[],6,0)</f>
        <v>7.8599999999999994</v>
      </c>
      <c r="L521" s="13">
        <f>InputData[[#This Row],[BUYING PRIZE]]*InputData[[#This Row],[QUANTITY]]</f>
        <v>66</v>
      </c>
      <c r="M521" s="13">
        <f>InputData[[#This Row],[SELLING PRICE]]*InputData[[#This Row],[QUANTITY]]</f>
        <v>86.46</v>
      </c>
      <c r="N521" s="11">
        <f>DAY(InputData[[#This Row],[DATE]])</f>
        <v>19</v>
      </c>
      <c r="O521" s="11" t="str">
        <f t="shared" si="16"/>
        <v>Dec</v>
      </c>
      <c r="P521" s="11">
        <f t="shared" si="17"/>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3">
        <f>VLOOKUP(InputData[[#This Row],[PRODUCT ID]],MasterData[],5,0)</f>
        <v>75</v>
      </c>
      <c r="K522" s="13">
        <f>VLOOKUP(InputData[[#This Row],[PRODUCT ID]],MasterData[],6,0)</f>
        <v>85.5</v>
      </c>
      <c r="L522" s="13">
        <f>InputData[[#This Row],[BUYING PRIZE]]*InputData[[#This Row],[QUANTITY]]</f>
        <v>750</v>
      </c>
      <c r="M522" s="13">
        <f>InputData[[#This Row],[SELLING PRICE]]*InputData[[#This Row],[QUANTITY]]</f>
        <v>855</v>
      </c>
      <c r="N522" s="11">
        <f>DAY(InputData[[#This Row],[DATE]])</f>
        <v>21</v>
      </c>
      <c r="O522" s="11" t="str">
        <f t="shared" si="16"/>
        <v>Dec</v>
      </c>
      <c r="P522" s="11">
        <f t="shared" si="17"/>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3">
        <f>VLOOKUP(InputData[[#This Row],[PRODUCT ID]],MasterData[],5,0)</f>
        <v>83</v>
      </c>
      <c r="K523" s="13">
        <f>VLOOKUP(InputData[[#This Row],[PRODUCT ID]],MasterData[],6,0)</f>
        <v>94.62</v>
      </c>
      <c r="L523" s="13">
        <f>InputData[[#This Row],[BUYING PRIZE]]*InputData[[#This Row],[QUANTITY]]</f>
        <v>1245</v>
      </c>
      <c r="M523" s="13">
        <f>InputData[[#This Row],[SELLING PRICE]]*InputData[[#This Row],[QUANTITY]]</f>
        <v>1419.3000000000002</v>
      </c>
      <c r="N523" s="11">
        <f>DAY(InputData[[#This Row],[DATE]])</f>
        <v>29</v>
      </c>
      <c r="O523" s="11" t="str">
        <f t="shared" si="16"/>
        <v>Dec</v>
      </c>
      <c r="P523" s="11">
        <f t="shared" si="17"/>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3">
        <f>VLOOKUP(InputData[[#This Row],[PRODUCT ID]],MasterData[],5,0)</f>
        <v>120</v>
      </c>
      <c r="K524" s="13">
        <f>VLOOKUP(InputData[[#This Row],[PRODUCT ID]],MasterData[],6,0)</f>
        <v>162</v>
      </c>
      <c r="L524" s="13">
        <f>InputData[[#This Row],[BUYING PRIZE]]*InputData[[#This Row],[QUANTITY]]</f>
        <v>120</v>
      </c>
      <c r="M524" s="13">
        <f>InputData[[#This Row],[SELLING PRICE]]*InputData[[#This Row],[QUANTITY]]</f>
        <v>162</v>
      </c>
      <c r="N524" s="11">
        <f>DAY(InputData[[#This Row],[DATE]])</f>
        <v>29</v>
      </c>
      <c r="O524" s="11" t="str">
        <f t="shared" si="16"/>
        <v>Dec</v>
      </c>
      <c r="P524" s="11">
        <f t="shared" si="17"/>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3">
        <f>VLOOKUP(InputData[[#This Row],[PRODUCT ID]],MasterData[],5,0)</f>
        <v>138</v>
      </c>
      <c r="K525" s="13">
        <f>VLOOKUP(InputData[[#This Row],[PRODUCT ID]],MasterData[],6,0)</f>
        <v>173.88</v>
      </c>
      <c r="L525" s="13">
        <f>InputData[[#This Row],[BUYING PRIZE]]*InputData[[#This Row],[QUANTITY]]</f>
        <v>1932</v>
      </c>
      <c r="M525" s="13">
        <f>InputData[[#This Row],[SELLING PRICE]]*InputData[[#This Row],[QUANTITY]]</f>
        <v>2434.3199999999997</v>
      </c>
      <c r="N525" s="11">
        <f>DAY(InputData[[#This Row],[DATE]])</f>
        <v>30</v>
      </c>
      <c r="O525" s="11" t="str">
        <f t="shared" si="16"/>
        <v>Dec</v>
      </c>
      <c r="P525" s="11">
        <f t="shared" si="17"/>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3">
        <f>VLOOKUP(InputData[[#This Row],[PRODUCT ID]],MasterData[],5,0)</f>
        <v>95</v>
      </c>
      <c r="K526" s="13">
        <f>VLOOKUP(InputData[[#This Row],[PRODUCT ID]],MasterData[],6,0)</f>
        <v>119.7</v>
      </c>
      <c r="L526" s="13">
        <f>InputData[[#This Row],[BUYING PRIZE]]*InputData[[#This Row],[QUANTITY]]</f>
        <v>1140</v>
      </c>
      <c r="M526" s="13">
        <f>InputData[[#This Row],[SELLING PRICE]]*InputData[[#This Row],[QUANTITY]]</f>
        <v>1436.4</v>
      </c>
      <c r="N526" s="11">
        <f>DAY(InputData[[#This Row],[DATE]])</f>
        <v>31</v>
      </c>
      <c r="O526" s="11" t="str">
        <f t="shared" si="16"/>
        <v>Dec</v>
      </c>
      <c r="P526" s="11">
        <f t="shared" si="17"/>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3">
        <f>VLOOKUP(InputData[[#This Row],[PRODUCT ID]],MasterData[],5,0)</f>
        <v>44</v>
      </c>
      <c r="K527" s="13">
        <f>VLOOKUP(InputData[[#This Row],[PRODUCT ID]],MasterData[],6,0)</f>
        <v>48.4</v>
      </c>
      <c r="L527" s="13">
        <f>InputData[[#This Row],[BUYING PRIZE]]*InputData[[#This Row],[QUANTITY]]</f>
        <v>264</v>
      </c>
      <c r="M527" s="13">
        <f>InputData[[#This Row],[SELLING PRICE]]*InputData[[#This Row],[QUANTITY]]</f>
        <v>290.39999999999998</v>
      </c>
      <c r="N527" s="11">
        <f>DAY(InputData[[#This Row],[DATE]])</f>
        <v>31</v>
      </c>
      <c r="O527" s="11" t="str">
        <f t="shared" si="16"/>
        <v>Dec</v>
      </c>
      <c r="P527" s="11">
        <f t="shared" si="17"/>
        <v>2022</v>
      </c>
    </row>
    <row r="528" spans="1:16" x14ac:dyDescent="0.35">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3">
        <f>VLOOKUP(InputData[[#This Row],[PRODUCT ID]],MasterData[],5,0)</f>
        <v>44</v>
      </c>
      <c r="K528" s="13">
        <f>VLOOKUP(InputData[[#This Row],[PRODUCT ID]],MasterData[],6,0)</f>
        <v>48.4</v>
      </c>
      <c r="L528" s="13">
        <f>InputData[[#This Row],[BUYING PRIZE]]*InputData[[#This Row],[QUANTITY]]</f>
        <v>132</v>
      </c>
      <c r="M528" s="13">
        <f>InputData[[#This Row],[SELLING PRICE]]*InputData[[#This Row],[QUANTITY]]</f>
        <v>145.19999999999999</v>
      </c>
      <c r="N528" s="11">
        <f>DAY(InputData[[#This Row],[DATE]])</f>
        <v>31</v>
      </c>
      <c r="O528" s="11" t="str">
        <f t="shared" si="16"/>
        <v>Dec</v>
      </c>
      <c r="P528" s="11">
        <f t="shared" si="17"/>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3EA3-1AFB-4162-A497-0429743E1B60}">
  <sheetPr>
    <tabColor theme="3" tint="0.59999389629810485"/>
  </sheetPr>
  <dimension ref="A1:W48"/>
  <sheetViews>
    <sheetView topLeftCell="G1" zoomScale="47" zoomScaleNormal="47" workbookViewId="0">
      <selection activeCell="O27" sqref="O27"/>
    </sheetView>
  </sheetViews>
  <sheetFormatPr defaultRowHeight="14.5" x14ac:dyDescent="0.35"/>
  <cols>
    <col min="1" max="1" width="18.6328125" bestFit="1" customWidth="1"/>
    <col min="2" max="2" width="35.90625" bestFit="1" customWidth="1"/>
    <col min="4" max="4" width="35.90625" bestFit="1" customWidth="1"/>
    <col min="5" max="5" width="34.90625" bestFit="1" customWidth="1"/>
    <col min="6" max="9" width="25.6328125" customWidth="1"/>
    <col min="11" max="11" width="18.6328125" bestFit="1" customWidth="1"/>
    <col min="12" max="12" width="35.90625" bestFit="1" customWidth="1"/>
    <col min="13" max="13" width="34.90625" bestFit="1" customWidth="1"/>
    <col min="14" max="14" width="22.54296875" customWidth="1"/>
    <col min="15" max="18" width="13.90625" customWidth="1"/>
    <col min="21" max="21" width="18.6328125" bestFit="1" customWidth="1"/>
    <col min="22" max="22" width="35.90625" bestFit="1" customWidth="1"/>
    <col min="23" max="23" width="34.90625" bestFit="1" customWidth="1"/>
    <col min="24" max="24" width="13.6328125" customWidth="1"/>
    <col min="25" max="25" width="8.1796875" bestFit="1" customWidth="1"/>
    <col min="26" max="26" width="16.7265625" bestFit="1" customWidth="1"/>
    <col min="27" max="27" width="26.36328125" bestFit="1" customWidth="1"/>
    <col min="28" max="28" width="4.08984375" bestFit="1" customWidth="1"/>
    <col min="29" max="29" width="32.26953125" bestFit="1" customWidth="1"/>
    <col min="30" max="30" width="21.54296875" bestFit="1" customWidth="1"/>
    <col min="31" max="31" width="25.81640625" bestFit="1" customWidth="1"/>
  </cols>
  <sheetData>
    <row r="1" spans="1:23" x14ac:dyDescent="0.35">
      <c r="A1" s="14" t="s">
        <v>120</v>
      </c>
      <c r="B1" t="s">
        <v>119</v>
      </c>
      <c r="D1" t="s">
        <v>119</v>
      </c>
      <c r="E1" t="s">
        <v>121</v>
      </c>
      <c r="K1" s="14" t="s">
        <v>120</v>
      </c>
      <c r="L1" t="s">
        <v>119</v>
      </c>
      <c r="M1" t="s">
        <v>121</v>
      </c>
      <c r="P1" t="b">
        <v>1</v>
      </c>
      <c r="Q1" t="b">
        <v>1</v>
      </c>
      <c r="R1" t="b">
        <v>1</v>
      </c>
    </row>
    <row r="2" spans="1:23" x14ac:dyDescent="0.35">
      <c r="A2" s="15">
        <v>1</v>
      </c>
      <c r="B2" s="13">
        <v>13167.810000000001</v>
      </c>
      <c r="D2" s="25">
        <v>401411.91999999969</v>
      </c>
      <c r="E2" s="11">
        <v>332504</v>
      </c>
      <c r="F2" s="17"/>
      <c r="G2" s="17"/>
      <c r="H2" s="17"/>
      <c r="I2" s="17"/>
      <c r="K2" s="15" t="s">
        <v>122</v>
      </c>
      <c r="L2" s="11">
        <v>41346.959999999992</v>
      </c>
      <c r="M2" s="11">
        <v>34290</v>
      </c>
      <c r="N2" s="17"/>
      <c r="O2" s="21" t="s">
        <v>137</v>
      </c>
      <c r="P2" s="21" t="s">
        <v>138</v>
      </c>
      <c r="Q2" s="21" t="s">
        <v>139</v>
      </c>
      <c r="R2" s="21" t="s">
        <v>140</v>
      </c>
    </row>
    <row r="3" spans="1:23" x14ac:dyDescent="0.35">
      <c r="A3" s="15">
        <v>2</v>
      </c>
      <c r="B3" s="13">
        <v>13210.220000000001</v>
      </c>
      <c r="D3" s="20"/>
      <c r="K3" s="15" t="s">
        <v>123</v>
      </c>
      <c r="L3" s="11">
        <v>30857.300000000003</v>
      </c>
      <c r="M3" s="11">
        <v>25341</v>
      </c>
      <c r="N3" s="17"/>
      <c r="O3" s="21" t="s">
        <v>122</v>
      </c>
      <c r="P3" s="17">
        <f>IF($P$1 = TRUE,VLOOKUP(O3,K2:M13,2,0),"")</f>
        <v>41346.959999999992</v>
      </c>
      <c r="Q3" s="17">
        <f>IF($Q$1 = TRUE, VLOOKUP(O3,K2:M13,2,0)-VLOOKUP(O3,K2:M13,3,0),"")</f>
        <v>7056.9599999999919</v>
      </c>
      <c r="R3" s="18">
        <f>IF($R$1 = TRUE, Q3/VLOOKUP(O3,K2:M13,3,0), "")</f>
        <v>0.20580227471566032</v>
      </c>
      <c r="U3" s="14" t="s">
        <v>120</v>
      </c>
      <c r="V3" t="s">
        <v>119</v>
      </c>
      <c r="W3" t="s">
        <v>121</v>
      </c>
    </row>
    <row r="4" spans="1:23" x14ac:dyDescent="0.35">
      <c r="A4" s="15">
        <v>3</v>
      </c>
      <c r="B4" s="13">
        <v>20202.099999999995</v>
      </c>
      <c r="D4" s="20"/>
      <c r="K4" s="15" t="s">
        <v>124</v>
      </c>
      <c r="L4" s="11">
        <v>28616.65</v>
      </c>
      <c r="M4" s="11">
        <v>23437</v>
      </c>
      <c r="N4" s="17"/>
      <c r="O4" s="21" t="s">
        <v>123</v>
      </c>
      <c r="P4" s="17">
        <f t="shared" ref="P4:P14" si="0">IF($P$1 = TRUE,VLOOKUP(O4,K3:M14,2,0),"")</f>
        <v>30857.300000000003</v>
      </c>
      <c r="Q4" s="17">
        <f t="shared" ref="Q4:Q14" si="1">IF($Q$1 = TRUE, VLOOKUP(O4,K3:M14,2,0)-VLOOKUP(O4,K3:M14,3,0),"")</f>
        <v>5516.3000000000029</v>
      </c>
      <c r="R4" s="18">
        <f t="shared" ref="R4:R14" si="2">IF($R$1 = TRUE, Q4/VLOOKUP(O4,K3:M14,3,0), "")</f>
        <v>0.21768280651907987</v>
      </c>
      <c r="U4" s="15" t="s">
        <v>7</v>
      </c>
      <c r="V4" s="11">
        <v>9764.7199999999993</v>
      </c>
      <c r="W4" s="11">
        <v>9212</v>
      </c>
    </row>
    <row r="5" spans="1:23" x14ac:dyDescent="0.35">
      <c r="A5" s="15">
        <v>4</v>
      </c>
      <c r="B5" s="13">
        <v>11312.2</v>
      </c>
      <c r="D5" s="20"/>
      <c r="F5" s="28" t="s">
        <v>141</v>
      </c>
      <c r="G5" s="26" t="str">
        <f ca="1">VLOOKUP(1,F5:H13,2,0)</f>
        <v>Category04</v>
      </c>
      <c r="H5" s="27">
        <f ca="1">VLOOKUP(1,F5:H13,3,0)</f>
        <v>95269.4</v>
      </c>
      <c r="K5" s="15" t="s">
        <v>125</v>
      </c>
      <c r="L5" s="11">
        <v>26579.11</v>
      </c>
      <c r="M5" s="11">
        <v>21282</v>
      </c>
      <c r="N5" s="17"/>
      <c r="O5" s="21" t="s">
        <v>124</v>
      </c>
      <c r="P5" s="17">
        <f t="shared" si="0"/>
        <v>28616.65</v>
      </c>
      <c r="Q5" s="17">
        <f t="shared" si="1"/>
        <v>5179.6500000000015</v>
      </c>
      <c r="R5" s="18">
        <f t="shared" si="2"/>
        <v>0.22100311473311438</v>
      </c>
      <c r="U5" s="16" t="s">
        <v>9</v>
      </c>
      <c r="V5" s="11">
        <v>9764.7199999999993</v>
      </c>
      <c r="W5" s="11">
        <v>9212</v>
      </c>
    </row>
    <row r="6" spans="1:23" x14ac:dyDescent="0.35">
      <c r="A6" s="15">
        <v>5</v>
      </c>
      <c r="B6" s="13">
        <v>11711.449999999999</v>
      </c>
      <c r="D6" s="22" t="s">
        <v>120</v>
      </c>
      <c r="E6" t="s">
        <v>119</v>
      </c>
      <c r="K6" s="15" t="s">
        <v>126</v>
      </c>
      <c r="L6" s="11">
        <v>30910.45</v>
      </c>
      <c r="M6" s="11">
        <v>26526</v>
      </c>
      <c r="N6" s="17"/>
      <c r="O6" s="21" t="s">
        <v>125</v>
      </c>
      <c r="P6" s="17">
        <f t="shared" si="0"/>
        <v>26579.11</v>
      </c>
      <c r="Q6" s="17">
        <f t="shared" si="1"/>
        <v>5297.1100000000006</v>
      </c>
      <c r="R6" s="18">
        <f t="shared" si="2"/>
        <v>0.24890094915891367</v>
      </c>
      <c r="U6" s="15" t="s">
        <v>11</v>
      </c>
      <c r="V6" s="11">
        <v>13423.199999999999</v>
      </c>
      <c r="W6" s="11">
        <v>9870</v>
      </c>
    </row>
    <row r="7" spans="1:23" x14ac:dyDescent="0.35">
      <c r="A7" s="15">
        <v>6</v>
      </c>
      <c r="B7" s="13">
        <v>14365.540000000005</v>
      </c>
      <c r="D7" s="23" t="s">
        <v>8</v>
      </c>
      <c r="E7" s="11">
        <v>69261.950000000012</v>
      </c>
      <c r="F7" s="24" cm="1">
        <f t="array" aca="1" ref="F7:F11" ca="1">RANK(_xlfn.ANCHORARRAY(H7),_xlfn.ANCHORARRAY(H7))</f>
        <v>4</v>
      </c>
      <c r="G7" s="20" t="str" cm="1">
        <f t="array" aca="1" ref="G7:G11" ca="1">OFFSET($D$6,1,0,COUNT(E6:E11))</f>
        <v>Category01</v>
      </c>
      <c r="H7" s="17" cm="1">
        <f t="array" aca="1" ref="H7:H11" ca="1">OFFSET($D$6,1,1,COUNT(E6:E11))</f>
        <v>69261.950000000012</v>
      </c>
      <c r="I7" s="17"/>
      <c r="K7" s="15" t="s">
        <v>127</v>
      </c>
      <c r="L7" s="11">
        <v>30533.710000000003</v>
      </c>
      <c r="M7" s="11">
        <v>24879</v>
      </c>
      <c r="N7" s="17"/>
      <c r="O7" s="21" t="s">
        <v>126</v>
      </c>
      <c r="P7" s="17">
        <f t="shared" si="0"/>
        <v>30910.45</v>
      </c>
      <c r="Q7" s="17">
        <f t="shared" si="1"/>
        <v>4384.4500000000007</v>
      </c>
      <c r="R7" s="18">
        <f t="shared" si="2"/>
        <v>0.16528877327904701</v>
      </c>
      <c r="U7" s="15" t="s">
        <v>13</v>
      </c>
      <c r="V7" s="11">
        <v>6394.2599999999993</v>
      </c>
      <c r="W7" s="11">
        <v>5609</v>
      </c>
    </row>
    <row r="8" spans="1:23" x14ac:dyDescent="0.35">
      <c r="A8" s="15">
        <v>7</v>
      </c>
      <c r="B8" s="13">
        <v>7132.79</v>
      </c>
      <c r="D8" s="23" t="s">
        <v>28</v>
      </c>
      <c r="E8" s="11">
        <v>92963.87</v>
      </c>
      <c r="F8" s="24">
        <f ca="1"/>
        <v>2</v>
      </c>
      <c r="G8" s="21" t="str">
        <f ca="1"/>
        <v>Category02</v>
      </c>
      <c r="H8" s="17">
        <f ca="1"/>
        <v>92963.87</v>
      </c>
      <c r="I8" s="17"/>
      <c r="K8" s="15" t="s">
        <v>128</v>
      </c>
      <c r="L8" s="11">
        <v>35251.79</v>
      </c>
      <c r="M8" s="11">
        <v>29878</v>
      </c>
      <c r="N8" s="17"/>
      <c r="O8" s="21" t="s">
        <v>127</v>
      </c>
      <c r="P8" s="17">
        <f t="shared" si="0"/>
        <v>30533.710000000003</v>
      </c>
      <c r="Q8" s="17">
        <f t="shared" si="1"/>
        <v>5654.7100000000028</v>
      </c>
      <c r="R8" s="18">
        <f t="shared" si="2"/>
        <v>0.22728847622492876</v>
      </c>
      <c r="U8" s="15" t="s">
        <v>15</v>
      </c>
      <c r="V8" s="11">
        <v>6056.1600000000008</v>
      </c>
      <c r="W8" s="11">
        <v>5456</v>
      </c>
    </row>
    <row r="9" spans="1:23" x14ac:dyDescent="0.35">
      <c r="A9" s="15">
        <v>8</v>
      </c>
      <c r="B9" s="13">
        <v>14262.46</v>
      </c>
      <c r="D9" s="23" t="s">
        <v>49</v>
      </c>
      <c r="E9" s="11">
        <v>52299.509999999995</v>
      </c>
      <c r="F9" s="24">
        <f ca="1"/>
        <v>5</v>
      </c>
      <c r="G9" s="21" t="str">
        <f ca="1"/>
        <v>Category03</v>
      </c>
      <c r="H9" s="17">
        <f ca="1"/>
        <v>52299.509999999995</v>
      </c>
      <c r="I9" s="17"/>
      <c r="K9" s="15" t="s">
        <v>129</v>
      </c>
      <c r="L9" s="11">
        <v>35350.400000000016</v>
      </c>
      <c r="M9" s="11">
        <v>29831</v>
      </c>
      <c r="N9" s="17"/>
      <c r="O9" s="21" t="s">
        <v>128</v>
      </c>
      <c r="P9" s="17">
        <f t="shared" si="0"/>
        <v>35251.79</v>
      </c>
      <c r="Q9" s="17">
        <f t="shared" si="1"/>
        <v>5373.7900000000009</v>
      </c>
      <c r="R9" s="18">
        <f t="shared" si="2"/>
        <v>0.1798577548698039</v>
      </c>
      <c r="U9" s="15" t="s">
        <v>17</v>
      </c>
      <c r="V9" s="11">
        <v>15716.61</v>
      </c>
      <c r="W9" s="11">
        <v>13433</v>
      </c>
    </row>
    <row r="10" spans="1:23" x14ac:dyDescent="0.35">
      <c r="A10" s="15">
        <v>9</v>
      </c>
      <c r="B10" s="13">
        <v>16824.670000000002</v>
      </c>
      <c r="D10" s="23" t="s">
        <v>62</v>
      </c>
      <c r="E10" s="11">
        <v>95269.4</v>
      </c>
      <c r="F10" s="24">
        <f ca="1"/>
        <v>1</v>
      </c>
      <c r="G10" s="21" t="str">
        <f ca="1"/>
        <v>Category04</v>
      </c>
      <c r="H10" s="17">
        <f ca="1"/>
        <v>95269.4</v>
      </c>
      <c r="I10" s="17"/>
      <c r="K10" s="15" t="s">
        <v>130</v>
      </c>
      <c r="L10" s="11">
        <v>35242.810000000005</v>
      </c>
      <c r="M10" s="11">
        <v>28758</v>
      </c>
      <c r="N10" s="17"/>
      <c r="O10" s="21" t="s">
        <v>129</v>
      </c>
      <c r="P10" s="17">
        <f t="shared" si="0"/>
        <v>35350.400000000016</v>
      </c>
      <c r="Q10" s="17">
        <f t="shared" si="1"/>
        <v>5519.400000000016</v>
      </c>
      <c r="R10" s="18">
        <f t="shared" si="2"/>
        <v>0.18502229224632147</v>
      </c>
      <c r="U10" s="15" t="s">
        <v>19</v>
      </c>
      <c r="V10" s="11">
        <v>4531.5</v>
      </c>
      <c r="W10" s="11">
        <v>3975</v>
      </c>
    </row>
    <row r="11" spans="1:23" x14ac:dyDescent="0.35">
      <c r="A11" s="15">
        <v>10</v>
      </c>
      <c r="B11" s="13">
        <v>15229.35</v>
      </c>
      <c r="D11" s="23" t="s">
        <v>85</v>
      </c>
      <c r="E11" s="11">
        <v>91617.19</v>
      </c>
      <c r="F11" s="24">
        <f ca="1"/>
        <v>3</v>
      </c>
      <c r="G11" s="21" t="str">
        <f ca="1"/>
        <v>Category05</v>
      </c>
      <c r="H11" s="17">
        <f ca="1"/>
        <v>91617.19</v>
      </c>
      <c r="I11" s="17"/>
      <c r="K11" s="15" t="s">
        <v>131</v>
      </c>
      <c r="L11" s="11">
        <v>33500.69000000001</v>
      </c>
      <c r="M11" s="11">
        <v>27842</v>
      </c>
      <c r="N11" s="17"/>
      <c r="O11" s="21" t="s">
        <v>130</v>
      </c>
      <c r="P11" s="17">
        <f t="shared" si="0"/>
        <v>35242.810000000005</v>
      </c>
      <c r="Q11" s="17">
        <f t="shared" si="1"/>
        <v>6484.8100000000049</v>
      </c>
      <c r="R11" s="18">
        <f t="shared" si="2"/>
        <v>0.22549586202100302</v>
      </c>
      <c r="U11" s="15" t="s">
        <v>21</v>
      </c>
      <c r="V11" s="11">
        <v>2291.04</v>
      </c>
      <c r="W11" s="11">
        <v>2064</v>
      </c>
    </row>
    <row r="12" spans="1:23" x14ac:dyDescent="0.35">
      <c r="A12" s="15">
        <v>11</v>
      </c>
      <c r="B12" s="13">
        <v>11915.58</v>
      </c>
      <c r="D12" s="20"/>
      <c r="K12" s="15" t="s">
        <v>132</v>
      </c>
      <c r="L12" s="11">
        <v>36124.07</v>
      </c>
      <c r="M12" s="11">
        <v>29306</v>
      </c>
      <c r="N12" s="17"/>
      <c r="O12" s="21" t="s">
        <v>131</v>
      </c>
      <c r="P12" s="17">
        <f t="shared" si="0"/>
        <v>33500.69000000001</v>
      </c>
      <c r="Q12" s="17">
        <f t="shared" si="1"/>
        <v>5658.6900000000096</v>
      </c>
      <c r="R12" s="18">
        <f t="shared" si="2"/>
        <v>0.20324294231736259</v>
      </c>
      <c r="U12" s="15" t="s">
        <v>23</v>
      </c>
      <c r="V12" s="11">
        <v>10502.82</v>
      </c>
      <c r="W12" s="11">
        <v>9213</v>
      </c>
    </row>
    <row r="13" spans="1:23" x14ac:dyDescent="0.35">
      <c r="A13" s="15">
        <v>12</v>
      </c>
      <c r="B13" s="13">
        <v>14837.359999999999</v>
      </c>
      <c r="D13" s="22" t="s">
        <v>120</v>
      </c>
      <c r="E13" t="s">
        <v>119</v>
      </c>
      <c r="K13" s="15" t="s">
        <v>133</v>
      </c>
      <c r="L13" s="11">
        <v>37097.979999999996</v>
      </c>
      <c r="M13" s="11">
        <v>31134</v>
      </c>
      <c r="N13" s="17"/>
      <c r="O13" s="21" t="s">
        <v>132</v>
      </c>
      <c r="P13" s="17">
        <f t="shared" si="0"/>
        <v>36124.07</v>
      </c>
      <c r="Q13" s="17">
        <f t="shared" si="1"/>
        <v>6818.07</v>
      </c>
      <c r="R13" s="18">
        <f t="shared" si="2"/>
        <v>0.2326509929707227</v>
      </c>
      <c r="U13" s="15" t="s">
        <v>25</v>
      </c>
      <c r="V13" s="11">
        <v>581.64</v>
      </c>
      <c r="W13" s="11">
        <v>444</v>
      </c>
    </row>
    <row r="14" spans="1:23" x14ac:dyDescent="0.35">
      <c r="A14" s="15">
        <v>13</v>
      </c>
      <c r="B14" s="13">
        <v>8084.26</v>
      </c>
      <c r="D14" s="23" t="s">
        <v>108</v>
      </c>
      <c r="E14" s="11">
        <v>208140.15000000005</v>
      </c>
      <c r="F14" s="17"/>
      <c r="G14" s="17"/>
      <c r="H14" s="17"/>
      <c r="I14" s="17"/>
      <c r="O14" s="20" t="s">
        <v>133</v>
      </c>
      <c r="P14" s="17">
        <f t="shared" si="0"/>
        <v>37097.979999999996</v>
      </c>
      <c r="Q14" s="17">
        <f t="shared" si="1"/>
        <v>5963.9799999999959</v>
      </c>
      <c r="R14" s="18">
        <f t="shared" si="2"/>
        <v>0.19155842487312894</v>
      </c>
      <c r="U14" s="15" t="s">
        <v>27</v>
      </c>
      <c r="V14" s="11">
        <v>16428</v>
      </c>
      <c r="W14" s="11">
        <v>14800</v>
      </c>
    </row>
    <row r="15" spans="1:23" x14ac:dyDescent="0.35">
      <c r="A15" s="15">
        <v>14</v>
      </c>
      <c r="B15" s="13">
        <v>9461.1400000000012</v>
      </c>
      <c r="D15" s="23" t="s">
        <v>106</v>
      </c>
      <c r="E15" s="11">
        <v>133923.87000000002</v>
      </c>
      <c r="F15" s="17"/>
      <c r="G15" s="17"/>
      <c r="H15" s="17"/>
      <c r="I15" s="17"/>
      <c r="U15" s="15" t="s">
        <v>30</v>
      </c>
      <c r="V15" s="11">
        <v>5856.4</v>
      </c>
      <c r="W15" s="11">
        <v>5324</v>
      </c>
    </row>
    <row r="16" spans="1:23" x14ac:dyDescent="0.35">
      <c r="A16" s="15">
        <v>15</v>
      </c>
      <c r="B16" s="13">
        <v>12189.7</v>
      </c>
      <c r="D16" s="23" t="s">
        <v>105</v>
      </c>
      <c r="E16" s="11">
        <v>59347.900000000009</v>
      </c>
      <c r="F16" s="17"/>
      <c r="G16" s="17"/>
      <c r="H16" s="17"/>
      <c r="I16" s="17"/>
      <c r="U16" s="15" t="s">
        <v>32</v>
      </c>
      <c r="V16" s="11">
        <v>11582.910000000003</v>
      </c>
      <c r="W16" s="11">
        <v>8979</v>
      </c>
    </row>
    <row r="17" spans="1:23" x14ac:dyDescent="0.35">
      <c r="A17" s="15">
        <v>16</v>
      </c>
      <c r="B17" s="13">
        <v>12762.63</v>
      </c>
      <c r="D17" s="20"/>
      <c r="U17" s="15" t="s">
        <v>34</v>
      </c>
      <c r="V17" s="11">
        <v>8423.52</v>
      </c>
      <c r="W17" s="11">
        <v>7728</v>
      </c>
    </row>
    <row r="18" spans="1:23" x14ac:dyDescent="0.35">
      <c r="A18" s="15">
        <v>17</v>
      </c>
      <c r="B18" s="13">
        <v>3659.24</v>
      </c>
      <c r="D18" s="22" t="s">
        <v>120</v>
      </c>
      <c r="E18" t="s">
        <v>119</v>
      </c>
      <c r="U18" s="15" t="s">
        <v>36</v>
      </c>
      <c r="V18" s="11">
        <v>12764.640000000001</v>
      </c>
      <c r="W18" s="11">
        <v>9744</v>
      </c>
    </row>
    <row r="19" spans="1:23" x14ac:dyDescent="0.35">
      <c r="A19" s="15">
        <v>18</v>
      </c>
      <c r="B19" s="13">
        <v>18582.390000000003</v>
      </c>
      <c r="D19" s="23" t="s">
        <v>107</v>
      </c>
      <c r="E19" s="11">
        <v>199516.90000000008</v>
      </c>
      <c r="F19" s="17"/>
      <c r="G19" s="17"/>
      <c r="H19" s="17"/>
      <c r="I19" s="17"/>
      <c r="U19" s="15" t="s">
        <v>38</v>
      </c>
      <c r="V19" s="11">
        <v>1839.2399999999998</v>
      </c>
      <c r="W19" s="11">
        <v>1404</v>
      </c>
    </row>
    <row r="20" spans="1:23" x14ac:dyDescent="0.35">
      <c r="A20" s="15">
        <v>19</v>
      </c>
      <c r="B20" s="13">
        <v>10204.229999999998</v>
      </c>
      <c r="D20" s="23" t="s">
        <v>106</v>
      </c>
      <c r="E20" s="11">
        <v>201895.01999999993</v>
      </c>
      <c r="F20" s="17"/>
      <c r="G20" s="17"/>
      <c r="H20" s="17"/>
      <c r="I20" s="17"/>
      <c r="U20" s="15" t="s">
        <v>40</v>
      </c>
      <c r="V20" s="11">
        <v>1996.8</v>
      </c>
      <c r="W20" s="11">
        <v>1560</v>
      </c>
    </row>
    <row r="21" spans="1:23" x14ac:dyDescent="0.35">
      <c r="A21" s="15">
        <v>20</v>
      </c>
      <c r="B21" s="13">
        <v>20482.78</v>
      </c>
      <c r="U21" s="15" t="s">
        <v>42</v>
      </c>
      <c r="V21" s="11">
        <v>9877.1400000000012</v>
      </c>
      <c r="W21" s="11">
        <v>8442</v>
      </c>
    </row>
    <row r="22" spans="1:23" x14ac:dyDescent="0.35">
      <c r="A22" s="15">
        <v>21</v>
      </c>
      <c r="B22" s="13">
        <v>10665.4</v>
      </c>
      <c r="D22" s="20" t="s">
        <v>134</v>
      </c>
      <c r="E22" s="13">
        <f>SUM(InputData[TOTAL SELLING VALUE])</f>
        <v>401411.91999999969</v>
      </c>
      <c r="F22" s="13"/>
      <c r="G22" s="13"/>
      <c r="H22" s="13"/>
      <c r="I22" s="13"/>
      <c r="U22" s="15" t="s">
        <v>44</v>
      </c>
      <c r="V22" s="11">
        <v>4035.2200000000003</v>
      </c>
      <c r="W22" s="11">
        <v>3034</v>
      </c>
    </row>
    <row r="23" spans="1:23" x14ac:dyDescent="0.35">
      <c r="A23" s="15">
        <v>22</v>
      </c>
      <c r="B23" s="13">
        <v>11315.839999999997</v>
      </c>
      <c r="D23" s="20" t="s">
        <v>135</v>
      </c>
      <c r="E23" s="17">
        <f>GETPIVOTDATA("Sum of TOTAL SELLING VALUE",$D$1)-GETPIVOTDATA("Sum of TOTAL BUYING VALUE",$D$1)</f>
        <v>68907.919999999693</v>
      </c>
      <c r="F23" s="17"/>
      <c r="G23" s="17"/>
      <c r="H23" s="17"/>
      <c r="I23" s="17"/>
      <c r="U23" s="15" t="s">
        <v>46</v>
      </c>
      <c r="V23" s="11">
        <v>20160</v>
      </c>
      <c r="W23" s="11">
        <v>14400</v>
      </c>
    </row>
    <row r="24" spans="1:23" x14ac:dyDescent="0.35">
      <c r="A24" s="15">
        <v>23</v>
      </c>
      <c r="B24" s="13">
        <v>18818.189999999999</v>
      </c>
      <c r="D24" s="20" t="s">
        <v>136</v>
      </c>
      <c r="E24" s="18">
        <f>E23/GETPIVOTDATA("Sum of TOTAL BUYING VALUE",$D$1)</f>
        <v>0.20723937155643149</v>
      </c>
      <c r="F24" s="19"/>
      <c r="G24" s="19"/>
      <c r="H24" s="19"/>
      <c r="I24" s="19"/>
      <c r="U24" s="15" t="s">
        <v>48</v>
      </c>
      <c r="V24" s="11">
        <v>8006.25</v>
      </c>
      <c r="W24" s="11">
        <v>6405</v>
      </c>
    </row>
    <row r="25" spans="1:23" x14ac:dyDescent="0.35">
      <c r="A25" s="15">
        <v>24</v>
      </c>
      <c r="B25" s="13">
        <v>11488.4</v>
      </c>
      <c r="U25" s="15" t="s">
        <v>51</v>
      </c>
      <c r="V25" s="11">
        <v>10727.64</v>
      </c>
      <c r="W25" s="11">
        <v>8316</v>
      </c>
    </row>
    <row r="26" spans="1:23" x14ac:dyDescent="0.35">
      <c r="A26" s="15">
        <v>25</v>
      </c>
      <c r="B26" s="13">
        <v>18688.430000000004</v>
      </c>
      <c r="U26" s="15" t="s">
        <v>53</v>
      </c>
      <c r="V26" s="11">
        <v>9909.9</v>
      </c>
      <c r="W26" s="11">
        <v>8470</v>
      </c>
    </row>
    <row r="27" spans="1:23" x14ac:dyDescent="0.35">
      <c r="A27" s="15">
        <v>26</v>
      </c>
      <c r="B27" s="13">
        <v>13710.079999999998</v>
      </c>
      <c r="U27" s="15" t="s">
        <v>55</v>
      </c>
      <c r="V27" s="11">
        <v>12853.560000000001</v>
      </c>
      <c r="W27" s="11">
        <v>12126</v>
      </c>
    </row>
    <row r="28" spans="1:23" x14ac:dyDescent="0.35">
      <c r="A28" s="15">
        <v>27</v>
      </c>
      <c r="B28" s="13">
        <v>11440.67</v>
      </c>
      <c r="U28" s="15" t="s">
        <v>57</v>
      </c>
      <c r="V28" s="11">
        <v>10202.400000000001</v>
      </c>
      <c r="W28" s="11">
        <v>9360</v>
      </c>
    </row>
    <row r="29" spans="1:23" x14ac:dyDescent="0.35">
      <c r="A29" s="15">
        <v>28</v>
      </c>
      <c r="B29" s="13">
        <v>13306.16</v>
      </c>
      <c r="U29" s="15" t="s">
        <v>59</v>
      </c>
      <c r="V29" s="11">
        <v>599.7600000000001</v>
      </c>
      <c r="W29" s="11">
        <v>504</v>
      </c>
    </row>
    <row r="30" spans="1:23" x14ac:dyDescent="0.35">
      <c r="A30" s="15">
        <v>29</v>
      </c>
      <c r="B30" s="13">
        <v>8794.48</v>
      </c>
      <c r="U30" s="15" t="s">
        <v>61</v>
      </c>
      <c r="V30" s="11">
        <v>2761.9200000000005</v>
      </c>
      <c r="W30" s="11">
        <v>2016</v>
      </c>
    </row>
    <row r="31" spans="1:23" x14ac:dyDescent="0.35">
      <c r="A31" s="15">
        <v>30</v>
      </c>
      <c r="B31" s="13">
        <v>16666.269999999997</v>
      </c>
      <c r="U31" s="15" t="s">
        <v>64</v>
      </c>
      <c r="V31" s="11">
        <v>6226.0800000000008</v>
      </c>
      <c r="W31" s="11">
        <v>5232</v>
      </c>
    </row>
    <row r="32" spans="1:23" x14ac:dyDescent="0.35">
      <c r="A32" s="15">
        <v>31</v>
      </c>
      <c r="B32" s="13">
        <v>6920.0999999999995</v>
      </c>
      <c r="U32" s="15" t="s">
        <v>66</v>
      </c>
      <c r="V32" s="11">
        <v>4682.72</v>
      </c>
      <c r="W32" s="11">
        <v>4144</v>
      </c>
    </row>
    <row r="33" spans="21:23" x14ac:dyDescent="0.35">
      <c r="U33" s="15" t="s">
        <v>68</v>
      </c>
      <c r="V33" s="11">
        <v>5523.44</v>
      </c>
      <c r="W33" s="11">
        <v>4888</v>
      </c>
    </row>
    <row r="34" spans="21:23" x14ac:dyDescent="0.35">
      <c r="U34" s="15" t="s">
        <v>70</v>
      </c>
      <c r="V34" s="11">
        <v>22945.919999999998</v>
      </c>
      <c r="W34" s="11">
        <v>16872</v>
      </c>
    </row>
    <row r="35" spans="21:23" x14ac:dyDescent="0.35">
      <c r="U35" s="15" t="s">
        <v>72</v>
      </c>
      <c r="V35" s="11">
        <v>6249.5999999999995</v>
      </c>
      <c r="W35" s="11">
        <v>5580</v>
      </c>
    </row>
    <row r="36" spans="21:23" x14ac:dyDescent="0.35">
      <c r="U36" s="15" t="s">
        <v>74</v>
      </c>
      <c r="V36" s="11">
        <v>16329.72</v>
      </c>
      <c r="W36" s="11">
        <v>12371</v>
      </c>
    </row>
    <row r="37" spans="21:23" x14ac:dyDescent="0.35">
      <c r="U37" s="15" t="s">
        <v>76</v>
      </c>
      <c r="V37" s="11">
        <v>13645.800000000001</v>
      </c>
      <c r="W37" s="11">
        <v>10830</v>
      </c>
    </row>
    <row r="38" spans="21:23" x14ac:dyDescent="0.35">
      <c r="U38" s="15" t="s">
        <v>78</v>
      </c>
      <c r="V38" s="11">
        <v>8978.2000000000007</v>
      </c>
      <c r="W38" s="11">
        <v>8470</v>
      </c>
    </row>
    <row r="39" spans="21:23" x14ac:dyDescent="0.35">
      <c r="U39" s="15" t="s">
        <v>80</v>
      </c>
      <c r="V39" s="11">
        <v>703.5</v>
      </c>
      <c r="W39" s="11">
        <v>525</v>
      </c>
    </row>
    <row r="40" spans="21:23" x14ac:dyDescent="0.35">
      <c r="U40" s="15" t="s">
        <v>82</v>
      </c>
      <c r="V40" s="11">
        <v>7222.5</v>
      </c>
      <c r="W40" s="11">
        <v>6750</v>
      </c>
    </row>
    <row r="41" spans="21:23" x14ac:dyDescent="0.35">
      <c r="U41" s="15" t="s">
        <v>84</v>
      </c>
      <c r="V41" s="11">
        <v>5145.6000000000004</v>
      </c>
      <c r="W41" s="11">
        <v>4020</v>
      </c>
    </row>
    <row r="42" spans="21:23" x14ac:dyDescent="0.35">
      <c r="U42" s="15" t="s">
        <v>87</v>
      </c>
      <c r="V42" s="11">
        <v>8871.1200000000008</v>
      </c>
      <c r="W42" s="11">
        <v>7992</v>
      </c>
    </row>
    <row r="43" spans="21:23" x14ac:dyDescent="0.35">
      <c r="U43" s="15" t="s">
        <v>89</v>
      </c>
      <c r="V43" s="11">
        <v>3957.15</v>
      </c>
      <c r="W43" s="11">
        <v>3441</v>
      </c>
    </row>
    <row r="44" spans="21:23" x14ac:dyDescent="0.35">
      <c r="U44" s="15" t="s">
        <v>91</v>
      </c>
      <c r="V44" s="11">
        <v>7718.4000000000005</v>
      </c>
      <c r="W44" s="11">
        <v>6030</v>
      </c>
    </row>
    <row r="45" spans="21:23" x14ac:dyDescent="0.35">
      <c r="U45" s="15" t="s">
        <v>93</v>
      </c>
      <c r="V45" s="11">
        <v>22952.16</v>
      </c>
      <c r="W45" s="11">
        <v>18216</v>
      </c>
    </row>
    <row r="46" spans="21:23" x14ac:dyDescent="0.35">
      <c r="U46" s="15" t="s">
        <v>95</v>
      </c>
      <c r="V46" s="11">
        <v>20574</v>
      </c>
      <c r="W46" s="11">
        <v>15240</v>
      </c>
    </row>
    <row r="47" spans="21:23" x14ac:dyDescent="0.35">
      <c r="U47" s="15" t="s">
        <v>97</v>
      </c>
      <c r="V47" s="11">
        <v>6064.8399999999992</v>
      </c>
      <c r="W47" s="11">
        <v>4891</v>
      </c>
    </row>
    <row r="48" spans="21:23" x14ac:dyDescent="0.35">
      <c r="U48" s="15" t="s">
        <v>99</v>
      </c>
      <c r="V48" s="11">
        <v>16333.92</v>
      </c>
      <c r="W48" s="11">
        <v>15124</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4097" r:id="rId11" name="Check Box 1">
              <controlPr defaultSize="0" autoFill="0" autoLine="0" autoPict="0">
                <anchor moveWithCells="1">
                  <from>
                    <xdr:col>13</xdr:col>
                    <xdr:colOff>330200</xdr:colOff>
                    <xdr:row>1</xdr:row>
                    <xdr:rowOff>177800</xdr:rowOff>
                  </from>
                  <to>
                    <xdr:col>13</xdr:col>
                    <xdr:colOff>1079500</xdr:colOff>
                    <xdr:row>3</xdr:row>
                    <xdr:rowOff>19050</xdr:rowOff>
                  </to>
                </anchor>
              </controlPr>
            </control>
          </mc:Choice>
        </mc:AlternateContent>
        <mc:AlternateContent xmlns:mc="http://schemas.openxmlformats.org/markup-compatibility/2006">
          <mc:Choice Requires="x14">
            <control shapeId="4098" r:id="rId12" name="Check Box 2">
              <controlPr defaultSize="0" autoFill="0" autoLine="0" autoPict="0">
                <anchor moveWithCells="1">
                  <from>
                    <xdr:col>13</xdr:col>
                    <xdr:colOff>342900</xdr:colOff>
                    <xdr:row>2</xdr:row>
                    <xdr:rowOff>171450</xdr:rowOff>
                  </from>
                  <to>
                    <xdr:col>13</xdr:col>
                    <xdr:colOff>1079500</xdr:colOff>
                    <xdr:row>4</xdr:row>
                    <xdr:rowOff>19050</xdr:rowOff>
                  </to>
                </anchor>
              </controlPr>
            </control>
          </mc:Choice>
        </mc:AlternateContent>
        <mc:AlternateContent xmlns:mc="http://schemas.openxmlformats.org/markup-compatibility/2006">
          <mc:Choice Requires="x14">
            <control shapeId="4099" r:id="rId13" name="Check Box 3">
              <controlPr defaultSize="0" autoFill="0" autoLine="0" autoPict="0">
                <anchor moveWithCells="1">
                  <from>
                    <xdr:col>13</xdr:col>
                    <xdr:colOff>336550</xdr:colOff>
                    <xdr:row>0</xdr:row>
                    <xdr:rowOff>165100</xdr:rowOff>
                  </from>
                  <to>
                    <xdr:col>13</xdr:col>
                    <xdr:colOff>1079500</xdr:colOff>
                    <xdr:row>2</xdr:row>
                    <xdr:rowOff>12700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B49EA-1694-4801-A3BB-88BDCEE6F636}">
  <sheetPr>
    <tabColor rgb="FFFF0000"/>
  </sheetPr>
  <dimension ref="A1"/>
  <sheetViews>
    <sheetView showGridLines="0" tabSelected="1" zoomScale="59" zoomScaleNormal="59" workbookViewId="0">
      <selection activeCell="W14" sqref="W1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Input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Yousef</dc:creator>
  <cp:lastModifiedBy>media</cp:lastModifiedBy>
  <dcterms:created xsi:type="dcterms:W3CDTF">2021-11-03T11:40:02Z</dcterms:created>
  <dcterms:modified xsi:type="dcterms:W3CDTF">2023-10-05T17:04:10Z</dcterms:modified>
</cp:coreProperties>
</file>