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ml.chartshapes+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1.xml" ContentType="application/vnd.openxmlformats-officedocument.drawingml.chartshapes+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customXml/itemProps71.xml" ContentType="application/vnd.openxmlformats-officedocument.customXmlProperties+xml"/>
  <Override PartName="/customXml/itemProps7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defaultThemeVersion="202300"/>
  <mc:AlternateContent xmlns:mc="http://schemas.openxmlformats.org/markup-compatibility/2006">
    <mc:Choice Requires="x15">
      <x15ac:absPath xmlns:x15ac="http://schemas.microsoft.com/office/spreadsheetml/2010/11/ac" url="C:\Users\pc\Downloads\Excel Sales Dashboard (Report)\"/>
    </mc:Choice>
  </mc:AlternateContent>
  <xr:revisionPtr revIDLastSave="0" documentId="13_ncr:1_{FE9459BD-AFC9-4687-8E0A-2D445414ED3C}" xr6:coauthVersionLast="47" xr6:coauthVersionMax="47" xr10:uidLastSave="{00000000-0000-0000-0000-000000000000}"/>
  <bookViews>
    <workbookView xWindow="-108" yWindow="-108" windowWidth="23256" windowHeight="12456" activeTab="2" xr2:uid="{DCFADE9C-6852-417B-98AD-7576CE66AF78}"/>
  </bookViews>
  <sheets>
    <sheet name="Pivotable" sheetId="1" r:id="rId1"/>
    <sheet name="Pivot table 2" sheetId="6" r:id="rId2"/>
    <sheet name="KPIs" sheetId="5" r:id="rId3"/>
    <sheet name="Perfomance" sheetId="7" r:id="rId4"/>
  </sheets>
  <definedNames>
    <definedName name="Slicer_Category">#N/A</definedName>
    <definedName name="Slicer_Month">#N/A</definedName>
    <definedName name="Slicer_Payment_Method">#N/A</definedName>
  </definedNames>
  <calcPr calcId="191029"/>
  <pivotCaches>
    <pivotCache cacheId="6048" r:id="rId5"/>
    <pivotCache cacheId="6054" r:id="rId6"/>
    <pivotCache cacheId="6057" r:id="rId7"/>
    <pivotCache cacheId="8715" r:id="rId8"/>
    <pivotCache cacheId="8854" r:id="rId9"/>
    <pivotCache cacheId="8872" r:id="rId10"/>
    <pivotCache cacheId="8875" r:id="rId11"/>
    <pivotCache cacheId="8878" r:id="rId12"/>
    <pivotCache cacheId="8881" r:id="rId13"/>
    <pivotCache cacheId="8884" r:id="rId14"/>
    <pivotCache cacheId="8887" r:id="rId15"/>
    <pivotCache cacheId="8890" r:id="rId16"/>
    <pivotCache cacheId="8893" r:id="rId17"/>
    <pivotCache cacheId="8896" r:id="rId18"/>
    <pivotCache cacheId="8899" r:id="rId19"/>
    <pivotCache cacheId="8902" r:id="rId20"/>
    <pivotCache cacheId="8905" r:id="rId21"/>
    <pivotCache cacheId="8908" r:id="rId22"/>
    <pivotCache cacheId="8911" r:id="rId23"/>
    <pivotCache cacheId="8914" r:id="rId24"/>
    <pivotCache cacheId="8917" r:id="rId25"/>
    <pivotCache cacheId="8920" r:id="rId26"/>
    <pivotCache cacheId="8923" r:id="rId27"/>
    <pivotCache cacheId="8926" r:id="rId28"/>
    <pivotCache cacheId="8929" r:id="rId29"/>
    <pivotCache cacheId="8932" r:id="rId30"/>
    <pivotCache cacheId="8935" r:id="rId31"/>
    <pivotCache cacheId="8938" r:id="rId32"/>
  </pivotCaches>
  <extLst>
    <ext xmlns:x14="http://schemas.microsoft.com/office/spreadsheetml/2009/9/main" uri="{876F7934-8845-4945-9796-88D515C7AA90}">
      <x14:pivotCaches>
        <pivotCache cacheId="6063" r:id="rId33"/>
      </x14:pivotCaches>
    </ext>
    <ext xmlns:x14="http://schemas.microsoft.com/office/spreadsheetml/2009/9/main" uri="{BBE1A952-AA13-448e-AADC-164F8A28A991}">
      <x14:slicerCaches>
        <x14:slicerCache r:id="rId34"/>
        <x14:slicerCache r:id="rId35"/>
        <x14:slicerCache r:id="rId3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table_f1ad13d7-7417-462f-9ac8-6f1059aadf6e" name="fact_table" connection="Query - fact_table"/>
          <x15:modelTable id="dim_customers_table_e4afb31c-3d88-45a8-bdec-0fd4f3e36396" name="dim_customers_table" connection="Query - dim_customers_table"/>
          <x15:modelTable id="dim_products_table_f2c0068f-f37d-4f0d-a9d8-c64b2624d94f" name="dim_products_table" connection="Query - dim_products_table"/>
          <x15:modelTable id="dim_sales_persons_table_814f5fe4-2104-4c3e-ae31-a14c60584b9c" name="dim_sales_persons_table" connection="Query - dim_sales_persons_table"/>
          <x15:modelTable id="dim_date_02fe0b98-4f92-4a49-83b7-ca8a7f7987d9" name="dim_date" connection="Query - dim_date"/>
          <x15:modelTable id="monthly_store_targets_16c4bf84-f060-420d-9b6a-ef86dd1ba7bf" name="monthly_store_targets" connection="Query - monthly_store_targets"/>
          <x15:modelTable id="Meaures_7ff40ffd-64ea-431f-b671-f9b54927b644" name="Meaures" connection="Query - Meaures"/>
        </x15:modelTables>
        <x15:modelRelationships>
          <x15:modelRelationship fromTable="fact_table" fromColumn="Sales Person ID" toTable="dim_sales_persons_table" toColumn="Sales Person ID"/>
          <x15:modelRelationship fromTable="fact_table" fromColumn="Order Date" toTable="dim_date" toColumn="Order Date"/>
          <x15:modelRelationship fromTable="fact_table" fromColumn="Product ID" toTable="dim_products_table" toColumn="Product ID"/>
          <x15:modelRelationship fromTable="fact_table" fromColumn="Customer ID" toTable="dim_customers_table" toColumn="Customer ID"/>
          <x15:modelRelationship fromTable="monthly_store_targets" fromColumn="Date" toTable="dim_date" toColumn="Order Date"/>
          <x15:modelRelationship fromTable="monthly_store_targets" fromColumn="Store ID" toTable="dim_sales_persons_table" toColumn="Sales Person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8" i="1" l="1"/>
  <c r="K38" i="1"/>
  <c r="I38" i="1"/>
  <c r="H38" i="1"/>
  <c r="E38" i="1"/>
  <c r="B38" i="1"/>
  <c r="J38" i="1"/>
  <c r="G38" i="1"/>
  <c r="F38" i="1"/>
  <c r="F42" i="1"/>
  <c r="E42" i="1"/>
  <c r="D42" i="1"/>
  <c r="C44" i="1"/>
  <c r="M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FF6B27-C347-450A-8C35-0420D09192A9}" name="Query - dim_customers_table" description="Connection to the 'dim_customers_table' query in the workbook." type="100" refreshedVersion="8" minRefreshableVersion="5">
    <extLst>
      <ext xmlns:x15="http://schemas.microsoft.com/office/spreadsheetml/2010/11/main" uri="{DE250136-89BD-433C-8126-D09CA5730AF9}">
        <x15:connection id="73189496-4e48-4dfb-ba0e-b658179b5665"/>
      </ext>
    </extLst>
  </connection>
  <connection id="2" xr16:uid="{0DE94824-E257-4486-88DA-51E369426960}" name="Query - dim_date" description="Connection to the 'dim_date' query in the workbook." type="100" refreshedVersion="8" minRefreshableVersion="5">
    <extLst>
      <ext xmlns:x15="http://schemas.microsoft.com/office/spreadsheetml/2010/11/main" uri="{DE250136-89BD-433C-8126-D09CA5730AF9}">
        <x15:connection id="2cb09929-873a-4d59-a9f3-f68278d70ff3"/>
      </ext>
    </extLst>
  </connection>
  <connection id="3" xr16:uid="{F8DDCD39-09A4-43AF-BC92-483D72232DB8}" name="Query - dim_products_table" description="Connection to the 'dim_products_table' query in the workbook." type="100" refreshedVersion="8" minRefreshableVersion="5">
    <extLst>
      <ext xmlns:x15="http://schemas.microsoft.com/office/spreadsheetml/2010/11/main" uri="{DE250136-89BD-433C-8126-D09CA5730AF9}">
        <x15:connection id="b7cbc42b-b6c4-4187-a5c4-71df6c4c4039"/>
      </ext>
    </extLst>
  </connection>
  <connection id="4" xr16:uid="{A2F58F1B-320F-405D-88B7-8CE8DF99AC10}" name="Query - dim_sales_persons_table" description="Connection to the 'dim_sales_persons_table' query in the workbook." type="100" refreshedVersion="8" minRefreshableVersion="5">
    <extLst>
      <ext xmlns:x15="http://schemas.microsoft.com/office/spreadsheetml/2010/11/main" uri="{DE250136-89BD-433C-8126-D09CA5730AF9}">
        <x15:connection id="5c599412-50d6-4718-92f9-e71cbfa8cec8"/>
      </ext>
    </extLst>
  </connection>
  <connection id="5" xr16:uid="{CD21A435-D609-4D35-92E1-27179F342856}" name="Query - fact_table" description="Connection to the 'fact_table' query in the workbook." type="100" refreshedVersion="8" minRefreshableVersion="5">
    <extLst>
      <ext xmlns:x15="http://schemas.microsoft.com/office/spreadsheetml/2010/11/main" uri="{DE250136-89BD-433C-8126-D09CA5730AF9}">
        <x15:connection id="ea633742-d846-4217-86b7-c1588e5033e0"/>
      </ext>
    </extLst>
  </connection>
  <connection id="6" xr16:uid="{70999E93-B58B-46EF-BDFA-5D88247FA2CE}" name="Query - Meaures" description="Connection to the 'Meaures' query in the workbook." type="100" refreshedVersion="8" minRefreshableVersion="5">
    <extLst>
      <ext xmlns:x15="http://schemas.microsoft.com/office/spreadsheetml/2010/11/main" uri="{DE250136-89BD-433C-8126-D09CA5730AF9}">
        <x15:connection id="8e8697b0-4b9b-446c-b3e8-c494c03959b5"/>
      </ext>
    </extLst>
  </connection>
  <connection id="7" xr16:uid="{2C56DEF3-EA2D-4E71-94EA-96CC8A4C2F7B}" name="Query - monthly_store_targets" description="Connection to the 'monthly_store_targets' query in the workbook." type="100" refreshedVersion="8" minRefreshableVersion="5">
    <extLst>
      <ext xmlns:x15="http://schemas.microsoft.com/office/spreadsheetml/2010/11/main" uri="{DE250136-89BD-433C-8126-D09CA5730AF9}">
        <x15:connection id="208c1150-73b7-4d32-a36f-7b9b2ee671ef"/>
      </ext>
    </extLst>
  </connection>
  <connection id="8" xr16:uid="{B6FACFBC-60AA-4F68-831F-1D1543011DA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<sst xmlns="http://schemas.openxmlformats.org/spreadsheetml/2006/main" count="374" uniqueCount="99">
  <si>
    <t>Total_Revenue</t>
  </si>
  <si>
    <t>COGS</t>
  </si>
  <si>
    <t>Profit Margin</t>
  </si>
  <si>
    <t>No_Transactions</t>
  </si>
  <si>
    <t>Total_Refund</t>
  </si>
  <si>
    <t>Refund_rate</t>
  </si>
  <si>
    <t>No_Products</t>
  </si>
  <si>
    <t>Total_Returned</t>
  </si>
  <si>
    <t>Total_Qty</t>
  </si>
  <si>
    <t>Total_Target</t>
  </si>
  <si>
    <t>Row Labels</t>
  </si>
  <si>
    <t>Barron-Fleming</t>
  </si>
  <si>
    <t>Berg-Trujillo</t>
  </si>
  <si>
    <t>Lee-Myers</t>
  </si>
  <si>
    <t>Lopez</t>
  </si>
  <si>
    <t>Martinez</t>
  </si>
  <si>
    <t>Miller</t>
  </si>
  <si>
    <t>Myers-Lopez</t>
  </si>
  <si>
    <t>Novak PLC</t>
  </si>
  <si>
    <t>Thomas</t>
  </si>
  <si>
    <t>Valdez</t>
  </si>
  <si>
    <t>Grand Total</t>
  </si>
  <si>
    <t>Sum of Quantity Sold</t>
  </si>
  <si>
    <t>Sum of Quantity Returned</t>
  </si>
  <si>
    <t>Attorney Mist</t>
  </si>
  <si>
    <t>Begin Brew</t>
  </si>
  <si>
    <t>Common Splash</t>
  </si>
  <si>
    <t>Eight Brew</t>
  </si>
  <si>
    <t>Name Rush</t>
  </si>
  <si>
    <t>Onto Dew</t>
  </si>
  <si>
    <t>Over Splash</t>
  </si>
  <si>
    <t>Relate Mist</t>
  </si>
  <si>
    <t>Side Brew</t>
  </si>
  <si>
    <t>Sports Drink</t>
  </si>
  <si>
    <t>Soft Drink</t>
  </si>
  <si>
    <t>Energy Drink</t>
  </si>
  <si>
    <t>Coffee</t>
  </si>
  <si>
    <t>Juice</t>
  </si>
  <si>
    <t>Water</t>
  </si>
  <si>
    <t>Alcoholic Beverage</t>
  </si>
  <si>
    <t>Tea</t>
  </si>
  <si>
    <t>Cash</t>
  </si>
  <si>
    <t>Credit Card</t>
  </si>
  <si>
    <t>Debit Card</t>
  </si>
  <si>
    <t>Online Payment</t>
  </si>
  <si>
    <t>Count of Payment Method</t>
  </si>
  <si>
    <t>Profit_Margin_percent</t>
  </si>
  <si>
    <t>Ashley Garcia</t>
  </si>
  <si>
    <t>Christopher Rivera</t>
  </si>
  <si>
    <t>Jason Johnson</t>
  </si>
  <si>
    <t>John Brown</t>
  </si>
  <si>
    <t>Jonathan Scott</t>
  </si>
  <si>
    <t>Kayla Chambers</t>
  </si>
  <si>
    <t>Kristine Barrett</t>
  </si>
  <si>
    <t>Paul Noble</t>
  </si>
  <si>
    <t>Richard Long</t>
  </si>
  <si>
    <t>Timothy Williams</t>
  </si>
  <si>
    <t>Apr</t>
  </si>
  <si>
    <t>Aug</t>
  </si>
  <si>
    <t>Dec</t>
  </si>
  <si>
    <t>Feb</t>
  </si>
  <si>
    <t>Jan</t>
  </si>
  <si>
    <t>Jul</t>
  </si>
  <si>
    <t>Jun</t>
  </si>
  <si>
    <t>Mar</t>
  </si>
  <si>
    <t>May</t>
  </si>
  <si>
    <t>Nov</t>
  </si>
  <si>
    <t>Oct</t>
  </si>
  <si>
    <t>Sep</t>
  </si>
  <si>
    <t>Weekday</t>
  </si>
  <si>
    <t>Weekend</t>
  </si>
  <si>
    <t>Fri</t>
  </si>
  <si>
    <t>Mon</t>
  </si>
  <si>
    <t>Sat</t>
  </si>
  <si>
    <t>Sun</t>
  </si>
  <si>
    <t>Thu</t>
  </si>
  <si>
    <t>Tue</t>
  </si>
  <si>
    <t>Wed</t>
  </si>
  <si>
    <t>Alone Splash</t>
  </si>
  <si>
    <t>Build Brew</t>
  </si>
  <si>
    <t>Democrat Dew</t>
  </si>
  <si>
    <t>Itself Breeze</t>
  </si>
  <si>
    <t>Of Rush</t>
  </si>
  <si>
    <t>Property Mist</t>
  </si>
  <si>
    <t>Race Rush</t>
  </si>
  <si>
    <t>Series Mist</t>
  </si>
  <si>
    <t>Two Breeze</t>
  </si>
  <si>
    <t>Anthony Lee</t>
  </si>
  <si>
    <t>Christopher Cameron</t>
  </si>
  <si>
    <t>Crystal Franco</t>
  </si>
  <si>
    <t>Dustin Manning</t>
  </si>
  <si>
    <t>Kelsey Beard</t>
  </si>
  <si>
    <t>Kelsey Zimmerman</t>
  </si>
  <si>
    <t>Kimberly Mcdonald</t>
  </si>
  <si>
    <t>Seth Adams</t>
  </si>
  <si>
    <t>Tammy Monroe</t>
  </si>
  <si>
    <t>William Gonzalez</t>
  </si>
  <si>
    <t>Variance_Percent</t>
  </si>
  <si>
    <t>Varianace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</si>
</sst>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
    <numFmt numFmtId="165" formatCode="0%;\-0%;0%"/>
    <numFmt numFmtId="166" formatCode="0.00%;\-0.00%;0.00%"/>
    <numFmt numFmtId="168" formatCode="[&gt;=1000000]&quot;$&quot;0.0,,&quot;M&quot;;[&gt;=1000]&quot;$&quot;0.0,&quot;K&quot;;0"/>
    <numFmt numFmtId="169" formatCode="[&gt;=1000000]0.0,,&quot;M&quot;;[&gt;=1000]0.0,&quot;K&quot;;0"/>
    <numFmt numFmtId="173" formatCode="0.000"/>
    <numFmt numFmtId="176" formatCode="&quot;$&quot;#,##0"/>
  </numFmts>
  <fonts count="5" x14ac:knownFonts="1">
    <font>
      <sz val="11"/>
      <color theme="1"/>
      <name val="Aptos Narrow"/>
      <family val="2"/>
      <scheme val="minor"/>
    </font>
    <font>
      <b/>
      <sz val="11"/>
      <color theme="1"/>
      <name val="Aptos Narrow"/>
      <family val="2"/>
      <scheme val="minor"/>
    </font>
    <font>
      <sz val="14"/>
      <color rgb="FF000000"/>
      <name val="Arial"/>
      <family val="2"/>
    </font>
    <font>
      <sz val="12"/>
      <color rgb="FF000000"/>
      <name val="Calibri"/>
      <family val="2"/>
    </font>
    <font>
      <sz val="10"/>
      <color rgb="FF000000"/>
      <name val="Calibri"/>
      <family val="2"/>
    </font>
  </fonts>
  <fills count="3">
    <fill>
      <patternFill patternType="none"/>
    </fill>
    <fill>
      <patternFill patternType="gray125"/>
    </fill>
    <fill>
      <patternFill patternType="solid">
        <fgColor theme="0"/>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18">
    <xf numFmtId="0" fontId="0" fillId="0" borderId="0" xfId="0"/>
    <xf numFmtId="164" fontId="0" fillId="0" borderId="0" xfId="0" applyNumberFormat="1"/>
    <xf numFmtId="165" fontId="0" fillId="0" borderId="0" xfId="0" applyNumberFormat="1"/>
    <xf numFmtId="1"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169" fontId="0" fillId="0" borderId="0" xfId="0" applyNumberFormat="1"/>
    <xf numFmtId="173" fontId="0" fillId="0" borderId="0" xfId="0" applyNumberFormat="1"/>
    <xf numFmtId="10" fontId="0" fillId="0" borderId="0" xfId="0" applyNumberFormat="1"/>
    <xf numFmtId="176" fontId="0" fillId="0" borderId="0" xfId="0" applyNumberFormat="1"/>
    <xf numFmtId="0" fontId="3" fillId="0" borderId="0" xfId="0" applyFont="1" applyAlignment="1">
      <alignment horizontal="left" vertical="center" wrapText="1"/>
    </xf>
    <xf numFmtId="0" fontId="4" fillId="0" borderId="0" xfId="0" applyFont="1" applyAlignment="1">
      <alignment vertical="center"/>
    </xf>
    <xf numFmtId="0" fontId="2" fillId="0" borderId="0" xfId="0" applyFont="1" applyAlignment="1">
      <alignment vertical="center" wrapText="1"/>
    </xf>
    <xf numFmtId="0" fontId="1" fillId="2" borderId="1" xfId="0" applyFont="1" applyFill="1" applyBorder="1" applyAlignment="1">
      <alignment horizontal="left"/>
    </xf>
    <xf numFmtId="176" fontId="1" fillId="2" borderId="1" xfId="0" applyNumberFormat="1" applyFont="1" applyFill="1" applyBorder="1"/>
  </cellXfs>
  <cellStyles count="1">
    <cellStyle name="Normal" xfId="0" builtinId="0"/>
  </cellStyles>
  <dxfs count="499">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4" formatCode="0.00%"/>
    </dxf>
    <dxf>
      <numFmt numFmtId="14" formatCode="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9" formatCode="[&gt;=1000000]0.0,,&quot;M&quot;;[&gt;=1000]0.0,&quot;K&quot;;0"/>
    </dxf>
    <dxf>
      <numFmt numFmtId="169" formatCode="[&gt;=1000000]0.0,,&quot;M&quot;;[&gt;=1000]0.0,&quot;K&quot;;0"/>
    </dxf>
    <dxf>
      <numFmt numFmtId="169" formatCode="[&gt;=1000000]0.0,,&quot;M&quot;;[&gt;=1000]0.0,&quot;K&quot;;0"/>
    </dxf>
    <dxf>
      <numFmt numFmtId="176" formatCode="&quot;$&quot;#,##0"/>
    </dxf>
    <dxf>
      <numFmt numFmtId="174" formatCode="&quot;$&quot;#,##0.00"/>
    </dxf>
    <dxf>
      <numFmt numFmtId="176" formatCode="&quot;$&quot;#,##0"/>
    </dxf>
    <dxf>
      <numFmt numFmtId="17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2.xml"/><Relationship Id="rId21" Type="http://schemas.openxmlformats.org/officeDocument/2006/relationships/pivotCacheDefinition" Target="pivotCache/pivotCacheDefinition17.xml"/><Relationship Id="rId42" Type="http://schemas.openxmlformats.org/officeDocument/2006/relationships/calcChain" Target="calcChain.xml"/><Relationship Id="rId47" Type="http://schemas.openxmlformats.org/officeDocument/2006/relationships/customXml" Target="../customXml/item5.xml"/><Relationship Id="rId63" Type="http://schemas.openxmlformats.org/officeDocument/2006/relationships/customXml" Target="../customXml/item21.xml"/><Relationship Id="rId68" Type="http://schemas.openxmlformats.org/officeDocument/2006/relationships/customXml" Target="../customXml/item26.xml"/><Relationship Id="rId84" Type="http://schemas.openxmlformats.org/officeDocument/2006/relationships/customXml" Target="../customXml/item42.xml"/><Relationship Id="rId89" Type="http://schemas.openxmlformats.org/officeDocument/2006/relationships/customXml" Target="../customXml/item47.xml"/><Relationship Id="rId112" Type="http://schemas.openxmlformats.org/officeDocument/2006/relationships/customXml" Target="../customXml/item70.xml"/><Relationship Id="rId16" Type="http://schemas.openxmlformats.org/officeDocument/2006/relationships/pivotCacheDefinition" Target="pivotCache/pivotCacheDefinition12.xml"/><Relationship Id="rId107" Type="http://schemas.openxmlformats.org/officeDocument/2006/relationships/customXml" Target="../customXml/item65.xml"/><Relationship Id="rId11" Type="http://schemas.openxmlformats.org/officeDocument/2006/relationships/pivotCacheDefinition" Target="pivotCache/pivotCacheDefinition7.xml"/><Relationship Id="rId32" Type="http://schemas.openxmlformats.org/officeDocument/2006/relationships/pivotCacheDefinition" Target="pivotCache/pivotCacheDefinition28.xml"/><Relationship Id="rId37" Type="http://schemas.openxmlformats.org/officeDocument/2006/relationships/theme" Target="theme/theme1.xml"/><Relationship Id="rId53" Type="http://schemas.openxmlformats.org/officeDocument/2006/relationships/customXml" Target="../customXml/item11.xml"/><Relationship Id="rId58" Type="http://schemas.openxmlformats.org/officeDocument/2006/relationships/customXml" Target="../customXml/item16.xml"/><Relationship Id="rId74" Type="http://schemas.openxmlformats.org/officeDocument/2006/relationships/customXml" Target="../customXml/item32.xml"/><Relationship Id="rId79" Type="http://schemas.openxmlformats.org/officeDocument/2006/relationships/customXml" Target="../customXml/item37.xml"/><Relationship Id="rId102" Type="http://schemas.openxmlformats.org/officeDocument/2006/relationships/customXml" Target="../customXml/item60.xml"/><Relationship Id="rId5" Type="http://schemas.openxmlformats.org/officeDocument/2006/relationships/pivotCacheDefinition" Target="pivotCache/pivotCacheDefinition1.xml"/><Relationship Id="rId90" Type="http://schemas.openxmlformats.org/officeDocument/2006/relationships/customXml" Target="../customXml/item48.xml"/><Relationship Id="rId95" Type="http://schemas.openxmlformats.org/officeDocument/2006/relationships/customXml" Target="../customXml/item53.xml"/><Relationship Id="rId22" Type="http://schemas.openxmlformats.org/officeDocument/2006/relationships/pivotCacheDefinition" Target="pivotCache/pivotCacheDefinition18.xml"/><Relationship Id="rId27" Type="http://schemas.openxmlformats.org/officeDocument/2006/relationships/pivotCacheDefinition" Target="pivotCache/pivotCacheDefinition23.xml"/><Relationship Id="rId43" Type="http://schemas.openxmlformats.org/officeDocument/2006/relationships/customXml" Target="../customXml/item1.xml"/><Relationship Id="rId48" Type="http://schemas.openxmlformats.org/officeDocument/2006/relationships/customXml" Target="../customXml/item6.xml"/><Relationship Id="rId64" Type="http://schemas.openxmlformats.org/officeDocument/2006/relationships/customXml" Target="../customXml/item22.xml"/><Relationship Id="rId69" Type="http://schemas.openxmlformats.org/officeDocument/2006/relationships/customXml" Target="../customXml/item27.xml"/><Relationship Id="rId113" Type="http://schemas.openxmlformats.org/officeDocument/2006/relationships/customXml" Target="../customXml/item71.xml"/><Relationship Id="rId80" Type="http://schemas.openxmlformats.org/officeDocument/2006/relationships/customXml" Target="../customXml/item38.xml"/><Relationship Id="rId85" Type="http://schemas.openxmlformats.org/officeDocument/2006/relationships/customXml" Target="../customXml/item4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33" Type="http://schemas.openxmlformats.org/officeDocument/2006/relationships/pivotCacheDefinition" Target="pivotCache/pivotCacheDefinition29.xml"/><Relationship Id="rId38" Type="http://schemas.openxmlformats.org/officeDocument/2006/relationships/connections" Target="connections.xml"/><Relationship Id="rId59" Type="http://schemas.openxmlformats.org/officeDocument/2006/relationships/customXml" Target="../customXml/item17.xml"/><Relationship Id="rId103" Type="http://schemas.openxmlformats.org/officeDocument/2006/relationships/customXml" Target="../customXml/item61.xml"/><Relationship Id="rId108" Type="http://schemas.openxmlformats.org/officeDocument/2006/relationships/customXml" Target="../customXml/item66.xml"/><Relationship Id="rId54" Type="http://schemas.openxmlformats.org/officeDocument/2006/relationships/customXml" Target="../customXml/item12.xml"/><Relationship Id="rId70" Type="http://schemas.openxmlformats.org/officeDocument/2006/relationships/customXml" Target="../customXml/item28.xml"/><Relationship Id="rId75" Type="http://schemas.openxmlformats.org/officeDocument/2006/relationships/customXml" Target="../customXml/item33.xml"/><Relationship Id="rId91" Type="http://schemas.openxmlformats.org/officeDocument/2006/relationships/customXml" Target="../customXml/item49.xml"/><Relationship Id="rId96" Type="http://schemas.openxmlformats.org/officeDocument/2006/relationships/customXml" Target="../customXml/item5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openxmlformats.org/officeDocument/2006/relationships/pivotCacheDefinition" Target="pivotCache/pivotCacheDefinition24.xml"/><Relationship Id="rId36" Type="http://schemas.microsoft.com/office/2007/relationships/slicerCache" Target="slicerCaches/slicerCache3.xml"/><Relationship Id="rId49" Type="http://schemas.openxmlformats.org/officeDocument/2006/relationships/customXml" Target="../customXml/item7.xml"/><Relationship Id="rId57" Type="http://schemas.openxmlformats.org/officeDocument/2006/relationships/customXml" Target="../customXml/item15.xml"/><Relationship Id="rId106" Type="http://schemas.openxmlformats.org/officeDocument/2006/relationships/customXml" Target="../customXml/item64.xml"/><Relationship Id="rId114" Type="http://schemas.openxmlformats.org/officeDocument/2006/relationships/customXml" Target="../customXml/item72.xml"/><Relationship Id="rId10" Type="http://schemas.openxmlformats.org/officeDocument/2006/relationships/pivotCacheDefinition" Target="pivotCache/pivotCacheDefinition6.xml"/><Relationship Id="rId31" Type="http://schemas.openxmlformats.org/officeDocument/2006/relationships/pivotCacheDefinition" Target="pivotCache/pivotCacheDefinition27.xml"/><Relationship Id="rId44" Type="http://schemas.openxmlformats.org/officeDocument/2006/relationships/customXml" Target="../customXml/item2.xml"/><Relationship Id="rId52" Type="http://schemas.openxmlformats.org/officeDocument/2006/relationships/customXml" Target="../customXml/item10.xml"/><Relationship Id="rId60" Type="http://schemas.openxmlformats.org/officeDocument/2006/relationships/customXml" Target="../customXml/item18.xml"/><Relationship Id="rId65" Type="http://schemas.openxmlformats.org/officeDocument/2006/relationships/customXml" Target="../customXml/item23.xml"/><Relationship Id="rId73" Type="http://schemas.openxmlformats.org/officeDocument/2006/relationships/customXml" Target="../customXml/item31.xml"/><Relationship Id="rId78" Type="http://schemas.openxmlformats.org/officeDocument/2006/relationships/customXml" Target="../customXml/item36.xml"/><Relationship Id="rId81" Type="http://schemas.openxmlformats.org/officeDocument/2006/relationships/customXml" Target="../customXml/item39.xml"/><Relationship Id="rId86" Type="http://schemas.openxmlformats.org/officeDocument/2006/relationships/customXml" Target="../customXml/item44.xml"/><Relationship Id="rId94" Type="http://schemas.openxmlformats.org/officeDocument/2006/relationships/customXml" Target="../customXml/item52.xml"/><Relationship Id="rId99" Type="http://schemas.openxmlformats.org/officeDocument/2006/relationships/customXml" Target="../customXml/item57.xml"/><Relationship Id="rId101" Type="http://schemas.openxmlformats.org/officeDocument/2006/relationships/customXml" Target="../customXml/item59.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openxmlformats.org/officeDocument/2006/relationships/styles" Target="styles.xml"/><Relationship Id="rId109" Type="http://schemas.openxmlformats.org/officeDocument/2006/relationships/customXml" Target="../customXml/item67.xml"/><Relationship Id="rId34" Type="http://schemas.microsoft.com/office/2007/relationships/slicerCache" Target="slicerCaches/slicerCache1.xml"/><Relationship Id="rId50" Type="http://schemas.openxmlformats.org/officeDocument/2006/relationships/customXml" Target="../customXml/item8.xml"/><Relationship Id="rId55" Type="http://schemas.openxmlformats.org/officeDocument/2006/relationships/customXml" Target="../customXml/item13.xml"/><Relationship Id="rId76" Type="http://schemas.openxmlformats.org/officeDocument/2006/relationships/customXml" Target="../customXml/item34.xml"/><Relationship Id="rId97" Type="http://schemas.openxmlformats.org/officeDocument/2006/relationships/customXml" Target="../customXml/item55.xml"/><Relationship Id="rId104" Type="http://schemas.openxmlformats.org/officeDocument/2006/relationships/customXml" Target="../customXml/item62.xml"/><Relationship Id="rId7" Type="http://schemas.openxmlformats.org/officeDocument/2006/relationships/pivotCacheDefinition" Target="pivotCache/pivotCacheDefinition3.xml"/><Relationship Id="rId71" Type="http://schemas.openxmlformats.org/officeDocument/2006/relationships/customXml" Target="../customXml/item29.xml"/><Relationship Id="rId92" Type="http://schemas.openxmlformats.org/officeDocument/2006/relationships/customXml" Target="../customXml/item50.xml"/><Relationship Id="rId2" Type="http://schemas.openxmlformats.org/officeDocument/2006/relationships/worksheet" Target="worksheets/sheet2.xml"/><Relationship Id="rId29" Type="http://schemas.openxmlformats.org/officeDocument/2006/relationships/pivotCacheDefinition" Target="pivotCache/pivotCacheDefinition25.xml"/><Relationship Id="rId24" Type="http://schemas.openxmlformats.org/officeDocument/2006/relationships/pivotCacheDefinition" Target="pivotCache/pivotCacheDefinition20.xml"/><Relationship Id="rId40" Type="http://schemas.openxmlformats.org/officeDocument/2006/relationships/sharedStrings" Target="sharedStrings.xml"/><Relationship Id="rId45" Type="http://schemas.openxmlformats.org/officeDocument/2006/relationships/customXml" Target="../customXml/item3.xml"/><Relationship Id="rId66" Type="http://schemas.openxmlformats.org/officeDocument/2006/relationships/customXml" Target="../customXml/item24.xml"/><Relationship Id="rId87" Type="http://schemas.openxmlformats.org/officeDocument/2006/relationships/customXml" Target="../customXml/item45.xml"/><Relationship Id="rId110" Type="http://schemas.openxmlformats.org/officeDocument/2006/relationships/customXml" Target="../customXml/item68.xml"/><Relationship Id="rId61" Type="http://schemas.openxmlformats.org/officeDocument/2006/relationships/customXml" Target="../customXml/item19.xml"/><Relationship Id="rId82" Type="http://schemas.openxmlformats.org/officeDocument/2006/relationships/customXml" Target="../customXml/item40.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30" Type="http://schemas.openxmlformats.org/officeDocument/2006/relationships/pivotCacheDefinition" Target="pivotCache/pivotCacheDefinition26.xml"/><Relationship Id="rId35" Type="http://schemas.microsoft.com/office/2007/relationships/slicerCache" Target="slicerCaches/slicerCache2.xml"/><Relationship Id="rId56" Type="http://schemas.openxmlformats.org/officeDocument/2006/relationships/customXml" Target="../customXml/item14.xml"/><Relationship Id="rId77" Type="http://schemas.openxmlformats.org/officeDocument/2006/relationships/customXml" Target="../customXml/item35.xml"/><Relationship Id="rId100" Type="http://schemas.openxmlformats.org/officeDocument/2006/relationships/customXml" Target="../customXml/item58.xml"/><Relationship Id="rId105" Type="http://schemas.openxmlformats.org/officeDocument/2006/relationships/customXml" Target="../customXml/item63.xml"/><Relationship Id="rId8" Type="http://schemas.openxmlformats.org/officeDocument/2006/relationships/pivotCacheDefinition" Target="pivotCache/pivotCacheDefinition4.xml"/><Relationship Id="rId51" Type="http://schemas.openxmlformats.org/officeDocument/2006/relationships/customXml" Target="../customXml/item9.xml"/><Relationship Id="rId72" Type="http://schemas.openxmlformats.org/officeDocument/2006/relationships/customXml" Target="../customXml/item30.xml"/><Relationship Id="rId93" Type="http://schemas.openxmlformats.org/officeDocument/2006/relationships/customXml" Target="../customXml/item51.xml"/><Relationship Id="rId98" Type="http://schemas.openxmlformats.org/officeDocument/2006/relationships/customXml" Target="../customXml/item56.xml"/><Relationship Id="rId3" Type="http://schemas.openxmlformats.org/officeDocument/2006/relationships/worksheet" Target="worksheets/sheet3.xml"/><Relationship Id="rId25" Type="http://schemas.openxmlformats.org/officeDocument/2006/relationships/pivotCacheDefinition" Target="pivotCache/pivotCacheDefinition21.xml"/><Relationship Id="rId46" Type="http://schemas.openxmlformats.org/officeDocument/2006/relationships/customXml" Target="../customXml/item4.xml"/><Relationship Id="rId67" Type="http://schemas.openxmlformats.org/officeDocument/2006/relationships/customXml" Target="../customXml/item25.xml"/><Relationship Id="rId20" Type="http://schemas.openxmlformats.org/officeDocument/2006/relationships/pivotCacheDefinition" Target="pivotCache/pivotCacheDefinition16.xml"/><Relationship Id="rId41" Type="http://schemas.openxmlformats.org/officeDocument/2006/relationships/powerPivotData" Target="model/item.data"/><Relationship Id="rId62" Type="http://schemas.openxmlformats.org/officeDocument/2006/relationships/customXml" Target="../customXml/item20.xml"/><Relationship Id="rId83" Type="http://schemas.openxmlformats.org/officeDocument/2006/relationships/customXml" Target="../customXml/item41.xml"/><Relationship Id="rId88" Type="http://schemas.openxmlformats.org/officeDocument/2006/relationships/customXml" Target="../customXml/item46.xml"/><Relationship Id="rId111" Type="http://schemas.openxmlformats.org/officeDocument/2006/relationships/customXml" Target="../customXml/item6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[Beveragessss.xlsx]Pivotable!PivotTable15</c:name>
    <c:fmtId val="6"/>
  </c:pivotSource>
  <c:chart>
    <c:autoTitleDeleted val="0"/>
    <c:pivotFmts>
      <c:pivotFmt>
        <c:idx val="0"/>
        <c:spPr>
          <a:solidFill>
            <a:schemeClr val="tx2">
              <a:lumMod val="25000"/>
              <a:lumOff val="75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25000"/>
              <a:lumOff val="75000"/>
            </a:schemeClr>
          </a:solidFill>
          <a:ln>
            <a:noFill/>
          </a:ln>
          <a:effectLst/>
        </c:spPr>
        <c:dLbl>
          <c:idx val="0"/>
          <c:layout>
            <c:manualLayout>
              <c:x val="0"/>
              <c:y val="-8.462623413258109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1.0275380189066995E-3"/>
              <c:y val="-5.641748942172073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7194740299879287E-2"/>
                  <c:h val="5.6347152656693655E-2"/>
                </c:manualLayout>
              </c15:layout>
            </c:ext>
          </c:extLst>
        </c:dLbl>
      </c:pivotFmt>
      <c:pivotFmt>
        <c:idx val="4"/>
        <c:spPr>
          <a:solidFill>
            <a:schemeClr val="accent2"/>
          </a:solidFill>
          <a:ln>
            <a:noFill/>
          </a:ln>
          <a:effectLst/>
        </c:spPr>
        <c:dLbl>
          <c:idx val="0"/>
          <c:layout>
            <c:manualLayout>
              <c:x val="0"/>
              <c:y val="-3.29102021626704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2.0550760378132485E-3"/>
              <c:y val="-4.23131170662905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2.055076037813399E-3"/>
              <c:y val="-3.2910202162670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25000"/>
              <a:lumOff val="75000"/>
            </a:schemeClr>
          </a:solidFill>
          <a:ln>
            <a:noFill/>
          </a:ln>
          <a:effectLst/>
        </c:spPr>
        <c:dLbl>
          <c:idx val="0"/>
          <c:layout>
            <c:manualLayout>
              <c:x val="-7.5351917581376038E-17"/>
              <c:y val="-9.873060648801132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25000"/>
              <a:lumOff val="75000"/>
            </a:schemeClr>
          </a:solidFill>
          <a:ln>
            <a:noFill/>
          </a:ln>
          <a:effectLst/>
        </c:spPr>
        <c:dLbl>
          <c:idx val="0"/>
          <c:layout>
            <c:manualLayout>
              <c:x val="0"/>
              <c:y val="-8.9327691584391203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25000"/>
              <a:lumOff val="75000"/>
            </a:schemeClr>
          </a:solidFill>
          <a:ln>
            <a:noFill/>
          </a:ln>
          <a:effectLst/>
        </c:spPr>
        <c:dLbl>
          <c:idx val="0"/>
          <c:layout>
            <c:manualLayout>
              <c:x val="2.055076037813399E-3"/>
              <c:y val="-0.1128349788434415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2.055076037813399E-3"/>
              <c:y val="-4.70145745181006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3.7675958790688019E-17"/>
              <c:y val="-2.82087447108603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0"/>
              <c:y val="-3.2910202162670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2.055076037813399E-3"/>
              <c:y val="-4.23131170662905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dLbl>
          <c:idx val="0"/>
          <c:layout>
            <c:manualLayout>
              <c:x val="-1.8837979395344009E-17"/>
              <c:y val="-2.35072872590503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layout>
            <c:manualLayout>
              <c:x val="-4.7094948488360024E-18"/>
              <c:y val="-3.76116596144805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25000"/>
              <a:lumOff val="75000"/>
            </a:schemeClr>
          </a:solidFill>
          <a:ln>
            <a:noFill/>
          </a:ln>
          <a:effectLst/>
        </c:spPr>
        <c:dLbl>
          <c:idx val="0"/>
          <c:layout>
            <c:manualLayout>
              <c:x val="-2.055076037813399E-3"/>
              <c:y val="-8.462623413258109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25000"/>
              <a:lumOff val="75000"/>
            </a:schemeClr>
          </a:solidFill>
          <a:ln>
            <a:noFill/>
          </a:ln>
          <a:effectLst/>
        </c:spPr>
        <c:dLbl>
          <c:idx val="0"/>
          <c:layout>
            <c:manualLayout>
              <c:x val="0"/>
              <c:y val="-9.4029149036201229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2">
              <a:lumMod val="25000"/>
              <a:lumOff val="75000"/>
            </a:schemeClr>
          </a:solidFill>
          <a:ln>
            <a:noFill/>
          </a:ln>
          <a:effectLst/>
        </c:spPr>
        <c:dLbl>
          <c:idx val="0"/>
          <c:layout>
            <c:manualLayout>
              <c:x val="-2.0550760378134181E-3"/>
              <c:y val="-7.0521861777150918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25000"/>
              <a:lumOff val="75000"/>
            </a:schemeClr>
          </a:solidFill>
          <a:ln>
            <a:noFill/>
          </a:ln>
          <a:effectLst/>
        </c:spPr>
        <c:dLbl>
          <c:idx val="0"/>
          <c:layout>
            <c:manualLayout>
              <c:x val="4.110152075626798E-3"/>
              <c:y val="-0.10343206393982135"/>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tx2">
              <a:lumMod val="25000"/>
              <a:lumOff val="75000"/>
            </a:schemeClr>
          </a:solidFill>
          <a:ln>
            <a:noFill/>
          </a:ln>
          <a:effectLst/>
        </c:spPr>
        <c:dLbl>
          <c:idx val="0"/>
          <c:layout>
            <c:manualLayout>
              <c:x val="-2.0550760378134367E-3"/>
              <c:y val="-7.0521861777150918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2">
              <a:lumMod val="25000"/>
              <a:lumOff val="75000"/>
            </a:schemeClr>
          </a:solidFill>
          <a:ln>
            <a:noFill/>
          </a:ln>
          <a:effectLst/>
        </c:spPr>
        <c:dLbl>
          <c:idx val="0"/>
          <c:layout>
            <c:manualLayout>
              <c:x val="2.055076037813399E-3"/>
              <c:y val="-4.2313117066290637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tx2">
              <a:lumMod val="25000"/>
              <a:lumOff val="75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25000"/>
              <a:lumOff val="75000"/>
            </a:schemeClr>
          </a:solidFill>
          <a:ln>
            <a:noFill/>
          </a:ln>
          <a:effectLst/>
        </c:spPr>
        <c:dLbl>
          <c:idx val="0"/>
          <c:layout>
            <c:manualLayout>
              <c:x val="-2.055076037813399E-3"/>
              <c:y val="-8.462623413258109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tx2">
              <a:lumMod val="25000"/>
              <a:lumOff val="75000"/>
            </a:schemeClr>
          </a:solidFill>
          <a:ln>
            <a:noFill/>
          </a:ln>
          <a:effectLst/>
        </c:spPr>
        <c:dLbl>
          <c:idx val="0"/>
          <c:layout>
            <c:manualLayout>
              <c:x val="0"/>
              <c:y val="-9.4029149036201229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tx2">
              <a:lumMod val="25000"/>
              <a:lumOff val="75000"/>
            </a:schemeClr>
          </a:solidFill>
          <a:ln>
            <a:noFill/>
          </a:ln>
          <a:effectLst/>
        </c:spPr>
        <c:dLbl>
          <c:idx val="0"/>
          <c:layout>
            <c:manualLayout>
              <c:x val="-2.0550760378134181E-3"/>
              <c:y val="-7.0521861777150918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tx2">
              <a:lumMod val="25000"/>
              <a:lumOff val="75000"/>
            </a:schemeClr>
          </a:solidFill>
          <a:ln>
            <a:noFill/>
          </a:ln>
          <a:effectLst/>
        </c:spPr>
        <c:dLbl>
          <c:idx val="0"/>
          <c:layout>
            <c:manualLayout>
              <c:x val="4.110152075626798E-3"/>
              <c:y val="-0.10343206393982135"/>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tx2">
              <a:lumMod val="25000"/>
              <a:lumOff val="75000"/>
            </a:schemeClr>
          </a:solidFill>
          <a:ln>
            <a:noFill/>
          </a:ln>
          <a:effectLst/>
        </c:spPr>
        <c:dLbl>
          <c:idx val="0"/>
          <c:layout>
            <c:manualLayout>
              <c:x val="-2.0550760378134367E-3"/>
              <c:y val="-7.0521861777150918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tx2">
              <a:lumMod val="25000"/>
              <a:lumOff val="75000"/>
            </a:schemeClr>
          </a:solidFill>
          <a:ln>
            <a:noFill/>
          </a:ln>
          <a:effectLst/>
        </c:spPr>
        <c:dLbl>
          <c:idx val="0"/>
          <c:layout>
            <c:manualLayout>
              <c:x val="2.055076037813399E-3"/>
              <c:y val="-4.2313117066290637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tx2">
              <a:lumMod val="25000"/>
              <a:lumOff val="75000"/>
            </a:schemeClr>
          </a:solidFill>
          <a:ln>
            <a:noFill/>
          </a:ln>
          <a:effectLst/>
        </c:spPr>
        <c:dLbl>
          <c:idx val="0"/>
          <c:layout>
            <c:manualLayout>
              <c:x val="-7.5351917581376038E-17"/>
              <c:y val="-9.873060648801132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tx2">
              <a:lumMod val="25000"/>
              <a:lumOff val="75000"/>
            </a:schemeClr>
          </a:solidFill>
          <a:ln>
            <a:noFill/>
          </a:ln>
          <a:effectLst/>
        </c:spPr>
        <c:dLbl>
          <c:idx val="0"/>
          <c:layout>
            <c:manualLayout>
              <c:x val="0"/>
              <c:y val="-8.462623413258109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tx2">
              <a:lumMod val="25000"/>
              <a:lumOff val="75000"/>
            </a:schemeClr>
          </a:solidFill>
          <a:ln>
            <a:noFill/>
          </a:ln>
          <a:effectLst/>
        </c:spPr>
        <c:dLbl>
          <c:idx val="0"/>
          <c:layout>
            <c:manualLayout>
              <c:x val="0"/>
              <c:y val="-8.9327691584391203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tx2">
              <a:lumMod val="25000"/>
              <a:lumOff val="75000"/>
            </a:schemeClr>
          </a:solidFill>
          <a:ln>
            <a:noFill/>
          </a:ln>
          <a:effectLst/>
        </c:spPr>
        <c:dLbl>
          <c:idx val="0"/>
          <c:layout>
            <c:manualLayout>
              <c:x val="2.055076037813399E-3"/>
              <c:y val="-0.1128349788434415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dLbl>
          <c:idx val="0"/>
          <c:layout>
            <c:manualLayout>
              <c:x val="-4.7094948488360024E-18"/>
              <c:y val="-3.76116596144805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dLbl>
          <c:idx val="0"/>
          <c:layout>
            <c:manualLayout>
              <c:x val="-1.8837979395344009E-17"/>
              <c:y val="-2.35072872590503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dLbl>
          <c:idx val="0"/>
          <c:layout>
            <c:manualLayout>
              <c:x val="-2.055076037813399E-3"/>
              <c:y val="-4.23131170662905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dLbl>
          <c:idx val="0"/>
          <c:layout>
            <c:manualLayout>
              <c:x val="0"/>
              <c:y val="-3.2910202162670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dLbl>
          <c:idx val="0"/>
          <c:layout>
            <c:manualLayout>
              <c:x val="-3.7675958790688019E-17"/>
              <c:y val="-2.82087447108603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dLbl>
          <c:idx val="0"/>
          <c:layout>
            <c:manualLayout>
              <c:x val="2.055076037813399E-3"/>
              <c:y val="-4.70145745181006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dLbl>
          <c:idx val="0"/>
          <c:layout>
            <c:manualLayout>
              <c:x val="2.055076037813399E-3"/>
              <c:y val="-3.2910202162670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dLbl>
          <c:idx val="0"/>
          <c:layout>
            <c:manualLayout>
              <c:x val="1.0275380189066995E-3"/>
              <c:y val="-5.641748942172073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7194740299879287E-2"/>
                  <c:h val="5.6347152656693655E-2"/>
                </c:manualLayout>
              </c15:layout>
            </c:ext>
          </c:extLst>
        </c:dLbl>
      </c:pivotFmt>
      <c:pivotFmt>
        <c:idx val="42"/>
        <c:spPr>
          <a:solidFill>
            <a:schemeClr val="accent2"/>
          </a:solidFill>
          <a:ln>
            <a:noFill/>
          </a:ln>
          <a:effectLst/>
        </c:spPr>
        <c:dLbl>
          <c:idx val="0"/>
          <c:layout>
            <c:manualLayout>
              <c:x val="0"/>
              <c:y val="-3.29102021626704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dLbl>
          <c:idx val="0"/>
          <c:layout>
            <c:manualLayout>
              <c:x val="2.0550760378132485E-3"/>
              <c:y val="-4.23131170662905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lumMod val="40000"/>
              <a:lumOff val="60000"/>
            </a:schemeClr>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lumMod val="40000"/>
              <a:lumOff val="60000"/>
            </a:schemeClr>
          </a:solidFill>
          <a:ln>
            <a:noFill/>
          </a:ln>
          <a:effectLst/>
        </c:spPr>
        <c:dLbl>
          <c:idx val="0"/>
          <c:layout>
            <c:manualLayout>
              <c:x val="-2.055076037813399E-3"/>
              <c:y val="-8.462623413258109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fld id="{D9E6E792-D351-48B0-BD50-5E2261C5CF1D}" type="VALUE">
                  <a:rPr lang="en-US">
                    <a:solidFill>
                      <a:schemeClr val="accent4"/>
                    </a:solidFill>
                  </a:rPr>
                  <a:pPr>
                    <a:defRPr>
                      <a:solidFill>
                        <a:schemeClr val="accent4"/>
                      </a:solidFill>
                    </a:defRPr>
                  </a:pPr>
                  <a:t>[VALUE]</a:t>
                </a:fld>
                <a:endParaRPr lang="en-US"/>
              </a:p>
            </c:rich>
          </c:tx>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6"/>
        <c:spPr>
          <a:solidFill>
            <a:schemeClr val="accent1">
              <a:lumMod val="40000"/>
              <a:lumOff val="60000"/>
            </a:schemeClr>
          </a:solidFill>
          <a:ln>
            <a:noFill/>
          </a:ln>
          <a:effectLst/>
        </c:spPr>
        <c:dLbl>
          <c:idx val="0"/>
          <c:layout>
            <c:manualLayout>
              <c:x val="0"/>
              <c:y val="-9.402914903620122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fld id="{46114C0A-EE83-437F-B539-C1C2083AF250}" type="VALUE">
                  <a:rPr lang="en-US">
                    <a:solidFill>
                      <a:schemeClr val="accent4"/>
                    </a:solidFill>
                  </a:rPr>
                  <a:pPr>
                    <a:defRPr>
                      <a:solidFill>
                        <a:schemeClr val="accent4"/>
                      </a:solidFill>
                    </a:defRPr>
                  </a:pPr>
                  <a:t>[VALUE]</a:t>
                </a:fld>
                <a:endParaRPr lang="en-US"/>
              </a:p>
            </c:rich>
          </c:tx>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7"/>
        <c:spPr>
          <a:solidFill>
            <a:schemeClr val="accent1">
              <a:lumMod val="40000"/>
              <a:lumOff val="60000"/>
            </a:schemeClr>
          </a:solidFill>
          <a:ln>
            <a:noFill/>
          </a:ln>
          <a:effectLst/>
        </c:spPr>
        <c:dLbl>
          <c:idx val="0"/>
          <c:layout>
            <c:manualLayout>
              <c:x val="-2.0550760378134181E-3"/>
              <c:y val="-7.052186177715091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fld id="{910BA865-815C-40B4-A9A6-E5BEF8DDF8F6}" type="VALUE">
                  <a:rPr lang="en-US">
                    <a:solidFill>
                      <a:schemeClr val="accent4"/>
                    </a:solidFill>
                  </a:rPr>
                  <a:pPr>
                    <a:defRPr>
                      <a:solidFill>
                        <a:schemeClr val="accent4"/>
                      </a:solidFill>
                    </a:defRPr>
                  </a:pPr>
                  <a:t>[VALUE]</a:t>
                </a:fld>
                <a:endParaRPr lang="en-US"/>
              </a:p>
            </c:rich>
          </c:tx>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8"/>
        <c:spPr>
          <a:solidFill>
            <a:schemeClr val="accent1">
              <a:lumMod val="40000"/>
              <a:lumOff val="60000"/>
            </a:schemeClr>
          </a:solidFill>
          <a:ln>
            <a:noFill/>
          </a:ln>
          <a:effectLst/>
        </c:spPr>
        <c:dLbl>
          <c:idx val="0"/>
          <c:layout>
            <c:manualLayout>
              <c:x val="4.110152075626798E-3"/>
              <c:y val="-0.1034320639398213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fld id="{FE3E36EA-1521-4EA0-B15E-E51A12B8A48F}" type="VALUE">
                  <a:rPr lang="en-US">
                    <a:solidFill>
                      <a:schemeClr val="accent4"/>
                    </a:solidFill>
                  </a:rPr>
                  <a:pPr>
                    <a:defRPr>
                      <a:solidFill>
                        <a:schemeClr val="accent4"/>
                      </a:solidFill>
                    </a:defRPr>
                  </a:pPr>
                  <a:t>[VALUE]</a:t>
                </a:fld>
                <a:endParaRPr lang="en-US"/>
              </a:p>
            </c:rich>
          </c:tx>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9"/>
        <c:spPr>
          <a:solidFill>
            <a:schemeClr val="accent1">
              <a:lumMod val="40000"/>
              <a:lumOff val="60000"/>
            </a:schemeClr>
          </a:solidFill>
          <a:ln>
            <a:noFill/>
          </a:ln>
          <a:effectLst/>
        </c:spPr>
        <c:dLbl>
          <c:idx val="0"/>
          <c:layout>
            <c:manualLayout>
              <c:x val="-2.0550760378134367E-3"/>
              <c:y val="-7.052186177715091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fld id="{C6102511-8AEA-426D-91F5-F2BDCD335A46}" type="VALUE">
                  <a:rPr lang="en-US">
                    <a:solidFill>
                      <a:schemeClr val="accent4"/>
                    </a:solidFill>
                  </a:rPr>
                  <a:pPr>
                    <a:defRPr>
                      <a:solidFill>
                        <a:schemeClr val="accent4"/>
                      </a:solidFill>
                    </a:defRPr>
                  </a:pPr>
                  <a:t>[VALUE]</a:t>
                </a:fld>
                <a:endParaRPr lang="en-US"/>
              </a:p>
            </c:rich>
          </c:tx>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0"/>
        <c:spPr>
          <a:solidFill>
            <a:schemeClr val="accent1">
              <a:lumMod val="40000"/>
              <a:lumOff val="60000"/>
            </a:schemeClr>
          </a:solidFill>
          <a:ln>
            <a:noFill/>
          </a:ln>
          <a:effectLst/>
        </c:spPr>
        <c:dLbl>
          <c:idx val="0"/>
          <c:layout>
            <c:manualLayout>
              <c:x val="2.055106715133747E-3"/>
              <c:y val="3.143334959236281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fld id="{643393A5-2BDD-47BD-B3F1-EB02AD7B79F5}" type="VALUE">
                  <a:rPr lang="en-US">
                    <a:solidFill>
                      <a:schemeClr val="accent4"/>
                    </a:solidFill>
                  </a:rPr>
                  <a:pPr>
                    <a:defRPr>
                      <a:solidFill>
                        <a:schemeClr val="accent4"/>
                      </a:solidFill>
                    </a:defRPr>
                  </a:pPr>
                  <a:t>[VALUE]</a:t>
                </a:fld>
                <a:endParaRPr lang="en-US"/>
              </a:p>
            </c:rich>
          </c:tx>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1"/>
        <c:spPr>
          <a:solidFill>
            <a:schemeClr val="accent1">
              <a:lumMod val="40000"/>
              <a:lumOff val="60000"/>
            </a:schemeClr>
          </a:solidFill>
          <a:ln>
            <a:noFill/>
          </a:ln>
          <a:effectLst/>
        </c:spPr>
        <c:dLbl>
          <c:idx val="0"/>
          <c:layout>
            <c:manualLayout>
              <c:x val="-7.5351917581376038E-17"/>
              <c:y val="-9.87306064880113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fld id="{E07C7A92-9F15-48A7-B0FE-2605F1DCB02E}" type="VALUE">
                  <a:rPr lang="en-US">
                    <a:solidFill>
                      <a:schemeClr val="accent4"/>
                    </a:solidFill>
                  </a:rPr>
                  <a:pPr>
                    <a:defRPr>
                      <a:solidFill>
                        <a:schemeClr val="accent4"/>
                      </a:solidFill>
                    </a:defRPr>
                  </a:pPr>
                  <a:t>[VALUE]</a:t>
                </a:fld>
                <a:endParaRPr lang="en-US"/>
              </a:p>
            </c:rich>
          </c:tx>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2"/>
        <c:spPr>
          <a:solidFill>
            <a:schemeClr val="accent1">
              <a:lumMod val="40000"/>
              <a:lumOff val="60000"/>
            </a:schemeClr>
          </a:solidFill>
          <a:ln>
            <a:noFill/>
          </a:ln>
          <a:effectLst/>
        </c:spPr>
        <c:dLbl>
          <c:idx val="0"/>
          <c:layout>
            <c:manualLayout>
              <c:x val="2.41196333815726E-3"/>
              <c:y val="-1.088000061939160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fld id="{AE1018DB-1A26-46BD-822F-488C4E21B287}" type="VALUE">
                  <a:rPr lang="en-US">
                    <a:solidFill>
                      <a:schemeClr val="accent4"/>
                    </a:solidFill>
                  </a:rPr>
                  <a:pPr>
                    <a:defRPr>
                      <a:solidFill>
                        <a:schemeClr val="accent4"/>
                      </a:solidFill>
                    </a:defRPr>
                  </a:pPr>
                  <a:t>[VALUE]</a:t>
                </a:fld>
                <a:endParaRPr lang="en-US"/>
              </a:p>
            </c:rich>
          </c:tx>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3"/>
        <c:spPr>
          <a:solidFill>
            <a:schemeClr val="accent1">
              <a:lumMod val="40000"/>
              <a:lumOff val="60000"/>
            </a:schemeClr>
          </a:solidFill>
          <a:ln>
            <a:noFill/>
          </a:ln>
          <a:effectLst/>
        </c:spPr>
        <c:dLbl>
          <c:idx val="0"/>
          <c:layout>
            <c:manualLayout>
              <c:x val="0"/>
              <c:y val="-8.932769158439120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fld id="{0DD966ED-6163-4E0D-9756-72FB4F9A7229}" type="VALUE">
                  <a:rPr lang="en-US">
                    <a:solidFill>
                      <a:schemeClr val="accent4"/>
                    </a:solidFill>
                  </a:rPr>
                  <a:pPr>
                    <a:defRPr>
                      <a:solidFill>
                        <a:schemeClr val="accent4"/>
                      </a:solidFill>
                    </a:defRPr>
                  </a:pPr>
                  <a:t>[VALUE]</a:t>
                </a:fld>
                <a:endParaRPr lang="en-US"/>
              </a:p>
            </c:rich>
          </c:tx>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4"/>
        <c:spPr>
          <a:solidFill>
            <a:schemeClr val="accent1">
              <a:lumMod val="40000"/>
              <a:lumOff val="60000"/>
            </a:schemeClr>
          </a:solidFill>
          <a:ln>
            <a:noFill/>
          </a:ln>
          <a:effectLst/>
        </c:spPr>
        <c:dLbl>
          <c:idx val="0"/>
          <c:layout>
            <c:manualLayout>
              <c:x val="6.8790333914482667E-3"/>
              <c:y val="-3.417222183510246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fld id="{5FDE5239-7291-4004-8F1E-D69EDD67001B}" type="VALUE">
                  <a:rPr lang="en-US">
                    <a:solidFill>
                      <a:schemeClr val="accent4"/>
                    </a:solidFill>
                  </a:rPr>
                  <a:pPr>
                    <a:defRPr>
                      <a:solidFill>
                        <a:schemeClr val="accent4"/>
                      </a:solidFill>
                    </a:defRPr>
                  </a:pPr>
                  <a:t>[VALUE]</a:t>
                </a:fld>
                <a:endParaRPr lang="en-US"/>
              </a:p>
            </c:rich>
          </c:tx>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dLbl>
          <c:idx val="0"/>
          <c:layout>
            <c:manualLayout>
              <c:x val="-4.7094948488360024E-18"/>
              <c:y val="-3.76116596144805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dLbl>
          <c:idx val="0"/>
          <c:layout>
            <c:manualLayout>
              <c:x val="-1.8837979395344009E-17"/>
              <c:y val="-2.35072872590503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dLbl>
          <c:idx val="0"/>
          <c:layout>
            <c:manualLayout>
              <c:x val="-2.055076037813399E-3"/>
              <c:y val="-4.23131170662905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dLbl>
          <c:idx val="0"/>
          <c:layout>
            <c:manualLayout>
              <c:x val="0"/>
              <c:y val="-3.2910202162670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dLbl>
          <c:idx val="0"/>
          <c:layout>
            <c:manualLayout>
              <c:x val="-3.7675958790688019E-17"/>
              <c:y val="-2.82087447108603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dLbl>
          <c:idx val="0"/>
          <c:layout>
            <c:manualLayout>
              <c:x val="2.055076037813399E-3"/>
              <c:y val="-4.70145745181006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dLbl>
          <c:idx val="0"/>
          <c:layout>
            <c:manualLayout>
              <c:x val="2.055076037813399E-3"/>
              <c:y val="-3.2910202162670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dLbl>
          <c:idx val="0"/>
          <c:layout>
            <c:manualLayout>
              <c:x val="6.5830987526066002E-3"/>
              <c:y val="-5.16282410600503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305861767279088E-2"/>
                  <c:h val="6.5925649380034396E-2"/>
                </c:manualLayout>
              </c15:layout>
            </c:ext>
          </c:extLst>
        </c:dLbl>
      </c:pivotFmt>
      <c:pivotFmt>
        <c:idx val="64"/>
        <c:spPr>
          <a:solidFill>
            <a:schemeClr val="accent1"/>
          </a:solidFill>
          <a:ln>
            <a:noFill/>
          </a:ln>
          <a:effectLst/>
        </c:spPr>
        <c:dLbl>
          <c:idx val="0"/>
          <c:layout>
            <c:manualLayout>
              <c:x val="0"/>
              <c:y val="-3.29102021626704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dLbl>
          <c:idx val="0"/>
          <c:layout>
            <c:manualLayout>
              <c:x val="2.0550760378132485E-3"/>
              <c:y val="-4.23131170662905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410820029551289E-2"/>
          <c:y val="0.15945772265192518"/>
          <c:w val="0.74493011123301323"/>
          <c:h val="0.60196350632475593"/>
        </c:manualLayout>
      </c:layout>
      <c:barChart>
        <c:barDir val="col"/>
        <c:grouping val="stacked"/>
        <c:varyColors val="0"/>
        <c:ser>
          <c:idx val="0"/>
          <c:order val="0"/>
          <c:tx>
            <c:strRef>
              <c:f>Pivotable!$I$1</c:f>
              <c:strCache>
                <c:ptCount val="1"/>
                <c:pt idx="0">
                  <c:v>Total_Revenue</c:v>
                </c:pt>
              </c:strCache>
            </c:strRef>
          </c:tx>
          <c:spPr>
            <a:solidFill>
              <a:schemeClr val="accent1">
                <a:lumMod val="40000"/>
                <a:lumOff val="60000"/>
              </a:schemeClr>
            </a:solidFill>
            <a:ln>
              <a:noFill/>
            </a:ln>
            <a:effectLst/>
          </c:spPr>
          <c:invertIfNegative val="0"/>
          <c:dPt>
            <c:idx val="0"/>
            <c:invertIfNegative val="0"/>
            <c:bubble3D val="0"/>
            <c:extLst>
              <c:ext xmlns:c16="http://schemas.microsoft.com/office/drawing/2014/chart" uri="{C3380CC4-5D6E-409C-BE32-E72D297353CC}">
                <c16:uniqueId val="{00000000-31B3-4DDA-8FA6-21F5E8F3BE5C}"/>
              </c:ext>
            </c:extLst>
          </c:dPt>
          <c:dPt>
            <c:idx val="1"/>
            <c:invertIfNegative val="0"/>
            <c:bubble3D val="0"/>
            <c:extLst>
              <c:ext xmlns:c16="http://schemas.microsoft.com/office/drawing/2014/chart" uri="{C3380CC4-5D6E-409C-BE32-E72D297353CC}">
                <c16:uniqueId val="{00000001-31B3-4DDA-8FA6-21F5E8F3BE5C}"/>
              </c:ext>
            </c:extLst>
          </c:dPt>
          <c:dPt>
            <c:idx val="2"/>
            <c:invertIfNegative val="0"/>
            <c:bubble3D val="0"/>
            <c:extLst>
              <c:ext xmlns:c16="http://schemas.microsoft.com/office/drawing/2014/chart" uri="{C3380CC4-5D6E-409C-BE32-E72D297353CC}">
                <c16:uniqueId val="{00000002-31B3-4DDA-8FA6-21F5E8F3BE5C}"/>
              </c:ext>
            </c:extLst>
          </c:dPt>
          <c:dPt>
            <c:idx val="3"/>
            <c:invertIfNegative val="0"/>
            <c:bubble3D val="0"/>
            <c:extLst>
              <c:ext xmlns:c16="http://schemas.microsoft.com/office/drawing/2014/chart" uri="{C3380CC4-5D6E-409C-BE32-E72D297353CC}">
                <c16:uniqueId val="{00000003-31B3-4DDA-8FA6-21F5E8F3BE5C}"/>
              </c:ext>
            </c:extLst>
          </c:dPt>
          <c:dPt>
            <c:idx val="4"/>
            <c:invertIfNegative val="0"/>
            <c:bubble3D val="0"/>
            <c:extLst>
              <c:ext xmlns:c16="http://schemas.microsoft.com/office/drawing/2014/chart" uri="{C3380CC4-5D6E-409C-BE32-E72D297353CC}">
                <c16:uniqueId val="{00000004-31B3-4DDA-8FA6-21F5E8F3BE5C}"/>
              </c:ext>
            </c:extLst>
          </c:dPt>
          <c:dPt>
            <c:idx val="5"/>
            <c:invertIfNegative val="0"/>
            <c:bubble3D val="0"/>
            <c:extLst>
              <c:ext xmlns:c16="http://schemas.microsoft.com/office/drawing/2014/chart" uri="{C3380CC4-5D6E-409C-BE32-E72D297353CC}">
                <c16:uniqueId val="{00000005-31B3-4DDA-8FA6-21F5E8F3BE5C}"/>
              </c:ext>
            </c:extLst>
          </c:dPt>
          <c:dPt>
            <c:idx val="6"/>
            <c:invertIfNegative val="0"/>
            <c:bubble3D val="0"/>
            <c:extLst>
              <c:ext xmlns:c16="http://schemas.microsoft.com/office/drawing/2014/chart" uri="{C3380CC4-5D6E-409C-BE32-E72D297353CC}">
                <c16:uniqueId val="{00000006-31B3-4DDA-8FA6-21F5E8F3BE5C}"/>
              </c:ext>
            </c:extLst>
          </c:dPt>
          <c:dPt>
            <c:idx val="7"/>
            <c:invertIfNegative val="0"/>
            <c:bubble3D val="0"/>
            <c:extLst>
              <c:ext xmlns:c16="http://schemas.microsoft.com/office/drawing/2014/chart" uri="{C3380CC4-5D6E-409C-BE32-E72D297353CC}">
                <c16:uniqueId val="{00000007-31B3-4DDA-8FA6-21F5E8F3BE5C}"/>
              </c:ext>
            </c:extLst>
          </c:dPt>
          <c:dPt>
            <c:idx val="8"/>
            <c:invertIfNegative val="0"/>
            <c:bubble3D val="0"/>
            <c:extLst>
              <c:ext xmlns:c16="http://schemas.microsoft.com/office/drawing/2014/chart" uri="{C3380CC4-5D6E-409C-BE32-E72D297353CC}">
                <c16:uniqueId val="{00000008-31B3-4DDA-8FA6-21F5E8F3BE5C}"/>
              </c:ext>
            </c:extLst>
          </c:dPt>
          <c:dLbls>
            <c:dLbl>
              <c:idx val="0"/>
              <c:layout>
                <c:manualLayout>
                  <c:x val="-2.055076037813399E-3"/>
                  <c:y val="-8.4626234132581094E-2"/>
                </c:manualLayout>
              </c:layout>
              <c:tx>
                <c:rich>
                  <a:bodyPr/>
                  <a:lstStyle/>
                  <a:p>
                    <a:fld id="{D9E6E792-D351-48B0-BD50-5E2261C5CF1D}" type="VALUE">
                      <a:rPr lang="en-US">
                        <a:solidFill>
                          <a:schemeClr val="accent4"/>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31B3-4DDA-8FA6-21F5E8F3BE5C}"/>
                </c:ext>
              </c:extLst>
            </c:dLbl>
            <c:dLbl>
              <c:idx val="1"/>
              <c:layout>
                <c:manualLayout>
                  <c:x val="0"/>
                  <c:y val="-9.4029149036201229E-2"/>
                </c:manualLayout>
              </c:layout>
              <c:tx>
                <c:rich>
                  <a:bodyPr/>
                  <a:lstStyle/>
                  <a:p>
                    <a:fld id="{46114C0A-EE83-437F-B539-C1C2083AF250}" type="VALUE">
                      <a:rPr lang="en-US">
                        <a:solidFill>
                          <a:schemeClr val="accent4"/>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1B3-4DDA-8FA6-21F5E8F3BE5C}"/>
                </c:ext>
              </c:extLst>
            </c:dLbl>
            <c:dLbl>
              <c:idx val="2"/>
              <c:layout>
                <c:manualLayout>
                  <c:x val="-2.0550760378134181E-3"/>
                  <c:y val="-7.0521861777150918E-2"/>
                </c:manualLayout>
              </c:layout>
              <c:tx>
                <c:rich>
                  <a:bodyPr/>
                  <a:lstStyle/>
                  <a:p>
                    <a:fld id="{910BA865-815C-40B4-A9A6-E5BEF8DDF8F6}" type="VALUE">
                      <a:rPr lang="en-US">
                        <a:solidFill>
                          <a:schemeClr val="accent4"/>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31B3-4DDA-8FA6-21F5E8F3BE5C}"/>
                </c:ext>
              </c:extLst>
            </c:dLbl>
            <c:dLbl>
              <c:idx val="3"/>
              <c:layout>
                <c:manualLayout>
                  <c:x val="4.110152075626798E-3"/>
                  <c:y val="-0.10343206393982135"/>
                </c:manualLayout>
              </c:layout>
              <c:tx>
                <c:rich>
                  <a:bodyPr/>
                  <a:lstStyle/>
                  <a:p>
                    <a:fld id="{FE3E36EA-1521-4EA0-B15E-E51A12B8A48F}" type="VALUE">
                      <a:rPr lang="en-US">
                        <a:solidFill>
                          <a:schemeClr val="accent4"/>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1B3-4DDA-8FA6-21F5E8F3BE5C}"/>
                </c:ext>
              </c:extLst>
            </c:dLbl>
            <c:dLbl>
              <c:idx val="4"/>
              <c:layout>
                <c:manualLayout>
                  <c:x val="-2.0550760378134367E-3"/>
                  <c:y val="-7.0521861777150918E-2"/>
                </c:manualLayout>
              </c:layout>
              <c:tx>
                <c:rich>
                  <a:bodyPr/>
                  <a:lstStyle/>
                  <a:p>
                    <a:fld id="{C6102511-8AEA-426D-91F5-F2BDCD335A46}" type="VALUE">
                      <a:rPr lang="en-US">
                        <a:solidFill>
                          <a:schemeClr val="accent4"/>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31B3-4DDA-8FA6-21F5E8F3BE5C}"/>
                </c:ext>
              </c:extLst>
            </c:dLbl>
            <c:dLbl>
              <c:idx val="5"/>
              <c:layout>
                <c:manualLayout>
                  <c:x val="2.055106715133747E-3"/>
                  <c:y val="3.1433349592362811E-2"/>
                </c:manualLayout>
              </c:layout>
              <c:tx>
                <c:rich>
                  <a:bodyPr/>
                  <a:lstStyle/>
                  <a:p>
                    <a:fld id="{643393A5-2BDD-47BD-B3F1-EB02AD7B79F5}" type="VALUE">
                      <a:rPr lang="en-US">
                        <a:solidFill>
                          <a:schemeClr val="accent4"/>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1B3-4DDA-8FA6-21F5E8F3BE5C}"/>
                </c:ext>
              </c:extLst>
            </c:dLbl>
            <c:dLbl>
              <c:idx val="6"/>
              <c:layout>
                <c:manualLayout>
                  <c:x val="-7.5351917581376038E-17"/>
                  <c:y val="-9.8730606488011324E-2"/>
                </c:manualLayout>
              </c:layout>
              <c:tx>
                <c:rich>
                  <a:bodyPr/>
                  <a:lstStyle/>
                  <a:p>
                    <a:fld id="{E07C7A92-9F15-48A7-B0FE-2605F1DCB02E}" type="VALUE">
                      <a:rPr lang="en-US">
                        <a:solidFill>
                          <a:schemeClr val="accent4"/>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31B3-4DDA-8FA6-21F5E8F3BE5C}"/>
                </c:ext>
              </c:extLst>
            </c:dLbl>
            <c:dLbl>
              <c:idx val="7"/>
              <c:layout>
                <c:manualLayout>
                  <c:x val="2.41196333815726E-3"/>
                  <c:y val="-1.0880000619391603E-2"/>
                </c:manualLayout>
              </c:layout>
              <c:tx>
                <c:rich>
                  <a:bodyPr/>
                  <a:lstStyle/>
                  <a:p>
                    <a:fld id="{AE1018DB-1A26-46BD-822F-488C4E21B287}" type="VALUE">
                      <a:rPr lang="en-US">
                        <a:solidFill>
                          <a:schemeClr val="accent4"/>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1B3-4DDA-8FA6-21F5E8F3BE5C}"/>
                </c:ext>
              </c:extLst>
            </c:dLbl>
            <c:dLbl>
              <c:idx val="8"/>
              <c:layout>
                <c:manualLayout>
                  <c:x val="0"/>
                  <c:y val="-8.9327691584391203E-2"/>
                </c:manualLayout>
              </c:layout>
              <c:tx>
                <c:rich>
                  <a:bodyPr/>
                  <a:lstStyle/>
                  <a:p>
                    <a:fld id="{0DD966ED-6163-4E0D-9756-72FB4F9A7229}" type="VALUE">
                      <a:rPr lang="en-US">
                        <a:solidFill>
                          <a:schemeClr val="accent4"/>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31B3-4DDA-8FA6-21F5E8F3BE5C}"/>
                </c:ext>
              </c:extLst>
            </c:dLbl>
            <c:dLbl>
              <c:idx val="9"/>
              <c:layout>
                <c:manualLayout>
                  <c:x val="6.8790333914482667E-3"/>
                  <c:y val="-3.4172221835102469E-2"/>
                </c:manualLayout>
              </c:layout>
              <c:tx>
                <c:rich>
                  <a:bodyPr/>
                  <a:lstStyle/>
                  <a:p>
                    <a:fld id="{5FDE5239-7291-4004-8F1E-D69EDD67001B}" type="VALUE">
                      <a:rPr lang="en-US">
                        <a:solidFill>
                          <a:schemeClr val="accent4"/>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Pivotable!$H$2:$H$12</c:f>
              <c:strCache>
                <c:ptCount val="10"/>
                <c:pt idx="0">
                  <c:v>Attorney Mist</c:v>
                </c:pt>
                <c:pt idx="1">
                  <c:v>Begin Brew</c:v>
                </c:pt>
                <c:pt idx="2">
                  <c:v>Common Splash</c:v>
                </c:pt>
                <c:pt idx="3">
                  <c:v>Eight Brew</c:v>
                </c:pt>
                <c:pt idx="4">
                  <c:v>Name Rush</c:v>
                </c:pt>
                <c:pt idx="5">
                  <c:v>Onto Dew</c:v>
                </c:pt>
                <c:pt idx="6">
                  <c:v>Over Splash</c:v>
                </c:pt>
                <c:pt idx="7">
                  <c:v>Relate Mist</c:v>
                </c:pt>
                <c:pt idx="8">
                  <c:v>Side Brew</c:v>
                </c:pt>
                <c:pt idx="9">
                  <c:v>Two Breeze</c:v>
                </c:pt>
              </c:strCache>
            </c:strRef>
          </c:cat>
          <c:val>
            <c:numRef>
              <c:f>Pivotable!$I$2:$I$12</c:f>
              <c:numCache>
                <c:formatCode>\$#,##0;\(\$#,##0\);\$#,##0</c:formatCode>
                <c:ptCount val="10"/>
                <c:pt idx="0">
                  <c:v>89208.349999999962</c:v>
                </c:pt>
                <c:pt idx="1">
                  <c:v>108197.97000000004</c:v>
                </c:pt>
                <c:pt idx="2">
                  <c:v>91011.709999999934</c:v>
                </c:pt>
                <c:pt idx="3">
                  <c:v>96862.92</c:v>
                </c:pt>
                <c:pt idx="4">
                  <c:v>89443.800000000047</c:v>
                </c:pt>
                <c:pt idx="5">
                  <c:v>96810.51999999999</c:v>
                </c:pt>
                <c:pt idx="6">
                  <c:v>106567.68000000004</c:v>
                </c:pt>
                <c:pt idx="7">
                  <c:v>90821.159999999989</c:v>
                </c:pt>
                <c:pt idx="8">
                  <c:v>102364.2</c:v>
                </c:pt>
                <c:pt idx="9">
                  <c:v>93011.849999999962</c:v>
                </c:pt>
              </c:numCache>
            </c:numRef>
          </c:val>
          <c:extLst>
            <c:ext xmlns:c16="http://schemas.microsoft.com/office/drawing/2014/chart" uri="{C3380CC4-5D6E-409C-BE32-E72D297353CC}">
              <c16:uniqueId val="{0000000A-31B3-4DDA-8FA6-21F5E8F3BE5C}"/>
            </c:ext>
          </c:extLst>
        </c:ser>
        <c:ser>
          <c:idx val="1"/>
          <c:order val="1"/>
          <c:tx>
            <c:strRef>
              <c:f>Pivotable!$J$1</c:f>
              <c:strCache>
                <c:ptCount val="1"/>
                <c:pt idx="0">
                  <c:v>Profit_Margin_percent</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B-31B3-4DDA-8FA6-21F5E8F3BE5C}"/>
              </c:ext>
            </c:extLst>
          </c:dPt>
          <c:dPt>
            <c:idx val="1"/>
            <c:invertIfNegative val="0"/>
            <c:bubble3D val="0"/>
            <c:extLst>
              <c:ext xmlns:c16="http://schemas.microsoft.com/office/drawing/2014/chart" uri="{C3380CC4-5D6E-409C-BE32-E72D297353CC}">
                <c16:uniqueId val="{0000000C-31B3-4DDA-8FA6-21F5E8F3BE5C}"/>
              </c:ext>
            </c:extLst>
          </c:dPt>
          <c:dPt>
            <c:idx val="2"/>
            <c:invertIfNegative val="0"/>
            <c:bubble3D val="0"/>
            <c:extLst>
              <c:ext xmlns:c16="http://schemas.microsoft.com/office/drawing/2014/chart" uri="{C3380CC4-5D6E-409C-BE32-E72D297353CC}">
                <c16:uniqueId val="{0000000D-31B3-4DDA-8FA6-21F5E8F3BE5C}"/>
              </c:ext>
            </c:extLst>
          </c:dPt>
          <c:dPt>
            <c:idx val="3"/>
            <c:invertIfNegative val="0"/>
            <c:bubble3D val="0"/>
            <c:extLst>
              <c:ext xmlns:c16="http://schemas.microsoft.com/office/drawing/2014/chart" uri="{C3380CC4-5D6E-409C-BE32-E72D297353CC}">
                <c16:uniqueId val="{0000000E-31B3-4DDA-8FA6-21F5E8F3BE5C}"/>
              </c:ext>
            </c:extLst>
          </c:dPt>
          <c:dPt>
            <c:idx val="4"/>
            <c:invertIfNegative val="0"/>
            <c:bubble3D val="0"/>
            <c:extLst>
              <c:ext xmlns:c16="http://schemas.microsoft.com/office/drawing/2014/chart" uri="{C3380CC4-5D6E-409C-BE32-E72D297353CC}">
                <c16:uniqueId val="{0000000F-31B3-4DDA-8FA6-21F5E8F3BE5C}"/>
              </c:ext>
            </c:extLst>
          </c:dPt>
          <c:dPt>
            <c:idx val="5"/>
            <c:invertIfNegative val="0"/>
            <c:bubble3D val="0"/>
            <c:extLst>
              <c:ext xmlns:c16="http://schemas.microsoft.com/office/drawing/2014/chart" uri="{C3380CC4-5D6E-409C-BE32-E72D297353CC}">
                <c16:uniqueId val="{00000010-31B3-4DDA-8FA6-21F5E8F3BE5C}"/>
              </c:ext>
            </c:extLst>
          </c:dPt>
          <c:dPt>
            <c:idx val="6"/>
            <c:invertIfNegative val="0"/>
            <c:bubble3D val="0"/>
            <c:extLst>
              <c:ext xmlns:c16="http://schemas.microsoft.com/office/drawing/2014/chart" uri="{C3380CC4-5D6E-409C-BE32-E72D297353CC}">
                <c16:uniqueId val="{00000011-31B3-4DDA-8FA6-21F5E8F3BE5C}"/>
              </c:ext>
            </c:extLst>
          </c:dPt>
          <c:dPt>
            <c:idx val="7"/>
            <c:invertIfNegative val="0"/>
            <c:bubble3D val="0"/>
            <c:extLst>
              <c:ext xmlns:c16="http://schemas.microsoft.com/office/drawing/2014/chart" uri="{C3380CC4-5D6E-409C-BE32-E72D297353CC}">
                <c16:uniqueId val="{00000012-31B3-4DDA-8FA6-21F5E8F3BE5C}"/>
              </c:ext>
            </c:extLst>
          </c:dPt>
          <c:dPt>
            <c:idx val="8"/>
            <c:invertIfNegative val="0"/>
            <c:bubble3D val="0"/>
            <c:extLst>
              <c:ext xmlns:c16="http://schemas.microsoft.com/office/drawing/2014/chart" uri="{C3380CC4-5D6E-409C-BE32-E72D297353CC}">
                <c16:uniqueId val="{00000013-31B3-4DDA-8FA6-21F5E8F3BE5C}"/>
              </c:ext>
            </c:extLst>
          </c:dPt>
          <c:dLbls>
            <c:dLbl>
              <c:idx val="0"/>
              <c:layout>
                <c:manualLayout>
                  <c:x val="-4.7094948488360024E-18"/>
                  <c:y val="-3.761165961448053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1B3-4DDA-8FA6-21F5E8F3BE5C}"/>
                </c:ext>
              </c:extLst>
            </c:dLbl>
            <c:dLbl>
              <c:idx val="1"/>
              <c:layout>
                <c:manualLayout>
                  <c:x val="-1.8837979395344009E-17"/>
                  <c:y val="-2.350728725905032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1B3-4DDA-8FA6-21F5E8F3BE5C}"/>
                </c:ext>
              </c:extLst>
            </c:dLbl>
            <c:dLbl>
              <c:idx val="2"/>
              <c:layout>
                <c:manualLayout>
                  <c:x val="-2.055076037813399E-3"/>
                  <c:y val="-4.23131170662905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1B3-4DDA-8FA6-21F5E8F3BE5C}"/>
                </c:ext>
              </c:extLst>
            </c:dLbl>
            <c:dLbl>
              <c:idx val="3"/>
              <c:layout>
                <c:manualLayout>
                  <c:x val="0"/>
                  <c:y val="-3.291020216267042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1B3-4DDA-8FA6-21F5E8F3BE5C}"/>
                </c:ext>
              </c:extLst>
            </c:dLbl>
            <c:dLbl>
              <c:idx val="4"/>
              <c:layout>
                <c:manualLayout>
                  <c:x val="-3.7675958790688019E-17"/>
                  <c:y val="-2.820874471086036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1B3-4DDA-8FA6-21F5E8F3BE5C}"/>
                </c:ext>
              </c:extLst>
            </c:dLbl>
            <c:dLbl>
              <c:idx val="5"/>
              <c:layout>
                <c:manualLayout>
                  <c:x val="2.055076037813399E-3"/>
                  <c:y val="-4.701457451810065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1B3-4DDA-8FA6-21F5E8F3BE5C}"/>
                </c:ext>
              </c:extLst>
            </c:dLbl>
            <c:dLbl>
              <c:idx val="6"/>
              <c:layout>
                <c:manualLayout>
                  <c:x val="2.055076037813399E-3"/>
                  <c:y val="-3.291020216267042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1B3-4DDA-8FA6-21F5E8F3BE5C}"/>
                </c:ext>
              </c:extLst>
            </c:dLbl>
            <c:dLbl>
              <c:idx val="7"/>
              <c:layout>
                <c:manualLayout>
                  <c:x val="6.5830987526066002E-3"/>
                  <c:y val="-5.1628241060050366E-2"/>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5.8305861767279088E-2"/>
                      <c:h val="6.5925649380034396E-2"/>
                    </c:manualLayout>
                  </c15:layout>
                </c:ext>
                <c:ext xmlns:c16="http://schemas.microsoft.com/office/drawing/2014/chart" uri="{C3380CC4-5D6E-409C-BE32-E72D297353CC}">
                  <c16:uniqueId val="{00000012-31B3-4DDA-8FA6-21F5E8F3BE5C}"/>
                </c:ext>
              </c:extLst>
            </c:dLbl>
            <c:dLbl>
              <c:idx val="8"/>
              <c:layout>
                <c:manualLayout>
                  <c:x val="0"/>
                  <c:y val="-3.291020216267047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1B3-4DDA-8FA6-21F5E8F3BE5C}"/>
                </c:ext>
              </c:extLst>
            </c:dLbl>
            <c:dLbl>
              <c:idx val="9"/>
              <c:layout>
                <c:manualLayout>
                  <c:x val="2.0550760378132485E-3"/>
                  <c:y val="-4.2313117066290547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Pivotable!$H$2:$H$12</c:f>
              <c:strCache>
                <c:ptCount val="10"/>
                <c:pt idx="0">
                  <c:v>Attorney Mist</c:v>
                </c:pt>
                <c:pt idx="1">
                  <c:v>Begin Brew</c:v>
                </c:pt>
                <c:pt idx="2">
                  <c:v>Common Splash</c:v>
                </c:pt>
                <c:pt idx="3">
                  <c:v>Eight Brew</c:v>
                </c:pt>
                <c:pt idx="4">
                  <c:v>Name Rush</c:v>
                </c:pt>
                <c:pt idx="5">
                  <c:v>Onto Dew</c:v>
                </c:pt>
                <c:pt idx="6">
                  <c:v>Over Splash</c:v>
                </c:pt>
                <c:pt idx="7">
                  <c:v>Relate Mist</c:v>
                </c:pt>
                <c:pt idx="8">
                  <c:v>Side Brew</c:v>
                </c:pt>
                <c:pt idx="9">
                  <c:v>Two Breeze</c:v>
                </c:pt>
              </c:strCache>
            </c:strRef>
          </c:cat>
          <c:val>
            <c:numRef>
              <c:f>Pivotable!$J$2:$J$12</c:f>
              <c:numCache>
                <c:formatCode>0%;\-0%;0%</c:formatCode>
                <c:ptCount val="10"/>
                <c:pt idx="0">
                  <c:v>0.87527512839325017</c:v>
                </c:pt>
                <c:pt idx="1">
                  <c:v>0.87824984147114771</c:v>
                </c:pt>
                <c:pt idx="2">
                  <c:v>0.92852326365475379</c:v>
                </c:pt>
                <c:pt idx="3">
                  <c:v>0.85674931129476573</c:v>
                </c:pt>
                <c:pt idx="4">
                  <c:v>0.41068917018284151</c:v>
                </c:pt>
                <c:pt idx="5">
                  <c:v>0.86028460543337626</c:v>
                </c:pt>
                <c:pt idx="6">
                  <c:v>0.48307291666666691</c:v>
                </c:pt>
                <c:pt idx="7">
                  <c:v>0.64534883720930214</c:v>
                </c:pt>
                <c:pt idx="8">
                  <c:v>0.55220125786163532</c:v>
                </c:pt>
                <c:pt idx="9">
                  <c:v>0.79959650302622709</c:v>
                </c:pt>
              </c:numCache>
            </c:numRef>
          </c:val>
          <c:extLst>
            <c:ext xmlns:c16="http://schemas.microsoft.com/office/drawing/2014/chart" uri="{C3380CC4-5D6E-409C-BE32-E72D297353CC}">
              <c16:uniqueId val="{00000015-31B3-4DDA-8FA6-21F5E8F3BE5C}"/>
            </c:ext>
          </c:extLst>
        </c:ser>
        <c:dLbls>
          <c:dLblPos val="ctr"/>
          <c:showLegendKey val="0"/>
          <c:showVal val="1"/>
          <c:showCatName val="0"/>
          <c:showSerName val="0"/>
          <c:showPercent val="0"/>
          <c:showBubbleSize val="0"/>
        </c:dLbls>
        <c:gapWidth val="150"/>
        <c:overlap val="100"/>
        <c:axId val="1867636655"/>
        <c:axId val="1867632335"/>
      </c:barChart>
      <c:catAx>
        <c:axId val="18676366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632335"/>
        <c:crosses val="autoZero"/>
        <c:auto val="1"/>
        <c:lblAlgn val="ctr"/>
        <c:lblOffset val="100"/>
        <c:noMultiLvlLbl val="0"/>
      </c:catAx>
      <c:valAx>
        <c:axId val="1867632335"/>
        <c:scaling>
          <c:orientation val="minMax"/>
          <c:max val="120000"/>
          <c:min val="10000"/>
        </c:scaling>
        <c:delete val="0"/>
        <c:axPos val="l"/>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636655"/>
        <c:crosses val="autoZero"/>
        <c:crossBetween val="between"/>
      </c:valAx>
      <c:spPr>
        <a:solidFill>
          <a:schemeClr val="bg1">
            <a:lumMod val="7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2!PivotTable6</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2'!$G$17</c:f>
              <c:strCache>
                <c:ptCount val="1"/>
                <c:pt idx="0">
                  <c:v>Total_Revenue</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2'!$F$18:$F$28</c:f>
              <c:strCache>
                <c:ptCount val="10"/>
                <c:pt idx="0">
                  <c:v>Attorney Mist</c:v>
                </c:pt>
                <c:pt idx="1">
                  <c:v>Name Rush</c:v>
                </c:pt>
                <c:pt idx="2">
                  <c:v>Relate Mist</c:v>
                </c:pt>
                <c:pt idx="3">
                  <c:v>Common Splash</c:v>
                </c:pt>
                <c:pt idx="4">
                  <c:v>Two Breeze</c:v>
                </c:pt>
                <c:pt idx="5">
                  <c:v>Onto Dew</c:v>
                </c:pt>
                <c:pt idx="6">
                  <c:v>Eight Brew</c:v>
                </c:pt>
                <c:pt idx="7">
                  <c:v>Side Brew</c:v>
                </c:pt>
                <c:pt idx="8">
                  <c:v>Over Splash</c:v>
                </c:pt>
                <c:pt idx="9">
                  <c:v>Begin Brew</c:v>
                </c:pt>
              </c:strCache>
            </c:strRef>
          </c:cat>
          <c:val>
            <c:numRef>
              <c:f>'Pivot table 2'!$G$18:$G$28</c:f>
              <c:numCache>
                <c:formatCode>\$#,##0;\(\$#,##0\);\$#,##0</c:formatCode>
                <c:ptCount val="10"/>
                <c:pt idx="0">
                  <c:v>89208.349999999962</c:v>
                </c:pt>
                <c:pt idx="1">
                  <c:v>89443.800000000047</c:v>
                </c:pt>
                <c:pt idx="2">
                  <c:v>90821.159999999989</c:v>
                </c:pt>
                <c:pt idx="3">
                  <c:v>91011.709999999934</c:v>
                </c:pt>
                <c:pt idx="4">
                  <c:v>93011.849999999962</c:v>
                </c:pt>
                <c:pt idx="5">
                  <c:v>96810.51999999999</c:v>
                </c:pt>
                <c:pt idx="6">
                  <c:v>96862.92</c:v>
                </c:pt>
                <c:pt idx="7">
                  <c:v>102364.2</c:v>
                </c:pt>
                <c:pt idx="8">
                  <c:v>106567.68000000004</c:v>
                </c:pt>
                <c:pt idx="9">
                  <c:v>108197.97000000004</c:v>
                </c:pt>
              </c:numCache>
            </c:numRef>
          </c:val>
          <c:extLst>
            <c:ext xmlns:c16="http://schemas.microsoft.com/office/drawing/2014/chart" uri="{C3380CC4-5D6E-409C-BE32-E72D297353CC}">
              <c16:uniqueId val="{00000002-1432-47B5-9E8E-B61F1249F14A}"/>
            </c:ext>
          </c:extLst>
        </c:ser>
        <c:ser>
          <c:idx val="1"/>
          <c:order val="1"/>
          <c:tx>
            <c:strRef>
              <c:f>'Pivot table 2'!$H$17</c:f>
              <c:strCache>
                <c:ptCount val="1"/>
                <c:pt idx="0">
                  <c:v>Profit_Margin_percent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2'!$F$18:$F$28</c:f>
              <c:strCache>
                <c:ptCount val="10"/>
                <c:pt idx="0">
                  <c:v>Attorney Mist</c:v>
                </c:pt>
                <c:pt idx="1">
                  <c:v>Name Rush</c:v>
                </c:pt>
                <c:pt idx="2">
                  <c:v>Relate Mist</c:v>
                </c:pt>
                <c:pt idx="3">
                  <c:v>Common Splash</c:v>
                </c:pt>
                <c:pt idx="4">
                  <c:v>Two Breeze</c:v>
                </c:pt>
                <c:pt idx="5">
                  <c:v>Onto Dew</c:v>
                </c:pt>
                <c:pt idx="6">
                  <c:v>Eight Brew</c:v>
                </c:pt>
                <c:pt idx="7">
                  <c:v>Side Brew</c:v>
                </c:pt>
                <c:pt idx="8">
                  <c:v>Over Splash</c:v>
                </c:pt>
                <c:pt idx="9">
                  <c:v>Begin Brew</c:v>
                </c:pt>
              </c:strCache>
            </c:strRef>
          </c:cat>
          <c:val>
            <c:numRef>
              <c:f>'Pivot table 2'!$H$18:$H$28</c:f>
              <c:numCache>
                <c:formatCode>0%;\-0%;0%</c:formatCode>
                <c:ptCount val="10"/>
                <c:pt idx="0">
                  <c:v>0.87527512839325017</c:v>
                </c:pt>
                <c:pt idx="1">
                  <c:v>0.41068917018284151</c:v>
                </c:pt>
                <c:pt idx="2">
                  <c:v>0.64534883720930214</c:v>
                </c:pt>
                <c:pt idx="3">
                  <c:v>0.92852326365475379</c:v>
                </c:pt>
                <c:pt idx="4">
                  <c:v>0.79959650302622709</c:v>
                </c:pt>
                <c:pt idx="5">
                  <c:v>0.86028460543337626</c:v>
                </c:pt>
                <c:pt idx="6">
                  <c:v>0.85674931129476573</c:v>
                </c:pt>
                <c:pt idx="7">
                  <c:v>0.55220125786163532</c:v>
                </c:pt>
                <c:pt idx="8">
                  <c:v>0.48307291666666691</c:v>
                </c:pt>
                <c:pt idx="9">
                  <c:v>0.87824984147114771</c:v>
                </c:pt>
              </c:numCache>
            </c:numRef>
          </c:val>
          <c:extLst>
            <c:ext xmlns:c16="http://schemas.microsoft.com/office/drawing/2014/chart" uri="{C3380CC4-5D6E-409C-BE32-E72D297353CC}">
              <c16:uniqueId val="{00000003-1432-47B5-9E8E-B61F1249F14A}"/>
            </c:ext>
          </c:extLst>
        </c:ser>
        <c:dLbls>
          <c:dLblPos val="outEnd"/>
          <c:showLegendKey val="0"/>
          <c:showVal val="1"/>
          <c:showCatName val="0"/>
          <c:showSerName val="0"/>
          <c:showPercent val="0"/>
          <c:showBubbleSize val="0"/>
        </c:dLbls>
        <c:gapWidth val="9"/>
        <c:axId val="917603824"/>
        <c:axId val="917601904"/>
      </c:barChart>
      <c:catAx>
        <c:axId val="9176038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601904"/>
        <c:crosses val="autoZero"/>
        <c:auto val="1"/>
        <c:lblAlgn val="ctr"/>
        <c:lblOffset val="100"/>
        <c:noMultiLvlLbl val="0"/>
      </c:catAx>
      <c:valAx>
        <c:axId val="917601904"/>
        <c:scaling>
          <c:orientation val="minMax"/>
        </c:scaling>
        <c:delete val="1"/>
        <c:axPos val="b"/>
        <c:numFmt formatCode="\$#,##0;\(\$#,##0\);\$#,##0" sourceLinked="1"/>
        <c:majorTickMark val="out"/>
        <c:minorTickMark val="none"/>
        <c:tickLblPos val="nextTo"/>
        <c:crossAx val="91760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[Beveragessss.xlsx]Pivotable!PivotTable16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Count of</a:t>
            </a:r>
            <a:r>
              <a:rPr lang="en-US" b="1" baseline="0">
                <a:solidFill>
                  <a:schemeClr val="tx1"/>
                </a:solidFill>
              </a:rPr>
              <a:t> Payment Method</a:t>
            </a:r>
            <a:endParaRPr lang="en-US" b="1">
              <a:solidFill>
                <a:schemeClr val="tx1"/>
              </a:solidFill>
            </a:endParaRPr>
          </a:p>
        </c:rich>
      </c:tx>
      <c:layout>
        <c:manualLayout>
          <c:xMode val="edge"/>
          <c:yMode val="edge"/>
          <c:x val="0.10600198412698413"/>
          <c:y val="4.44444444444444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Pivotable!$A$15:$A$19</c:f>
              <c:strCache>
                <c:ptCount val="4"/>
                <c:pt idx="0">
                  <c:v>Online Payment</c:v>
                </c:pt>
                <c:pt idx="1">
                  <c:v>Cash</c:v>
                </c:pt>
                <c:pt idx="2">
                  <c:v>Credit Card</c:v>
                </c:pt>
                <c:pt idx="3">
                  <c:v>Debit Card</c:v>
                </c:pt>
              </c:strCache>
            </c:strRef>
          </c:cat>
          <c:val>
            <c:numRef>
              <c:f>Pivotable!$B$15:$B$19</c:f>
              <c:numCache>
                <c:formatCode>General</c:formatCode>
                <c:ptCount val="4"/>
                <c:pt idx="0">
                  <c:v>5114</c:v>
                </c:pt>
                <c:pt idx="1">
                  <c:v>5015</c:v>
                </c:pt>
                <c:pt idx="2">
                  <c:v>5009</c:v>
                </c:pt>
                <c:pt idx="3">
                  <c:v>4862</c:v>
                </c:pt>
              </c:numCache>
            </c:numRef>
          </c:val>
          <c:extLst>
            <c:ext xmlns:c16="http://schemas.microsoft.com/office/drawing/2014/chart" uri="{C3380CC4-5D6E-409C-BE32-E72D297353CC}">
              <c16:uniqueId val="{00000000-3BEF-41D8-A96F-19994A707AB7}"/>
            </c:ext>
          </c:extLst>
        </c:ser>
        <c:dLbls>
          <c:dLblPos val="outEnd"/>
          <c:showLegendKey val="0"/>
          <c:showVal val="1"/>
          <c:showCatName val="0"/>
          <c:showSerName val="0"/>
          <c:showPercent val="0"/>
          <c:showBubbleSize val="0"/>
        </c:dLbls>
        <c:gapWidth val="219"/>
        <c:overlap val="-27"/>
        <c:axId val="2128618032"/>
        <c:axId val="2128612272"/>
      </c:barChart>
      <c:catAx>
        <c:axId val="2128618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612272"/>
        <c:crosses val="autoZero"/>
        <c:auto val="1"/>
        <c:lblAlgn val="ctr"/>
        <c:lblOffset val="100"/>
        <c:noMultiLvlLbl val="0"/>
      </c:catAx>
      <c:valAx>
        <c:axId val="2128612272"/>
        <c:scaling>
          <c:orientation val="minMax"/>
        </c:scaling>
        <c:delete val="1"/>
        <c:axPos val="l"/>
        <c:numFmt formatCode="General" sourceLinked="1"/>
        <c:majorTickMark val="out"/>
        <c:minorTickMark val="none"/>
        <c:tickLblPos val="nextTo"/>
        <c:crossAx val="212861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[Beveragessss.xlsx]Pivotable!PivotTable17</c:name>
    <c:fmtId val="2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lumMod val="20000"/>
                <a:lumOff val="80000"/>
              </a:schemeClr>
            </a:solidFill>
            <a:round/>
          </a:ln>
          <a:effectLst/>
        </c:spPr>
        <c:marker>
          <c:symbol val="none"/>
        </c:marker>
        <c:dLbl>
          <c:idx val="0"/>
          <c:layout>
            <c:manualLayout>
              <c:x val="-2.4727992087042986E-3"/>
              <c:y val="0.103734439834024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lumMod val="20000"/>
                <a:lumOff val="80000"/>
              </a:schemeClr>
            </a:solidFill>
            <a:round/>
          </a:ln>
          <a:effectLst/>
        </c:spPr>
        <c:marker>
          <c:symbol val="none"/>
        </c:marker>
        <c:dLbl>
          <c:idx val="0"/>
          <c:layout>
            <c:manualLayout>
              <c:x val="-4.945598417408506E-3"/>
              <c:y val="-4.84094052558782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079229633740713E-2"/>
          <c:y val="0.15910392399297196"/>
          <c:w val="0.81217986518205043"/>
          <c:h val="0.64046007678792216"/>
        </c:manualLayout>
      </c:layout>
      <c:barChart>
        <c:barDir val="col"/>
        <c:grouping val="clustered"/>
        <c:varyColors val="0"/>
        <c:ser>
          <c:idx val="0"/>
          <c:order val="0"/>
          <c:tx>
            <c:strRef>
              <c:f>Pivotable!$F$14</c:f>
              <c:strCache>
                <c:ptCount val="1"/>
                <c:pt idx="0">
                  <c:v>Total_Revenue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Pivotable!$E$15:$E$23</c:f>
              <c:strCache>
                <c:ptCount val="8"/>
                <c:pt idx="0">
                  <c:v>Juice</c:v>
                </c:pt>
                <c:pt idx="1">
                  <c:v>Alcoholic Beverage</c:v>
                </c:pt>
                <c:pt idx="2">
                  <c:v>Energy Drink</c:v>
                </c:pt>
                <c:pt idx="3">
                  <c:v>Tea</c:v>
                </c:pt>
                <c:pt idx="4">
                  <c:v>Coffee</c:v>
                </c:pt>
                <c:pt idx="5">
                  <c:v>Sports Drink</c:v>
                </c:pt>
                <c:pt idx="6">
                  <c:v>Water</c:v>
                </c:pt>
                <c:pt idx="7">
                  <c:v>Soft Drink</c:v>
                </c:pt>
              </c:strCache>
            </c:strRef>
          </c:cat>
          <c:val>
            <c:numRef>
              <c:f>Pivotable!$F$15:$F$23</c:f>
              <c:numCache>
                <c:formatCode>\$#,##0;\(\$#,##0\);\$#,##0</c:formatCode>
                <c:ptCount val="8"/>
                <c:pt idx="0">
                  <c:v>390401.47999999981</c:v>
                </c:pt>
                <c:pt idx="1">
                  <c:v>427939.66000000003</c:v>
                </c:pt>
                <c:pt idx="2">
                  <c:v>467033.4300000004</c:v>
                </c:pt>
                <c:pt idx="3">
                  <c:v>489054.81000000029</c:v>
                </c:pt>
                <c:pt idx="4">
                  <c:v>686832.69999999984</c:v>
                </c:pt>
                <c:pt idx="5">
                  <c:v>856916.1599999998</c:v>
                </c:pt>
                <c:pt idx="6">
                  <c:v>889458.01000000257</c:v>
                </c:pt>
                <c:pt idx="7">
                  <c:v>1239173.2199999988</c:v>
                </c:pt>
              </c:numCache>
            </c:numRef>
          </c:val>
          <c:extLst>
            <c:ext xmlns:c16="http://schemas.microsoft.com/office/drawing/2014/chart" uri="{C3380CC4-5D6E-409C-BE32-E72D297353CC}">
              <c16:uniqueId val="{00000000-0471-4F1B-BF47-3DE520CBB59E}"/>
            </c:ext>
          </c:extLst>
        </c:ser>
        <c:dLbls>
          <c:showLegendKey val="0"/>
          <c:showVal val="1"/>
          <c:showCatName val="0"/>
          <c:showSerName val="0"/>
          <c:showPercent val="0"/>
          <c:showBubbleSize val="0"/>
        </c:dLbls>
        <c:gapWidth val="219"/>
        <c:overlap val="-27"/>
        <c:axId val="722892400"/>
        <c:axId val="722894800"/>
      </c:barChart>
      <c:lineChart>
        <c:grouping val="standard"/>
        <c:varyColors val="0"/>
        <c:ser>
          <c:idx val="1"/>
          <c:order val="1"/>
          <c:tx>
            <c:strRef>
              <c:f>Pivotable!$G$14</c:f>
              <c:strCache>
                <c:ptCount val="1"/>
                <c:pt idx="0">
                  <c:v>Profit_Margin_percent</c:v>
                </c:pt>
              </c:strCache>
            </c:strRef>
          </c:tx>
          <c:spPr>
            <a:ln w="28575" cap="rnd">
              <a:solidFill>
                <a:schemeClr val="accent4">
                  <a:lumMod val="20000"/>
                  <a:lumOff val="80000"/>
                </a:schemeClr>
              </a:solidFill>
              <a:round/>
            </a:ln>
            <a:effectLst/>
          </c:spPr>
          <c:marker>
            <c:symbol val="none"/>
          </c:marker>
          <c:dLbls>
            <c:dLbl>
              <c:idx val="2"/>
              <c:layout>
                <c:manualLayout>
                  <c:x val="-2.4727992087042986E-3"/>
                  <c:y val="0.103734439834024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471-4F1B-BF47-3DE520CBB59E}"/>
                </c:ext>
              </c:extLst>
            </c:dLbl>
            <c:dLbl>
              <c:idx val="3"/>
              <c:layout>
                <c:manualLayout>
                  <c:x val="-4.945598417408506E-3"/>
                  <c:y val="-4.8409405255878286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Pivotable!$E$15:$E$23</c:f>
              <c:strCache>
                <c:ptCount val="8"/>
                <c:pt idx="0">
                  <c:v>Juice</c:v>
                </c:pt>
                <c:pt idx="1">
                  <c:v>Alcoholic Beverage</c:v>
                </c:pt>
                <c:pt idx="2">
                  <c:v>Energy Drink</c:v>
                </c:pt>
                <c:pt idx="3">
                  <c:v>Tea</c:v>
                </c:pt>
                <c:pt idx="4">
                  <c:v>Coffee</c:v>
                </c:pt>
                <c:pt idx="5">
                  <c:v>Sports Drink</c:v>
                </c:pt>
                <c:pt idx="6">
                  <c:v>Water</c:v>
                </c:pt>
                <c:pt idx="7">
                  <c:v>Soft Drink</c:v>
                </c:pt>
              </c:strCache>
            </c:strRef>
          </c:cat>
          <c:val>
            <c:numRef>
              <c:f>Pivotable!$G$15:$G$23</c:f>
              <c:numCache>
                <c:formatCode>0%;\-0%;0%</c:formatCode>
                <c:ptCount val="8"/>
                <c:pt idx="0">
                  <c:v>0.13436229801177907</c:v>
                </c:pt>
                <c:pt idx="1">
                  <c:v>0.20201249867796842</c:v>
                </c:pt>
                <c:pt idx="2">
                  <c:v>0.37272012840708268</c:v>
                </c:pt>
                <c:pt idx="3">
                  <c:v>0.75127417722361234</c:v>
                </c:pt>
                <c:pt idx="4">
                  <c:v>0.20708981968971429</c:v>
                </c:pt>
                <c:pt idx="5">
                  <c:v>0.48716297986491602</c:v>
                </c:pt>
                <c:pt idx="6">
                  <c:v>0.38136762633685378</c:v>
                </c:pt>
                <c:pt idx="7">
                  <c:v>0.57959311774022981</c:v>
                </c:pt>
              </c:numCache>
            </c:numRef>
          </c:val>
          <c:smooth val="0"/>
          <c:extLst>
            <c:ext xmlns:c16="http://schemas.microsoft.com/office/drawing/2014/chart" uri="{C3380CC4-5D6E-409C-BE32-E72D297353CC}">
              <c16:uniqueId val="{00000001-0471-4F1B-BF47-3DE520CBB59E}"/>
            </c:ext>
          </c:extLst>
        </c:ser>
        <c:dLbls>
          <c:showLegendKey val="0"/>
          <c:showVal val="1"/>
          <c:showCatName val="0"/>
          <c:showSerName val="0"/>
          <c:showPercent val="0"/>
          <c:showBubbleSize val="0"/>
        </c:dLbls>
        <c:marker val="1"/>
        <c:smooth val="0"/>
        <c:axId val="729718064"/>
        <c:axId val="729718544"/>
      </c:lineChart>
      <c:catAx>
        <c:axId val="72971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718544"/>
        <c:crosses val="autoZero"/>
        <c:auto val="1"/>
        <c:lblAlgn val="ctr"/>
        <c:lblOffset val="100"/>
        <c:noMultiLvlLbl val="0"/>
      </c:catAx>
      <c:valAx>
        <c:axId val="72971854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718064"/>
        <c:crosses val="autoZero"/>
        <c:crossBetween val="between"/>
      </c:valAx>
      <c:valAx>
        <c:axId val="72289480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892400"/>
        <c:crosses val="max"/>
        <c:crossBetween val="between"/>
      </c:valAx>
      <c:catAx>
        <c:axId val="722892400"/>
        <c:scaling>
          <c:orientation val="minMax"/>
        </c:scaling>
        <c:delete val="1"/>
        <c:axPos val="b"/>
        <c:numFmt formatCode="General" sourceLinked="1"/>
        <c:majorTickMark val="out"/>
        <c:minorTickMark val="none"/>
        <c:tickLblPos val="nextTo"/>
        <c:crossAx val="72289480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Top Products</a:t>
            </a:r>
            <a:r>
              <a:rPr lang="en-US" sz="1200" b="1" baseline="0">
                <a:solidFill>
                  <a:schemeClr val="tx1"/>
                </a:solidFill>
              </a:rPr>
              <a:t> Returned</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2'!$K$17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2'!$J$18:$J$28</c:f>
              <c:strCache>
                <c:ptCount val="10"/>
                <c:pt idx="0">
                  <c:v>Side Brew</c:v>
                </c:pt>
                <c:pt idx="1">
                  <c:v>Build Brew</c:v>
                </c:pt>
                <c:pt idx="2">
                  <c:v>Series Mist</c:v>
                </c:pt>
                <c:pt idx="3">
                  <c:v>Of Rush</c:v>
                </c:pt>
                <c:pt idx="4">
                  <c:v>Race Rush</c:v>
                </c:pt>
                <c:pt idx="5">
                  <c:v>Itself Breeze</c:v>
                </c:pt>
                <c:pt idx="6">
                  <c:v>Democrat Dew</c:v>
                </c:pt>
                <c:pt idx="7">
                  <c:v>Begin Brew</c:v>
                </c:pt>
                <c:pt idx="8">
                  <c:v>Property Mist</c:v>
                </c:pt>
                <c:pt idx="9">
                  <c:v>Alone Splash</c:v>
                </c:pt>
              </c:strCache>
            </c:strRef>
          </c:cat>
          <c:val>
            <c:numRef>
              <c:f>'Pivot table 2'!$K$18:$K$28</c:f>
              <c:numCache>
                <c:formatCode>0</c:formatCode>
                <c:ptCount val="10"/>
                <c:pt idx="0">
                  <c:v>534</c:v>
                </c:pt>
                <c:pt idx="1">
                  <c:v>541</c:v>
                </c:pt>
                <c:pt idx="2">
                  <c:v>544</c:v>
                </c:pt>
                <c:pt idx="3">
                  <c:v>555</c:v>
                </c:pt>
                <c:pt idx="4">
                  <c:v>560</c:v>
                </c:pt>
                <c:pt idx="5">
                  <c:v>563</c:v>
                </c:pt>
                <c:pt idx="6">
                  <c:v>564</c:v>
                </c:pt>
                <c:pt idx="7">
                  <c:v>571</c:v>
                </c:pt>
                <c:pt idx="8">
                  <c:v>571</c:v>
                </c:pt>
                <c:pt idx="9">
                  <c:v>580</c:v>
                </c:pt>
              </c:numCache>
            </c:numRef>
          </c:val>
          <c:extLst>
            <c:ext xmlns:c16="http://schemas.microsoft.com/office/drawing/2014/chart" uri="{C3380CC4-5D6E-409C-BE32-E72D297353CC}">
              <c16:uniqueId val="{00000000-F488-45F7-A3EE-B5C28B74F51A}"/>
            </c:ext>
          </c:extLst>
        </c:ser>
        <c:dLbls>
          <c:dLblPos val="outEnd"/>
          <c:showLegendKey val="0"/>
          <c:showVal val="1"/>
          <c:showCatName val="0"/>
          <c:showSerName val="0"/>
          <c:showPercent val="0"/>
          <c:showBubbleSize val="0"/>
        </c:dLbls>
        <c:gapWidth val="83"/>
        <c:axId val="900296576"/>
        <c:axId val="900297056"/>
      </c:barChart>
      <c:catAx>
        <c:axId val="90029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297056"/>
        <c:crosses val="autoZero"/>
        <c:auto val="1"/>
        <c:lblAlgn val="ctr"/>
        <c:lblOffset val="100"/>
        <c:noMultiLvlLbl val="0"/>
      </c:catAx>
      <c:valAx>
        <c:axId val="900297056"/>
        <c:scaling>
          <c:orientation val="minMax"/>
        </c:scaling>
        <c:delete val="1"/>
        <c:axPos val="b"/>
        <c:numFmt formatCode="0" sourceLinked="1"/>
        <c:majorTickMark val="none"/>
        <c:minorTickMark val="none"/>
        <c:tickLblPos val="nextTo"/>
        <c:crossAx val="90029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[Beveragessss.xlsx]Pivotable!PivotTable20</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18420109380605"/>
          <c:y val="0.50687435809654235"/>
          <c:w val="0.67477521635096815"/>
          <c:h val="0.48899945199157796"/>
        </c:manualLayout>
      </c:layout>
      <c:areaChart>
        <c:grouping val="standard"/>
        <c:varyColors val="0"/>
        <c:ser>
          <c:idx val="0"/>
          <c:order val="0"/>
          <c:tx>
            <c:strRef>
              <c:f>Pivotable!$C$21</c:f>
              <c:strCache>
                <c:ptCount val="1"/>
                <c:pt idx="0">
                  <c:v>Total</c:v>
                </c:pt>
              </c:strCache>
            </c:strRef>
          </c:tx>
          <c:spPr>
            <a:solidFill>
              <a:schemeClr val="accent1">
                <a:lumMod val="20000"/>
                <a:lumOff val="80000"/>
              </a:schemeClr>
            </a:solidFill>
            <a:ln>
              <a:noFill/>
            </a:ln>
            <a:effectLst/>
          </c:spPr>
          <c:cat>
            <c:strRef>
              <c:f>Pivotable!$B$22:$B$34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Pivotable!$C$22:$C$34</c:f>
              <c:numCache>
                <c:formatCode>\$#,##0;\(\$#,##0\);\$#,##0</c:formatCode>
                <c:ptCount val="12"/>
                <c:pt idx="0">
                  <c:v>444162.52</c:v>
                </c:pt>
                <c:pt idx="1">
                  <c:v>423741.52</c:v>
                </c:pt>
                <c:pt idx="2">
                  <c:v>468344.26999999955</c:v>
                </c:pt>
                <c:pt idx="3">
                  <c:v>448652.76</c:v>
                </c:pt>
                <c:pt idx="4">
                  <c:v>480720.64000000013</c:v>
                </c:pt>
                <c:pt idx="5">
                  <c:v>455501.1399999999</c:v>
                </c:pt>
                <c:pt idx="6">
                  <c:v>433725.86000000057</c:v>
                </c:pt>
                <c:pt idx="7">
                  <c:v>485766.24999999977</c:v>
                </c:pt>
                <c:pt idx="8">
                  <c:v>443447.43000000028</c:v>
                </c:pt>
                <c:pt idx="9">
                  <c:v>458984.37999999983</c:v>
                </c:pt>
                <c:pt idx="10">
                  <c:v>462537.40999999963</c:v>
                </c:pt>
                <c:pt idx="11">
                  <c:v>441225.28999999992</c:v>
                </c:pt>
              </c:numCache>
            </c:numRef>
          </c:val>
          <c:extLst>
            <c:ext xmlns:c16="http://schemas.microsoft.com/office/drawing/2014/chart" uri="{C3380CC4-5D6E-409C-BE32-E72D297353CC}">
              <c16:uniqueId val="{00000000-6A04-4048-B15D-A5D35C05E537}"/>
            </c:ext>
          </c:extLst>
        </c:ser>
        <c:dLbls>
          <c:showLegendKey val="0"/>
          <c:showVal val="0"/>
          <c:showCatName val="0"/>
          <c:showSerName val="0"/>
          <c:showPercent val="0"/>
          <c:showBubbleSize val="0"/>
        </c:dLbls>
        <c:axId val="1663423711"/>
        <c:axId val="1663425151"/>
      </c:areaChart>
      <c:catAx>
        <c:axId val="1663423711"/>
        <c:scaling>
          <c:orientation val="minMax"/>
        </c:scaling>
        <c:delete val="1"/>
        <c:axPos val="b"/>
        <c:numFmt formatCode="General" sourceLinked="1"/>
        <c:majorTickMark val="out"/>
        <c:minorTickMark val="none"/>
        <c:tickLblPos val="nextTo"/>
        <c:crossAx val="1663425151"/>
        <c:crosses val="autoZero"/>
        <c:auto val="1"/>
        <c:lblAlgn val="ctr"/>
        <c:lblOffset val="100"/>
        <c:noMultiLvlLbl val="0"/>
      </c:catAx>
      <c:valAx>
        <c:axId val="1663425151"/>
        <c:scaling>
          <c:orientation val="minMax"/>
        </c:scaling>
        <c:delete val="1"/>
        <c:axPos val="l"/>
        <c:numFmt formatCode="\$#,##0;\(\$#,##0\);\$#,##0" sourceLinked="1"/>
        <c:majorTickMark val="none"/>
        <c:minorTickMark val="none"/>
        <c:tickLblPos val="nextTo"/>
        <c:crossAx val="16634237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[Beveragessss.xlsx]Pivotable!PivotTable22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99503400143163"/>
          <c:y val="0.42728739870317084"/>
          <c:w val="0.70001837270341205"/>
          <c:h val="0.53811424613589964"/>
        </c:manualLayout>
      </c:layout>
      <c:areaChart>
        <c:grouping val="standard"/>
        <c:varyColors val="0"/>
        <c:ser>
          <c:idx val="0"/>
          <c:order val="0"/>
          <c:tx>
            <c:strRef>
              <c:f>Pivotable!$P$1</c:f>
              <c:strCache>
                <c:ptCount val="1"/>
                <c:pt idx="0">
                  <c:v>Total</c:v>
                </c:pt>
              </c:strCache>
            </c:strRef>
          </c:tx>
          <c:spPr>
            <a:solidFill>
              <a:schemeClr val="accent4">
                <a:lumMod val="20000"/>
                <a:lumOff val="80000"/>
              </a:schemeClr>
            </a:solidFill>
            <a:ln>
              <a:noFill/>
            </a:ln>
            <a:effectLst/>
          </c:spPr>
          <c:cat>
            <c:strRef>
              <c:f>Pivotable!$O$2:$O$14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Pivotable!$P$2:$P$14</c:f>
              <c:numCache>
                <c:formatCode>\$#,##0;\(\$#,##0\);\$#,##0</c:formatCode>
                <c:ptCount val="12"/>
                <c:pt idx="0">
                  <c:v>192977.03999999998</c:v>
                </c:pt>
                <c:pt idx="1">
                  <c:v>208599.36000000022</c:v>
                </c:pt>
                <c:pt idx="2">
                  <c:v>179355.55999999988</c:v>
                </c:pt>
                <c:pt idx="3">
                  <c:v>177756.56999999966</c:v>
                </c:pt>
                <c:pt idx="4">
                  <c:v>177715.37999999989</c:v>
                </c:pt>
                <c:pt idx="5">
                  <c:v>182737.19000000064</c:v>
                </c:pt>
                <c:pt idx="6">
                  <c:v>195489.95000000036</c:v>
                </c:pt>
                <c:pt idx="7">
                  <c:v>204515.86999999953</c:v>
                </c:pt>
                <c:pt idx="8">
                  <c:v>205642.8500000005</c:v>
                </c:pt>
                <c:pt idx="9">
                  <c:v>192253.24999999942</c:v>
                </c:pt>
                <c:pt idx="10">
                  <c:v>190384.21999999986</c:v>
                </c:pt>
                <c:pt idx="11">
                  <c:v>190084.82000000018</c:v>
                </c:pt>
              </c:numCache>
            </c:numRef>
          </c:val>
          <c:extLst>
            <c:ext xmlns:c16="http://schemas.microsoft.com/office/drawing/2014/chart" uri="{C3380CC4-5D6E-409C-BE32-E72D297353CC}">
              <c16:uniqueId val="{00000000-8943-402F-BC4B-9A9EF961CA0C}"/>
            </c:ext>
          </c:extLst>
        </c:ser>
        <c:dLbls>
          <c:showLegendKey val="0"/>
          <c:showVal val="0"/>
          <c:showCatName val="0"/>
          <c:showSerName val="0"/>
          <c:showPercent val="0"/>
          <c:showBubbleSize val="0"/>
        </c:dLbls>
        <c:axId val="1870049695"/>
        <c:axId val="1870054495"/>
      </c:areaChart>
      <c:catAx>
        <c:axId val="1870049695"/>
        <c:scaling>
          <c:orientation val="minMax"/>
        </c:scaling>
        <c:delete val="1"/>
        <c:axPos val="b"/>
        <c:numFmt formatCode="General" sourceLinked="1"/>
        <c:majorTickMark val="out"/>
        <c:minorTickMark val="none"/>
        <c:tickLblPos val="nextTo"/>
        <c:crossAx val="1870054495"/>
        <c:crosses val="autoZero"/>
        <c:auto val="1"/>
        <c:lblAlgn val="ctr"/>
        <c:lblOffset val="100"/>
        <c:noMultiLvlLbl val="0"/>
      </c:catAx>
      <c:valAx>
        <c:axId val="1870054495"/>
        <c:scaling>
          <c:orientation val="minMax"/>
        </c:scaling>
        <c:delete val="1"/>
        <c:axPos val="l"/>
        <c:numFmt formatCode="\$#,##0;\(\$#,##0\);\$#,##0" sourceLinked="1"/>
        <c:majorTickMark val="none"/>
        <c:minorTickMark val="none"/>
        <c:tickLblPos val="nextTo"/>
        <c:crossAx val="18700496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[Beveragessss.xlsx]Pivotable!PivotTable23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612303290414881E-2"/>
          <c:y val="0.49636295463067115"/>
          <c:w val="0.89444444444444449"/>
          <c:h val="0.46759259259259262"/>
        </c:manualLayout>
      </c:layout>
      <c:areaChart>
        <c:grouping val="standard"/>
        <c:varyColors val="0"/>
        <c:ser>
          <c:idx val="0"/>
          <c:order val="0"/>
          <c:tx>
            <c:strRef>
              <c:f>Pivotable!$S$1</c:f>
              <c:strCache>
                <c:ptCount val="1"/>
                <c:pt idx="0">
                  <c:v>Total</c:v>
                </c:pt>
              </c:strCache>
            </c:strRef>
          </c:tx>
          <c:spPr>
            <a:solidFill>
              <a:schemeClr val="accent1">
                <a:lumMod val="20000"/>
                <a:lumOff val="80000"/>
              </a:schemeClr>
            </a:solidFill>
            <a:ln>
              <a:noFill/>
            </a:ln>
            <a:effectLst/>
          </c:spPr>
          <c:cat>
            <c:strRef>
              <c:f>Pivotable!$R$2:$R$14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Pivotable!$S$2:$S$14</c:f>
              <c:numCache>
                <c:formatCode>\$#,##0;\(\$#,##0\);\$#,##0</c:formatCode>
                <c:ptCount val="12"/>
                <c:pt idx="0">
                  <c:v>36087.590000000004</c:v>
                </c:pt>
                <c:pt idx="1">
                  <c:v>38654.12000000001</c:v>
                </c:pt>
                <c:pt idx="2">
                  <c:v>35436.310000000012</c:v>
                </c:pt>
                <c:pt idx="3">
                  <c:v>33075.589999999989</c:v>
                </c:pt>
                <c:pt idx="4">
                  <c:v>35945.250000000007</c:v>
                </c:pt>
                <c:pt idx="5">
                  <c:v>34711.960000000006</c:v>
                </c:pt>
                <c:pt idx="6">
                  <c:v>36900.26</c:v>
                </c:pt>
                <c:pt idx="7">
                  <c:v>38493.600000000006</c:v>
                </c:pt>
                <c:pt idx="8">
                  <c:v>38547.140000000014</c:v>
                </c:pt>
                <c:pt idx="9">
                  <c:v>36605.33</c:v>
                </c:pt>
                <c:pt idx="10">
                  <c:v>37388.549999999988</c:v>
                </c:pt>
                <c:pt idx="11">
                  <c:v>36451.81</c:v>
                </c:pt>
              </c:numCache>
            </c:numRef>
          </c:val>
          <c:extLst>
            <c:ext xmlns:c16="http://schemas.microsoft.com/office/drawing/2014/chart" uri="{C3380CC4-5D6E-409C-BE32-E72D297353CC}">
              <c16:uniqueId val="{00000000-D277-4967-8A2D-AEF44149A7E2}"/>
            </c:ext>
          </c:extLst>
        </c:ser>
        <c:dLbls>
          <c:showLegendKey val="0"/>
          <c:showVal val="0"/>
          <c:showCatName val="0"/>
          <c:showSerName val="0"/>
          <c:showPercent val="0"/>
          <c:showBubbleSize val="0"/>
        </c:dLbls>
        <c:axId val="1870054975"/>
        <c:axId val="1870039135"/>
      </c:areaChart>
      <c:catAx>
        <c:axId val="1870054975"/>
        <c:scaling>
          <c:orientation val="minMax"/>
        </c:scaling>
        <c:delete val="1"/>
        <c:axPos val="b"/>
        <c:numFmt formatCode="General" sourceLinked="1"/>
        <c:majorTickMark val="out"/>
        <c:minorTickMark val="none"/>
        <c:tickLblPos val="nextTo"/>
        <c:crossAx val="1870039135"/>
        <c:crosses val="autoZero"/>
        <c:auto val="1"/>
        <c:lblAlgn val="ctr"/>
        <c:lblOffset val="100"/>
        <c:noMultiLvlLbl val="0"/>
      </c:catAx>
      <c:valAx>
        <c:axId val="1870039135"/>
        <c:scaling>
          <c:orientation val="minMax"/>
        </c:scaling>
        <c:delete val="1"/>
        <c:axPos val="l"/>
        <c:numFmt formatCode="\$#,##0;\(\$#,##0\);\$#,##0" sourceLinked="1"/>
        <c:majorTickMark val="none"/>
        <c:minorTickMark val="none"/>
        <c:tickLblPos val="nextTo"/>
        <c:crossAx val="1870054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11318448207672"/>
          <c:y val="0.4546057944679992"/>
          <c:w val="0.83575845827490747"/>
          <c:h val="0.54539420553200091"/>
        </c:manualLayout>
      </c:layout>
      <c:areaChart>
        <c:grouping val="standard"/>
        <c:varyColors val="0"/>
        <c:ser>
          <c:idx val="0"/>
          <c:order val="0"/>
          <c:tx>
            <c:strRef>
              <c:f>'Pivot table 2'!$K$1</c:f>
              <c:strCache>
                <c:ptCount val="1"/>
                <c:pt idx="0">
                  <c:v>Total</c:v>
                </c:pt>
              </c:strCache>
            </c:strRef>
          </c:tx>
          <c:spPr>
            <a:solidFill>
              <a:schemeClr val="accent4">
                <a:lumMod val="20000"/>
                <a:lumOff val="80000"/>
              </a:schemeClr>
            </a:solidFill>
            <a:ln>
              <a:noFill/>
            </a:ln>
            <a:effectLst/>
          </c:spPr>
          <c:cat>
            <c:strRef>
              <c:f>'Pivot table 2'!$J$2:$J$14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 table 2'!$K$2:$K$14</c:f>
              <c:numCache>
                <c:formatCode>0%;\-0%;0%</c:formatCode>
                <c:ptCount val="12"/>
                <c:pt idx="0">
                  <c:v>0.43012560537909089</c:v>
                </c:pt>
                <c:pt idx="1">
                  <c:v>0.42942332860712396</c:v>
                </c:pt>
                <c:pt idx="2">
                  <c:v>0.40649428775943447</c:v>
                </c:pt>
                <c:pt idx="3">
                  <c:v>0.41949292578173519</c:v>
                </c:pt>
                <c:pt idx="4">
                  <c:v>0.40011340893869179</c:v>
                </c:pt>
                <c:pt idx="5">
                  <c:v>0.42131956346804039</c:v>
                </c:pt>
                <c:pt idx="6">
                  <c:v>0.42917554498326921</c:v>
                </c:pt>
                <c:pt idx="7">
                  <c:v>0.436678492938538</c:v>
                </c:pt>
                <c:pt idx="8">
                  <c:v>0.42778036324797797</c:v>
                </c:pt>
                <c:pt idx="9">
                  <c:v>0.41564908230882247</c:v>
                </c:pt>
                <c:pt idx="10">
                  <c:v>0.41479455139628046</c:v>
                </c:pt>
                <c:pt idx="11">
                  <c:v>0.42865243350265908</c:v>
                </c:pt>
              </c:numCache>
            </c:numRef>
          </c:val>
          <c:extLst>
            <c:ext xmlns:c16="http://schemas.microsoft.com/office/drawing/2014/chart" uri="{C3380CC4-5D6E-409C-BE32-E72D297353CC}">
              <c16:uniqueId val="{00000000-1633-4D81-8ED1-DDEA891BF7A9}"/>
            </c:ext>
          </c:extLst>
        </c:ser>
        <c:dLbls>
          <c:showLegendKey val="0"/>
          <c:showVal val="0"/>
          <c:showCatName val="0"/>
          <c:showSerName val="0"/>
          <c:showPercent val="0"/>
          <c:showBubbleSize val="0"/>
        </c:dLbls>
        <c:axId val="905122672"/>
        <c:axId val="905139472"/>
      </c:areaChart>
      <c:catAx>
        <c:axId val="905122672"/>
        <c:scaling>
          <c:orientation val="minMax"/>
        </c:scaling>
        <c:delete val="1"/>
        <c:axPos val="b"/>
        <c:numFmt formatCode="General" sourceLinked="1"/>
        <c:majorTickMark val="out"/>
        <c:minorTickMark val="none"/>
        <c:tickLblPos val="nextTo"/>
        <c:crossAx val="905139472"/>
        <c:crosses val="autoZero"/>
        <c:auto val="1"/>
        <c:lblAlgn val="ctr"/>
        <c:lblOffset val="100"/>
        <c:noMultiLvlLbl val="0"/>
      </c:catAx>
      <c:valAx>
        <c:axId val="905139472"/>
        <c:scaling>
          <c:orientation val="minMax"/>
        </c:scaling>
        <c:delete val="1"/>
        <c:axPos val="l"/>
        <c:numFmt formatCode="0%;\-0%;0%" sourceLinked="1"/>
        <c:majorTickMark val="none"/>
        <c:minorTickMark val="none"/>
        <c:tickLblPos val="nextTo"/>
        <c:crossAx val="9051226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17642069550461E-2"/>
          <c:y val="0.47285528915627117"/>
          <c:w val="0.84255511312036568"/>
          <c:h val="0.47635067386239643"/>
        </c:manualLayout>
      </c:layout>
      <c:areaChart>
        <c:grouping val="standard"/>
        <c:varyColors val="0"/>
        <c:ser>
          <c:idx val="0"/>
          <c:order val="0"/>
          <c:tx>
            <c:strRef>
              <c:f>'Pivot table 2'!$E$1</c:f>
              <c:strCache>
                <c:ptCount val="1"/>
                <c:pt idx="0">
                  <c:v>Total</c:v>
                </c:pt>
              </c:strCache>
            </c:strRef>
          </c:tx>
          <c:spPr>
            <a:solidFill>
              <a:schemeClr val="accent4">
                <a:lumMod val="20000"/>
                <a:lumOff val="80000"/>
              </a:schemeClr>
            </a:solidFill>
            <a:ln>
              <a:noFill/>
            </a:ln>
            <a:effectLst/>
          </c:spPr>
          <c:cat>
            <c:strRef>
              <c:f>'Pivot table 2'!$D$2:$D$14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 table 2'!$E$2:$E$14</c:f>
              <c:numCache>
                <c:formatCode>0.00%;\-0.00%;0.00%</c:formatCode>
                <c:ptCount val="12"/>
                <c:pt idx="0">
                  <c:v>8.0435457479410138E-2</c:v>
                </c:pt>
                <c:pt idx="1">
                  <c:v>7.9573498570557372E-2</c:v>
                </c:pt>
                <c:pt idx="2">
                  <c:v>8.0313415398287805E-2</c:v>
                </c:pt>
                <c:pt idx="3">
                  <c:v>7.8056051717565952E-2</c:v>
                </c:pt>
                <c:pt idx="4">
                  <c:v>8.092814765190004E-2</c:v>
                </c:pt>
                <c:pt idx="5">
                  <c:v>8.0032027603795644E-2</c:v>
                </c:pt>
                <c:pt idx="6">
                  <c:v>8.1010247306955177E-2</c:v>
                </c:pt>
                <c:pt idx="7">
                  <c:v>8.2190820867734771E-2</c:v>
                </c:pt>
                <c:pt idx="8">
                  <c:v>8.0186155518514893E-2</c:v>
                </c:pt>
                <c:pt idx="9">
                  <c:v>7.9140258082043571E-2</c:v>
                </c:pt>
                <c:pt idx="10">
                  <c:v>8.1459308048783707E-2</c:v>
                </c:pt>
                <c:pt idx="11">
                  <c:v>8.2200972503099171E-2</c:v>
                </c:pt>
              </c:numCache>
            </c:numRef>
          </c:val>
          <c:extLst>
            <c:ext xmlns:c16="http://schemas.microsoft.com/office/drawing/2014/chart" uri="{C3380CC4-5D6E-409C-BE32-E72D297353CC}">
              <c16:uniqueId val="{00000000-605A-4FE0-A51C-D58AED576F68}"/>
            </c:ext>
          </c:extLst>
        </c:ser>
        <c:dLbls>
          <c:showLegendKey val="0"/>
          <c:showVal val="0"/>
          <c:showCatName val="0"/>
          <c:showSerName val="0"/>
          <c:showPercent val="0"/>
          <c:showBubbleSize val="0"/>
        </c:dLbls>
        <c:axId val="781533760"/>
        <c:axId val="781539520"/>
      </c:areaChart>
      <c:catAx>
        <c:axId val="781533760"/>
        <c:scaling>
          <c:orientation val="minMax"/>
        </c:scaling>
        <c:delete val="1"/>
        <c:axPos val="b"/>
        <c:numFmt formatCode="General" sourceLinked="1"/>
        <c:majorTickMark val="out"/>
        <c:minorTickMark val="none"/>
        <c:tickLblPos val="nextTo"/>
        <c:crossAx val="781539520"/>
        <c:crosses val="autoZero"/>
        <c:auto val="1"/>
        <c:lblAlgn val="ctr"/>
        <c:lblOffset val="100"/>
        <c:noMultiLvlLbl val="0"/>
      </c:catAx>
      <c:valAx>
        <c:axId val="781539520"/>
        <c:scaling>
          <c:orientation val="minMax"/>
        </c:scaling>
        <c:delete val="1"/>
        <c:axPos val="l"/>
        <c:numFmt formatCode="0.00%;\-0.00%;0.00%" sourceLinked="1"/>
        <c:majorTickMark val="none"/>
        <c:minorTickMark val="none"/>
        <c:tickLblPos val="nextTo"/>
        <c:crossAx val="7815337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Top</a:t>
            </a:r>
            <a:r>
              <a:rPr lang="en-US" sz="1200" b="1" baseline="0">
                <a:solidFill>
                  <a:schemeClr val="tx1"/>
                </a:solidFill>
              </a:rPr>
              <a:t> Customers Buying</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779948307988205E-2"/>
          <c:y val="0.22388316151202753"/>
          <c:w val="0.91923022980906011"/>
          <c:h val="0.4041327308313265"/>
        </c:manualLayout>
      </c:layout>
      <c:barChart>
        <c:barDir val="col"/>
        <c:grouping val="clustered"/>
        <c:varyColors val="0"/>
        <c:ser>
          <c:idx val="0"/>
          <c:order val="0"/>
          <c:tx>
            <c:strRef>
              <c:f>'Pivot table 2'!$Q$6</c:f>
              <c:strCache>
                <c:ptCount val="1"/>
                <c:pt idx="0">
                  <c:v>Total</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2'!$P$7:$P$17</c:f>
              <c:strCache>
                <c:ptCount val="10"/>
                <c:pt idx="0">
                  <c:v>John Brown</c:v>
                </c:pt>
                <c:pt idx="1">
                  <c:v>Jason Johnson</c:v>
                </c:pt>
                <c:pt idx="2">
                  <c:v>Paul Noble</c:v>
                </c:pt>
                <c:pt idx="3">
                  <c:v>Christopher Rivera</c:v>
                </c:pt>
                <c:pt idx="4">
                  <c:v>Richard Long</c:v>
                </c:pt>
                <c:pt idx="5">
                  <c:v>Timothy Williams</c:v>
                </c:pt>
                <c:pt idx="6">
                  <c:v>Ashley Garcia</c:v>
                </c:pt>
                <c:pt idx="7">
                  <c:v>Kayla Chambers</c:v>
                </c:pt>
                <c:pt idx="8">
                  <c:v>Kristine Barrett</c:v>
                </c:pt>
                <c:pt idx="9">
                  <c:v>Jonathan Scott</c:v>
                </c:pt>
              </c:strCache>
            </c:strRef>
          </c:cat>
          <c:val>
            <c:numRef>
              <c:f>'Pivot table 2'!$Q$7:$Q$17</c:f>
              <c:numCache>
                <c:formatCode>\$#,##0;\(\$#,##0\);\$#,##0</c:formatCode>
                <c:ptCount val="10"/>
                <c:pt idx="0">
                  <c:v>21891.459999999995</c:v>
                </c:pt>
                <c:pt idx="1">
                  <c:v>15725.98</c:v>
                </c:pt>
                <c:pt idx="2">
                  <c:v>14523.079999999998</c:v>
                </c:pt>
                <c:pt idx="3">
                  <c:v>14417.390000000001</c:v>
                </c:pt>
                <c:pt idx="4">
                  <c:v>14319.15</c:v>
                </c:pt>
                <c:pt idx="5">
                  <c:v>14309.569999999998</c:v>
                </c:pt>
                <c:pt idx="6">
                  <c:v>14214.04</c:v>
                </c:pt>
                <c:pt idx="7">
                  <c:v>14116.380000000003</c:v>
                </c:pt>
                <c:pt idx="8">
                  <c:v>13906.62</c:v>
                </c:pt>
                <c:pt idx="9">
                  <c:v>13905.499999999998</c:v>
                </c:pt>
              </c:numCache>
            </c:numRef>
          </c:val>
          <c:extLst>
            <c:ext xmlns:c16="http://schemas.microsoft.com/office/drawing/2014/chart" uri="{C3380CC4-5D6E-409C-BE32-E72D297353CC}">
              <c16:uniqueId val="{00000000-0F64-4B34-82F7-4054E3845A44}"/>
            </c:ext>
          </c:extLst>
        </c:ser>
        <c:dLbls>
          <c:dLblPos val="outEnd"/>
          <c:showLegendKey val="0"/>
          <c:showVal val="1"/>
          <c:showCatName val="0"/>
          <c:showSerName val="0"/>
          <c:showPercent val="0"/>
          <c:showBubbleSize val="0"/>
        </c:dLbls>
        <c:gapWidth val="126"/>
        <c:overlap val="-27"/>
        <c:axId val="1013077968"/>
        <c:axId val="1013079888"/>
      </c:barChart>
      <c:catAx>
        <c:axId val="101307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079888"/>
        <c:crosses val="autoZero"/>
        <c:auto val="1"/>
        <c:lblAlgn val="ctr"/>
        <c:lblOffset val="100"/>
        <c:noMultiLvlLbl val="0"/>
      </c:catAx>
      <c:valAx>
        <c:axId val="1013079888"/>
        <c:scaling>
          <c:orientation val="minMax"/>
        </c:scaling>
        <c:delete val="1"/>
        <c:axPos val="l"/>
        <c:numFmt formatCode="\$#,##0;\(\$#,##0\);\$#,##0" sourceLinked="1"/>
        <c:majorTickMark val="none"/>
        <c:minorTickMark val="none"/>
        <c:tickLblPos val="nextTo"/>
        <c:crossAx val="101307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[Beveragessss.xlsx]Pivotable!PivotTable20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18420109380605"/>
          <c:y val="0.50687435809654235"/>
          <c:w val="0.67477521635096815"/>
          <c:h val="0.48899945199157796"/>
        </c:manualLayout>
      </c:layout>
      <c:areaChart>
        <c:grouping val="standard"/>
        <c:varyColors val="0"/>
        <c:ser>
          <c:idx val="0"/>
          <c:order val="0"/>
          <c:tx>
            <c:strRef>
              <c:f>Pivotable!$C$21</c:f>
              <c:strCache>
                <c:ptCount val="1"/>
                <c:pt idx="0">
                  <c:v>Total</c:v>
                </c:pt>
              </c:strCache>
            </c:strRef>
          </c:tx>
          <c:spPr>
            <a:solidFill>
              <a:schemeClr val="accent1">
                <a:lumMod val="20000"/>
                <a:lumOff val="80000"/>
              </a:schemeClr>
            </a:solidFill>
            <a:ln w="25400">
              <a:noFill/>
            </a:ln>
            <a:effectLst/>
          </c:spPr>
          <c:cat>
            <c:strRef>
              <c:f>Pivotable!$B$22:$B$34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Pivotable!$C$22:$C$34</c:f>
              <c:numCache>
                <c:formatCode>\$#,##0;\(\$#,##0\);\$#,##0</c:formatCode>
                <c:ptCount val="12"/>
                <c:pt idx="0">
                  <c:v>444162.52</c:v>
                </c:pt>
                <c:pt idx="1">
                  <c:v>423741.52</c:v>
                </c:pt>
                <c:pt idx="2">
                  <c:v>468344.26999999955</c:v>
                </c:pt>
                <c:pt idx="3">
                  <c:v>448652.76</c:v>
                </c:pt>
                <c:pt idx="4">
                  <c:v>480720.64000000013</c:v>
                </c:pt>
                <c:pt idx="5">
                  <c:v>455501.1399999999</c:v>
                </c:pt>
                <c:pt idx="6">
                  <c:v>433725.86000000057</c:v>
                </c:pt>
                <c:pt idx="7">
                  <c:v>485766.24999999977</c:v>
                </c:pt>
                <c:pt idx="8">
                  <c:v>443447.43000000028</c:v>
                </c:pt>
                <c:pt idx="9">
                  <c:v>458984.37999999983</c:v>
                </c:pt>
                <c:pt idx="10">
                  <c:v>462537.40999999963</c:v>
                </c:pt>
                <c:pt idx="11">
                  <c:v>441225.28999999992</c:v>
                </c:pt>
              </c:numCache>
            </c:numRef>
          </c:val>
          <c:extLst>
            <c:ext xmlns:c16="http://schemas.microsoft.com/office/drawing/2014/chart" uri="{C3380CC4-5D6E-409C-BE32-E72D297353CC}">
              <c16:uniqueId val="{00000000-D96D-42F0-9E51-5BA30374BC26}"/>
            </c:ext>
          </c:extLst>
        </c:ser>
        <c:dLbls>
          <c:showLegendKey val="0"/>
          <c:showVal val="0"/>
          <c:showCatName val="0"/>
          <c:showSerName val="0"/>
          <c:showPercent val="0"/>
          <c:showBubbleSize val="0"/>
        </c:dLbls>
        <c:axId val="1663423711"/>
        <c:axId val="1663425151"/>
      </c:areaChart>
      <c:catAx>
        <c:axId val="1663423711"/>
        <c:scaling>
          <c:orientation val="minMax"/>
        </c:scaling>
        <c:delete val="1"/>
        <c:axPos val="b"/>
        <c:numFmt formatCode="General" sourceLinked="1"/>
        <c:majorTickMark val="out"/>
        <c:minorTickMark val="none"/>
        <c:tickLblPos val="nextTo"/>
        <c:crossAx val="1663425151"/>
        <c:crosses val="autoZero"/>
        <c:auto val="1"/>
        <c:lblAlgn val="ctr"/>
        <c:lblOffset val="100"/>
        <c:noMultiLvlLbl val="0"/>
      </c:catAx>
      <c:valAx>
        <c:axId val="1663425151"/>
        <c:scaling>
          <c:orientation val="minMax"/>
        </c:scaling>
        <c:delete val="1"/>
        <c:axPos val="l"/>
        <c:numFmt formatCode="\$#,##0;\(\$#,##0\);\$#,##0" sourceLinked="1"/>
        <c:majorTickMark val="none"/>
        <c:minorTickMark val="none"/>
        <c:tickLblPos val="nextTo"/>
        <c:crossAx val="16634237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2!PivotTable33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4.444444444444444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4.1667213473315833E-2"/>
              <c:y val="6.944444444444444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681955380577425"/>
                  <c:h val="5.0856663750364538E-2"/>
                </c:manualLayout>
              </c15:layout>
            </c:ext>
          </c:extLst>
        </c:dLbl>
      </c:pivotFmt>
      <c:pivotFmt>
        <c:idx val="4"/>
        <c:spPr>
          <a:solidFill>
            <a:schemeClr val="accent2"/>
          </a:solidFill>
          <a:ln>
            <a:noFill/>
          </a:ln>
          <a:effectLst/>
        </c:spPr>
        <c:dLbl>
          <c:idx val="0"/>
          <c:layout>
            <c:manualLayout>
              <c:x val="7.5000000000000011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0.1"/>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0.1"/>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7.5000000000000011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4.1667213473315833E-2"/>
              <c:y val="6.944444444444444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681955380577425"/>
                  <c:h val="5.0856663750364538E-2"/>
                </c:manualLayout>
              </c15:layout>
            </c:ext>
          </c:extLst>
        </c:dLbl>
      </c:pivotFmt>
      <c:pivotFmt>
        <c:idx val="11"/>
        <c:spPr>
          <a:solidFill>
            <a:schemeClr val="accent2"/>
          </a:solidFill>
          <a:ln>
            <a:noFill/>
          </a:ln>
          <a:effectLst/>
        </c:spPr>
        <c:dLbl>
          <c:idx val="0"/>
          <c:layout>
            <c:manualLayout>
              <c:x val="4.444444444444444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20000"/>
              <a:lumOff val="80000"/>
            </a:schemeClr>
          </a:solidFill>
          <a:ln>
            <a:noFill/>
          </a:ln>
          <a:effectLst/>
        </c:spPr>
        <c:dLbl>
          <c:idx val="0"/>
          <c:layout>
            <c:manualLayout>
              <c:x val="0.1"/>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20000"/>
              <a:lumOff val="80000"/>
            </a:schemeClr>
          </a:solidFill>
          <a:ln>
            <a:noFill/>
          </a:ln>
          <a:effectLst/>
        </c:spPr>
        <c:dLbl>
          <c:idx val="0"/>
          <c:layout>
            <c:manualLayout>
              <c:x val="7.5000000000000011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20000"/>
              <a:lumOff val="80000"/>
            </a:schemeClr>
          </a:solidFill>
          <a:ln>
            <a:noFill/>
          </a:ln>
          <a:effectLst/>
        </c:spPr>
        <c:dLbl>
          <c:idx val="0"/>
          <c:layout>
            <c:manualLayout>
              <c:x val="3.865316667204878E-2"/>
              <c:y val="1.199480807660817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344771534240035"/>
                  <c:h val="6.0957607571780786E-2"/>
                </c:manualLayout>
              </c15:layout>
            </c:ext>
          </c:extLst>
        </c:dLbl>
      </c:pivotFmt>
      <c:pivotFmt>
        <c:idx val="17"/>
        <c:spPr>
          <a:solidFill>
            <a:schemeClr val="accent4">
              <a:lumMod val="20000"/>
              <a:lumOff val="80000"/>
            </a:schemeClr>
          </a:solidFill>
          <a:ln>
            <a:noFill/>
          </a:ln>
          <a:effectLst/>
        </c:spPr>
        <c:dLbl>
          <c:idx val="0"/>
          <c:layout>
            <c:manualLayout>
              <c:x val="4.444444444444444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735687644307618E-2"/>
          <c:y val="0.12486239962578935"/>
          <c:w val="0.75185577131805892"/>
          <c:h val="0.84864582521244247"/>
        </c:manualLayout>
      </c:layout>
      <c:barChart>
        <c:barDir val="bar"/>
        <c:grouping val="clustered"/>
        <c:varyColors val="0"/>
        <c:ser>
          <c:idx val="0"/>
          <c:order val="0"/>
          <c:tx>
            <c:strRef>
              <c:f>'Pivot table 2'!$Q$33</c:f>
              <c:strCache>
                <c:ptCount val="1"/>
                <c:pt idx="0">
                  <c:v>Total_Revenue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2'!$P$34:$P$44</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'Pivot table 2'!$Q$34:$Q$44</c:f>
              <c:numCache>
                <c:formatCode>\$#,##0;\(\$#,##0\);\$#,##0</c:formatCode>
                <c:ptCount val="10"/>
                <c:pt idx="0">
                  <c:v>546574.63</c:v>
                </c:pt>
                <c:pt idx="1">
                  <c:v>526187</c:v>
                </c:pt>
                <c:pt idx="2">
                  <c:v>548423.81999999995</c:v>
                </c:pt>
                <c:pt idx="3">
                  <c:v>545095.25999999989</c:v>
                </c:pt>
                <c:pt idx="4">
                  <c:v>536475.9</c:v>
                </c:pt>
                <c:pt idx="5">
                  <c:v>547475.30000000005</c:v>
                </c:pt>
                <c:pt idx="6">
                  <c:v>565168.15000000014</c:v>
                </c:pt>
                <c:pt idx="7">
                  <c:v>536180.92999999993</c:v>
                </c:pt>
                <c:pt idx="8">
                  <c:v>537047.05999999982</c:v>
                </c:pt>
                <c:pt idx="9">
                  <c:v>558181.42000000004</c:v>
                </c:pt>
              </c:numCache>
            </c:numRef>
          </c:val>
          <c:extLst>
            <c:ext xmlns:c16="http://schemas.microsoft.com/office/drawing/2014/chart" uri="{C3380CC4-5D6E-409C-BE32-E72D297353CC}">
              <c16:uniqueId val="{00000000-0BF2-40E0-89B3-2D6E966AB3FD}"/>
            </c:ext>
          </c:extLst>
        </c:ser>
        <c:ser>
          <c:idx val="1"/>
          <c:order val="1"/>
          <c:tx>
            <c:strRef>
              <c:f>'Pivot table 2'!$R$33</c:f>
              <c:strCache>
                <c:ptCount val="1"/>
                <c:pt idx="0">
                  <c:v>Varianace</c:v>
                </c:pt>
              </c:strCache>
            </c:strRef>
          </c:tx>
          <c:spPr>
            <a:solidFill>
              <a:schemeClr val="accent4">
                <a:lumMod val="20000"/>
                <a:lumOff val="80000"/>
              </a:schemeClr>
            </a:solidFill>
            <a:ln>
              <a:noFill/>
            </a:ln>
            <a:effectLst/>
          </c:spPr>
          <c:invertIfNegative val="0"/>
          <c:dLbls>
            <c:dLbl>
              <c:idx val="1"/>
              <c:layout>
                <c:manualLayout>
                  <c:x val="0.1"/>
                  <c:y val="4.62962962962954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F2-40E0-89B3-2D6E966AB3FD}"/>
                </c:ext>
              </c:extLst>
            </c:dLbl>
            <c:dLbl>
              <c:idx val="4"/>
              <c:layout>
                <c:manualLayout>
                  <c:x val="7.5000000000000011E-2"/>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BF2-40E0-89B3-2D6E966AB3FD}"/>
                </c:ext>
              </c:extLst>
            </c:dLbl>
            <c:dLbl>
              <c:idx val="5"/>
              <c:layout>
                <c:manualLayout>
                  <c:x val="3.865316667204878E-2"/>
                  <c:y val="1.199480807660817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344771534240035"/>
                      <c:h val="6.0957607571780786E-2"/>
                    </c:manualLayout>
                  </c15:layout>
                </c:ext>
                <c:ext xmlns:c16="http://schemas.microsoft.com/office/drawing/2014/chart" uri="{C3380CC4-5D6E-409C-BE32-E72D297353CC}">
                  <c16:uniqueId val="{00000003-0BF2-40E0-89B3-2D6E966AB3FD}"/>
                </c:ext>
              </c:extLst>
            </c:dLbl>
            <c:dLbl>
              <c:idx val="7"/>
              <c:layout>
                <c:manualLayout>
                  <c:x val="4.444444444444444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BF2-40E0-89B3-2D6E966AB3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2'!$P$34:$P$44</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'Pivot table 2'!$R$34:$R$44</c:f>
              <c:numCache>
                <c:formatCode>General</c:formatCode>
                <c:ptCount val="10"/>
                <c:pt idx="0">
                  <c:v>124563.63</c:v>
                </c:pt>
                <c:pt idx="1">
                  <c:v>-74323</c:v>
                </c:pt>
                <c:pt idx="2">
                  <c:v>130237.81999999995</c:v>
                </c:pt>
                <c:pt idx="3">
                  <c:v>125664.25999999989</c:v>
                </c:pt>
                <c:pt idx="4">
                  <c:v>-64831.099999999977</c:v>
                </c:pt>
                <c:pt idx="5">
                  <c:v>-98604.699999999953</c:v>
                </c:pt>
                <c:pt idx="6">
                  <c:v>119210.15000000014</c:v>
                </c:pt>
                <c:pt idx="7">
                  <c:v>-175090.07000000007</c:v>
                </c:pt>
                <c:pt idx="8">
                  <c:v>51363.059999999823</c:v>
                </c:pt>
                <c:pt idx="9">
                  <c:v>53629.420000000042</c:v>
                </c:pt>
              </c:numCache>
            </c:numRef>
          </c:val>
          <c:extLst>
            <c:ext xmlns:c16="http://schemas.microsoft.com/office/drawing/2014/chart" uri="{C3380CC4-5D6E-409C-BE32-E72D297353CC}">
              <c16:uniqueId val="{00000005-0BF2-40E0-89B3-2D6E966AB3FD}"/>
            </c:ext>
          </c:extLst>
        </c:ser>
        <c:dLbls>
          <c:dLblPos val="outEnd"/>
          <c:showLegendKey val="0"/>
          <c:showVal val="1"/>
          <c:showCatName val="0"/>
          <c:showSerName val="0"/>
          <c:showPercent val="0"/>
          <c:showBubbleSize val="0"/>
        </c:dLbls>
        <c:gapWidth val="0"/>
        <c:overlap val="-6"/>
        <c:axId val="2123530816"/>
        <c:axId val="2123533216"/>
      </c:barChart>
      <c:catAx>
        <c:axId val="2123530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533216"/>
        <c:crosses val="autoZero"/>
        <c:auto val="1"/>
        <c:lblAlgn val="ctr"/>
        <c:lblOffset val="100"/>
        <c:noMultiLvlLbl val="0"/>
      </c:catAx>
      <c:valAx>
        <c:axId val="2123533216"/>
        <c:scaling>
          <c:orientation val="minMax"/>
        </c:scaling>
        <c:delete val="1"/>
        <c:axPos val="b"/>
        <c:numFmt formatCode="\$#,##0;\(\$#,##0\);\$#,##0" sourceLinked="1"/>
        <c:majorTickMark val="none"/>
        <c:minorTickMark val="none"/>
        <c:tickLblPos val="nextTo"/>
        <c:crossAx val="212353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2!PivotTable34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4.816955684007708E-2"/>
              <c:y val="1.3253810470510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5.1380860629415548E-2"/>
              <c:y val="-3.037296479050495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1.9267822736030827E-2"/>
              <c:y val="-3.313452617627567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5.1380860629415541E-2"/>
              <c:y val="-1.214918591620198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2.5690430314707774E-2"/>
              <c:y val="-6.626905235255257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2.5690430314707774E-2"/>
              <c:y val="-6.626905235255257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5.1380860629415541E-2"/>
              <c:y val="-1.214918591620198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1.9267822736030827E-2"/>
              <c:y val="-3.313452617627567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5.1380860629415548E-2"/>
              <c:y val="-3.037296479050495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4.816955684007708E-2"/>
              <c:y val="1.3253810470510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layout>
            <c:manualLayout>
              <c:x val="2.5690430314707774E-2"/>
              <c:y val="-6.626905235255257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dLbl>
          <c:idx val="0"/>
          <c:layout>
            <c:manualLayout>
              <c:x val="5.1380860629415541E-2"/>
              <c:y val="-1.214918591620198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layout>
            <c:manualLayout>
              <c:x val="1.9267822736030827E-2"/>
              <c:y val="-3.313452617627567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5.1380860629415548E-2"/>
              <c:y val="-3.037296479050495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4.816955684007708E-2"/>
              <c:y val="1.3253810470510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2.5690430314707774E-2"/>
              <c:y val="-6.626905235255257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dLbl>
          <c:idx val="0"/>
          <c:layout>
            <c:manualLayout>
              <c:x val="5.1380860629415541E-2"/>
              <c:y val="-1.214918591620198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dLbl>
          <c:idx val="0"/>
          <c:layout>
            <c:manualLayout>
              <c:x val="1.9267822736030827E-2"/>
              <c:y val="-3.313452617627567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dLbl>
          <c:idx val="0"/>
          <c:layout>
            <c:manualLayout>
              <c:x val="5.1380860629415548E-2"/>
              <c:y val="-3.037296479050495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dLbl>
          <c:idx val="0"/>
          <c:layout>
            <c:manualLayout>
              <c:x val="4.816955684007708E-2"/>
              <c:y val="1.3253810470510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4">
              <a:lumMod val="20000"/>
              <a:lumOff val="80000"/>
            </a:schemeClr>
          </a:solidFill>
          <a:ln>
            <a:noFill/>
          </a:ln>
          <a:effectLst/>
        </c:spPr>
        <c:dLbl>
          <c:idx val="0"/>
          <c:layout>
            <c:manualLayout>
              <c:x val="2.5690430314707774E-2"/>
              <c:y val="-6.626905235255257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4">
              <a:lumMod val="20000"/>
              <a:lumOff val="80000"/>
            </a:schemeClr>
          </a:solidFill>
          <a:ln>
            <a:noFill/>
          </a:ln>
          <a:effectLst/>
        </c:spPr>
        <c:dLbl>
          <c:idx val="0"/>
          <c:layout>
            <c:manualLayout>
              <c:x val="5.1380860629415541E-2"/>
              <c:y val="-1.214918591620198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lumMod val="20000"/>
              <a:lumOff val="80000"/>
            </a:schemeClr>
          </a:solidFill>
          <a:ln>
            <a:noFill/>
          </a:ln>
          <a:effectLst/>
        </c:spPr>
        <c:dLbl>
          <c:idx val="0"/>
          <c:layout>
            <c:manualLayout>
              <c:x val="1.9267822736030827E-2"/>
              <c:y val="-3.313452617627567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lumMod val="20000"/>
              <a:lumOff val="80000"/>
            </a:schemeClr>
          </a:solidFill>
          <a:ln>
            <a:noFill/>
          </a:ln>
          <a:effectLst/>
        </c:spPr>
        <c:dLbl>
          <c:idx val="0"/>
          <c:layout>
            <c:manualLayout>
              <c:x val="5.1380860629415548E-2"/>
              <c:y val="-3.037296479050495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lumMod val="20000"/>
              <a:lumOff val="80000"/>
            </a:schemeClr>
          </a:solidFill>
          <a:ln>
            <a:noFill/>
          </a:ln>
          <a:effectLst/>
        </c:spPr>
        <c:dLbl>
          <c:idx val="0"/>
          <c:layout>
            <c:manualLayout>
              <c:x val="4.816955684007708E-2"/>
              <c:y val="1.3253810470510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27809890815677E-2"/>
          <c:y val="3.6447978793903248E-2"/>
          <c:w val="0.69069733335356198"/>
          <c:h val="0.92710404241219346"/>
        </c:manualLayout>
      </c:layout>
      <c:barChart>
        <c:barDir val="bar"/>
        <c:grouping val="clustered"/>
        <c:varyColors val="0"/>
        <c:ser>
          <c:idx val="0"/>
          <c:order val="0"/>
          <c:tx>
            <c:strRef>
              <c:f>'Pivot table 2'!$U$33</c:f>
              <c:strCache>
                <c:ptCount val="1"/>
                <c:pt idx="0">
                  <c:v>Total_Revenue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2'!$T$34:$T$46</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'Pivot table 2'!$U$34:$U$46</c:f>
              <c:numCache>
                <c:formatCode>\$#,##0;\(\$#,##0\);\$#,##0</c:formatCode>
                <c:ptCount val="12"/>
                <c:pt idx="0">
                  <c:v>441225.28999999992</c:v>
                </c:pt>
                <c:pt idx="1">
                  <c:v>462537.40999999963</c:v>
                </c:pt>
                <c:pt idx="2">
                  <c:v>458984.37999999983</c:v>
                </c:pt>
                <c:pt idx="3">
                  <c:v>443447.43000000028</c:v>
                </c:pt>
                <c:pt idx="4">
                  <c:v>485766.24999999977</c:v>
                </c:pt>
                <c:pt idx="5">
                  <c:v>433725.86000000057</c:v>
                </c:pt>
                <c:pt idx="6">
                  <c:v>455501.1399999999</c:v>
                </c:pt>
                <c:pt idx="7">
                  <c:v>480720.64000000013</c:v>
                </c:pt>
                <c:pt idx="8">
                  <c:v>448652.76</c:v>
                </c:pt>
                <c:pt idx="9">
                  <c:v>468344.26999999955</c:v>
                </c:pt>
                <c:pt idx="10">
                  <c:v>423741.52</c:v>
                </c:pt>
                <c:pt idx="11">
                  <c:v>444162.52</c:v>
                </c:pt>
              </c:numCache>
            </c:numRef>
          </c:val>
          <c:extLst>
            <c:ext xmlns:c16="http://schemas.microsoft.com/office/drawing/2014/chart" uri="{C3380CC4-5D6E-409C-BE32-E72D297353CC}">
              <c16:uniqueId val="{00000000-3257-4541-83F3-975DC3514CD1}"/>
            </c:ext>
          </c:extLst>
        </c:ser>
        <c:ser>
          <c:idx val="1"/>
          <c:order val="1"/>
          <c:tx>
            <c:strRef>
              <c:f>'Pivot table 2'!$V$33</c:f>
              <c:strCache>
                <c:ptCount val="1"/>
                <c:pt idx="0">
                  <c:v>Varianace</c:v>
                </c:pt>
              </c:strCache>
            </c:strRef>
          </c:tx>
          <c:spPr>
            <a:solidFill>
              <a:schemeClr val="accent4">
                <a:lumMod val="20000"/>
                <a:lumOff val="80000"/>
              </a:schemeClr>
            </a:solidFill>
            <a:ln>
              <a:noFill/>
            </a:ln>
            <a:effectLst/>
          </c:spPr>
          <c:invertIfNegative val="0"/>
          <c:dLbls>
            <c:dLbl>
              <c:idx val="0"/>
              <c:layout>
                <c:manualLayout>
                  <c:x val="2.5690430314707774E-2"/>
                  <c:y val="-6.626905235255257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57-4541-83F3-975DC3514CD1}"/>
                </c:ext>
              </c:extLst>
            </c:dLbl>
            <c:dLbl>
              <c:idx val="3"/>
              <c:layout>
                <c:manualLayout>
                  <c:x val="5.1380860629415541E-2"/>
                  <c:y val="-1.2149185916201982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257-4541-83F3-975DC3514CD1}"/>
                </c:ext>
              </c:extLst>
            </c:dLbl>
            <c:dLbl>
              <c:idx val="5"/>
              <c:layout>
                <c:manualLayout>
                  <c:x val="1.9267822736030827E-2"/>
                  <c:y val="-3.313452617627567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257-4541-83F3-975DC3514CD1}"/>
                </c:ext>
              </c:extLst>
            </c:dLbl>
            <c:dLbl>
              <c:idx val="8"/>
              <c:layout>
                <c:manualLayout>
                  <c:x val="5.1380860629415548E-2"/>
                  <c:y val="-3.037296479050495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257-4541-83F3-975DC3514CD1}"/>
                </c:ext>
              </c:extLst>
            </c:dLbl>
            <c:dLbl>
              <c:idx val="10"/>
              <c:layout>
                <c:manualLayout>
                  <c:x val="4.816955684007708E-2"/>
                  <c:y val="1.325381047051025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257-4541-83F3-975DC3514C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 2'!$T$34:$T$46</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'Pivot table 2'!$V$34:$V$46</c:f>
              <c:numCache>
                <c:formatCode>General</c:formatCode>
                <c:ptCount val="12"/>
                <c:pt idx="0">
                  <c:v>-15547.710000000079</c:v>
                </c:pt>
                <c:pt idx="1">
                  <c:v>49166.409999999625</c:v>
                </c:pt>
                <c:pt idx="2">
                  <c:v>44624.37999999983</c:v>
                </c:pt>
                <c:pt idx="3">
                  <c:v>-3464.5699999997159</c:v>
                </c:pt>
                <c:pt idx="4">
                  <c:v>54039.249999999767</c:v>
                </c:pt>
                <c:pt idx="5">
                  <c:v>-22992.139999999432</c:v>
                </c:pt>
                <c:pt idx="6">
                  <c:v>33522.139999999898</c:v>
                </c:pt>
                <c:pt idx="7">
                  <c:v>36553.64000000013</c:v>
                </c:pt>
                <c:pt idx="8">
                  <c:v>-4418.2399999999907</c:v>
                </c:pt>
                <c:pt idx="9">
                  <c:v>22753.269999999553</c:v>
                </c:pt>
                <c:pt idx="10">
                  <c:v>-7537.4799999999814</c:v>
                </c:pt>
                <c:pt idx="11">
                  <c:v>5120.5200000000186</c:v>
                </c:pt>
              </c:numCache>
            </c:numRef>
          </c:val>
          <c:extLst>
            <c:ext xmlns:c16="http://schemas.microsoft.com/office/drawing/2014/chart" uri="{C3380CC4-5D6E-409C-BE32-E72D297353CC}">
              <c16:uniqueId val="{00000006-3257-4541-83F3-975DC3514CD1}"/>
            </c:ext>
          </c:extLst>
        </c:ser>
        <c:dLbls>
          <c:dLblPos val="outEnd"/>
          <c:showLegendKey val="0"/>
          <c:showVal val="1"/>
          <c:showCatName val="0"/>
          <c:showSerName val="0"/>
          <c:showPercent val="0"/>
          <c:showBubbleSize val="0"/>
        </c:dLbls>
        <c:gapWidth val="0"/>
        <c:overlap val="-7"/>
        <c:axId val="1013080368"/>
        <c:axId val="1013076048"/>
      </c:barChart>
      <c:catAx>
        <c:axId val="101308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076048"/>
        <c:crosses val="autoZero"/>
        <c:auto val="1"/>
        <c:lblAlgn val="ctr"/>
        <c:lblOffset val="100"/>
        <c:noMultiLvlLbl val="0"/>
      </c:catAx>
      <c:valAx>
        <c:axId val="1013076048"/>
        <c:scaling>
          <c:orientation val="minMax"/>
        </c:scaling>
        <c:delete val="1"/>
        <c:axPos val="b"/>
        <c:numFmt formatCode="\$#,##0;\(\$#,##0\);\$#,##0" sourceLinked="1"/>
        <c:majorTickMark val="none"/>
        <c:minorTickMark val="none"/>
        <c:tickLblPos val="nextTo"/>
        <c:crossAx val="1013080368"/>
        <c:crosses val="autoZero"/>
        <c:crossBetween val="between"/>
      </c:valAx>
      <c:spPr>
        <a:noFill/>
        <a:ln>
          <a:noFill/>
        </a:ln>
        <a:effectLst/>
      </c:spPr>
    </c:plotArea>
    <c:legend>
      <c:legendPos val="r"/>
      <c:layout>
        <c:manualLayout>
          <c:xMode val="edge"/>
          <c:yMode val="edge"/>
          <c:x val="0.8159381811377624"/>
          <c:y val="0.39106985384282228"/>
          <c:w val="0.16479399612620677"/>
          <c:h val="0.231114102784865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[Beveragessss.xlsx]Pivotable!PivotTable35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Total Returned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Pivotable!$B$45</c:f>
              <c:strCache>
                <c:ptCount val="1"/>
                <c:pt idx="0">
                  <c:v>Total</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Pivotable!$A$46:$A$58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Pivotable!$B$46:$B$58</c:f>
              <c:numCache>
                <c:formatCode>0</c:formatCode>
                <c:ptCount val="12"/>
                <c:pt idx="0">
                  <c:v>4043</c:v>
                </c:pt>
                <c:pt idx="1">
                  <c:v>3664</c:v>
                </c:pt>
                <c:pt idx="2">
                  <c:v>4260</c:v>
                </c:pt>
                <c:pt idx="3">
                  <c:v>3940</c:v>
                </c:pt>
                <c:pt idx="4">
                  <c:v>4323</c:v>
                </c:pt>
                <c:pt idx="5">
                  <c:v>4030</c:v>
                </c:pt>
                <c:pt idx="6">
                  <c:v>3884</c:v>
                </c:pt>
                <c:pt idx="7">
                  <c:v>4230</c:v>
                </c:pt>
                <c:pt idx="8">
                  <c:v>4040</c:v>
                </c:pt>
                <c:pt idx="9">
                  <c:v>4178</c:v>
                </c:pt>
                <c:pt idx="10">
                  <c:v>4071</c:v>
                </c:pt>
                <c:pt idx="11">
                  <c:v>3999</c:v>
                </c:pt>
              </c:numCache>
            </c:numRef>
          </c:val>
          <c:extLst>
            <c:ext xmlns:c16="http://schemas.microsoft.com/office/drawing/2014/chart" uri="{C3380CC4-5D6E-409C-BE32-E72D297353CC}">
              <c16:uniqueId val="{00000000-07BA-4BE7-AF93-86160BFD16CB}"/>
            </c:ext>
          </c:extLst>
        </c:ser>
        <c:dLbls>
          <c:dLblPos val="outEnd"/>
          <c:showLegendKey val="0"/>
          <c:showVal val="1"/>
          <c:showCatName val="0"/>
          <c:showSerName val="0"/>
          <c:showPercent val="0"/>
          <c:showBubbleSize val="0"/>
        </c:dLbls>
        <c:gapWidth val="66"/>
        <c:overlap val="-27"/>
        <c:axId val="1556910752"/>
        <c:axId val="1556915072"/>
      </c:barChart>
      <c:catAx>
        <c:axId val="155691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915072"/>
        <c:crosses val="autoZero"/>
        <c:auto val="1"/>
        <c:lblAlgn val="ctr"/>
        <c:lblOffset val="100"/>
        <c:noMultiLvlLbl val="0"/>
      </c:catAx>
      <c:valAx>
        <c:axId val="1556915072"/>
        <c:scaling>
          <c:orientation val="minMax"/>
        </c:scaling>
        <c:delete val="1"/>
        <c:axPos val="l"/>
        <c:numFmt formatCode="0" sourceLinked="1"/>
        <c:majorTickMark val="none"/>
        <c:minorTickMark val="none"/>
        <c:tickLblPos val="nextTo"/>
        <c:crossAx val="155691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[Beveragessss.xlsx]Pivotable!PivotTable21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Weekday</a:t>
            </a:r>
            <a:r>
              <a:rPr lang="en-US" baseline="0"/>
              <a:t> and Weekend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lumMod val="40000"/>
              <a:lumOff val="60000"/>
            </a:schemeClr>
          </a:solidFill>
          <a:ln w="19050">
            <a:noFill/>
          </a:ln>
          <a:effectLst/>
        </c:spPr>
        <c:dLbl>
          <c:idx val="0"/>
          <c:layout>
            <c:manualLayout>
              <c:x val="-3.3668488098470513E-2"/>
              <c:y val="-0.16148661050235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002060"/>
          </a:solidFill>
          <a:ln w="19050">
            <a:noFill/>
          </a:ln>
          <a:effectLst/>
        </c:spPr>
        <c:dLbl>
          <c:idx val="0"/>
          <c:layout>
            <c:manualLayout>
              <c:x val="0.10522021223640142"/>
              <c:y val="-4.19906209276287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tx2"/>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002060"/>
          </a:solidFill>
          <a:ln w="19050">
            <a:noFill/>
          </a:ln>
          <a:effectLst/>
        </c:spPr>
        <c:dLbl>
          <c:idx val="0"/>
          <c:layout>
            <c:manualLayout>
              <c:x val="0.10522021223640142"/>
              <c:y val="-4.19906209276287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lumMod val="40000"/>
              <a:lumOff val="60000"/>
            </a:schemeClr>
          </a:solidFill>
          <a:ln w="19050">
            <a:noFill/>
          </a:ln>
          <a:effectLst/>
        </c:spPr>
        <c:dLbl>
          <c:idx val="0"/>
          <c:layout>
            <c:manualLayout>
              <c:x val="-3.3668488098470513E-2"/>
              <c:y val="-0.16148661050235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tx2"/>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w="19050">
            <a:noFill/>
          </a:ln>
          <a:effectLst/>
        </c:spPr>
        <c:dLbl>
          <c:idx val="0"/>
          <c:layout>
            <c:manualLayout>
              <c:x val="7.7841732822411566E-2"/>
              <c:y val="-6.7371464353757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40000"/>
              <a:lumOff val="60000"/>
            </a:schemeClr>
          </a:solidFill>
          <a:ln w="19050">
            <a:noFill/>
          </a:ln>
          <a:effectLst/>
        </c:spPr>
        <c:dLbl>
          <c:idx val="0"/>
          <c:layout>
            <c:manualLayout>
              <c:x val="-3.3668488098470513E-2"/>
              <c:y val="-0.16148661050235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Pivotable!$D$15</c:f>
              <c:strCache>
                <c:ptCount val="1"/>
                <c:pt idx="0">
                  <c:v>Total</c:v>
                </c:pt>
              </c:strCache>
            </c:strRef>
          </c:tx>
          <c:spPr>
            <a:solidFill>
              <a:schemeClr val="tx2"/>
            </a:solidFill>
            <a:ln w="19050">
              <a:noFill/>
            </a:ln>
            <a:effectLst/>
          </c:spPr>
          <c:invertIfNegative val="0"/>
          <c:dPt>
            <c:idx val="0"/>
            <c:invertIfNegative val="0"/>
            <c:bubble3D val="0"/>
            <c:spPr>
              <a:solidFill>
                <a:srgbClr val="002060"/>
              </a:solidFill>
              <a:ln w="19050">
                <a:noFill/>
              </a:ln>
              <a:effectLst/>
            </c:spPr>
            <c:extLst>
              <c:ext xmlns:c16="http://schemas.microsoft.com/office/drawing/2014/chart" uri="{C3380CC4-5D6E-409C-BE32-E72D297353CC}">
                <c16:uniqueId val="{00000001-4EDB-4622-A79D-05A19F62DA68}"/>
              </c:ext>
            </c:extLst>
          </c:dPt>
          <c:dPt>
            <c:idx val="1"/>
            <c:invertIfNegative val="0"/>
            <c:bubble3D val="0"/>
            <c:spPr>
              <a:solidFill>
                <a:schemeClr val="accent4">
                  <a:lumMod val="40000"/>
                  <a:lumOff val="60000"/>
                </a:schemeClr>
              </a:solidFill>
              <a:ln w="19050">
                <a:noFill/>
              </a:ln>
              <a:effectLst/>
            </c:spPr>
            <c:extLst>
              <c:ext xmlns:c16="http://schemas.microsoft.com/office/drawing/2014/chart" uri="{C3380CC4-5D6E-409C-BE32-E72D297353CC}">
                <c16:uniqueId val="{00000003-4EDB-4622-A79D-05A19F62DA68}"/>
              </c:ext>
            </c:extLst>
          </c:dPt>
          <c:dLbls>
            <c:dLbl>
              <c:idx val="0"/>
              <c:layout>
                <c:manualLayout>
                  <c:x val="7.7841732822411566E-2"/>
                  <c:y val="-6.7371464353757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EDB-4622-A79D-05A19F62DA68}"/>
                </c:ext>
              </c:extLst>
            </c:dLbl>
            <c:dLbl>
              <c:idx val="1"/>
              <c:layout>
                <c:manualLayout>
                  <c:x val="-3.3668488098470513E-2"/>
                  <c:y val="-0.161486610502358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DB-4622-A79D-05A19F62DA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Pivotable!$C$16:$C$18</c:f>
              <c:strCache>
                <c:ptCount val="2"/>
                <c:pt idx="0">
                  <c:v>Weekday</c:v>
                </c:pt>
                <c:pt idx="1">
                  <c:v>Weekend</c:v>
                </c:pt>
              </c:strCache>
            </c:strRef>
          </c:cat>
          <c:val>
            <c:numRef>
              <c:f>Pivotable!$D$16:$D$18</c:f>
              <c:numCache>
                <c:formatCode>\$#,##0;\(\$#,##0\);\$#,##0</c:formatCode>
                <c:ptCount val="2"/>
                <c:pt idx="0">
                  <c:v>3894278.1300000134</c:v>
                </c:pt>
                <c:pt idx="1">
                  <c:v>1552531.3400000015</c:v>
                </c:pt>
              </c:numCache>
            </c:numRef>
          </c:val>
          <c:extLst>
            <c:ext xmlns:c16="http://schemas.microsoft.com/office/drawing/2014/chart" uri="{C3380CC4-5D6E-409C-BE32-E72D297353CC}">
              <c16:uniqueId val="{00000004-4EDB-4622-A79D-05A19F62DA68}"/>
            </c:ext>
          </c:extLst>
        </c:ser>
        <c:dLbls>
          <c:showLegendKey val="0"/>
          <c:showVal val="0"/>
          <c:showCatName val="0"/>
          <c:showSerName val="0"/>
          <c:showPercent val="0"/>
          <c:showBubbleSize val="0"/>
        </c:dLbls>
        <c:gapWidth val="100"/>
        <c:axId val="600047712"/>
        <c:axId val="600049152"/>
      </c:barChart>
      <c:valAx>
        <c:axId val="600049152"/>
        <c:scaling>
          <c:orientation val="minMax"/>
        </c:scaling>
        <c:delete val="1"/>
        <c:axPos val="b"/>
        <c:numFmt formatCode="\$#,##0;\(\$#,##0\);\$#,##0" sourceLinked="1"/>
        <c:majorTickMark val="out"/>
        <c:minorTickMark val="none"/>
        <c:tickLblPos val="nextTo"/>
        <c:crossAx val="600047712"/>
        <c:crossBetween val="between"/>
      </c:valAx>
      <c:catAx>
        <c:axId val="6000477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049152"/>
        <c:auto val="1"/>
        <c:lblAlgn val="ctr"/>
        <c:lblOffset val="100"/>
        <c:noMultiLvlLbl val="0"/>
      </c:catAx>
      <c:spPr>
        <a:noFill/>
        <a:ln>
          <a:noFill/>
        </a:ln>
        <a:effectLst/>
      </c:spPr>
    </c:plotArea>
    <c:legend>
      <c:legendPos val="r"/>
      <c:layout>
        <c:manualLayout>
          <c:xMode val="edge"/>
          <c:yMode val="edge"/>
          <c:x val="0.83039729349420666"/>
          <c:y val="0.15898002333041705"/>
          <c:w val="0.15692843527638892"/>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[Beveragessss.xlsx]Pivotable!PivotTable22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99503400143163"/>
          <c:y val="0.42728739870317084"/>
          <c:w val="0.70001837270341205"/>
          <c:h val="0.53811424613589964"/>
        </c:manualLayout>
      </c:layout>
      <c:areaChart>
        <c:grouping val="standard"/>
        <c:varyColors val="0"/>
        <c:ser>
          <c:idx val="0"/>
          <c:order val="0"/>
          <c:tx>
            <c:strRef>
              <c:f>Pivotable!$P$1</c:f>
              <c:strCache>
                <c:ptCount val="1"/>
                <c:pt idx="0">
                  <c:v>Total</c:v>
                </c:pt>
              </c:strCache>
            </c:strRef>
          </c:tx>
          <c:spPr>
            <a:solidFill>
              <a:schemeClr val="accent4">
                <a:lumMod val="20000"/>
                <a:lumOff val="80000"/>
              </a:schemeClr>
            </a:solidFill>
            <a:ln>
              <a:noFill/>
            </a:ln>
            <a:effectLst/>
          </c:spPr>
          <c:cat>
            <c:strRef>
              <c:f>Pivotable!$O$2:$O$14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Pivotable!$P$2:$P$14</c:f>
              <c:numCache>
                <c:formatCode>\$#,##0;\(\$#,##0\);\$#,##0</c:formatCode>
                <c:ptCount val="12"/>
                <c:pt idx="0">
                  <c:v>192977.03999999998</c:v>
                </c:pt>
                <c:pt idx="1">
                  <c:v>208599.36000000022</c:v>
                </c:pt>
                <c:pt idx="2">
                  <c:v>179355.55999999988</c:v>
                </c:pt>
                <c:pt idx="3">
                  <c:v>177756.56999999966</c:v>
                </c:pt>
                <c:pt idx="4">
                  <c:v>177715.37999999989</c:v>
                </c:pt>
                <c:pt idx="5">
                  <c:v>182737.19000000064</c:v>
                </c:pt>
                <c:pt idx="6">
                  <c:v>195489.95000000036</c:v>
                </c:pt>
                <c:pt idx="7">
                  <c:v>204515.86999999953</c:v>
                </c:pt>
                <c:pt idx="8">
                  <c:v>205642.8500000005</c:v>
                </c:pt>
                <c:pt idx="9">
                  <c:v>192253.24999999942</c:v>
                </c:pt>
                <c:pt idx="10">
                  <c:v>190384.21999999986</c:v>
                </c:pt>
                <c:pt idx="11">
                  <c:v>190084.82000000018</c:v>
                </c:pt>
              </c:numCache>
            </c:numRef>
          </c:val>
          <c:extLst>
            <c:ext xmlns:c16="http://schemas.microsoft.com/office/drawing/2014/chart" uri="{C3380CC4-5D6E-409C-BE32-E72D297353CC}">
              <c16:uniqueId val="{00000000-6EBC-4302-ADE7-9B7EE6DB98C4}"/>
            </c:ext>
          </c:extLst>
        </c:ser>
        <c:dLbls>
          <c:showLegendKey val="0"/>
          <c:showVal val="0"/>
          <c:showCatName val="0"/>
          <c:showSerName val="0"/>
          <c:showPercent val="0"/>
          <c:showBubbleSize val="0"/>
        </c:dLbls>
        <c:axId val="1870049695"/>
        <c:axId val="1870054495"/>
      </c:areaChart>
      <c:catAx>
        <c:axId val="1870049695"/>
        <c:scaling>
          <c:orientation val="minMax"/>
        </c:scaling>
        <c:delete val="1"/>
        <c:axPos val="b"/>
        <c:numFmt formatCode="General" sourceLinked="1"/>
        <c:majorTickMark val="out"/>
        <c:minorTickMark val="none"/>
        <c:tickLblPos val="nextTo"/>
        <c:crossAx val="1870054495"/>
        <c:crosses val="autoZero"/>
        <c:auto val="1"/>
        <c:lblAlgn val="ctr"/>
        <c:lblOffset val="100"/>
        <c:noMultiLvlLbl val="0"/>
      </c:catAx>
      <c:valAx>
        <c:axId val="1870054495"/>
        <c:scaling>
          <c:orientation val="minMax"/>
        </c:scaling>
        <c:delete val="1"/>
        <c:axPos val="l"/>
        <c:numFmt formatCode="\$#,##0;\(\$#,##0\);\$#,##0" sourceLinked="1"/>
        <c:majorTickMark val="none"/>
        <c:minorTickMark val="none"/>
        <c:tickLblPos val="nextTo"/>
        <c:crossAx val="18700496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[Beveragessss.xlsx]Pivotable!PivotTable23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153075822603719E-2"/>
          <c:y val="0.49636295463067115"/>
          <c:w val="0.89444444444444449"/>
          <c:h val="0.46759259259259262"/>
        </c:manualLayout>
      </c:layout>
      <c:areaChart>
        <c:grouping val="standard"/>
        <c:varyColors val="0"/>
        <c:ser>
          <c:idx val="0"/>
          <c:order val="0"/>
          <c:tx>
            <c:strRef>
              <c:f>Pivotable!$S$1</c:f>
              <c:strCache>
                <c:ptCount val="1"/>
                <c:pt idx="0">
                  <c:v>Total</c:v>
                </c:pt>
              </c:strCache>
            </c:strRef>
          </c:tx>
          <c:spPr>
            <a:solidFill>
              <a:schemeClr val="accent1">
                <a:lumMod val="20000"/>
                <a:lumOff val="80000"/>
              </a:schemeClr>
            </a:solidFill>
            <a:ln w="25400">
              <a:noFill/>
            </a:ln>
            <a:effectLst/>
          </c:spPr>
          <c:cat>
            <c:strRef>
              <c:f>Pivotable!$R$2:$R$14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Pivotable!$S$2:$S$14</c:f>
              <c:numCache>
                <c:formatCode>\$#,##0;\(\$#,##0\);\$#,##0</c:formatCode>
                <c:ptCount val="12"/>
                <c:pt idx="0">
                  <c:v>36087.590000000004</c:v>
                </c:pt>
                <c:pt idx="1">
                  <c:v>38654.12000000001</c:v>
                </c:pt>
                <c:pt idx="2">
                  <c:v>35436.310000000012</c:v>
                </c:pt>
                <c:pt idx="3">
                  <c:v>33075.589999999989</c:v>
                </c:pt>
                <c:pt idx="4">
                  <c:v>35945.250000000007</c:v>
                </c:pt>
                <c:pt idx="5">
                  <c:v>34711.960000000006</c:v>
                </c:pt>
                <c:pt idx="6">
                  <c:v>36900.26</c:v>
                </c:pt>
                <c:pt idx="7">
                  <c:v>38493.600000000006</c:v>
                </c:pt>
                <c:pt idx="8">
                  <c:v>38547.140000000014</c:v>
                </c:pt>
                <c:pt idx="9">
                  <c:v>36605.33</c:v>
                </c:pt>
                <c:pt idx="10">
                  <c:v>37388.549999999988</c:v>
                </c:pt>
                <c:pt idx="11">
                  <c:v>36451.81</c:v>
                </c:pt>
              </c:numCache>
            </c:numRef>
          </c:val>
          <c:extLst>
            <c:ext xmlns:c16="http://schemas.microsoft.com/office/drawing/2014/chart" uri="{C3380CC4-5D6E-409C-BE32-E72D297353CC}">
              <c16:uniqueId val="{00000000-48BD-4328-B132-B3DC7C6AE46E}"/>
            </c:ext>
          </c:extLst>
        </c:ser>
        <c:dLbls>
          <c:showLegendKey val="0"/>
          <c:showVal val="0"/>
          <c:showCatName val="0"/>
          <c:showSerName val="0"/>
          <c:showPercent val="0"/>
          <c:showBubbleSize val="0"/>
        </c:dLbls>
        <c:axId val="1870054975"/>
        <c:axId val="1870039135"/>
      </c:areaChart>
      <c:catAx>
        <c:axId val="1870054975"/>
        <c:scaling>
          <c:orientation val="minMax"/>
        </c:scaling>
        <c:delete val="1"/>
        <c:axPos val="b"/>
        <c:numFmt formatCode="General" sourceLinked="1"/>
        <c:majorTickMark val="out"/>
        <c:minorTickMark val="none"/>
        <c:tickLblPos val="nextTo"/>
        <c:crossAx val="1870039135"/>
        <c:crosses val="autoZero"/>
        <c:auto val="1"/>
        <c:lblAlgn val="ctr"/>
        <c:lblOffset val="100"/>
        <c:noMultiLvlLbl val="0"/>
      </c:catAx>
      <c:valAx>
        <c:axId val="1870039135"/>
        <c:scaling>
          <c:orientation val="minMax"/>
        </c:scaling>
        <c:delete val="1"/>
        <c:axPos val="l"/>
        <c:numFmt formatCode="\$#,##0;\(\$#,##0\);\$#,##0" sourceLinked="1"/>
        <c:majorTickMark val="none"/>
        <c:minorTickMark val="none"/>
        <c:tickLblPos val="nextTo"/>
        <c:crossAx val="1870054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017385647306907E-2"/>
          <c:y val="0.38972112860892388"/>
          <c:w val="0.85423108106251111"/>
          <c:h val="0.5669917407113102"/>
        </c:manualLayout>
      </c:layout>
      <c:areaChart>
        <c:grouping val="standard"/>
        <c:varyColors val="0"/>
        <c:ser>
          <c:idx val="0"/>
          <c:order val="0"/>
          <c:tx>
            <c:strRef>
              <c:f>'Pivot table 2'!$B$1</c:f>
              <c:strCache>
                <c:ptCount val="1"/>
                <c:pt idx="0">
                  <c:v>Total</c:v>
                </c:pt>
              </c:strCache>
            </c:strRef>
          </c:tx>
          <c:spPr>
            <a:solidFill>
              <a:schemeClr val="accent4">
                <a:lumMod val="20000"/>
                <a:lumOff val="80000"/>
              </a:schemeClr>
            </a:solidFill>
            <a:ln>
              <a:noFill/>
            </a:ln>
            <a:effectLst/>
          </c:spPr>
          <c:cat>
            <c:strRef>
              <c:f>'Pivot table 2'!$A$2:$A$14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 table 2'!$B$2:$B$14</c:f>
              <c:numCache>
                <c:formatCode>0</c:formatCode>
                <c:ptCount val="12"/>
                <c:pt idx="0">
                  <c:v>48846</c:v>
                </c:pt>
                <c:pt idx="1">
                  <c:v>53243</c:v>
                </c:pt>
                <c:pt idx="2">
                  <c:v>50154</c:v>
                </c:pt>
                <c:pt idx="3">
                  <c:v>47054</c:v>
                </c:pt>
                <c:pt idx="4">
                  <c:v>50558</c:v>
                </c:pt>
                <c:pt idx="5">
                  <c:v>48205</c:v>
                </c:pt>
                <c:pt idx="6">
                  <c:v>50165</c:v>
                </c:pt>
                <c:pt idx="7">
                  <c:v>51515</c:v>
                </c:pt>
                <c:pt idx="8">
                  <c:v>54052</c:v>
                </c:pt>
                <c:pt idx="9">
                  <c:v>51754</c:v>
                </c:pt>
                <c:pt idx="10">
                  <c:v>51390</c:v>
                </c:pt>
                <c:pt idx="11">
                  <c:v>49212</c:v>
                </c:pt>
              </c:numCache>
            </c:numRef>
          </c:val>
          <c:extLst>
            <c:ext xmlns:c16="http://schemas.microsoft.com/office/drawing/2014/chart" uri="{C3380CC4-5D6E-409C-BE32-E72D297353CC}">
              <c16:uniqueId val="{00000000-BA49-43ED-98A3-EC495979BA34}"/>
            </c:ext>
          </c:extLst>
        </c:ser>
        <c:dLbls>
          <c:showLegendKey val="0"/>
          <c:showVal val="0"/>
          <c:showCatName val="0"/>
          <c:showSerName val="0"/>
          <c:showPercent val="0"/>
          <c:showBubbleSize val="0"/>
        </c:dLbls>
        <c:axId val="2128618032"/>
        <c:axId val="2128624752"/>
      </c:areaChart>
      <c:catAx>
        <c:axId val="2128618032"/>
        <c:scaling>
          <c:orientation val="minMax"/>
        </c:scaling>
        <c:delete val="1"/>
        <c:axPos val="b"/>
        <c:numFmt formatCode="General" sourceLinked="1"/>
        <c:majorTickMark val="out"/>
        <c:minorTickMark val="none"/>
        <c:tickLblPos val="nextTo"/>
        <c:crossAx val="2128624752"/>
        <c:crosses val="autoZero"/>
        <c:auto val="1"/>
        <c:lblAlgn val="ctr"/>
        <c:lblOffset val="100"/>
        <c:noMultiLvlLbl val="0"/>
      </c:catAx>
      <c:valAx>
        <c:axId val="2128624752"/>
        <c:scaling>
          <c:orientation val="minMax"/>
        </c:scaling>
        <c:delete val="1"/>
        <c:axPos val="l"/>
        <c:numFmt formatCode="0" sourceLinked="1"/>
        <c:majorTickMark val="none"/>
        <c:minorTickMark val="none"/>
        <c:tickLblPos val="nextTo"/>
        <c:crossAx val="21286180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17642069550461E-2"/>
          <c:y val="0.47285528915627117"/>
          <c:w val="0.84255511312036568"/>
          <c:h val="0.47635067386239643"/>
        </c:manualLayout>
      </c:layout>
      <c:areaChart>
        <c:grouping val="standard"/>
        <c:varyColors val="0"/>
        <c:ser>
          <c:idx val="0"/>
          <c:order val="0"/>
          <c:tx>
            <c:strRef>
              <c:f>'Pivot table 2'!$E$1</c:f>
              <c:strCache>
                <c:ptCount val="1"/>
                <c:pt idx="0">
                  <c:v>Total</c:v>
                </c:pt>
              </c:strCache>
            </c:strRef>
          </c:tx>
          <c:spPr>
            <a:solidFill>
              <a:schemeClr val="accent4">
                <a:lumMod val="20000"/>
                <a:lumOff val="80000"/>
              </a:schemeClr>
            </a:solidFill>
            <a:ln>
              <a:noFill/>
            </a:ln>
            <a:effectLst/>
          </c:spPr>
          <c:cat>
            <c:strRef>
              <c:f>'Pivot table 2'!$D$2:$D$14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 table 2'!$E$2:$E$14</c:f>
              <c:numCache>
                <c:formatCode>0.00%;\-0.00%;0.00%</c:formatCode>
                <c:ptCount val="12"/>
                <c:pt idx="0">
                  <c:v>8.0435457479410138E-2</c:v>
                </c:pt>
                <c:pt idx="1">
                  <c:v>7.9573498570557372E-2</c:v>
                </c:pt>
                <c:pt idx="2">
                  <c:v>8.0313415398287805E-2</c:v>
                </c:pt>
                <c:pt idx="3">
                  <c:v>7.8056051717565952E-2</c:v>
                </c:pt>
                <c:pt idx="4">
                  <c:v>8.092814765190004E-2</c:v>
                </c:pt>
                <c:pt idx="5">
                  <c:v>8.0032027603795644E-2</c:v>
                </c:pt>
                <c:pt idx="6">
                  <c:v>8.1010247306955177E-2</c:v>
                </c:pt>
                <c:pt idx="7">
                  <c:v>8.2190820867734771E-2</c:v>
                </c:pt>
                <c:pt idx="8">
                  <c:v>8.0186155518514893E-2</c:v>
                </c:pt>
                <c:pt idx="9">
                  <c:v>7.9140258082043571E-2</c:v>
                </c:pt>
                <c:pt idx="10">
                  <c:v>8.1459308048783707E-2</c:v>
                </c:pt>
                <c:pt idx="11">
                  <c:v>8.2200972503099171E-2</c:v>
                </c:pt>
              </c:numCache>
            </c:numRef>
          </c:val>
          <c:extLst>
            <c:ext xmlns:c16="http://schemas.microsoft.com/office/drawing/2014/chart" uri="{C3380CC4-5D6E-409C-BE32-E72D297353CC}">
              <c16:uniqueId val="{00000000-CDB2-4440-BA77-31EC76BE5D72}"/>
            </c:ext>
          </c:extLst>
        </c:ser>
        <c:dLbls>
          <c:showLegendKey val="0"/>
          <c:showVal val="0"/>
          <c:showCatName val="0"/>
          <c:showSerName val="0"/>
          <c:showPercent val="0"/>
          <c:showBubbleSize val="0"/>
        </c:dLbls>
        <c:axId val="781533760"/>
        <c:axId val="781539520"/>
      </c:areaChart>
      <c:catAx>
        <c:axId val="781533760"/>
        <c:scaling>
          <c:orientation val="minMax"/>
        </c:scaling>
        <c:delete val="1"/>
        <c:axPos val="b"/>
        <c:numFmt formatCode="General" sourceLinked="1"/>
        <c:majorTickMark val="out"/>
        <c:minorTickMark val="none"/>
        <c:tickLblPos val="nextTo"/>
        <c:crossAx val="781539520"/>
        <c:crosses val="autoZero"/>
        <c:auto val="1"/>
        <c:lblAlgn val="ctr"/>
        <c:lblOffset val="100"/>
        <c:noMultiLvlLbl val="0"/>
      </c:catAx>
      <c:valAx>
        <c:axId val="781539520"/>
        <c:scaling>
          <c:orientation val="minMax"/>
        </c:scaling>
        <c:delete val="1"/>
        <c:axPos val="l"/>
        <c:numFmt formatCode="0.00%;\-0.00%;0.00%" sourceLinked="1"/>
        <c:majorTickMark val="none"/>
        <c:minorTickMark val="none"/>
        <c:tickLblPos val="nextTo"/>
        <c:crossAx val="7815337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12721885374085"/>
          <c:y val="0.47247286656735477"/>
          <c:w val="0.69821897262842147"/>
          <c:h val="0.50550589960038783"/>
        </c:manualLayout>
      </c:layout>
      <c:areaChart>
        <c:grouping val="standard"/>
        <c:varyColors val="0"/>
        <c:ser>
          <c:idx val="0"/>
          <c:order val="0"/>
          <c:tx>
            <c:strRef>
              <c:f>'Pivot table 2'!$H$1</c:f>
              <c:strCache>
                <c:ptCount val="1"/>
                <c:pt idx="0">
                  <c:v>Total</c:v>
                </c:pt>
              </c:strCache>
            </c:strRef>
          </c:tx>
          <c:spPr>
            <a:solidFill>
              <a:schemeClr val="accent4">
                <a:lumMod val="20000"/>
                <a:lumOff val="80000"/>
              </a:schemeClr>
            </a:solidFill>
            <a:ln>
              <a:noFill/>
            </a:ln>
            <a:effectLst/>
          </c:spPr>
          <c:cat>
            <c:strRef>
              <c:f>'Pivot table 2'!$G$2:$G$14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 table 2'!$H$2:$H$14</c:f>
              <c:numCache>
                <c:formatCode>\$#,##0;\(\$#,##0\);\$#,##0</c:formatCode>
                <c:ptCount val="12"/>
                <c:pt idx="0">
                  <c:v>255675.72000000003</c:v>
                </c:pt>
                <c:pt idx="1">
                  <c:v>277166.88999999955</c:v>
                </c:pt>
                <c:pt idx="2">
                  <c:v>261869.73000000004</c:v>
                </c:pt>
                <c:pt idx="3">
                  <c:v>245984.95000000036</c:v>
                </c:pt>
                <c:pt idx="4">
                  <c:v>266447.14000000013</c:v>
                </c:pt>
                <c:pt idx="5">
                  <c:v>250988.66999999993</c:v>
                </c:pt>
                <c:pt idx="6">
                  <c:v>260011.18999999954</c:v>
                </c:pt>
                <c:pt idx="7">
                  <c:v>263828.40000000002</c:v>
                </c:pt>
                <c:pt idx="8">
                  <c:v>275077.78999999963</c:v>
                </c:pt>
                <c:pt idx="9">
                  <c:v>270284.16000000021</c:v>
                </c:pt>
                <c:pt idx="10">
                  <c:v>268600.15999999997</c:v>
                </c:pt>
                <c:pt idx="11">
                  <c:v>253362.6100000001</c:v>
                </c:pt>
              </c:numCache>
            </c:numRef>
          </c:val>
          <c:extLst>
            <c:ext xmlns:c16="http://schemas.microsoft.com/office/drawing/2014/chart" uri="{C3380CC4-5D6E-409C-BE32-E72D297353CC}">
              <c16:uniqueId val="{00000000-2087-4517-B69E-3A118E3B9231}"/>
            </c:ext>
          </c:extLst>
        </c:ser>
        <c:dLbls>
          <c:showLegendKey val="0"/>
          <c:showVal val="0"/>
          <c:showCatName val="0"/>
          <c:showSerName val="0"/>
          <c:showPercent val="0"/>
          <c:showBubbleSize val="0"/>
        </c:dLbls>
        <c:axId val="905114032"/>
        <c:axId val="905120272"/>
      </c:areaChart>
      <c:catAx>
        <c:axId val="905114032"/>
        <c:scaling>
          <c:orientation val="minMax"/>
        </c:scaling>
        <c:delete val="1"/>
        <c:axPos val="b"/>
        <c:numFmt formatCode="General" sourceLinked="1"/>
        <c:majorTickMark val="out"/>
        <c:minorTickMark val="none"/>
        <c:tickLblPos val="nextTo"/>
        <c:crossAx val="905120272"/>
        <c:crosses val="autoZero"/>
        <c:auto val="1"/>
        <c:lblAlgn val="ctr"/>
        <c:lblOffset val="100"/>
        <c:noMultiLvlLbl val="0"/>
      </c:catAx>
      <c:valAx>
        <c:axId val="905120272"/>
        <c:scaling>
          <c:orientation val="minMax"/>
        </c:scaling>
        <c:delete val="1"/>
        <c:axPos val="l"/>
        <c:numFmt formatCode="\$#,##0;\(\$#,##0\);\$#,##0" sourceLinked="1"/>
        <c:majorTickMark val="none"/>
        <c:minorTickMark val="none"/>
        <c:tickLblPos val="nextTo"/>
        <c:crossAx val="9051140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2!PivotTable4</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200" b="1">
                <a:solidFill>
                  <a:schemeClr val="tx1"/>
                </a:solidFill>
              </a:rPr>
              <a:t>Total</a:t>
            </a:r>
            <a:r>
              <a:rPr lang="en-US" sz="1200" b="1" baseline="0">
                <a:solidFill>
                  <a:schemeClr val="tx1"/>
                </a:solidFill>
              </a:rPr>
              <a:t> Revenue By Month</a:t>
            </a:r>
            <a:endParaRPr lang="en-US" sz="1200" b="1">
              <a:solidFill>
                <a:schemeClr val="tx1"/>
              </a:solidFill>
            </a:endParaRPr>
          </a:p>
        </c:rich>
      </c:tx>
      <c:overlay val="0"/>
      <c:spPr>
        <a:solidFill>
          <a:schemeClr val="bg1">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39647051890535"/>
          <c:y val="0.18703983862834092"/>
          <c:w val="0.67249760878335807"/>
          <c:h val="0.69637787334071899"/>
        </c:manualLayout>
      </c:layout>
      <c:lineChart>
        <c:grouping val="standard"/>
        <c:varyColors val="0"/>
        <c:ser>
          <c:idx val="0"/>
          <c:order val="0"/>
          <c:tx>
            <c:strRef>
              <c:f>'Pivot table 2'!$B$16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2'!$B$17:$B$29</c:f>
              <c:numCache>
                <c:formatCode>\$#,##0;\(\$#,##0\);\$#,##0</c:formatCode>
                <c:ptCount val="12"/>
                <c:pt idx="0">
                  <c:v>444162.52</c:v>
                </c:pt>
                <c:pt idx="1">
                  <c:v>423741.52</c:v>
                </c:pt>
                <c:pt idx="2">
                  <c:v>468344.26999999955</c:v>
                </c:pt>
                <c:pt idx="3">
                  <c:v>448652.76</c:v>
                </c:pt>
                <c:pt idx="4">
                  <c:v>480720.64000000013</c:v>
                </c:pt>
                <c:pt idx="5">
                  <c:v>455501.1399999999</c:v>
                </c:pt>
                <c:pt idx="6">
                  <c:v>433725.86000000057</c:v>
                </c:pt>
                <c:pt idx="7">
                  <c:v>485766.24999999977</c:v>
                </c:pt>
                <c:pt idx="8">
                  <c:v>443447.43000000028</c:v>
                </c:pt>
                <c:pt idx="9">
                  <c:v>458984.37999999983</c:v>
                </c:pt>
                <c:pt idx="10">
                  <c:v>462537.40999999963</c:v>
                </c:pt>
                <c:pt idx="11">
                  <c:v>441225.28999999992</c:v>
                </c:pt>
              </c:numCache>
            </c:numRef>
          </c:val>
          <c:smooth val="0"/>
          <c:extLst>
            <c:ext xmlns:c16="http://schemas.microsoft.com/office/drawing/2014/chart" uri="{C3380CC4-5D6E-409C-BE32-E72D297353CC}">
              <c16:uniqueId val="{00000000-73D3-4E2C-B848-F4B0380A3302}"/>
            </c:ext>
          </c:extLst>
        </c:ser>
        <c:dLbls>
          <c:dLblPos val="t"/>
          <c:showLegendKey val="0"/>
          <c:showVal val="1"/>
          <c:showCatName val="0"/>
          <c:showSerName val="0"/>
          <c:showPercent val="0"/>
          <c:showBubbleSize val="0"/>
        </c:dLbls>
        <c:smooth val="0"/>
        <c:axId val="781546720"/>
        <c:axId val="781547200"/>
      </c:lineChart>
      <c:catAx>
        <c:axId val="781546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47200"/>
        <c:crosses val="autoZero"/>
        <c:auto val="1"/>
        <c:lblAlgn val="ctr"/>
        <c:lblOffset val="100"/>
        <c:noMultiLvlLbl val="0"/>
      </c:catAx>
      <c:valAx>
        <c:axId val="781547200"/>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46720"/>
        <c:crosses val="autoZero"/>
        <c:crossBetween val="between"/>
      </c:valAx>
      <c:spPr>
        <a:solidFill>
          <a:schemeClr val="bg1">
            <a:lumMod val="7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[Beveragessss.xlsx]Pivot table 2!PivotTable5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11318448207672"/>
          <c:y val="0.4546057944679992"/>
          <c:w val="0.83575845827490747"/>
          <c:h val="0.54539420553200091"/>
        </c:manualLayout>
      </c:layout>
      <c:areaChart>
        <c:grouping val="standard"/>
        <c:varyColors val="0"/>
        <c:ser>
          <c:idx val="0"/>
          <c:order val="0"/>
          <c:tx>
            <c:strRef>
              <c:f>'Pivot table 2'!$K$1</c:f>
              <c:strCache>
                <c:ptCount val="1"/>
                <c:pt idx="0">
                  <c:v>Total</c:v>
                </c:pt>
              </c:strCache>
            </c:strRef>
          </c:tx>
          <c:spPr>
            <a:solidFill>
              <a:schemeClr val="accent4">
                <a:lumMod val="20000"/>
                <a:lumOff val="80000"/>
              </a:schemeClr>
            </a:solidFill>
            <a:ln>
              <a:noFill/>
            </a:ln>
            <a:effectLst/>
          </c:spPr>
          <c:cat>
            <c:strRef>
              <c:f>'Pivot table 2'!$J$2:$J$14</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 table 2'!$K$2:$K$14</c:f>
              <c:numCache>
                <c:formatCode>0%;\-0%;0%</c:formatCode>
                <c:ptCount val="12"/>
                <c:pt idx="0">
                  <c:v>0.43012560537909089</c:v>
                </c:pt>
                <c:pt idx="1">
                  <c:v>0.42942332860712396</c:v>
                </c:pt>
                <c:pt idx="2">
                  <c:v>0.40649428775943447</c:v>
                </c:pt>
                <c:pt idx="3">
                  <c:v>0.41949292578173519</c:v>
                </c:pt>
                <c:pt idx="4">
                  <c:v>0.40011340893869179</c:v>
                </c:pt>
                <c:pt idx="5">
                  <c:v>0.42131956346804039</c:v>
                </c:pt>
                <c:pt idx="6">
                  <c:v>0.42917554498326921</c:v>
                </c:pt>
                <c:pt idx="7">
                  <c:v>0.436678492938538</c:v>
                </c:pt>
                <c:pt idx="8">
                  <c:v>0.42778036324797797</c:v>
                </c:pt>
                <c:pt idx="9">
                  <c:v>0.41564908230882247</c:v>
                </c:pt>
                <c:pt idx="10">
                  <c:v>0.41479455139628046</c:v>
                </c:pt>
                <c:pt idx="11">
                  <c:v>0.42865243350265908</c:v>
                </c:pt>
              </c:numCache>
            </c:numRef>
          </c:val>
          <c:extLst>
            <c:ext xmlns:c16="http://schemas.microsoft.com/office/drawing/2014/chart" uri="{C3380CC4-5D6E-409C-BE32-E72D297353CC}">
              <c16:uniqueId val="{00000000-C660-4CEC-85FE-9B38B1F04E03}"/>
            </c:ext>
          </c:extLst>
        </c:ser>
        <c:dLbls>
          <c:showLegendKey val="0"/>
          <c:showVal val="0"/>
          <c:showCatName val="0"/>
          <c:showSerName val="0"/>
          <c:showPercent val="0"/>
          <c:showBubbleSize val="0"/>
        </c:dLbls>
        <c:axId val="905122672"/>
        <c:axId val="905139472"/>
      </c:areaChart>
      <c:catAx>
        <c:axId val="905122672"/>
        <c:scaling>
          <c:orientation val="minMax"/>
        </c:scaling>
        <c:delete val="1"/>
        <c:axPos val="b"/>
        <c:numFmt formatCode="General" sourceLinked="1"/>
        <c:majorTickMark val="out"/>
        <c:minorTickMark val="none"/>
        <c:tickLblPos val="nextTo"/>
        <c:crossAx val="905139472"/>
        <c:crosses val="autoZero"/>
        <c:auto val="1"/>
        <c:lblAlgn val="ctr"/>
        <c:lblOffset val="100"/>
        <c:noMultiLvlLbl val="0"/>
      </c:catAx>
      <c:valAx>
        <c:axId val="905139472"/>
        <c:scaling>
          <c:orientation val="minMax"/>
        </c:scaling>
        <c:delete val="1"/>
        <c:axPos val="l"/>
        <c:numFmt formatCode="0%;\-0%;0%" sourceLinked="1"/>
        <c:majorTickMark val="none"/>
        <c:minorTickMark val="none"/>
        <c:tickLblPos val="nextTo"/>
        <c:crossAx val="9051226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oneCellAnchor>
    <xdr:from>
      <xdr:col>6</xdr:col>
      <xdr:colOff>563880</xdr:colOff>
      <xdr:row>39</xdr:row>
      <xdr:rowOff>106680</xdr:rowOff>
    </xdr:from>
    <xdr:ext cx="184731" cy="264560"/>
    <xdr:sp macro="" textlink="">
      <xdr:nvSpPr>
        <xdr:cNvPr id="13" name="TextBox 12">
          <a:extLst>
            <a:ext uri="{FF2B5EF4-FFF2-40B4-BE49-F238E27FC236}">
              <a16:creationId xmlns:a16="http://schemas.microsoft.com/office/drawing/2014/main" id="{72920D63-8FFE-883F-2174-132E3CE6D3F1}"/>
            </a:ext>
          </a:extLst>
        </xdr:cNvPr>
        <xdr:cNvSpPr txBox="1"/>
      </xdr:nvSpPr>
      <xdr:spPr>
        <a:xfrm>
          <a:off x="5783580" y="8702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297180</xdr:colOff>
      <xdr:row>40</xdr:row>
      <xdr:rowOff>38100</xdr:rowOff>
    </xdr:from>
    <xdr:ext cx="184731" cy="264560"/>
    <xdr:sp macro="" textlink="">
      <xdr:nvSpPr>
        <xdr:cNvPr id="14" name="TextBox 13">
          <a:extLst>
            <a:ext uri="{FF2B5EF4-FFF2-40B4-BE49-F238E27FC236}">
              <a16:creationId xmlns:a16="http://schemas.microsoft.com/office/drawing/2014/main" id="{FFBA81D3-97A0-D385-20C1-BA137BEA50E3}"/>
            </a:ext>
          </a:extLst>
        </xdr:cNvPr>
        <xdr:cNvSpPr txBox="1"/>
      </xdr:nvSpPr>
      <xdr:spPr>
        <a:xfrm>
          <a:off x="10195560" y="88163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60960</xdr:colOff>
      <xdr:row>40</xdr:row>
      <xdr:rowOff>60960</xdr:rowOff>
    </xdr:from>
    <xdr:ext cx="184731" cy="264560"/>
    <xdr:sp macro="" textlink="">
      <xdr:nvSpPr>
        <xdr:cNvPr id="21" name="TextBox 20">
          <a:extLst>
            <a:ext uri="{FF2B5EF4-FFF2-40B4-BE49-F238E27FC236}">
              <a16:creationId xmlns:a16="http://schemas.microsoft.com/office/drawing/2014/main" id="{2025007A-B01A-788D-4764-1D610D7B64BD}"/>
            </a:ext>
          </a:extLst>
        </xdr:cNvPr>
        <xdr:cNvSpPr txBox="1"/>
      </xdr:nvSpPr>
      <xdr:spPr>
        <a:xfrm>
          <a:off x="9959340" y="8839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0.xml><?xml version="1.0" encoding="utf-8"?>
<c:userShapes xmlns:c="http://schemas.openxmlformats.org/drawingml/2006/chart">
  <cdr:relSizeAnchor xmlns:cdr="http://schemas.openxmlformats.org/drawingml/2006/chartDrawing">
    <cdr:from>
      <cdr:x>0.46667</cdr:x>
      <cdr:y>0.07692</cdr:y>
    </cdr:from>
    <cdr:to>
      <cdr:x>1</cdr:x>
      <cdr:y>1</cdr:y>
    </cdr:to>
    <cdr:sp macro="" textlink="">
      <cdr:nvSpPr>
        <cdr:cNvPr id="2" name="TextBox 1">
          <a:extLst xmlns:a="http://schemas.openxmlformats.org/drawingml/2006/main">
            <a:ext uri="{FF2B5EF4-FFF2-40B4-BE49-F238E27FC236}">
              <a16:creationId xmlns:a16="http://schemas.microsoft.com/office/drawing/2014/main" id="{EC18DDC9-9BFF-F71E-7083-D578F50597DA}"/>
            </a:ext>
          </a:extLst>
        </cdr:cNvPr>
        <cdr:cNvSpPr txBox="1"/>
      </cdr:nvSpPr>
      <cdr:spPr>
        <a:xfrm xmlns:a="http://schemas.openxmlformats.org/drawingml/2006/main">
          <a:off x="822960" y="18288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0.46667</cdr:x>
      <cdr:y>0.07692</cdr:y>
    </cdr:from>
    <cdr:to>
      <cdr:x>1</cdr:x>
      <cdr:y>1</cdr:y>
    </cdr:to>
    <cdr:sp macro="" textlink="">
      <cdr:nvSpPr>
        <cdr:cNvPr id="3" name="TextBox 2">
          <a:extLst xmlns:a="http://schemas.openxmlformats.org/drawingml/2006/main">
            <a:ext uri="{FF2B5EF4-FFF2-40B4-BE49-F238E27FC236}">
              <a16:creationId xmlns:a16="http://schemas.microsoft.com/office/drawing/2014/main" id="{11F95F6D-47F1-6A7A-44B2-2814B8FC2429}"/>
            </a:ext>
          </a:extLst>
        </cdr:cNvPr>
        <cdr:cNvSpPr txBox="1"/>
      </cdr:nvSpPr>
      <cdr:spPr>
        <a:xfrm xmlns:a="http://schemas.openxmlformats.org/drawingml/2006/main">
          <a:off x="937260" y="12954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userShapes>
</file>

<file path=xl/drawings/drawing11.xml><?xml version="1.0" encoding="utf-8"?>
<c:userShapes xmlns:c="http://schemas.openxmlformats.org/drawingml/2006/chart">
  <cdr:relSizeAnchor xmlns:cdr="http://schemas.openxmlformats.org/drawingml/2006/chartDrawing">
    <cdr:from>
      <cdr:x>0.27444</cdr:x>
      <cdr:y>0</cdr:y>
    </cdr:from>
    <cdr:to>
      <cdr:x>0.5</cdr:x>
      <cdr:y>0.23762</cdr:y>
    </cdr:to>
    <cdr:sp macro="" textlink="">
      <cdr:nvSpPr>
        <cdr:cNvPr id="2" name="TextBox 1">
          <a:extLst xmlns:a="http://schemas.openxmlformats.org/drawingml/2006/main">
            <a:ext uri="{FF2B5EF4-FFF2-40B4-BE49-F238E27FC236}">
              <a16:creationId xmlns:a16="http://schemas.microsoft.com/office/drawing/2014/main" id="{16B0B429-FA75-7C42-EE1E-6157983E5939}"/>
            </a:ext>
          </a:extLst>
        </cdr:cNvPr>
        <cdr:cNvSpPr txBox="1"/>
      </cdr:nvSpPr>
      <cdr:spPr>
        <a:xfrm xmlns:a="http://schemas.openxmlformats.org/drawingml/2006/main">
          <a:off x="1112520" y="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kern="1200"/>
            <a:t>Revenue</a:t>
          </a:r>
          <a:r>
            <a:rPr lang="en-US" sz="1200" b="1" kern="1200" baseline="0"/>
            <a:t> Vs Target By Store</a:t>
          </a:r>
          <a:endParaRPr lang="en-US" sz="1200" b="1" kern="1200"/>
        </a:p>
      </cdr:txBody>
    </cdr:sp>
  </cdr:relSizeAnchor>
</c:userShapes>
</file>

<file path=xl/drawings/drawing2.xml><?xml version="1.0" encoding="utf-8"?>
<xdr:wsDr xmlns:xdr="http://schemas.openxmlformats.org/drawingml/2006/spreadsheetDrawing" xmlns:a="http://schemas.openxmlformats.org/drawingml/2006/main">
  <xdr:oneCellAnchor>
    <xdr:from>
      <xdr:col>12</xdr:col>
      <xdr:colOff>746760</xdr:colOff>
      <xdr:row>2</xdr:row>
      <xdr:rowOff>68580</xdr:rowOff>
    </xdr:from>
    <xdr:ext cx="211020" cy="264560"/>
    <xdr:sp macro="" textlink="Pivotable!K1">
      <xdr:nvSpPr>
        <xdr:cNvPr id="22" name="TextBox 21">
          <a:extLst>
            <a:ext uri="{FF2B5EF4-FFF2-40B4-BE49-F238E27FC236}">
              <a16:creationId xmlns:a16="http://schemas.microsoft.com/office/drawing/2014/main" id="{41F9C0C7-3559-2740-EA89-5002FF55C87F}"/>
            </a:ext>
          </a:extLst>
        </xdr:cNvPr>
        <xdr:cNvSpPr txBox="1"/>
      </xdr:nvSpPr>
      <xdr:spPr>
        <a:xfrm>
          <a:off x="10607040" y="434340"/>
          <a:ext cx="2110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4DDCEA4-6D67-4D5C-B37B-E4953F696FE7}" type="TxLink">
            <a:rPr lang="en-US" sz="1100" b="0" i="0" u="none" strike="noStrike">
              <a:solidFill>
                <a:srgbClr val="000000"/>
              </a:solidFill>
              <a:effectLst/>
              <a:latin typeface="Aptos Narrow"/>
              <a:ea typeface="+mn-ea"/>
              <a:cs typeface="+mn-cs"/>
            </a:rPr>
            <a:t> </a:t>
          </a:fld>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60960</xdr:colOff>
      <xdr:row>0</xdr:row>
      <xdr:rowOff>15240</xdr:rowOff>
    </xdr:from>
    <xdr:to>
      <xdr:col>25</xdr:col>
      <xdr:colOff>91440</xdr:colOff>
      <xdr:row>4</xdr:row>
      <xdr:rowOff>175260</xdr:rowOff>
    </xdr:to>
    <xdr:sp macro="" textlink="">
      <xdr:nvSpPr>
        <xdr:cNvPr id="2" name="Rectangle: Top Corners Rounded 1">
          <a:extLst>
            <a:ext uri="{FF2B5EF4-FFF2-40B4-BE49-F238E27FC236}">
              <a16:creationId xmlns:a16="http://schemas.microsoft.com/office/drawing/2014/main" id="{6A0B1D63-6128-D562-EF61-6A20F3794B35}"/>
            </a:ext>
          </a:extLst>
        </xdr:cNvPr>
        <xdr:cNvSpPr/>
      </xdr:nvSpPr>
      <xdr:spPr>
        <a:xfrm>
          <a:off x="60960" y="15240"/>
          <a:ext cx="15270480" cy="891540"/>
        </a:xfrm>
        <a:prstGeom prst="round2SameRect">
          <a:avLst>
            <a:gd name="adj1" fmla="val 16667"/>
            <a:gd name="adj2" fmla="val 7000"/>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0</xdr:col>
      <xdr:colOff>53340</xdr:colOff>
      <xdr:row>0</xdr:row>
      <xdr:rowOff>30480</xdr:rowOff>
    </xdr:from>
    <xdr:to>
      <xdr:col>5</xdr:col>
      <xdr:colOff>60960</xdr:colOff>
      <xdr:row>3</xdr:row>
      <xdr:rowOff>53340</xdr:rowOff>
    </xdr:to>
    <xdr:sp macro="" textlink="">
      <xdr:nvSpPr>
        <xdr:cNvPr id="3" name="Rectangle: Top Corners Rounded 2">
          <a:extLst>
            <a:ext uri="{FF2B5EF4-FFF2-40B4-BE49-F238E27FC236}">
              <a16:creationId xmlns:a16="http://schemas.microsoft.com/office/drawing/2014/main" id="{D1282F7C-DAFA-E60E-C98B-8E950E55C32F}"/>
            </a:ext>
          </a:extLst>
        </xdr:cNvPr>
        <xdr:cNvSpPr/>
      </xdr:nvSpPr>
      <xdr:spPr>
        <a:xfrm>
          <a:off x="53340" y="30480"/>
          <a:ext cx="3055620" cy="571500"/>
        </a:xfrm>
        <a:prstGeom prst="round2SameRect">
          <a:avLst>
            <a:gd name="adj1" fmla="val 16667"/>
            <a:gd name="adj2" fmla="val 4000"/>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chemeClr val="tx1"/>
              </a:solidFill>
            </a:rPr>
            <a:t>Beverage</a:t>
          </a:r>
          <a:r>
            <a:rPr lang="en-US" sz="2800" baseline="0">
              <a:solidFill>
                <a:schemeClr val="tx1"/>
              </a:solidFill>
            </a:rPr>
            <a:t> Sales</a:t>
          </a:r>
          <a:endParaRPr lang="en-US" sz="2800">
            <a:solidFill>
              <a:schemeClr val="tx1"/>
            </a:solidFill>
          </a:endParaRPr>
        </a:p>
      </xdr:txBody>
    </xdr:sp>
    <xdr:clientData/>
  </xdr:twoCellAnchor>
  <xdr:twoCellAnchor>
    <xdr:from>
      <xdr:col>0</xdr:col>
      <xdr:colOff>53340</xdr:colOff>
      <xdr:row>5</xdr:row>
      <xdr:rowOff>53340</xdr:rowOff>
    </xdr:from>
    <xdr:to>
      <xdr:col>2</xdr:col>
      <xdr:colOff>281940</xdr:colOff>
      <xdr:row>27</xdr:row>
      <xdr:rowOff>83820</xdr:rowOff>
    </xdr:to>
    <xdr:sp macro="" textlink="">
      <xdr:nvSpPr>
        <xdr:cNvPr id="4" name="Rectangle: Top Corners Rounded 3">
          <a:extLst>
            <a:ext uri="{FF2B5EF4-FFF2-40B4-BE49-F238E27FC236}">
              <a16:creationId xmlns:a16="http://schemas.microsoft.com/office/drawing/2014/main" id="{A4AFB16D-1610-78A9-B540-46FDC367BF31}"/>
            </a:ext>
          </a:extLst>
        </xdr:cNvPr>
        <xdr:cNvSpPr/>
      </xdr:nvSpPr>
      <xdr:spPr>
        <a:xfrm>
          <a:off x="53340" y="967740"/>
          <a:ext cx="1447800" cy="4053840"/>
        </a:xfrm>
        <a:prstGeom prst="round2Same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38100</xdr:colOff>
      <xdr:row>5</xdr:row>
      <xdr:rowOff>45720</xdr:rowOff>
    </xdr:from>
    <xdr:to>
      <xdr:col>18</xdr:col>
      <xdr:colOff>403860</xdr:colOff>
      <xdr:row>27</xdr:row>
      <xdr:rowOff>76200</xdr:rowOff>
    </xdr:to>
    <xdr:sp macro="" textlink="">
      <xdr:nvSpPr>
        <xdr:cNvPr id="5" name="Rectangle 4">
          <a:extLst>
            <a:ext uri="{FF2B5EF4-FFF2-40B4-BE49-F238E27FC236}">
              <a16:creationId xmlns:a16="http://schemas.microsoft.com/office/drawing/2014/main" id="{0E16B6C7-7704-AC90-CCEF-F94D292ACC1A}"/>
            </a:ext>
          </a:extLst>
        </xdr:cNvPr>
        <xdr:cNvSpPr/>
      </xdr:nvSpPr>
      <xdr:spPr>
        <a:xfrm>
          <a:off x="6134100" y="960120"/>
          <a:ext cx="5242560" cy="4053840"/>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342900</xdr:colOff>
      <xdr:row>5</xdr:row>
      <xdr:rowOff>45720</xdr:rowOff>
    </xdr:from>
    <xdr:to>
      <xdr:col>9</xdr:col>
      <xdr:colOff>579120</xdr:colOff>
      <xdr:row>27</xdr:row>
      <xdr:rowOff>68580</xdr:rowOff>
    </xdr:to>
    <xdr:sp macro="" textlink="">
      <xdr:nvSpPr>
        <xdr:cNvPr id="6" name="Rectangle 5">
          <a:extLst>
            <a:ext uri="{FF2B5EF4-FFF2-40B4-BE49-F238E27FC236}">
              <a16:creationId xmlns:a16="http://schemas.microsoft.com/office/drawing/2014/main" id="{0BA4B4B4-DF25-441D-93F8-96B9E4A688E0}"/>
            </a:ext>
          </a:extLst>
        </xdr:cNvPr>
        <xdr:cNvSpPr/>
      </xdr:nvSpPr>
      <xdr:spPr>
        <a:xfrm>
          <a:off x="1562100" y="960120"/>
          <a:ext cx="4503420" cy="4046220"/>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10</xdr:col>
      <xdr:colOff>68580</xdr:colOff>
      <xdr:row>5</xdr:row>
      <xdr:rowOff>53340</xdr:rowOff>
    </xdr:from>
    <xdr:to>
      <xdr:col>18</xdr:col>
      <xdr:colOff>350520</xdr:colOff>
      <xdr:row>17</xdr:row>
      <xdr:rowOff>45720</xdr:rowOff>
    </xdr:to>
    <xdr:graphicFrame macro="">
      <xdr:nvGraphicFramePr>
        <xdr:cNvPr id="7" name="Chart 6">
          <a:extLst>
            <a:ext uri="{FF2B5EF4-FFF2-40B4-BE49-F238E27FC236}">
              <a16:creationId xmlns:a16="http://schemas.microsoft.com/office/drawing/2014/main" id="{FC93527E-07E2-4C0F-A77B-CCA2B21F5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411480</xdr:colOff>
      <xdr:row>0</xdr:row>
      <xdr:rowOff>0</xdr:rowOff>
    </xdr:from>
    <xdr:to>
      <xdr:col>6</xdr:col>
      <xdr:colOff>312420</xdr:colOff>
      <xdr:row>4</xdr:row>
      <xdr:rowOff>144780</xdr:rowOff>
    </xdr:to>
    <xdr:graphicFrame macro="">
      <xdr:nvGraphicFramePr>
        <xdr:cNvPr id="8" name="Chart 7">
          <a:extLst>
            <a:ext uri="{FF2B5EF4-FFF2-40B4-BE49-F238E27FC236}">
              <a16:creationId xmlns:a16="http://schemas.microsoft.com/office/drawing/2014/main" id="{DCB3C4BE-878A-482D-A16A-AC2B796B5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xdr:col>
      <xdr:colOff>182880</xdr:colOff>
      <xdr:row>0</xdr:row>
      <xdr:rowOff>53340</xdr:rowOff>
    </xdr:from>
    <xdr:ext cx="1424940" cy="468077"/>
    <xdr:sp macro="" textlink="">
      <xdr:nvSpPr>
        <xdr:cNvPr id="11" name="TextBox 10">
          <a:extLst>
            <a:ext uri="{FF2B5EF4-FFF2-40B4-BE49-F238E27FC236}">
              <a16:creationId xmlns:a16="http://schemas.microsoft.com/office/drawing/2014/main" id="{C0B454FA-78F3-93AC-9524-088AA932B746}"/>
            </a:ext>
          </a:extLst>
        </xdr:cNvPr>
        <xdr:cNvSpPr txBox="1"/>
      </xdr:nvSpPr>
      <xdr:spPr>
        <a:xfrm>
          <a:off x="2621280" y="53340"/>
          <a:ext cx="1424940" cy="468077"/>
        </a:xfrm>
        <a:prstGeom prst="rect">
          <a:avLst/>
        </a:prstGeom>
        <a:solidFill>
          <a:schemeClr val="bg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200" b="1" i="0" u="none" strike="noStrike">
              <a:solidFill>
                <a:schemeClr val="tx1"/>
              </a:solidFill>
              <a:effectLst/>
              <a:latin typeface="+mn-lt"/>
              <a:ea typeface="+mn-ea"/>
              <a:cs typeface="+mn-cs"/>
            </a:rPr>
            <a:t>Total Revenue</a:t>
          </a:r>
        </a:p>
        <a:p>
          <a:pPr algn="ctr"/>
          <a:endParaRPr lang="en-US" sz="1200"/>
        </a:p>
      </xdr:txBody>
    </xdr:sp>
    <xdr:clientData/>
  </xdr:oneCellAnchor>
  <xdr:twoCellAnchor editAs="oneCell">
    <xdr:from>
      <xdr:col>0</xdr:col>
      <xdr:colOff>106680</xdr:colOff>
      <xdr:row>6</xdr:row>
      <xdr:rowOff>0</xdr:rowOff>
    </xdr:from>
    <xdr:to>
      <xdr:col>2</xdr:col>
      <xdr:colOff>205740</xdr:colOff>
      <xdr:row>12</xdr:row>
      <xdr:rowOff>121920</xdr:rowOff>
    </xdr:to>
    <mc:AlternateContent xmlns:mc="http://schemas.openxmlformats.org/markup-compatibility/2006">
      <mc:Choice xmlns:a14="http://schemas.microsoft.com/office/drawing/2010/main" Requires="a14">
        <xdr:graphicFrame macro="">
          <xdr:nvGraphicFramePr>
            <xdr:cNvPr id="12" name="Month 1">
              <a:extLst>
                <a:ext uri="{FF2B5EF4-FFF2-40B4-BE49-F238E27FC236}">
                  <a16:creationId xmlns:a16="http://schemas.microsoft.com/office/drawing/2014/main" id="{BC421890-ED60-4274-B2E4-CAD26E3B36D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06680" y="1097280"/>
              <a:ext cx="131826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129540</xdr:colOff>
      <xdr:row>0</xdr:row>
      <xdr:rowOff>60960</xdr:rowOff>
    </xdr:from>
    <xdr:to>
      <xdr:col>9</xdr:col>
      <xdr:colOff>236220</xdr:colOff>
      <xdr:row>4</xdr:row>
      <xdr:rowOff>137160</xdr:rowOff>
    </xdr:to>
    <xdr:graphicFrame macro="">
      <xdr:nvGraphicFramePr>
        <xdr:cNvPr id="13" name="Chart 12">
          <a:extLst>
            <a:ext uri="{FF2B5EF4-FFF2-40B4-BE49-F238E27FC236}">
              <a16:creationId xmlns:a16="http://schemas.microsoft.com/office/drawing/2014/main" id="{401CB936-440A-4F51-AD3D-4BD501B81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6</xdr:col>
      <xdr:colOff>502920</xdr:colOff>
      <xdr:row>0</xdr:row>
      <xdr:rowOff>68580</xdr:rowOff>
    </xdr:from>
    <xdr:ext cx="1338572" cy="468077"/>
    <xdr:sp macro="" textlink="">
      <xdr:nvSpPr>
        <xdr:cNvPr id="14" name="TextBox 13">
          <a:extLst>
            <a:ext uri="{FF2B5EF4-FFF2-40B4-BE49-F238E27FC236}">
              <a16:creationId xmlns:a16="http://schemas.microsoft.com/office/drawing/2014/main" id="{E083B1B6-EB51-EB12-7AD5-C709862095CB}"/>
            </a:ext>
          </a:extLst>
        </xdr:cNvPr>
        <xdr:cNvSpPr txBox="1"/>
      </xdr:nvSpPr>
      <xdr:spPr>
        <a:xfrm>
          <a:off x="4160520" y="68580"/>
          <a:ext cx="1338572" cy="468077"/>
        </a:xfrm>
        <a:prstGeom prst="rect">
          <a:avLst/>
        </a:prstGeom>
        <a:solidFill>
          <a:schemeClr val="bg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i="0" u="none" strike="noStrike">
              <a:solidFill>
                <a:schemeClr val="tx1"/>
              </a:solidFill>
              <a:effectLst/>
              <a:latin typeface="+mn-lt"/>
              <a:ea typeface="+mn-ea"/>
              <a:cs typeface="+mn-cs"/>
            </a:rPr>
            <a:t>Total Profit Margin</a:t>
          </a:r>
        </a:p>
        <a:p>
          <a:pPr algn="ctr"/>
          <a:endParaRPr lang="en-US" sz="1200"/>
        </a:p>
      </xdr:txBody>
    </xdr:sp>
    <xdr:clientData/>
  </xdr:oneCellAnchor>
  <xdr:twoCellAnchor>
    <xdr:from>
      <xdr:col>9</xdr:col>
      <xdr:colOff>15240</xdr:colOff>
      <xdr:row>0</xdr:row>
      <xdr:rowOff>53340</xdr:rowOff>
    </xdr:from>
    <xdr:to>
      <xdr:col>11</xdr:col>
      <xdr:colOff>571500</xdr:colOff>
      <xdr:row>4</xdr:row>
      <xdr:rowOff>175260</xdr:rowOff>
    </xdr:to>
    <xdr:graphicFrame macro="">
      <xdr:nvGraphicFramePr>
        <xdr:cNvPr id="16" name="Chart 15">
          <a:extLst>
            <a:ext uri="{FF2B5EF4-FFF2-40B4-BE49-F238E27FC236}">
              <a16:creationId xmlns:a16="http://schemas.microsoft.com/office/drawing/2014/main" id="{19A19681-466F-423F-B0B3-54A03FFF5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9</xdr:col>
      <xdr:colOff>213360</xdr:colOff>
      <xdr:row>0</xdr:row>
      <xdr:rowOff>83821</xdr:rowOff>
    </xdr:from>
    <xdr:ext cx="1417320" cy="510539"/>
    <xdr:sp macro="" textlink="">
      <xdr:nvSpPr>
        <xdr:cNvPr id="17" name="TextBox 16">
          <a:extLst>
            <a:ext uri="{FF2B5EF4-FFF2-40B4-BE49-F238E27FC236}">
              <a16:creationId xmlns:a16="http://schemas.microsoft.com/office/drawing/2014/main" id="{23378337-4743-1533-25E1-2704A1ECD0DC}"/>
            </a:ext>
          </a:extLst>
        </xdr:cNvPr>
        <xdr:cNvSpPr txBox="1"/>
      </xdr:nvSpPr>
      <xdr:spPr>
        <a:xfrm>
          <a:off x="5699760" y="83821"/>
          <a:ext cx="1417320" cy="5105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b="1" i="0">
              <a:solidFill>
                <a:schemeClr val="tx1"/>
              </a:solidFill>
              <a:effectLst/>
              <a:latin typeface="+mn-lt"/>
              <a:ea typeface="+mn-ea"/>
              <a:cs typeface="+mn-cs"/>
            </a:rPr>
            <a:t>Total Refund</a:t>
          </a:r>
          <a:endParaRPr lang="en-US" sz="1200" b="1">
            <a:effectLst/>
          </a:endParaRPr>
        </a:p>
        <a:p>
          <a:pPr algn="ctr"/>
          <a:endParaRPr lang="en-US" sz="1200" b="1">
            <a:effectLst/>
          </a:endParaRPr>
        </a:p>
        <a:p>
          <a:endParaRPr lang="en-US" sz="1100"/>
        </a:p>
      </xdr:txBody>
    </xdr:sp>
    <xdr:clientData/>
  </xdr:oneCellAnchor>
  <xdr:twoCellAnchor>
    <xdr:from>
      <xdr:col>19</xdr:col>
      <xdr:colOff>548640</xdr:colOff>
      <xdr:row>0</xdr:row>
      <xdr:rowOff>38100</xdr:rowOff>
    </xdr:from>
    <xdr:to>
      <xdr:col>22</xdr:col>
      <xdr:colOff>434340</xdr:colOff>
      <xdr:row>4</xdr:row>
      <xdr:rowOff>160020</xdr:rowOff>
    </xdr:to>
    <xdr:graphicFrame macro="">
      <xdr:nvGraphicFramePr>
        <xdr:cNvPr id="9" name="Chart 8">
          <a:extLst>
            <a:ext uri="{FF2B5EF4-FFF2-40B4-BE49-F238E27FC236}">
              <a16:creationId xmlns:a16="http://schemas.microsoft.com/office/drawing/2014/main" id="{C2ED6D89-83DA-4B7E-AFDD-9D0598131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20</xdr:col>
      <xdr:colOff>335280</xdr:colOff>
      <xdr:row>0</xdr:row>
      <xdr:rowOff>76200</xdr:rowOff>
    </xdr:from>
    <xdr:ext cx="780535" cy="483317"/>
    <xdr:sp macro="" textlink="">
      <xdr:nvSpPr>
        <xdr:cNvPr id="10" name="TextBox 9">
          <a:extLst>
            <a:ext uri="{FF2B5EF4-FFF2-40B4-BE49-F238E27FC236}">
              <a16:creationId xmlns:a16="http://schemas.microsoft.com/office/drawing/2014/main" id="{5B3FE58B-044D-009D-9FFE-CDC5B5DEC44F}"/>
            </a:ext>
          </a:extLst>
        </xdr:cNvPr>
        <xdr:cNvSpPr txBox="1"/>
      </xdr:nvSpPr>
      <xdr:spPr>
        <a:xfrm>
          <a:off x="12527280" y="76200"/>
          <a:ext cx="780535" cy="4833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b="1" i="0" u="none" strike="noStrike">
              <a:solidFill>
                <a:schemeClr val="tx1"/>
              </a:solidFill>
              <a:effectLst/>
              <a:latin typeface="+mn-lt"/>
              <a:ea typeface="+mn-ea"/>
              <a:cs typeface="+mn-cs"/>
            </a:rPr>
            <a:t>Total QTY</a:t>
          </a:r>
        </a:p>
        <a:p>
          <a:pPr algn="ctr"/>
          <a:r>
            <a:rPr lang="en-US" sz="1200" b="1" i="0" u="none" strike="noStrike">
              <a:solidFill>
                <a:schemeClr val="tx1"/>
              </a:solidFill>
              <a:effectLst/>
              <a:latin typeface="+mn-lt"/>
              <a:ea typeface="+mn-ea"/>
              <a:cs typeface="+mn-cs"/>
            </a:rPr>
            <a:t> </a:t>
          </a:r>
          <a:r>
            <a:rPr lang="en-US" sz="1200"/>
            <a:t> </a:t>
          </a:r>
        </a:p>
      </xdr:txBody>
    </xdr:sp>
    <xdr:clientData/>
  </xdr:oneCellAnchor>
  <xdr:twoCellAnchor>
    <xdr:from>
      <xdr:col>14</xdr:col>
      <xdr:colOff>327660</xdr:colOff>
      <xdr:row>0</xdr:row>
      <xdr:rowOff>60960</xdr:rowOff>
    </xdr:from>
    <xdr:to>
      <xdr:col>17</xdr:col>
      <xdr:colOff>175260</xdr:colOff>
      <xdr:row>4</xdr:row>
      <xdr:rowOff>167640</xdr:rowOff>
    </xdr:to>
    <xdr:graphicFrame macro="">
      <xdr:nvGraphicFramePr>
        <xdr:cNvPr id="15" name="Chart 14">
          <a:extLst>
            <a:ext uri="{FF2B5EF4-FFF2-40B4-BE49-F238E27FC236}">
              <a16:creationId xmlns:a16="http://schemas.microsoft.com/office/drawing/2014/main" id="{BFFE0073-F756-49B1-8211-38F40CA7A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15</xdr:col>
      <xdr:colOff>60960</xdr:colOff>
      <xdr:row>0</xdr:row>
      <xdr:rowOff>68580</xdr:rowOff>
    </xdr:from>
    <xdr:ext cx="987001" cy="468077"/>
    <xdr:sp macro="" textlink="">
      <xdr:nvSpPr>
        <xdr:cNvPr id="18" name="TextBox 17">
          <a:extLst>
            <a:ext uri="{FF2B5EF4-FFF2-40B4-BE49-F238E27FC236}">
              <a16:creationId xmlns:a16="http://schemas.microsoft.com/office/drawing/2014/main" id="{ECD8A90D-6DD4-E88C-23BB-7BF820797F96}"/>
            </a:ext>
          </a:extLst>
        </xdr:cNvPr>
        <xdr:cNvSpPr txBox="1"/>
      </xdr:nvSpPr>
      <xdr:spPr>
        <a:xfrm>
          <a:off x="9204960" y="68580"/>
          <a:ext cx="987001"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i="0" u="none" strike="noStrike">
              <a:solidFill>
                <a:schemeClr val="tx1"/>
              </a:solidFill>
              <a:effectLst/>
              <a:latin typeface="+mn-lt"/>
              <a:ea typeface="+mn-ea"/>
              <a:cs typeface="+mn-cs"/>
            </a:rPr>
            <a:t>Refund</a:t>
          </a:r>
          <a:r>
            <a:rPr lang="en-US" sz="1200" b="1" i="0" u="none" strike="noStrike" baseline="0">
              <a:solidFill>
                <a:schemeClr val="tx1"/>
              </a:solidFill>
              <a:effectLst/>
              <a:latin typeface="+mn-lt"/>
              <a:ea typeface="+mn-ea"/>
              <a:cs typeface="+mn-cs"/>
            </a:rPr>
            <a:t> Rate</a:t>
          </a:r>
          <a:r>
            <a:rPr lang="en-US" sz="1200" b="1" i="0" u="none" strike="noStrike">
              <a:solidFill>
                <a:schemeClr val="tx1"/>
              </a:solidFill>
              <a:effectLst/>
              <a:latin typeface="+mn-lt"/>
              <a:ea typeface="+mn-ea"/>
              <a:cs typeface="+mn-cs"/>
            </a:rPr>
            <a:t> </a:t>
          </a:r>
        </a:p>
        <a:p>
          <a:pPr algn="ctr"/>
          <a:r>
            <a:rPr lang="en-US" sz="1200" b="1" i="0" u="none" strike="noStrike">
              <a:solidFill>
                <a:schemeClr val="tx1"/>
              </a:solidFill>
              <a:effectLst/>
              <a:latin typeface="+mn-lt"/>
              <a:ea typeface="+mn-ea"/>
              <a:cs typeface="+mn-cs"/>
            </a:rPr>
            <a:t> </a:t>
          </a:r>
          <a:r>
            <a:rPr lang="en-US" sz="1200"/>
            <a:t> </a:t>
          </a:r>
        </a:p>
      </xdr:txBody>
    </xdr:sp>
    <xdr:clientData/>
  </xdr:oneCellAnchor>
  <xdr:twoCellAnchor>
    <xdr:from>
      <xdr:col>17</xdr:col>
      <xdr:colOff>38100</xdr:colOff>
      <xdr:row>0</xdr:row>
      <xdr:rowOff>45720</xdr:rowOff>
    </xdr:from>
    <xdr:to>
      <xdr:col>20</xdr:col>
      <xdr:colOff>121920</xdr:colOff>
      <xdr:row>4</xdr:row>
      <xdr:rowOff>144780</xdr:rowOff>
    </xdr:to>
    <xdr:graphicFrame macro="">
      <xdr:nvGraphicFramePr>
        <xdr:cNvPr id="19" name="Chart 18">
          <a:extLst>
            <a:ext uri="{FF2B5EF4-FFF2-40B4-BE49-F238E27FC236}">
              <a16:creationId xmlns:a16="http://schemas.microsoft.com/office/drawing/2014/main" id="{FB2EDD00-2218-4705-9EE5-579C6F42C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17</xdr:col>
      <xdr:colOff>464820</xdr:colOff>
      <xdr:row>0</xdr:row>
      <xdr:rowOff>45720</xdr:rowOff>
    </xdr:from>
    <xdr:ext cx="909288" cy="280205"/>
    <xdr:sp macro="" textlink="">
      <xdr:nvSpPr>
        <xdr:cNvPr id="20" name="TextBox 19">
          <a:extLst>
            <a:ext uri="{FF2B5EF4-FFF2-40B4-BE49-F238E27FC236}">
              <a16:creationId xmlns:a16="http://schemas.microsoft.com/office/drawing/2014/main" id="{8EED5194-9939-85DD-4A17-96D4509A296C}"/>
            </a:ext>
          </a:extLst>
        </xdr:cNvPr>
        <xdr:cNvSpPr txBox="1"/>
      </xdr:nvSpPr>
      <xdr:spPr>
        <a:xfrm>
          <a:off x="10828020" y="45720"/>
          <a:ext cx="90928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i="0" u="none" strike="noStrike">
              <a:solidFill>
                <a:schemeClr val="tx1"/>
              </a:solidFill>
              <a:effectLst/>
              <a:latin typeface="+mn-lt"/>
              <a:ea typeface="+mn-ea"/>
              <a:cs typeface="+mn-cs"/>
            </a:rPr>
            <a:t>Total</a:t>
          </a:r>
          <a:r>
            <a:rPr lang="en-US" sz="1200" b="1" i="0" u="none" strike="noStrike" baseline="0">
              <a:solidFill>
                <a:schemeClr val="tx1"/>
              </a:solidFill>
              <a:effectLst/>
              <a:latin typeface="+mn-lt"/>
              <a:ea typeface="+mn-ea"/>
              <a:cs typeface="+mn-cs"/>
            </a:rPr>
            <a:t> COGS</a:t>
          </a:r>
          <a:endParaRPr lang="en-US" sz="1200" b="1" i="0" u="none" strike="noStrike">
            <a:solidFill>
              <a:schemeClr val="tx1"/>
            </a:solidFill>
            <a:effectLst/>
            <a:latin typeface="+mn-lt"/>
            <a:ea typeface="+mn-ea"/>
            <a:cs typeface="+mn-cs"/>
          </a:endParaRPr>
        </a:p>
      </xdr:txBody>
    </xdr:sp>
    <xdr:clientData/>
  </xdr:oneCellAnchor>
  <xdr:twoCellAnchor>
    <xdr:from>
      <xdr:col>2</xdr:col>
      <xdr:colOff>388620</xdr:colOff>
      <xdr:row>5</xdr:row>
      <xdr:rowOff>60960</xdr:rowOff>
    </xdr:from>
    <xdr:to>
      <xdr:col>9</xdr:col>
      <xdr:colOff>464820</xdr:colOff>
      <xdr:row>16</xdr:row>
      <xdr:rowOff>83820</xdr:rowOff>
    </xdr:to>
    <xdr:graphicFrame macro="">
      <xdr:nvGraphicFramePr>
        <xdr:cNvPr id="22" name="Chart 21">
          <a:extLst>
            <a:ext uri="{FF2B5EF4-FFF2-40B4-BE49-F238E27FC236}">
              <a16:creationId xmlns:a16="http://schemas.microsoft.com/office/drawing/2014/main" id="{F538A78E-9662-4832-A638-24276BCF5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457200</xdr:colOff>
      <xdr:row>0</xdr:row>
      <xdr:rowOff>76200</xdr:rowOff>
    </xdr:from>
    <xdr:to>
      <xdr:col>14</xdr:col>
      <xdr:colOff>297180</xdr:colOff>
      <xdr:row>4</xdr:row>
      <xdr:rowOff>137160</xdr:rowOff>
    </xdr:to>
    <xdr:graphicFrame macro="">
      <xdr:nvGraphicFramePr>
        <xdr:cNvPr id="24" name="Chart 23">
          <a:extLst>
            <a:ext uri="{FF2B5EF4-FFF2-40B4-BE49-F238E27FC236}">
              <a16:creationId xmlns:a16="http://schemas.microsoft.com/office/drawing/2014/main" id="{DF1EC202-9F35-4471-A016-E8BEAE2D5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11</xdr:col>
      <xdr:colOff>518160</xdr:colOff>
      <xdr:row>0</xdr:row>
      <xdr:rowOff>99060</xdr:rowOff>
    </xdr:from>
    <xdr:ext cx="1644040" cy="468077"/>
    <xdr:sp macro="" textlink="">
      <xdr:nvSpPr>
        <xdr:cNvPr id="25" name="TextBox 24">
          <a:extLst>
            <a:ext uri="{FF2B5EF4-FFF2-40B4-BE49-F238E27FC236}">
              <a16:creationId xmlns:a16="http://schemas.microsoft.com/office/drawing/2014/main" id="{00C90FBE-7614-4287-95B7-52ED15A610A1}"/>
            </a:ext>
          </a:extLst>
        </xdr:cNvPr>
        <xdr:cNvSpPr txBox="1"/>
      </xdr:nvSpPr>
      <xdr:spPr>
        <a:xfrm>
          <a:off x="7223760" y="99060"/>
          <a:ext cx="1644040"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i="0" u="none" strike="noStrike">
              <a:solidFill>
                <a:schemeClr val="tx1"/>
              </a:solidFill>
              <a:effectLst/>
              <a:latin typeface="+mn-lt"/>
              <a:ea typeface="+mn-ea"/>
              <a:cs typeface="+mn-cs"/>
            </a:rPr>
            <a:t>Profit_Margin_Percent  </a:t>
          </a:r>
        </a:p>
        <a:p>
          <a:pPr algn="ctr"/>
          <a:r>
            <a:rPr lang="en-US" sz="1200"/>
            <a:t> </a:t>
          </a:r>
        </a:p>
      </xdr:txBody>
    </xdr:sp>
    <xdr:clientData/>
  </xdr:oneCellAnchor>
  <xdr:twoCellAnchor>
    <xdr:from>
      <xdr:col>18</xdr:col>
      <xdr:colOff>464820</xdr:colOff>
      <xdr:row>5</xdr:row>
      <xdr:rowOff>45720</xdr:rowOff>
    </xdr:from>
    <xdr:to>
      <xdr:col>23</xdr:col>
      <xdr:colOff>38100</xdr:colOff>
      <xdr:row>27</xdr:row>
      <xdr:rowOff>68580</xdr:rowOff>
    </xdr:to>
    <xdr:sp macro="" textlink="">
      <xdr:nvSpPr>
        <xdr:cNvPr id="26" name="Rectangle 25">
          <a:extLst>
            <a:ext uri="{FF2B5EF4-FFF2-40B4-BE49-F238E27FC236}">
              <a16:creationId xmlns:a16="http://schemas.microsoft.com/office/drawing/2014/main" id="{78AAF79A-6F27-4747-AB42-0514FA8532B2}"/>
            </a:ext>
          </a:extLst>
        </xdr:cNvPr>
        <xdr:cNvSpPr/>
      </xdr:nvSpPr>
      <xdr:spPr>
        <a:xfrm>
          <a:off x="11437620" y="960120"/>
          <a:ext cx="2621280" cy="4046220"/>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365760</xdr:colOff>
      <xdr:row>18</xdr:row>
      <xdr:rowOff>15240</xdr:rowOff>
    </xdr:from>
    <xdr:to>
      <xdr:col>9</xdr:col>
      <xdr:colOff>541020</xdr:colOff>
      <xdr:row>27</xdr:row>
      <xdr:rowOff>68580</xdr:rowOff>
    </xdr:to>
    <xdr:graphicFrame macro="">
      <xdr:nvGraphicFramePr>
        <xdr:cNvPr id="27" name="Chart 26">
          <a:extLst>
            <a:ext uri="{FF2B5EF4-FFF2-40B4-BE49-F238E27FC236}">
              <a16:creationId xmlns:a16="http://schemas.microsoft.com/office/drawing/2014/main" id="{94CA936B-39B2-43B2-B71C-805CD9AB9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518160</xdr:colOff>
      <xdr:row>5</xdr:row>
      <xdr:rowOff>60960</xdr:rowOff>
    </xdr:from>
    <xdr:to>
      <xdr:col>22</xdr:col>
      <xdr:colOff>571500</xdr:colOff>
      <xdr:row>14</xdr:row>
      <xdr:rowOff>15240</xdr:rowOff>
    </xdr:to>
    <xdr:graphicFrame macro="">
      <xdr:nvGraphicFramePr>
        <xdr:cNvPr id="28" name="Chart 27">
          <a:extLst>
            <a:ext uri="{FF2B5EF4-FFF2-40B4-BE49-F238E27FC236}">
              <a16:creationId xmlns:a16="http://schemas.microsoft.com/office/drawing/2014/main" id="{13F919EE-B3B5-4809-AE12-188390EB4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4</xdr:col>
      <xdr:colOff>30480</xdr:colOff>
      <xdr:row>17</xdr:row>
      <xdr:rowOff>7620</xdr:rowOff>
    </xdr:from>
    <xdr:ext cx="3418565" cy="280205"/>
    <xdr:sp macro="" textlink="">
      <xdr:nvSpPr>
        <xdr:cNvPr id="29" name="TextBox 28">
          <a:extLst>
            <a:ext uri="{FF2B5EF4-FFF2-40B4-BE49-F238E27FC236}">
              <a16:creationId xmlns:a16="http://schemas.microsoft.com/office/drawing/2014/main" id="{3DCECFF2-3E45-DCA7-1648-67B1C4836A74}"/>
            </a:ext>
          </a:extLst>
        </xdr:cNvPr>
        <xdr:cNvSpPr txBox="1"/>
      </xdr:nvSpPr>
      <xdr:spPr>
        <a:xfrm>
          <a:off x="2468880" y="3116580"/>
          <a:ext cx="341856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Total Revenue and Profit Margin</a:t>
          </a:r>
          <a:r>
            <a:rPr lang="en-US" sz="1200" b="1" baseline="0"/>
            <a:t> Percent by Product</a:t>
          </a:r>
          <a:endParaRPr lang="en-US" sz="1200" b="1"/>
        </a:p>
      </xdr:txBody>
    </xdr:sp>
    <xdr:clientData/>
  </xdr:oneCellAnchor>
  <xdr:twoCellAnchor>
    <xdr:from>
      <xdr:col>10</xdr:col>
      <xdr:colOff>60960</xdr:colOff>
      <xdr:row>17</xdr:row>
      <xdr:rowOff>38100</xdr:rowOff>
    </xdr:from>
    <xdr:to>
      <xdr:col>18</xdr:col>
      <xdr:colOff>373380</xdr:colOff>
      <xdr:row>27</xdr:row>
      <xdr:rowOff>53340</xdr:rowOff>
    </xdr:to>
    <xdr:graphicFrame macro="">
      <xdr:nvGraphicFramePr>
        <xdr:cNvPr id="30" name="Chart 29">
          <a:extLst>
            <a:ext uri="{FF2B5EF4-FFF2-40B4-BE49-F238E27FC236}">
              <a16:creationId xmlns:a16="http://schemas.microsoft.com/office/drawing/2014/main" id="{5E273D0D-2AA5-450E-A7E0-0BADDF8E7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99060</xdr:colOff>
      <xdr:row>12</xdr:row>
      <xdr:rowOff>144780</xdr:rowOff>
    </xdr:from>
    <xdr:to>
      <xdr:col>2</xdr:col>
      <xdr:colOff>228600</xdr:colOff>
      <xdr:row>19</xdr:row>
      <xdr:rowOff>53340</xdr:rowOff>
    </xdr:to>
    <mc:AlternateContent xmlns:mc="http://schemas.openxmlformats.org/markup-compatibility/2006">
      <mc:Choice xmlns:a14="http://schemas.microsoft.com/office/drawing/2010/main" Requires="a14">
        <xdr:graphicFrame macro="">
          <xdr:nvGraphicFramePr>
            <xdr:cNvPr id="31" name="Category 1">
              <a:extLst>
                <a:ext uri="{FF2B5EF4-FFF2-40B4-BE49-F238E27FC236}">
                  <a16:creationId xmlns:a16="http://schemas.microsoft.com/office/drawing/2014/main" id="{2C303EA0-7DEF-4D3A-A30F-B53889EA16CD}"/>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99060" y="2339340"/>
              <a:ext cx="134874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533400</xdr:colOff>
      <xdr:row>14</xdr:row>
      <xdr:rowOff>38100</xdr:rowOff>
    </xdr:from>
    <xdr:to>
      <xdr:col>22</xdr:col>
      <xdr:colOff>541020</xdr:colOff>
      <xdr:row>27</xdr:row>
      <xdr:rowOff>0</xdr:rowOff>
    </xdr:to>
    <xdr:graphicFrame macro="">
      <xdr:nvGraphicFramePr>
        <xdr:cNvPr id="32" name="Chart 31">
          <a:extLst>
            <a:ext uri="{FF2B5EF4-FFF2-40B4-BE49-F238E27FC236}">
              <a16:creationId xmlns:a16="http://schemas.microsoft.com/office/drawing/2014/main" id="{9A2245DB-F6D0-414A-86AB-5EF9A927B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106680</xdr:colOff>
      <xdr:row>19</xdr:row>
      <xdr:rowOff>53340</xdr:rowOff>
    </xdr:from>
    <xdr:to>
      <xdr:col>2</xdr:col>
      <xdr:colOff>236220</xdr:colOff>
      <xdr:row>25</xdr:row>
      <xdr:rowOff>91440</xdr:rowOff>
    </xdr:to>
    <mc:AlternateContent xmlns:mc="http://schemas.openxmlformats.org/markup-compatibility/2006">
      <mc:Choice xmlns:a14="http://schemas.microsoft.com/office/drawing/2010/main" Requires="a14">
        <xdr:graphicFrame macro="">
          <xdr:nvGraphicFramePr>
            <xdr:cNvPr id="33" name="Payment Method 1">
              <a:extLst>
                <a:ext uri="{FF2B5EF4-FFF2-40B4-BE49-F238E27FC236}">
                  <a16:creationId xmlns:a16="http://schemas.microsoft.com/office/drawing/2014/main" id="{F96CF394-8A0B-435C-B956-526892B40B42}"/>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dr:sp macro="" textlink="">
          <xdr:nvSpPr>
            <xdr:cNvPr id="0" name=""/>
            <xdr:cNvSpPr>
              <a:spLocks noTextEdit="1"/>
            </xdr:cNvSpPr>
          </xdr:nvSpPr>
          <xdr:spPr>
            <a:xfrm>
              <a:off x="106680" y="3528060"/>
              <a:ext cx="134874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518160</xdr:colOff>
      <xdr:row>31</xdr:row>
      <xdr:rowOff>76200</xdr:rowOff>
    </xdr:from>
    <xdr:ext cx="876300" cy="264560"/>
    <xdr:sp macro="" textlink="$C$52">
      <xdr:nvSpPr>
        <xdr:cNvPr id="35" name="TextBox 34">
          <a:extLst>
            <a:ext uri="{FF2B5EF4-FFF2-40B4-BE49-F238E27FC236}">
              <a16:creationId xmlns:a16="http://schemas.microsoft.com/office/drawing/2014/main" id="{AFC8C92F-0058-4D97-924C-540B3F4AAF26}"/>
            </a:ext>
          </a:extLst>
        </xdr:cNvPr>
        <xdr:cNvSpPr txBox="1"/>
      </xdr:nvSpPr>
      <xdr:spPr>
        <a:xfrm>
          <a:off x="1737360" y="5745480"/>
          <a:ext cx="876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9A789EE-DD09-409F-91F9-A4F9867AA698}" type="TxLink">
            <a:rPr lang="en-US" sz="1100" b="0" i="0" u="none" strike="noStrike">
              <a:solidFill>
                <a:srgbClr val="000000"/>
              </a:solidFill>
              <a:latin typeface="Aptos Narrow"/>
            </a:rPr>
            <a:t> </a:t>
          </a:fld>
          <a:endParaRPr lang="en-US" sz="1100"/>
        </a:p>
      </xdr:txBody>
    </xdr:sp>
    <xdr:clientData/>
  </xdr:oneCellAnchor>
  <xdr:oneCellAnchor>
    <xdr:from>
      <xdr:col>3</xdr:col>
      <xdr:colOff>60960</xdr:colOff>
      <xdr:row>32</xdr:row>
      <xdr:rowOff>45720</xdr:rowOff>
    </xdr:from>
    <xdr:ext cx="876300" cy="264560"/>
    <xdr:sp macro="" textlink="$C$52">
      <xdr:nvSpPr>
        <xdr:cNvPr id="36" name="TextBox 35">
          <a:extLst>
            <a:ext uri="{FF2B5EF4-FFF2-40B4-BE49-F238E27FC236}">
              <a16:creationId xmlns:a16="http://schemas.microsoft.com/office/drawing/2014/main" id="{2DFCCCD2-8743-4B79-B3DC-72C06F62D95C}"/>
            </a:ext>
          </a:extLst>
        </xdr:cNvPr>
        <xdr:cNvSpPr txBox="1"/>
      </xdr:nvSpPr>
      <xdr:spPr>
        <a:xfrm>
          <a:off x="1889760" y="5897880"/>
          <a:ext cx="876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9A789EE-DD09-409F-91F9-A4F9867AA698}" type="TxLink">
            <a:rPr lang="en-US" sz="1100" b="0" i="0" u="none" strike="noStrike">
              <a:solidFill>
                <a:srgbClr val="000000"/>
              </a:solidFill>
              <a:latin typeface="Aptos Narrow"/>
            </a:rPr>
            <a:t> </a:t>
          </a:fld>
          <a:endParaRPr lang="en-US" sz="1100"/>
        </a:p>
      </xdr:txBody>
    </xdr:sp>
    <xdr:clientData/>
  </xdr:oneCellAnchor>
  <xdr:oneCellAnchor>
    <xdr:from>
      <xdr:col>3</xdr:col>
      <xdr:colOff>213360</xdr:colOff>
      <xdr:row>33</xdr:row>
      <xdr:rowOff>15240</xdr:rowOff>
    </xdr:from>
    <xdr:ext cx="876300" cy="264560"/>
    <xdr:sp macro="" textlink="$C$52">
      <xdr:nvSpPr>
        <xdr:cNvPr id="37" name="TextBox 36">
          <a:extLst>
            <a:ext uri="{FF2B5EF4-FFF2-40B4-BE49-F238E27FC236}">
              <a16:creationId xmlns:a16="http://schemas.microsoft.com/office/drawing/2014/main" id="{28224E7C-967C-43E8-AD7D-3D8F28BAE42E}"/>
            </a:ext>
          </a:extLst>
        </xdr:cNvPr>
        <xdr:cNvSpPr txBox="1"/>
      </xdr:nvSpPr>
      <xdr:spPr>
        <a:xfrm>
          <a:off x="2042160" y="6050280"/>
          <a:ext cx="876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9A789EE-DD09-409F-91F9-A4F9867AA698}" type="TxLink">
            <a:rPr lang="en-US" sz="1100" b="0" i="0" u="none" strike="noStrike">
              <a:solidFill>
                <a:srgbClr val="000000"/>
              </a:solidFill>
              <a:latin typeface="Aptos Narrow"/>
            </a:rPr>
            <a:t> </a:t>
          </a:fld>
          <a:endParaRPr lang="en-US" sz="1100"/>
        </a:p>
      </xdr:txBody>
    </xdr:sp>
    <xdr:clientData/>
  </xdr:oneCellAnchor>
  <xdr:oneCellAnchor>
    <xdr:from>
      <xdr:col>6</xdr:col>
      <xdr:colOff>0</xdr:colOff>
      <xdr:row>36</xdr:row>
      <xdr:rowOff>0</xdr:rowOff>
    </xdr:from>
    <xdr:ext cx="876300" cy="264560"/>
    <xdr:sp macro="" textlink="$C$52">
      <xdr:nvSpPr>
        <xdr:cNvPr id="38" name="TextBox 37">
          <a:extLst>
            <a:ext uri="{FF2B5EF4-FFF2-40B4-BE49-F238E27FC236}">
              <a16:creationId xmlns:a16="http://schemas.microsoft.com/office/drawing/2014/main" id="{F2E936CE-4D8B-41DF-881C-951E95A0ED88}"/>
            </a:ext>
          </a:extLst>
        </xdr:cNvPr>
        <xdr:cNvSpPr txBox="1"/>
      </xdr:nvSpPr>
      <xdr:spPr>
        <a:xfrm>
          <a:off x="3657600" y="6583680"/>
          <a:ext cx="876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9A789EE-DD09-409F-91F9-A4F9867AA698}" type="TxLink">
            <a:rPr lang="en-US" sz="1100" b="0" i="0" u="none" strike="noStrike">
              <a:solidFill>
                <a:srgbClr val="000000"/>
              </a:solidFill>
              <a:latin typeface="Aptos Narrow"/>
            </a:rPr>
            <a:t> </a:t>
          </a:fld>
          <a:endParaRPr lang="en-US" sz="1100"/>
        </a:p>
      </xdr:txBody>
    </xdr:sp>
    <xdr:clientData/>
  </xdr:oneCellAnchor>
  <xdr:oneCellAnchor>
    <xdr:from>
      <xdr:col>5</xdr:col>
      <xdr:colOff>0</xdr:colOff>
      <xdr:row>1</xdr:row>
      <xdr:rowOff>91440</xdr:rowOff>
    </xdr:from>
    <xdr:ext cx="569771" cy="280205"/>
    <xdr:sp macro="" textlink="Pivotable!$C$44">
      <xdr:nvSpPr>
        <xdr:cNvPr id="39" name="TextBox 38">
          <a:extLst>
            <a:ext uri="{FF2B5EF4-FFF2-40B4-BE49-F238E27FC236}">
              <a16:creationId xmlns:a16="http://schemas.microsoft.com/office/drawing/2014/main" id="{7A0482F1-3434-41E5-4EE0-ACF01BB73CEC}"/>
            </a:ext>
          </a:extLst>
        </xdr:cNvPr>
        <xdr:cNvSpPr txBox="1"/>
      </xdr:nvSpPr>
      <xdr:spPr>
        <a:xfrm>
          <a:off x="3048000" y="274320"/>
          <a:ext cx="56977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3217DC8-161D-48B3-B8A8-5544F10F49FD}" type="TxLink">
            <a:rPr lang="en-US" sz="1200" b="1" i="0" u="none" strike="noStrike">
              <a:solidFill>
                <a:srgbClr val="000000"/>
              </a:solidFill>
              <a:latin typeface="Aptos Narrow"/>
            </a:rPr>
            <a:t>$5.4M</a:t>
          </a:fld>
          <a:endParaRPr lang="en-US" sz="1200" b="1"/>
        </a:p>
      </xdr:txBody>
    </xdr:sp>
    <xdr:clientData/>
  </xdr:oneCellAnchor>
  <xdr:oneCellAnchor>
    <xdr:from>
      <xdr:col>7</xdr:col>
      <xdr:colOff>220980</xdr:colOff>
      <xdr:row>1</xdr:row>
      <xdr:rowOff>106680</xdr:rowOff>
    </xdr:from>
    <xdr:ext cx="569771" cy="280205"/>
    <xdr:sp macro="" textlink="Pivotable!$D$42">
      <xdr:nvSpPr>
        <xdr:cNvPr id="40" name="TextBox 39">
          <a:extLst>
            <a:ext uri="{FF2B5EF4-FFF2-40B4-BE49-F238E27FC236}">
              <a16:creationId xmlns:a16="http://schemas.microsoft.com/office/drawing/2014/main" id="{3F2A3B97-3CB1-5788-C3D5-E8D1EF8C1E7A}"/>
            </a:ext>
          </a:extLst>
        </xdr:cNvPr>
        <xdr:cNvSpPr txBox="1"/>
      </xdr:nvSpPr>
      <xdr:spPr>
        <a:xfrm>
          <a:off x="4488180" y="289560"/>
          <a:ext cx="56977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896EFF8-0ECF-4673-9D18-A77BAFB31D94}" type="TxLink">
            <a:rPr lang="en-US" sz="1200" b="1" i="0" u="none" strike="noStrike">
              <a:solidFill>
                <a:srgbClr val="000000"/>
              </a:solidFill>
              <a:latin typeface="Aptos Narrow"/>
            </a:rPr>
            <a:t>$2.3M</a:t>
          </a:fld>
          <a:endParaRPr lang="en-US" sz="1200" b="1"/>
        </a:p>
      </xdr:txBody>
    </xdr:sp>
    <xdr:clientData/>
  </xdr:oneCellAnchor>
  <xdr:oneCellAnchor>
    <xdr:from>
      <xdr:col>12</xdr:col>
      <xdr:colOff>373380</xdr:colOff>
      <xdr:row>1</xdr:row>
      <xdr:rowOff>121920</xdr:rowOff>
    </xdr:from>
    <xdr:ext cx="653705" cy="280205"/>
    <xdr:sp macro="" textlink="Pivotable!E42">
      <xdr:nvSpPr>
        <xdr:cNvPr id="41" name="TextBox 40">
          <a:extLst>
            <a:ext uri="{FF2B5EF4-FFF2-40B4-BE49-F238E27FC236}">
              <a16:creationId xmlns:a16="http://schemas.microsoft.com/office/drawing/2014/main" id="{2ADDA031-909A-6BD3-39FF-EEBFE0818AFD}"/>
            </a:ext>
          </a:extLst>
        </xdr:cNvPr>
        <xdr:cNvSpPr txBox="1"/>
      </xdr:nvSpPr>
      <xdr:spPr>
        <a:xfrm>
          <a:off x="7688580" y="304800"/>
          <a:ext cx="65370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B34ADDC-31DD-40B4-9A00-11F4881CD32F}" type="TxLink">
            <a:rPr lang="en-US" sz="1200" b="1" i="0" u="none" strike="noStrike">
              <a:solidFill>
                <a:srgbClr val="000000"/>
              </a:solidFill>
              <a:latin typeface="Aptos Narrow"/>
            </a:rPr>
            <a:t>42.18%</a:t>
          </a:fld>
          <a:endParaRPr lang="en-US" sz="1200" b="1"/>
        </a:p>
      </xdr:txBody>
    </xdr:sp>
    <xdr:clientData/>
  </xdr:oneCellAnchor>
  <xdr:oneCellAnchor>
    <xdr:from>
      <xdr:col>10</xdr:col>
      <xdr:colOff>68580</xdr:colOff>
      <xdr:row>29</xdr:row>
      <xdr:rowOff>152400</xdr:rowOff>
    </xdr:from>
    <xdr:ext cx="509498" cy="264560"/>
    <xdr:sp macro="" textlink="Pivotable!F42">
      <xdr:nvSpPr>
        <xdr:cNvPr id="42" name="TextBox 41">
          <a:extLst>
            <a:ext uri="{FF2B5EF4-FFF2-40B4-BE49-F238E27FC236}">
              <a16:creationId xmlns:a16="http://schemas.microsoft.com/office/drawing/2014/main" id="{7F166B59-1ECB-E5E3-82CD-1697A468DAA7}"/>
            </a:ext>
          </a:extLst>
        </xdr:cNvPr>
        <xdr:cNvSpPr txBox="1"/>
      </xdr:nvSpPr>
      <xdr:spPr>
        <a:xfrm>
          <a:off x="6164580" y="5455920"/>
          <a:ext cx="50949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6848DBB-5A01-47C6-A6D5-D81F39592A84}" type="TxLink">
            <a:rPr lang="en-US" sz="1100" b="0" i="0" u="none" strike="noStrike">
              <a:solidFill>
                <a:srgbClr val="000000"/>
              </a:solidFill>
              <a:latin typeface="Aptos Narrow"/>
            </a:rPr>
            <a:t>20.0K</a:t>
          </a:fld>
          <a:endParaRPr lang="en-US" sz="1100"/>
        </a:p>
      </xdr:txBody>
    </xdr:sp>
    <xdr:clientData/>
  </xdr:oneCellAnchor>
  <xdr:oneCellAnchor>
    <xdr:from>
      <xdr:col>9</xdr:col>
      <xdr:colOff>571500</xdr:colOff>
      <xdr:row>1</xdr:row>
      <xdr:rowOff>106680</xdr:rowOff>
    </xdr:from>
    <xdr:ext cx="702052" cy="280205"/>
    <xdr:sp macro="" textlink="Pivotable!F38">
      <xdr:nvSpPr>
        <xdr:cNvPr id="43" name="TextBox 42">
          <a:extLst>
            <a:ext uri="{FF2B5EF4-FFF2-40B4-BE49-F238E27FC236}">
              <a16:creationId xmlns:a16="http://schemas.microsoft.com/office/drawing/2014/main" id="{8D326D48-61A5-B076-F315-07C53DD74967}"/>
            </a:ext>
          </a:extLst>
        </xdr:cNvPr>
        <xdr:cNvSpPr txBox="1"/>
      </xdr:nvSpPr>
      <xdr:spPr>
        <a:xfrm>
          <a:off x="6057900" y="289560"/>
          <a:ext cx="70205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294F217-6840-41A2-AB68-B43526F2CC2F}" type="TxLink">
            <a:rPr lang="en-US" sz="1200" b="1" i="0" u="none" strike="noStrike">
              <a:solidFill>
                <a:srgbClr val="000000"/>
              </a:solidFill>
              <a:latin typeface="Aptos Narrow"/>
            </a:rPr>
            <a:t>$438.3K</a:t>
          </a:fld>
          <a:endParaRPr lang="en-US" sz="1200" b="1"/>
        </a:p>
      </xdr:txBody>
    </xdr:sp>
    <xdr:clientData/>
  </xdr:oneCellAnchor>
  <xdr:oneCellAnchor>
    <xdr:from>
      <xdr:col>15</xdr:col>
      <xdr:colOff>243840</xdr:colOff>
      <xdr:row>1</xdr:row>
      <xdr:rowOff>91440</xdr:rowOff>
    </xdr:from>
    <xdr:ext cx="575735" cy="280205"/>
    <xdr:sp macro="" textlink="Pivotable!G38">
      <xdr:nvSpPr>
        <xdr:cNvPr id="44" name="TextBox 43">
          <a:extLst>
            <a:ext uri="{FF2B5EF4-FFF2-40B4-BE49-F238E27FC236}">
              <a16:creationId xmlns:a16="http://schemas.microsoft.com/office/drawing/2014/main" id="{CDFEB5B8-BB01-CFE1-440E-A89FD7D493BE}"/>
            </a:ext>
          </a:extLst>
        </xdr:cNvPr>
        <xdr:cNvSpPr txBox="1"/>
      </xdr:nvSpPr>
      <xdr:spPr>
        <a:xfrm>
          <a:off x="9387840" y="274320"/>
          <a:ext cx="5757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1F86C11-2CC2-4DC0-ACFA-D9937F3957FA}" type="TxLink">
            <a:rPr lang="en-US" sz="1200" b="1" i="0" u="none" strike="noStrike">
              <a:solidFill>
                <a:srgbClr val="000000"/>
              </a:solidFill>
              <a:latin typeface="Aptos Narrow"/>
            </a:rPr>
            <a:t>8.05%</a:t>
          </a:fld>
          <a:endParaRPr lang="en-US" sz="1200" b="1"/>
        </a:p>
      </xdr:txBody>
    </xdr:sp>
    <xdr:clientData/>
  </xdr:oneCellAnchor>
  <xdr:oneCellAnchor>
    <xdr:from>
      <xdr:col>20</xdr:col>
      <xdr:colOff>441960</xdr:colOff>
      <xdr:row>1</xdr:row>
      <xdr:rowOff>91440</xdr:rowOff>
    </xdr:from>
    <xdr:ext cx="624082" cy="280205"/>
    <xdr:sp macro="" textlink="Pivotable!J38">
      <xdr:nvSpPr>
        <xdr:cNvPr id="45" name="TextBox 44">
          <a:extLst>
            <a:ext uri="{FF2B5EF4-FFF2-40B4-BE49-F238E27FC236}">
              <a16:creationId xmlns:a16="http://schemas.microsoft.com/office/drawing/2014/main" id="{12ED1077-A268-632C-664F-67BD098BCD36}"/>
            </a:ext>
          </a:extLst>
        </xdr:cNvPr>
        <xdr:cNvSpPr txBox="1"/>
      </xdr:nvSpPr>
      <xdr:spPr>
        <a:xfrm>
          <a:off x="12633960" y="274320"/>
          <a:ext cx="624082" cy="280205"/>
        </a:xfrm>
        <a:prstGeom prst="rect">
          <a:avLst/>
        </a:prstGeom>
        <a:solidFill>
          <a:schemeClr val="bg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FEB426B-299C-4DAC-AB7B-DD7C7A0B82BC}" type="TxLink">
            <a:rPr lang="en-US" sz="1200" b="1" i="0" u="none" strike="noStrike">
              <a:solidFill>
                <a:srgbClr val="000000"/>
              </a:solidFill>
              <a:latin typeface="Aptos Narrow"/>
            </a:rPr>
            <a:t>606.1K</a:t>
          </a:fld>
          <a:endParaRPr lang="en-US" sz="1200" b="1"/>
        </a:p>
      </xdr:txBody>
    </xdr:sp>
    <xdr:clientData/>
  </xdr:oneCellAnchor>
  <xdr:oneCellAnchor>
    <xdr:from>
      <xdr:col>18</xdr:col>
      <xdr:colOff>7620</xdr:colOff>
      <xdr:row>1</xdr:row>
      <xdr:rowOff>68580</xdr:rowOff>
    </xdr:from>
    <xdr:ext cx="569771" cy="280205"/>
    <xdr:sp macro="" textlink="Pivotable!B38">
      <xdr:nvSpPr>
        <xdr:cNvPr id="46" name="TextBox 45">
          <a:extLst>
            <a:ext uri="{FF2B5EF4-FFF2-40B4-BE49-F238E27FC236}">
              <a16:creationId xmlns:a16="http://schemas.microsoft.com/office/drawing/2014/main" id="{31E576ED-1FCF-6CA3-C20C-0230C30111CF}"/>
            </a:ext>
          </a:extLst>
        </xdr:cNvPr>
        <xdr:cNvSpPr txBox="1"/>
      </xdr:nvSpPr>
      <xdr:spPr>
        <a:xfrm>
          <a:off x="10980420" y="251460"/>
          <a:ext cx="56977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13E4D01-0B3C-4F0A-A613-25D5E81615EB}" type="TxLink">
            <a:rPr lang="en-US" sz="1200" b="1" i="0" u="none" strike="noStrike">
              <a:solidFill>
                <a:srgbClr val="000000"/>
              </a:solidFill>
              <a:latin typeface="Aptos Narrow"/>
            </a:rPr>
            <a:t>$3.1M</a:t>
          </a:fld>
          <a:endParaRPr lang="en-US" sz="1200" b="1"/>
        </a:p>
      </xdr:txBody>
    </xdr:sp>
    <xdr:clientData/>
  </xdr:oneCellAnchor>
</xdr:wsDr>
</file>

<file path=xl/drawings/drawing4.xml><?xml version="1.0" encoding="utf-8"?>
<c:userShapes xmlns:c="http://schemas.openxmlformats.org/drawingml/2006/chart">
  <cdr:relSizeAnchor xmlns:cdr="http://schemas.openxmlformats.org/drawingml/2006/chartDrawing">
    <cdr:from>
      <cdr:x>0.19826</cdr:x>
      <cdr:y>0.01475</cdr:y>
    </cdr:from>
    <cdr:to>
      <cdr:x>0.83923</cdr:x>
      <cdr:y>0.11799</cdr:y>
    </cdr:to>
    <cdr:sp macro="" textlink="">
      <cdr:nvSpPr>
        <cdr:cNvPr id="2" name="Rectangle: Top Corners Rounded 1">
          <a:extLst xmlns:a="http://schemas.openxmlformats.org/drawingml/2006/main">
            <a:ext uri="{FF2B5EF4-FFF2-40B4-BE49-F238E27FC236}">
              <a16:creationId xmlns:a16="http://schemas.microsoft.com/office/drawing/2014/main" id="{E36F06A7-663B-C9D7-36F2-FAFF165AAA7C}"/>
            </a:ext>
          </a:extLst>
        </cdr:cNvPr>
        <cdr:cNvSpPr/>
      </cdr:nvSpPr>
      <cdr:spPr>
        <a:xfrm xmlns:a="http://schemas.openxmlformats.org/drawingml/2006/main">
          <a:off x="1024282" y="36079"/>
          <a:ext cx="3311497" cy="252527"/>
        </a:xfrm>
        <a:prstGeom xmlns:a="http://schemas.openxmlformats.org/drawingml/2006/main" prst="round2SameRect">
          <a:avLst/>
        </a:prstGeom>
        <a:solidFill xmlns:a="http://schemas.openxmlformats.org/drawingml/2006/main">
          <a:schemeClr val="bg1">
            <a:lumMod val="7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rtl="0"/>
          <a:r>
            <a:rPr lang="en-US" sz="1200" b="1" i="0" baseline="0">
              <a:solidFill>
                <a:schemeClr val="tx1"/>
              </a:solidFill>
              <a:effectLst/>
              <a:latin typeface="+mn-lt"/>
              <a:ea typeface="+mn-ea"/>
              <a:cs typeface="+mn-cs"/>
            </a:rPr>
            <a:t>Total Revenue and Profit margin Percent by Store</a:t>
          </a:r>
          <a:endParaRPr lang="en-US" sz="1200" b="1">
            <a:solidFill>
              <a:schemeClr val="tx1"/>
            </a:solidFill>
            <a:effectLst/>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0.15584</cdr:x>
      <cdr:y>0.07778</cdr:y>
    </cdr:from>
    <cdr:to>
      <cdr:x>0.85714</cdr:x>
      <cdr:y>0.37778</cdr:y>
    </cdr:to>
    <cdr:sp macro="" textlink="">
      <cdr:nvSpPr>
        <cdr:cNvPr id="2" name="TextBox 1">
          <a:extLst xmlns:a="http://schemas.openxmlformats.org/drawingml/2006/main">
            <a:ext uri="{FF2B5EF4-FFF2-40B4-BE49-F238E27FC236}">
              <a16:creationId xmlns:a16="http://schemas.microsoft.com/office/drawing/2014/main" id="{601CD421-DC31-B145-D3BD-65344D7FE096}"/>
            </a:ext>
          </a:extLst>
        </cdr:cNvPr>
        <cdr:cNvSpPr txBox="1"/>
      </cdr:nvSpPr>
      <cdr:spPr>
        <a:xfrm xmlns:a="http://schemas.openxmlformats.org/drawingml/2006/main">
          <a:off x="274320" y="53340"/>
          <a:ext cx="1234440" cy="2057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0.48052</cdr:x>
      <cdr:y>0</cdr:y>
    </cdr:from>
    <cdr:to>
      <cdr:x>1</cdr:x>
      <cdr:y>1</cdr:y>
    </cdr:to>
    <cdr:sp macro="" textlink="">
      <cdr:nvSpPr>
        <cdr:cNvPr id="3" name="TextBox 2">
          <a:extLst xmlns:a="http://schemas.openxmlformats.org/drawingml/2006/main">
            <a:ext uri="{FF2B5EF4-FFF2-40B4-BE49-F238E27FC236}">
              <a16:creationId xmlns:a16="http://schemas.microsoft.com/office/drawing/2014/main" id="{F6B9CAAC-BAE2-8B91-43CA-8BB6FAE239A0}"/>
            </a:ext>
          </a:extLst>
        </cdr:cNvPr>
        <cdr:cNvSpPr txBox="1"/>
      </cdr:nvSpPr>
      <cdr:spPr>
        <a:xfrm xmlns:a="http://schemas.openxmlformats.org/drawingml/2006/main">
          <a:off x="1234440" y="9906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userShapes>
</file>

<file path=xl/drawings/drawing6.xml><?xml version="1.0" encoding="utf-8"?>
<c:userShapes xmlns:c="http://schemas.openxmlformats.org/drawingml/2006/chart">
  <cdr:relSizeAnchor xmlns:cdr="http://schemas.openxmlformats.org/drawingml/2006/chartDrawing">
    <cdr:from>
      <cdr:x>0.46667</cdr:x>
      <cdr:y>0.07692</cdr:y>
    </cdr:from>
    <cdr:to>
      <cdr:x>1</cdr:x>
      <cdr:y>1</cdr:y>
    </cdr:to>
    <cdr:sp macro="" textlink="">
      <cdr:nvSpPr>
        <cdr:cNvPr id="2" name="TextBox 1">
          <a:extLst xmlns:a="http://schemas.openxmlformats.org/drawingml/2006/main">
            <a:ext uri="{FF2B5EF4-FFF2-40B4-BE49-F238E27FC236}">
              <a16:creationId xmlns:a16="http://schemas.microsoft.com/office/drawing/2014/main" id="{EC18DDC9-9BFF-F71E-7083-D578F50597DA}"/>
            </a:ext>
          </a:extLst>
        </cdr:cNvPr>
        <cdr:cNvSpPr txBox="1"/>
      </cdr:nvSpPr>
      <cdr:spPr>
        <a:xfrm xmlns:a="http://schemas.openxmlformats.org/drawingml/2006/main">
          <a:off x="822960" y="18288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0.46667</cdr:x>
      <cdr:y>0.07692</cdr:y>
    </cdr:from>
    <cdr:to>
      <cdr:x>1</cdr:x>
      <cdr:y>1</cdr:y>
    </cdr:to>
    <cdr:sp macro="" textlink="">
      <cdr:nvSpPr>
        <cdr:cNvPr id="3" name="TextBox 2">
          <a:extLst xmlns:a="http://schemas.openxmlformats.org/drawingml/2006/main">
            <a:ext uri="{FF2B5EF4-FFF2-40B4-BE49-F238E27FC236}">
              <a16:creationId xmlns:a16="http://schemas.microsoft.com/office/drawing/2014/main" id="{11F95F6D-47F1-6A7A-44B2-2814B8FC2429}"/>
            </a:ext>
          </a:extLst>
        </cdr:cNvPr>
        <cdr:cNvSpPr txBox="1"/>
      </cdr:nvSpPr>
      <cdr:spPr>
        <a:xfrm xmlns:a="http://schemas.openxmlformats.org/drawingml/2006/main">
          <a:off x="937260" y="12954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userShapes>
</file>

<file path=xl/drawings/drawing7.xml><?xml version="1.0" encoding="utf-8"?>
<c:userShapes xmlns:c="http://schemas.openxmlformats.org/drawingml/2006/chart">
  <cdr:relSizeAnchor xmlns:cdr="http://schemas.openxmlformats.org/drawingml/2006/chartDrawing">
    <cdr:from>
      <cdr:x>0.21365</cdr:x>
      <cdr:y>0</cdr:y>
    </cdr:from>
    <cdr:to>
      <cdr:x>0.39169</cdr:x>
      <cdr:y>0.49793</cdr:y>
    </cdr:to>
    <cdr:sp macro="" textlink="">
      <cdr:nvSpPr>
        <cdr:cNvPr id="2" name="TextBox 1">
          <a:extLst xmlns:a="http://schemas.openxmlformats.org/drawingml/2006/main">
            <a:ext uri="{FF2B5EF4-FFF2-40B4-BE49-F238E27FC236}">
              <a16:creationId xmlns:a16="http://schemas.microsoft.com/office/drawing/2014/main" id="{9A0FD207-786B-EDB5-B6BC-44242CFA0E36}"/>
            </a:ext>
          </a:extLst>
        </cdr:cNvPr>
        <cdr:cNvSpPr txBox="1"/>
      </cdr:nvSpPr>
      <cdr:spPr>
        <a:xfrm xmlns:a="http://schemas.openxmlformats.org/drawingml/2006/main">
          <a:off x="1108676" y="0"/>
          <a:ext cx="923897" cy="9181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kern="1200">
              <a:solidFill>
                <a:schemeClr val="tx1"/>
              </a:solidFill>
            </a:rPr>
            <a:t>Revenue</a:t>
          </a:r>
          <a:r>
            <a:rPr lang="en-US" sz="1200" b="1" kern="1200" baseline="0">
              <a:solidFill>
                <a:schemeClr val="tx1"/>
              </a:solidFill>
            </a:rPr>
            <a:t> and Profit Margin Percent by Product</a:t>
          </a:r>
          <a:endParaRPr lang="en-US" sz="1200" b="1" kern="1200">
            <a:solidFill>
              <a:schemeClr val="tx1"/>
            </a:solidFill>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30480</xdr:colOff>
      <xdr:row>4</xdr:row>
      <xdr:rowOff>160020</xdr:rowOff>
    </xdr:to>
    <xdr:sp macro="" textlink="">
      <xdr:nvSpPr>
        <xdr:cNvPr id="2" name="Rectangle: Top Corners Rounded 1">
          <a:extLst>
            <a:ext uri="{FF2B5EF4-FFF2-40B4-BE49-F238E27FC236}">
              <a16:creationId xmlns:a16="http://schemas.microsoft.com/office/drawing/2014/main" id="{DD5E1C94-38B1-4F59-A070-7BF17B758636}"/>
            </a:ext>
          </a:extLst>
        </xdr:cNvPr>
        <xdr:cNvSpPr/>
      </xdr:nvSpPr>
      <xdr:spPr>
        <a:xfrm>
          <a:off x="0" y="0"/>
          <a:ext cx="15270480" cy="891540"/>
        </a:xfrm>
        <a:prstGeom prst="round2SameRect">
          <a:avLst>
            <a:gd name="adj1" fmla="val 16667"/>
            <a:gd name="adj2" fmla="val 7000"/>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53340</xdr:colOff>
      <xdr:row>0</xdr:row>
      <xdr:rowOff>60960</xdr:rowOff>
    </xdr:from>
    <xdr:to>
      <xdr:col>5</xdr:col>
      <xdr:colOff>60960</xdr:colOff>
      <xdr:row>3</xdr:row>
      <xdr:rowOff>83820</xdr:rowOff>
    </xdr:to>
    <xdr:sp macro="" textlink="">
      <xdr:nvSpPr>
        <xdr:cNvPr id="4" name="Rectangle: Top Corners Rounded 3">
          <a:extLst>
            <a:ext uri="{FF2B5EF4-FFF2-40B4-BE49-F238E27FC236}">
              <a16:creationId xmlns:a16="http://schemas.microsoft.com/office/drawing/2014/main" id="{4BF50D02-38FA-426B-A130-564232A50039}"/>
            </a:ext>
          </a:extLst>
        </xdr:cNvPr>
        <xdr:cNvSpPr/>
      </xdr:nvSpPr>
      <xdr:spPr>
        <a:xfrm>
          <a:off x="53340" y="60960"/>
          <a:ext cx="3055620" cy="571500"/>
        </a:xfrm>
        <a:prstGeom prst="round2SameRect">
          <a:avLst>
            <a:gd name="adj1" fmla="val 16667"/>
            <a:gd name="adj2" fmla="val 4000"/>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chemeClr val="tx1"/>
              </a:solidFill>
            </a:rPr>
            <a:t>Beverage</a:t>
          </a:r>
          <a:r>
            <a:rPr lang="en-US" sz="2800" baseline="0">
              <a:solidFill>
                <a:schemeClr val="tx1"/>
              </a:solidFill>
            </a:rPr>
            <a:t> Sales</a:t>
          </a:r>
          <a:endParaRPr lang="en-US" sz="2800">
            <a:solidFill>
              <a:schemeClr val="tx1"/>
            </a:solidFill>
          </a:endParaRPr>
        </a:p>
      </xdr:txBody>
    </xdr:sp>
    <xdr:clientData/>
  </xdr:twoCellAnchor>
  <xdr:twoCellAnchor>
    <xdr:from>
      <xdr:col>4</xdr:col>
      <xdr:colOff>91440</xdr:colOff>
      <xdr:row>0</xdr:row>
      <xdr:rowOff>0</xdr:rowOff>
    </xdr:from>
    <xdr:to>
      <xdr:col>6</xdr:col>
      <xdr:colOff>601980</xdr:colOff>
      <xdr:row>4</xdr:row>
      <xdr:rowOff>144780</xdr:rowOff>
    </xdr:to>
    <xdr:graphicFrame macro="">
      <xdr:nvGraphicFramePr>
        <xdr:cNvPr id="5" name="Chart 4">
          <a:extLst>
            <a:ext uri="{FF2B5EF4-FFF2-40B4-BE49-F238E27FC236}">
              <a16:creationId xmlns:a16="http://schemas.microsoft.com/office/drawing/2014/main" id="{FAB22D24-9FC6-42DD-BD4D-F3FA5D03C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0</xdr:row>
      <xdr:rowOff>68580</xdr:rowOff>
    </xdr:from>
    <xdr:to>
      <xdr:col>10</xdr:col>
      <xdr:colOff>297180</xdr:colOff>
      <xdr:row>4</xdr:row>
      <xdr:rowOff>144780</xdr:rowOff>
    </xdr:to>
    <xdr:graphicFrame macro="">
      <xdr:nvGraphicFramePr>
        <xdr:cNvPr id="6" name="Chart 5">
          <a:extLst>
            <a:ext uri="{FF2B5EF4-FFF2-40B4-BE49-F238E27FC236}">
              <a16:creationId xmlns:a16="http://schemas.microsoft.com/office/drawing/2014/main" id="{446DB621-429F-4D17-8545-F6688255B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502920</xdr:colOff>
      <xdr:row>0</xdr:row>
      <xdr:rowOff>30480</xdr:rowOff>
    </xdr:from>
    <xdr:to>
      <xdr:col>13</xdr:col>
      <xdr:colOff>449580</xdr:colOff>
      <xdr:row>4</xdr:row>
      <xdr:rowOff>152400</xdr:rowOff>
    </xdr:to>
    <xdr:graphicFrame macro="">
      <xdr:nvGraphicFramePr>
        <xdr:cNvPr id="7" name="Chart 6">
          <a:extLst>
            <a:ext uri="{FF2B5EF4-FFF2-40B4-BE49-F238E27FC236}">
              <a16:creationId xmlns:a16="http://schemas.microsoft.com/office/drawing/2014/main" id="{052C29E8-E3A3-4829-9A9B-73F93F0D0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281940</xdr:colOff>
      <xdr:row>0</xdr:row>
      <xdr:rowOff>38100</xdr:rowOff>
    </xdr:from>
    <xdr:to>
      <xdr:col>17</xdr:col>
      <xdr:colOff>121920</xdr:colOff>
      <xdr:row>4</xdr:row>
      <xdr:rowOff>99060</xdr:rowOff>
    </xdr:to>
    <xdr:graphicFrame macro="">
      <xdr:nvGraphicFramePr>
        <xdr:cNvPr id="8" name="Chart 7">
          <a:extLst>
            <a:ext uri="{FF2B5EF4-FFF2-40B4-BE49-F238E27FC236}">
              <a16:creationId xmlns:a16="http://schemas.microsoft.com/office/drawing/2014/main" id="{82019E0F-A555-4B65-BCBB-75E7ECE47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502920</xdr:colOff>
      <xdr:row>0</xdr:row>
      <xdr:rowOff>22860</xdr:rowOff>
    </xdr:from>
    <xdr:to>
      <xdr:col>21</xdr:col>
      <xdr:colOff>38100</xdr:colOff>
      <xdr:row>4</xdr:row>
      <xdr:rowOff>144780</xdr:rowOff>
    </xdr:to>
    <xdr:graphicFrame macro="">
      <xdr:nvGraphicFramePr>
        <xdr:cNvPr id="9" name="Chart 8">
          <a:extLst>
            <a:ext uri="{FF2B5EF4-FFF2-40B4-BE49-F238E27FC236}">
              <a16:creationId xmlns:a16="http://schemas.microsoft.com/office/drawing/2014/main" id="{AD2F8AF2-DCE8-4DEF-8883-B15E0262A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8</xdr:col>
      <xdr:colOff>45720</xdr:colOff>
      <xdr:row>0</xdr:row>
      <xdr:rowOff>45720</xdr:rowOff>
    </xdr:from>
    <xdr:ext cx="1119153" cy="280205"/>
    <xdr:sp macro="" textlink="">
      <xdr:nvSpPr>
        <xdr:cNvPr id="13" name="TextBox 12">
          <a:extLst>
            <a:ext uri="{FF2B5EF4-FFF2-40B4-BE49-F238E27FC236}">
              <a16:creationId xmlns:a16="http://schemas.microsoft.com/office/drawing/2014/main" id="{CC95452D-137A-4AF3-B69B-A5C860305914}"/>
            </a:ext>
          </a:extLst>
        </xdr:cNvPr>
        <xdr:cNvSpPr txBox="1"/>
      </xdr:nvSpPr>
      <xdr:spPr>
        <a:xfrm>
          <a:off x="4922520" y="45720"/>
          <a:ext cx="1119153" cy="280205"/>
        </a:xfrm>
        <a:prstGeom prst="rect">
          <a:avLst/>
        </a:prstGeom>
        <a:solidFill>
          <a:schemeClr val="bg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i="0" u="none" strike="noStrike">
              <a:solidFill>
                <a:schemeClr val="tx1"/>
              </a:solidFill>
              <a:effectLst/>
              <a:latin typeface="+mn-lt"/>
              <a:ea typeface="+mn-ea"/>
              <a:cs typeface="+mn-cs"/>
            </a:rPr>
            <a:t>No of</a:t>
          </a:r>
          <a:r>
            <a:rPr lang="en-US" sz="1200" b="1" i="0" u="none" strike="noStrike" baseline="0">
              <a:solidFill>
                <a:schemeClr val="tx1"/>
              </a:solidFill>
              <a:effectLst/>
              <a:latin typeface="+mn-lt"/>
              <a:ea typeface="+mn-ea"/>
              <a:cs typeface="+mn-cs"/>
            </a:rPr>
            <a:t> Products</a:t>
          </a:r>
          <a:endParaRPr lang="en-US" sz="1200"/>
        </a:p>
      </xdr:txBody>
    </xdr:sp>
    <xdr:clientData/>
  </xdr:oneCellAnchor>
  <xdr:oneCellAnchor>
    <xdr:from>
      <xdr:col>11</xdr:col>
      <xdr:colOff>114300</xdr:colOff>
      <xdr:row>0</xdr:row>
      <xdr:rowOff>45720</xdr:rowOff>
    </xdr:from>
    <xdr:ext cx="1417320" cy="510539"/>
    <xdr:sp macro="" textlink="">
      <xdr:nvSpPr>
        <xdr:cNvPr id="14" name="TextBox 13">
          <a:extLst>
            <a:ext uri="{FF2B5EF4-FFF2-40B4-BE49-F238E27FC236}">
              <a16:creationId xmlns:a16="http://schemas.microsoft.com/office/drawing/2014/main" id="{9D1CC7B3-1EE7-4E59-80F7-E6ABF9BE32E2}"/>
            </a:ext>
          </a:extLst>
        </xdr:cNvPr>
        <xdr:cNvSpPr txBox="1"/>
      </xdr:nvSpPr>
      <xdr:spPr>
        <a:xfrm>
          <a:off x="6819900" y="45720"/>
          <a:ext cx="1417320" cy="5105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b="1" i="0">
              <a:solidFill>
                <a:schemeClr val="tx1"/>
              </a:solidFill>
              <a:effectLst/>
              <a:latin typeface="+mn-lt"/>
              <a:ea typeface="+mn-ea"/>
              <a:cs typeface="+mn-cs"/>
            </a:rPr>
            <a:t>Total Returned</a:t>
          </a:r>
          <a:endParaRPr lang="en-US" sz="1200" b="1">
            <a:effectLst/>
          </a:endParaRPr>
        </a:p>
        <a:p>
          <a:endParaRPr lang="en-US" sz="1100"/>
        </a:p>
      </xdr:txBody>
    </xdr:sp>
    <xdr:clientData/>
  </xdr:oneCellAnchor>
  <xdr:oneCellAnchor>
    <xdr:from>
      <xdr:col>15</xdr:col>
      <xdr:colOff>160020</xdr:colOff>
      <xdr:row>0</xdr:row>
      <xdr:rowOff>15240</xdr:rowOff>
    </xdr:from>
    <xdr:ext cx="924677" cy="280205"/>
    <xdr:sp macro="" textlink="">
      <xdr:nvSpPr>
        <xdr:cNvPr id="15" name="TextBox 14">
          <a:extLst>
            <a:ext uri="{FF2B5EF4-FFF2-40B4-BE49-F238E27FC236}">
              <a16:creationId xmlns:a16="http://schemas.microsoft.com/office/drawing/2014/main" id="{ABE9D583-FB6A-49A8-A718-0BB144BC1B27}"/>
            </a:ext>
          </a:extLst>
        </xdr:cNvPr>
        <xdr:cNvSpPr txBox="1"/>
      </xdr:nvSpPr>
      <xdr:spPr>
        <a:xfrm>
          <a:off x="9304020" y="15240"/>
          <a:ext cx="92467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200" b="1" i="0" u="none" strike="noStrike">
              <a:solidFill>
                <a:schemeClr val="tx1"/>
              </a:solidFill>
              <a:effectLst/>
              <a:latin typeface="+mn-lt"/>
              <a:ea typeface="+mn-ea"/>
              <a:cs typeface="+mn-cs"/>
            </a:rPr>
            <a:t>Total Target</a:t>
          </a:r>
          <a:endParaRPr lang="en-US" sz="1200"/>
        </a:p>
      </xdr:txBody>
    </xdr:sp>
    <xdr:clientData/>
  </xdr:oneCellAnchor>
  <xdr:oneCellAnchor>
    <xdr:from>
      <xdr:col>18</xdr:col>
      <xdr:colOff>388620</xdr:colOff>
      <xdr:row>0</xdr:row>
      <xdr:rowOff>45720</xdr:rowOff>
    </xdr:from>
    <xdr:ext cx="1302408" cy="280205"/>
    <xdr:sp macro="" textlink="">
      <xdr:nvSpPr>
        <xdr:cNvPr id="16" name="TextBox 15">
          <a:extLst>
            <a:ext uri="{FF2B5EF4-FFF2-40B4-BE49-F238E27FC236}">
              <a16:creationId xmlns:a16="http://schemas.microsoft.com/office/drawing/2014/main" id="{E02FBDA1-512C-4883-A5BC-365C4F74E905}"/>
            </a:ext>
          </a:extLst>
        </xdr:cNvPr>
        <xdr:cNvSpPr txBox="1"/>
      </xdr:nvSpPr>
      <xdr:spPr>
        <a:xfrm>
          <a:off x="11361420" y="45720"/>
          <a:ext cx="13024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i="0" u="none" strike="noStrike">
              <a:solidFill>
                <a:schemeClr val="tx1"/>
              </a:solidFill>
              <a:effectLst/>
              <a:latin typeface="+mn-lt"/>
              <a:ea typeface="+mn-ea"/>
              <a:cs typeface="+mn-cs"/>
            </a:rPr>
            <a:t>Variance</a:t>
          </a:r>
          <a:r>
            <a:rPr lang="en-US" sz="1200" b="1" i="0" u="none" strike="noStrike" baseline="0">
              <a:solidFill>
                <a:schemeClr val="tx1"/>
              </a:solidFill>
              <a:effectLst/>
              <a:latin typeface="+mn-lt"/>
              <a:ea typeface="+mn-ea"/>
              <a:cs typeface="+mn-cs"/>
            </a:rPr>
            <a:t> Percent</a:t>
          </a:r>
          <a:r>
            <a:rPr lang="en-US" sz="1200"/>
            <a:t> </a:t>
          </a:r>
        </a:p>
      </xdr:txBody>
    </xdr:sp>
    <xdr:clientData/>
  </xdr:oneCellAnchor>
  <xdr:oneCellAnchor>
    <xdr:from>
      <xdr:col>4</xdr:col>
      <xdr:colOff>419100</xdr:colOff>
      <xdr:row>0</xdr:row>
      <xdr:rowOff>15240</xdr:rowOff>
    </xdr:from>
    <xdr:ext cx="1424940" cy="468077"/>
    <xdr:sp macro="" textlink="">
      <xdr:nvSpPr>
        <xdr:cNvPr id="19" name="TextBox 18">
          <a:extLst>
            <a:ext uri="{FF2B5EF4-FFF2-40B4-BE49-F238E27FC236}">
              <a16:creationId xmlns:a16="http://schemas.microsoft.com/office/drawing/2014/main" id="{4D1BD5C1-7745-4F88-87ED-B65C3818586D}"/>
            </a:ext>
          </a:extLst>
        </xdr:cNvPr>
        <xdr:cNvSpPr txBox="1"/>
      </xdr:nvSpPr>
      <xdr:spPr>
        <a:xfrm>
          <a:off x="2857500" y="15240"/>
          <a:ext cx="1424940" cy="468077"/>
        </a:xfrm>
        <a:prstGeom prst="rect">
          <a:avLst/>
        </a:prstGeom>
        <a:solidFill>
          <a:schemeClr val="bg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200" b="1" i="0" u="none" strike="noStrike">
              <a:solidFill>
                <a:schemeClr val="tx1"/>
              </a:solidFill>
              <a:effectLst/>
              <a:latin typeface="+mn-lt"/>
              <a:ea typeface="+mn-ea"/>
              <a:cs typeface="+mn-cs"/>
            </a:rPr>
            <a:t>Total Transactions</a:t>
          </a:r>
        </a:p>
        <a:p>
          <a:pPr algn="ctr"/>
          <a:r>
            <a:rPr lang="en-US" sz="1200"/>
            <a:t> </a:t>
          </a:r>
        </a:p>
      </xdr:txBody>
    </xdr:sp>
    <xdr:clientData/>
  </xdr:oneCellAnchor>
  <xdr:twoCellAnchor>
    <xdr:from>
      <xdr:col>0</xdr:col>
      <xdr:colOff>0</xdr:colOff>
      <xdr:row>5</xdr:row>
      <xdr:rowOff>0</xdr:rowOff>
    </xdr:from>
    <xdr:to>
      <xdr:col>2</xdr:col>
      <xdr:colOff>228600</xdr:colOff>
      <xdr:row>27</xdr:row>
      <xdr:rowOff>30480</xdr:rowOff>
    </xdr:to>
    <xdr:sp macro="" textlink="">
      <xdr:nvSpPr>
        <xdr:cNvPr id="20" name="Rectangle: Top Corners Rounded 19">
          <a:extLst>
            <a:ext uri="{FF2B5EF4-FFF2-40B4-BE49-F238E27FC236}">
              <a16:creationId xmlns:a16="http://schemas.microsoft.com/office/drawing/2014/main" id="{4F8037D5-8EFE-4A02-888A-9DFCD2E5DD00}"/>
            </a:ext>
          </a:extLst>
        </xdr:cNvPr>
        <xdr:cNvSpPr/>
      </xdr:nvSpPr>
      <xdr:spPr>
        <a:xfrm>
          <a:off x="0" y="914400"/>
          <a:ext cx="1447800" cy="4053840"/>
        </a:xfrm>
        <a:prstGeom prst="round2Same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152400</xdr:colOff>
      <xdr:row>5</xdr:row>
      <xdr:rowOff>45720</xdr:rowOff>
    </xdr:from>
    <xdr:to>
      <xdr:col>17</xdr:col>
      <xdr:colOff>320040</xdr:colOff>
      <xdr:row>27</xdr:row>
      <xdr:rowOff>45720</xdr:rowOff>
    </xdr:to>
    <xdr:sp macro="" textlink="">
      <xdr:nvSpPr>
        <xdr:cNvPr id="21" name="Rectangle 20">
          <a:extLst>
            <a:ext uri="{FF2B5EF4-FFF2-40B4-BE49-F238E27FC236}">
              <a16:creationId xmlns:a16="http://schemas.microsoft.com/office/drawing/2014/main" id="{80C9C14C-3439-484F-BFCF-036C6C26533E}"/>
            </a:ext>
          </a:extLst>
        </xdr:cNvPr>
        <xdr:cNvSpPr/>
      </xdr:nvSpPr>
      <xdr:spPr>
        <a:xfrm>
          <a:off x="5638800" y="960120"/>
          <a:ext cx="5044440" cy="4023360"/>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9</xdr:col>
      <xdr:colOff>182880</xdr:colOff>
      <xdr:row>5</xdr:row>
      <xdr:rowOff>76200</xdr:rowOff>
    </xdr:from>
    <xdr:to>
      <xdr:col>17</xdr:col>
      <xdr:colOff>281940</xdr:colOff>
      <xdr:row>17</xdr:row>
      <xdr:rowOff>68580</xdr:rowOff>
    </xdr:to>
    <xdr:graphicFrame macro="">
      <xdr:nvGraphicFramePr>
        <xdr:cNvPr id="22" name="Chart 21">
          <a:extLst>
            <a:ext uri="{FF2B5EF4-FFF2-40B4-BE49-F238E27FC236}">
              <a16:creationId xmlns:a16="http://schemas.microsoft.com/office/drawing/2014/main" id="{AE619ABF-8D73-49E0-BB5F-D8726A952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259080</xdr:colOff>
      <xdr:row>5</xdr:row>
      <xdr:rowOff>22860</xdr:rowOff>
    </xdr:from>
    <xdr:to>
      <xdr:col>9</xdr:col>
      <xdr:colOff>83820</xdr:colOff>
      <xdr:row>27</xdr:row>
      <xdr:rowOff>53340</xdr:rowOff>
    </xdr:to>
    <xdr:sp macro="" textlink="">
      <xdr:nvSpPr>
        <xdr:cNvPr id="23" name="Rectangle 22">
          <a:extLst>
            <a:ext uri="{FF2B5EF4-FFF2-40B4-BE49-F238E27FC236}">
              <a16:creationId xmlns:a16="http://schemas.microsoft.com/office/drawing/2014/main" id="{7097FC2B-CD4A-45A0-B4E4-6D1789272487}"/>
            </a:ext>
          </a:extLst>
        </xdr:cNvPr>
        <xdr:cNvSpPr/>
      </xdr:nvSpPr>
      <xdr:spPr>
        <a:xfrm>
          <a:off x="1478280" y="937260"/>
          <a:ext cx="4091940" cy="4053840"/>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289560</xdr:colOff>
      <xdr:row>5</xdr:row>
      <xdr:rowOff>83820</xdr:rowOff>
    </xdr:from>
    <xdr:to>
      <xdr:col>9</xdr:col>
      <xdr:colOff>45720</xdr:colOff>
      <xdr:row>19</xdr:row>
      <xdr:rowOff>38100</xdr:rowOff>
    </xdr:to>
    <xdr:graphicFrame macro="">
      <xdr:nvGraphicFramePr>
        <xdr:cNvPr id="26" name="Chart 25">
          <a:extLst>
            <a:ext uri="{FF2B5EF4-FFF2-40B4-BE49-F238E27FC236}">
              <a16:creationId xmlns:a16="http://schemas.microsoft.com/office/drawing/2014/main" id="{2F61266A-A707-4167-9B63-5CA2E3337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388620</xdr:colOff>
      <xdr:row>5</xdr:row>
      <xdr:rowOff>38100</xdr:rowOff>
    </xdr:from>
    <xdr:to>
      <xdr:col>23</xdr:col>
      <xdr:colOff>304800</xdr:colOff>
      <xdr:row>27</xdr:row>
      <xdr:rowOff>38100</xdr:rowOff>
    </xdr:to>
    <xdr:sp macro="" textlink="">
      <xdr:nvSpPr>
        <xdr:cNvPr id="28" name="Rectangle 27">
          <a:extLst>
            <a:ext uri="{FF2B5EF4-FFF2-40B4-BE49-F238E27FC236}">
              <a16:creationId xmlns:a16="http://schemas.microsoft.com/office/drawing/2014/main" id="{67B36239-6C3A-4184-A586-DACD7DEF26EB}"/>
            </a:ext>
          </a:extLst>
        </xdr:cNvPr>
        <xdr:cNvSpPr/>
      </xdr:nvSpPr>
      <xdr:spPr>
        <a:xfrm>
          <a:off x="10751820" y="952500"/>
          <a:ext cx="3573780" cy="4023360"/>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Revenue Vs Target By</a:t>
          </a:r>
          <a:r>
            <a:rPr lang="en-US" sz="1200" b="1" baseline="0">
              <a:solidFill>
                <a:schemeClr val="tx1"/>
              </a:solidFill>
            </a:rPr>
            <a:t> Month</a:t>
          </a:r>
          <a:endParaRPr lang="en-US" sz="1200" b="1">
            <a:solidFill>
              <a:schemeClr val="tx1"/>
            </a:solidFill>
          </a:endParaRPr>
        </a:p>
      </xdr:txBody>
    </xdr:sp>
    <xdr:clientData/>
  </xdr:twoCellAnchor>
  <xdr:twoCellAnchor>
    <xdr:from>
      <xdr:col>17</xdr:col>
      <xdr:colOff>457200</xdr:colOff>
      <xdr:row>6</xdr:row>
      <xdr:rowOff>45720</xdr:rowOff>
    </xdr:from>
    <xdr:to>
      <xdr:col>23</xdr:col>
      <xdr:colOff>228600</xdr:colOff>
      <xdr:row>26</xdr:row>
      <xdr:rowOff>167640</xdr:rowOff>
    </xdr:to>
    <xdr:graphicFrame macro="">
      <xdr:nvGraphicFramePr>
        <xdr:cNvPr id="29" name="Chart 28">
          <a:extLst>
            <a:ext uri="{FF2B5EF4-FFF2-40B4-BE49-F238E27FC236}">
              <a16:creationId xmlns:a16="http://schemas.microsoft.com/office/drawing/2014/main" id="{B8011A5E-90E9-4DFF-A70D-DBCCAAF86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5</xdr:col>
      <xdr:colOff>289560</xdr:colOff>
      <xdr:row>1</xdr:row>
      <xdr:rowOff>53340</xdr:rowOff>
    </xdr:from>
    <xdr:ext cx="546112" cy="280205"/>
    <xdr:sp macro="" textlink="Pivotable!E38">
      <xdr:nvSpPr>
        <xdr:cNvPr id="30" name="TextBox 29">
          <a:extLst>
            <a:ext uri="{FF2B5EF4-FFF2-40B4-BE49-F238E27FC236}">
              <a16:creationId xmlns:a16="http://schemas.microsoft.com/office/drawing/2014/main" id="{6610FC32-B9E4-D6F7-4B26-D254E4F9CC1C}"/>
            </a:ext>
          </a:extLst>
        </xdr:cNvPr>
        <xdr:cNvSpPr txBox="1"/>
      </xdr:nvSpPr>
      <xdr:spPr>
        <a:xfrm>
          <a:off x="3337560" y="236220"/>
          <a:ext cx="54611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8AF45A1-F3EE-4A1D-B0D8-C2D5E1588E9E}" type="TxLink">
            <a:rPr lang="en-US" sz="1200" b="1" i="0" u="none" strike="noStrike">
              <a:solidFill>
                <a:schemeClr val="tx1"/>
              </a:solidFill>
              <a:latin typeface="Aptos Narrow"/>
            </a:rPr>
            <a:t>20.0K</a:t>
          </a:fld>
          <a:endParaRPr lang="en-US" sz="1200" b="1">
            <a:solidFill>
              <a:schemeClr val="tx1"/>
            </a:solidFill>
          </a:endParaRPr>
        </a:p>
      </xdr:txBody>
    </xdr:sp>
    <xdr:clientData/>
  </xdr:oneCellAnchor>
  <xdr:oneCellAnchor>
    <xdr:from>
      <xdr:col>8</xdr:col>
      <xdr:colOff>381000</xdr:colOff>
      <xdr:row>1</xdr:row>
      <xdr:rowOff>106680</xdr:rowOff>
    </xdr:from>
    <xdr:ext cx="510540" cy="280205"/>
    <xdr:sp macro="" textlink="Pivotable!H38">
      <xdr:nvSpPr>
        <xdr:cNvPr id="31" name="TextBox 30">
          <a:extLst>
            <a:ext uri="{FF2B5EF4-FFF2-40B4-BE49-F238E27FC236}">
              <a16:creationId xmlns:a16="http://schemas.microsoft.com/office/drawing/2014/main" id="{BF8CE72A-3EE1-3F45-38A5-7BAC97D0DF2F}"/>
            </a:ext>
          </a:extLst>
        </xdr:cNvPr>
        <xdr:cNvSpPr txBox="1"/>
      </xdr:nvSpPr>
      <xdr:spPr>
        <a:xfrm>
          <a:off x="5257800" y="289560"/>
          <a:ext cx="51054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A6D3954-7187-44C2-B0DF-DDB55CD6E48D}" type="TxLink">
            <a:rPr lang="en-US" sz="1200" b="1" i="0" u="none" strike="noStrike">
              <a:solidFill>
                <a:schemeClr val="tx1"/>
              </a:solidFill>
              <a:latin typeface="Aptos Narrow"/>
            </a:rPr>
            <a:t>100</a:t>
          </a:fld>
          <a:endParaRPr lang="en-US" sz="1200" b="1">
            <a:solidFill>
              <a:schemeClr val="tx1"/>
            </a:solidFill>
          </a:endParaRPr>
        </a:p>
      </xdr:txBody>
    </xdr:sp>
    <xdr:clientData/>
  </xdr:oneCellAnchor>
  <xdr:oneCellAnchor>
    <xdr:from>
      <xdr:col>11</xdr:col>
      <xdr:colOff>556260</xdr:colOff>
      <xdr:row>1</xdr:row>
      <xdr:rowOff>60960</xdr:rowOff>
    </xdr:from>
    <xdr:ext cx="546112" cy="280205"/>
    <xdr:sp macro="" textlink="Pivotable!I38">
      <xdr:nvSpPr>
        <xdr:cNvPr id="32" name="TextBox 31">
          <a:extLst>
            <a:ext uri="{FF2B5EF4-FFF2-40B4-BE49-F238E27FC236}">
              <a16:creationId xmlns:a16="http://schemas.microsoft.com/office/drawing/2014/main" id="{7033C492-822E-B2F8-58D2-C41E4BAE7F16}"/>
            </a:ext>
          </a:extLst>
        </xdr:cNvPr>
        <xdr:cNvSpPr txBox="1"/>
      </xdr:nvSpPr>
      <xdr:spPr>
        <a:xfrm>
          <a:off x="7261860" y="243840"/>
          <a:ext cx="54611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C4E0AD3-A09B-4CFE-AE82-881504D80323}" type="TxLink">
            <a:rPr lang="en-US" sz="1200" b="1" i="0" u="none" strike="noStrike">
              <a:solidFill>
                <a:schemeClr val="tx1"/>
              </a:solidFill>
              <a:latin typeface="Aptos Narrow"/>
            </a:rPr>
            <a:t>48.7K</a:t>
          </a:fld>
          <a:endParaRPr lang="en-US" sz="1200" b="1">
            <a:solidFill>
              <a:schemeClr val="tx1"/>
            </a:solidFill>
          </a:endParaRPr>
        </a:p>
      </xdr:txBody>
    </xdr:sp>
    <xdr:clientData/>
  </xdr:oneCellAnchor>
  <xdr:oneCellAnchor>
    <xdr:from>
      <xdr:col>15</xdr:col>
      <xdr:colOff>289560</xdr:colOff>
      <xdr:row>1</xdr:row>
      <xdr:rowOff>53340</xdr:rowOff>
    </xdr:from>
    <xdr:ext cx="569771" cy="280205"/>
    <xdr:sp macro="" textlink="Pivotable!K38">
      <xdr:nvSpPr>
        <xdr:cNvPr id="33" name="TextBox 32">
          <a:extLst>
            <a:ext uri="{FF2B5EF4-FFF2-40B4-BE49-F238E27FC236}">
              <a16:creationId xmlns:a16="http://schemas.microsoft.com/office/drawing/2014/main" id="{5036B22A-57F6-6BC6-F18A-B118FA67B212}"/>
            </a:ext>
          </a:extLst>
        </xdr:cNvPr>
        <xdr:cNvSpPr txBox="1"/>
      </xdr:nvSpPr>
      <xdr:spPr>
        <a:xfrm>
          <a:off x="9433560" y="236220"/>
          <a:ext cx="56977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B45695F-B9AA-4796-B066-0CCF1EBDAD09}" type="TxLink">
            <a:rPr lang="en-US" sz="1200" b="1" i="0" u="none" strike="noStrike">
              <a:solidFill>
                <a:schemeClr val="tx1"/>
              </a:solidFill>
              <a:latin typeface="Aptos Narrow"/>
            </a:rPr>
            <a:t>$5.3M</a:t>
          </a:fld>
          <a:endParaRPr lang="en-US" sz="1200" b="1">
            <a:solidFill>
              <a:schemeClr val="tx1"/>
            </a:solidFill>
          </a:endParaRPr>
        </a:p>
      </xdr:txBody>
    </xdr:sp>
    <xdr:clientData/>
  </xdr:oneCellAnchor>
  <xdr:twoCellAnchor editAs="oneCell">
    <xdr:from>
      <xdr:col>0</xdr:col>
      <xdr:colOff>38100</xdr:colOff>
      <xdr:row>5</xdr:row>
      <xdr:rowOff>129540</xdr:rowOff>
    </xdr:from>
    <xdr:to>
      <xdr:col>2</xdr:col>
      <xdr:colOff>137160</xdr:colOff>
      <xdr:row>12</xdr:row>
      <xdr:rowOff>68580</xdr:rowOff>
    </xdr:to>
    <mc:AlternateContent xmlns:mc="http://schemas.openxmlformats.org/markup-compatibility/2006">
      <mc:Choice xmlns:a14="http://schemas.microsoft.com/office/drawing/2010/main" Requires="a14">
        <xdr:graphicFrame macro="">
          <xdr:nvGraphicFramePr>
            <xdr:cNvPr id="34" name="Month 2">
              <a:extLst>
                <a:ext uri="{FF2B5EF4-FFF2-40B4-BE49-F238E27FC236}">
                  <a16:creationId xmlns:a16="http://schemas.microsoft.com/office/drawing/2014/main" id="{F934FB70-C316-4667-AA10-6BBBEFEBC8B9}"/>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38100" y="1043940"/>
              <a:ext cx="131826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236220</xdr:colOff>
      <xdr:row>17</xdr:row>
      <xdr:rowOff>99060</xdr:rowOff>
    </xdr:from>
    <xdr:to>
      <xdr:col>17</xdr:col>
      <xdr:colOff>160020</xdr:colOff>
      <xdr:row>27</xdr:row>
      <xdr:rowOff>0</xdr:rowOff>
    </xdr:to>
    <xdr:graphicFrame macro="">
      <xdr:nvGraphicFramePr>
        <xdr:cNvPr id="35" name="Chart 34">
          <a:extLst>
            <a:ext uri="{FF2B5EF4-FFF2-40B4-BE49-F238E27FC236}">
              <a16:creationId xmlns:a16="http://schemas.microsoft.com/office/drawing/2014/main" id="{7CE4B9E2-CE1F-4DE5-AC1A-7CA6A5E2C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60960</xdr:colOff>
      <xdr:row>12</xdr:row>
      <xdr:rowOff>152400</xdr:rowOff>
    </xdr:from>
    <xdr:to>
      <xdr:col>2</xdr:col>
      <xdr:colOff>190500</xdr:colOff>
      <xdr:row>19</xdr:row>
      <xdr:rowOff>60960</xdr:rowOff>
    </xdr:to>
    <mc:AlternateContent xmlns:mc="http://schemas.openxmlformats.org/markup-compatibility/2006">
      <mc:Choice xmlns:a14="http://schemas.microsoft.com/office/drawing/2010/main" Requires="a14">
        <xdr:graphicFrame macro="">
          <xdr:nvGraphicFramePr>
            <xdr:cNvPr id="36" name="Category 2">
              <a:extLst>
                <a:ext uri="{FF2B5EF4-FFF2-40B4-BE49-F238E27FC236}">
                  <a16:creationId xmlns:a16="http://schemas.microsoft.com/office/drawing/2014/main" id="{ECE368B9-179A-49D7-A3A9-0EB839D2972B}"/>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60960" y="2346960"/>
              <a:ext cx="134874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19</xdr:row>
      <xdr:rowOff>129540</xdr:rowOff>
    </xdr:from>
    <xdr:to>
      <xdr:col>2</xdr:col>
      <xdr:colOff>190500</xdr:colOff>
      <xdr:row>25</xdr:row>
      <xdr:rowOff>167640</xdr:rowOff>
    </xdr:to>
    <mc:AlternateContent xmlns:mc="http://schemas.openxmlformats.org/markup-compatibility/2006">
      <mc:Choice xmlns:a14="http://schemas.microsoft.com/office/drawing/2010/main" Requires="a14">
        <xdr:graphicFrame macro="">
          <xdr:nvGraphicFramePr>
            <xdr:cNvPr id="37" name="Payment Method 2">
              <a:extLst>
                <a:ext uri="{FF2B5EF4-FFF2-40B4-BE49-F238E27FC236}">
                  <a16:creationId xmlns:a16="http://schemas.microsoft.com/office/drawing/2014/main" id="{6E62C1A2-AD80-47EE-9FF1-1652AC2EDD32}"/>
                </a:ext>
              </a:extLst>
            </xdr:cNvPr>
            <xdr:cNvGraphicFramePr/>
          </xdr:nvGraphicFramePr>
          <xdr:xfrm>
            <a:off x="0" y="0"/>
            <a:ext cx="0" cy="0"/>
          </xdr:xfrm>
          <a:graphic>
            <a:graphicData uri="http://schemas.microsoft.com/office/drawing/2010/slicer">
              <sle:slicer xmlns:sle="http://schemas.microsoft.com/office/drawing/2010/slicer" name="Payment Method 2"/>
            </a:graphicData>
          </a:graphic>
        </xdr:graphicFrame>
      </mc:Choice>
      <mc:Fallback>
        <xdr:sp macro="" textlink="">
          <xdr:nvSpPr>
            <xdr:cNvPr id="0" name=""/>
            <xdr:cNvSpPr>
              <a:spLocks noTextEdit="1"/>
            </xdr:cNvSpPr>
          </xdr:nvSpPr>
          <xdr:spPr>
            <a:xfrm>
              <a:off x="60960" y="3604260"/>
              <a:ext cx="134874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19</xdr:col>
      <xdr:colOff>99060</xdr:colOff>
      <xdr:row>1</xdr:row>
      <xdr:rowOff>76200</xdr:rowOff>
    </xdr:from>
    <xdr:ext cx="575735" cy="280205"/>
    <xdr:sp macro="" textlink="Pivotable!L38">
      <xdr:nvSpPr>
        <xdr:cNvPr id="38" name="TextBox 37">
          <a:extLst>
            <a:ext uri="{FF2B5EF4-FFF2-40B4-BE49-F238E27FC236}">
              <a16:creationId xmlns:a16="http://schemas.microsoft.com/office/drawing/2014/main" id="{95BF3B8A-3245-CC0E-17A6-A4A52407B8C2}"/>
            </a:ext>
          </a:extLst>
        </xdr:cNvPr>
        <xdr:cNvSpPr txBox="1"/>
      </xdr:nvSpPr>
      <xdr:spPr>
        <a:xfrm>
          <a:off x="11681460" y="259080"/>
          <a:ext cx="5757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6CD1D65-9445-4219-894B-2EDB9D56E655}" type="TxLink">
            <a:rPr lang="en-US" sz="1200" b="1" i="0" u="none" strike="noStrike">
              <a:solidFill>
                <a:schemeClr val="tx1"/>
              </a:solidFill>
              <a:latin typeface="Aptos Narrow"/>
            </a:rPr>
            <a:t>3.65%</a:t>
          </a:fld>
          <a:endParaRPr lang="en-US" sz="1200" b="1">
            <a:solidFill>
              <a:schemeClr val="tx1"/>
            </a:solidFill>
          </a:endParaRPr>
        </a:p>
      </xdr:txBody>
    </xdr:sp>
    <xdr:clientData/>
  </xdr:oneCellAnchor>
  <xdr:twoCellAnchor>
    <xdr:from>
      <xdr:col>2</xdr:col>
      <xdr:colOff>266700</xdr:colOff>
      <xdr:row>19</xdr:row>
      <xdr:rowOff>91440</xdr:rowOff>
    </xdr:from>
    <xdr:to>
      <xdr:col>9</xdr:col>
      <xdr:colOff>7620</xdr:colOff>
      <xdr:row>27</xdr:row>
      <xdr:rowOff>0</xdr:rowOff>
    </xdr:to>
    <xdr:graphicFrame macro="">
      <xdr:nvGraphicFramePr>
        <xdr:cNvPr id="39" name="Chart 38">
          <a:extLst>
            <a:ext uri="{FF2B5EF4-FFF2-40B4-BE49-F238E27FC236}">
              <a16:creationId xmlns:a16="http://schemas.microsoft.com/office/drawing/2014/main" id="{7B166090-2DAC-4B71-B975-5F033677C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0.15584</cdr:x>
      <cdr:y>0.07778</cdr:y>
    </cdr:from>
    <cdr:to>
      <cdr:x>0.85714</cdr:x>
      <cdr:y>0.37778</cdr:y>
    </cdr:to>
    <cdr:sp macro="" textlink="">
      <cdr:nvSpPr>
        <cdr:cNvPr id="2" name="TextBox 1">
          <a:extLst xmlns:a="http://schemas.openxmlformats.org/drawingml/2006/main">
            <a:ext uri="{FF2B5EF4-FFF2-40B4-BE49-F238E27FC236}">
              <a16:creationId xmlns:a16="http://schemas.microsoft.com/office/drawing/2014/main" id="{601CD421-DC31-B145-D3BD-65344D7FE096}"/>
            </a:ext>
          </a:extLst>
        </cdr:cNvPr>
        <cdr:cNvSpPr txBox="1"/>
      </cdr:nvSpPr>
      <cdr:spPr>
        <a:xfrm xmlns:a="http://schemas.openxmlformats.org/drawingml/2006/main">
          <a:off x="274320" y="53340"/>
          <a:ext cx="1234440" cy="2057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0.48052</cdr:x>
      <cdr:y>0</cdr:y>
    </cdr:from>
    <cdr:to>
      <cdr:x>1</cdr:x>
      <cdr:y>1</cdr:y>
    </cdr:to>
    <cdr:sp macro="" textlink="">
      <cdr:nvSpPr>
        <cdr:cNvPr id="3" name="TextBox 2">
          <a:extLst xmlns:a="http://schemas.openxmlformats.org/drawingml/2006/main">
            <a:ext uri="{FF2B5EF4-FFF2-40B4-BE49-F238E27FC236}">
              <a16:creationId xmlns:a16="http://schemas.microsoft.com/office/drawing/2014/main" id="{F6B9CAAC-BAE2-8B91-43CA-8BB6FAE239A0}"/>
            </a:ext>
          </a:extLst>
        </cdr:cNvPr>
        <cdr:cNvSpPr txBox="1"/>
      </cdr:nvSpPr>
      <cdr:spPr>
        <a:xfrm xmlns:a="http://schemas.openxmlformats.org/drawingml/2006/main">
          <a:off x="1234440" y="9906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13821990744" backgroundQuery="1" createdVersion="8" refreshedVersion="8" minRefreshableVersion="3" recordCount="0" supportSubquery="1" supportAdvancedDrill="1" xr:uid="{DEAD9890-C1E3-4E33-BB7E-D56E764D1CD5}">
  <cacheSource type="external" connectionId="8"/>
  <cacheFields count="2">
    <cacheField name="[dim_products_table].[Category].[Category]" caption="Category" numFmtId="0" hierarchy="13" level="1">
      <sharedItems count="8">
        <s v="Alcoholic Beverage"/>
        <s v="Coffee"/>
        <s v="Energy Drink"/>
        <s v="Juice"/>
        <s v="Soft Drink"/>
        <s v="Sports Drink"/>
        <s v="Tea"/>
        <s v="Water"/>
      </sharedItems>
    </cacheField>
    <cacheField name="[Measures].[Total_Returned]" caption="Total_Returned" numFmtId="0" hierarchy="45" level="32767"/>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0"/>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oneField="1">
      <fieldsUsage count="1">
        <fieldUsage x="1"/>
      </fieldsUsage>
    </cacheHierarchy>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2407409" backgroundQuery="1" createdVersion="8" refreshedVersion="8" minRefreshableVersion="3" recordCount="0" supportSubquery="1" supportAdvancedDrill="1" xr:uid="{4FFFCBBF-145B-4591-9DF9-FE748B4F19DA}">
  <cacheSource type="external" connectionId="8"/>
  <cacheFields count="3">
    <cacheField name="[dim_date].[WeekType].[WeekType]" caption="WeekType" numFmtId="0" hierarchy="9" level="1">
      <sharedItems count="2">
        <s v="Weekday"/>
        <s v="Weekend"/>
      </sharedItems>
    </cacheField>
    <cacheField name="[Measures].[Total_Revenue]" caption="Total_Revenue" numFmtId="0" hierarchy="37"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2" memberValueDatatype="130" unbalanced="0">
      <fieldsUsage count="2">
        <fieldUsage x="-1"/>
        <fieldUsage x="0"/>
      </fieldsUsage>
    </cacheHierarchy>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2754633" backgroundQuery="1" createdVersion="8" refreshedVersion="8" minRefreshableVersion="3" recordCount="0" supportSubquery="1" supportAdvancedDrill="1" xr:uid="{BA5A2274-C149-437E-B5E0-805570634F2E}">
  <cacheSource type="external" connectionId="8"/>
  <cacheFields count="3">
    <cacheField name="[dim_date].[Month].[Month]" caption="Month" numFmtId="0" hierarchy="7" level="1">
      <sharedItems count="12">
        <s v="Apr"/>
        <s v="Aug"/>
        <s v="Dec"/>
        <s v="Feb"/>
        <s v="Jan"/>
        <s v="Jul"/>
        <s v="Jun"/>
        <s v="Mar"/>
        <s v="May"/>
        <s v="Nov"/>
        <s v="Oct"/>
        <s v="Sep"/>
      </sharedItems>
    </cacheField>
    <cacheField name="[Measures].[Total_Refund]" caption="Total_Refund" numFmtId="0" hierarchy="42"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oneField="1">
      <fieldsUsage count="1">
        <fieldUsage x="1"/>
      </fieldsUsage>
    </cacheHierarchy>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3217595" backgroundQuery="1" createdVersion="8" refreshedVersion="8" minRefreshableVersion="3" recordCount="0" supportSubquery="1" supportAdvancedDrill="1" xr:uid="{83174212-59F7-4417-92D2-FB2C0F0351A8}">
  <cacheSource type="external" connectionId="8"/>
  <cacheFields count="3">
    <cacheField name="[dim_date].[Month].[Month]" caption="Month" numFmtId="0" hierarchy="7" level="1">
      <sharedItems count="12">
        <s v="Apr"/>
        <s v="Aug"/>
        <s v="Dec"/>
        <s v="Feb"/>
        <s v="Jan"/>
        <s v="Jul"/>
        <s v="Jun"/>
        <s v="Mar"/>
        <s v="May"/>
        <s v="Nov"/>
        <s v="Oct"/>
        <s v="Sep"/>
      </sharedItems>
    </cacheField>
    <cacheField name="[Measures].[Total_Qty]" caption="Total_Qty" numFmtId="0" hierarchy="46"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oneField="1">
      <fieldsUsage count="1">
        <fieldUsage x="1"/>
      </fieldsUsage>
    </cacheHierarchy>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3564818" backgroundQuery="1" createdVersion="8" refreshedVersion="8" minRefreshableVersion="3" recordCount="0" supportSubquery="1" supportAdvancedDrill="1" xr:uid="{264E5B75-3BE1-4E38-BA4F-42A854A125FB}">
  <cacheSource type="external" connectionId="8"/>
  <cacheFields count="3">
    <cacheField name="[dim_date].[Month].[Month]" caption="Month" numFmtId="0" hierarchy="7" level="1">
      <sharedItems count="12">
        <s v="Apr"/>
        <s v="Aug"/>
        <s v="Dec"/>
        <s v="Feb"/>
        <s v="Jan"/>
        <s v="Jul"/>
        <s v="Jun"/>
        <s v="Mar"/>
        <s v="May"/>
        <s v="Nov"/>
        <s v="Oct"/>
        <s v="Sep"/>
      </sharedItems>
    </cacheField>
    <cacheField name="[Measures].[Total_Revenue]" caption="Total_Revenue" numFmtId="0" hierarchy="37"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3912034" backgroundQuery="1" createdVersion="8" refreshedVersion="8" minRefreshableVersion="3" recordCount="0" supportSubquery="1" supportAdvancedDrill="1" xr:uid="{99E670BB-34E7-44B9-B9F0-D478D072F015}">
  <cacheSource type="external" connectionId="8"/>
  <cacheFields count="3">
    <cacheField name="[dim_sales_persons_table].[Store Name].[Store Name]" caption="Store Name" numFmtId="0" hierarchy="17" level="1">
      <sharedItems count="10">
        <s v="Barron-Fleming"/>
        <s v="Berg-Trujillo"/>
        <s v="Lee-Myers"/>
        <s v="Lopez"/>
        <s v="Martinez"/>
        <s v="Miller"/>
        <s v="Myers-Lopez"/>
        <s v="Novak PLC"/>
        <s v="Thomas"/>
        <s v="Valdez"/>
      </sharedItems>
    </cacheField>
    <cacheField name="[Measures].[Sum of Quantity Returned]" caption="Sum of Quantity Returned" numFmtId="0" hierarchy="34"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2" memberValueDatatype="130" unbalanced="0">
      <fieldsUsage count="2">
        <fieldUsage x="-1"/>
        <fieldUsage x="0"/>
      </fieldsUsage>
    </cacheHierarchy>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oneField="1">
      <fieldsUsage count="1">
        <fieldUsage x="1"/>
      </fieldsUsage>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5069442" backgroundQuery="1" createdVersion="8" refreshedVersion="8" minRefreshableVersion="3" recordCount="0" supportSubquery="1" supportAdvancedDrill="1" xr:uid="{B284C68E-3384-45AF-AA7D-344730B6FC73}">
  <cacheSource type="external" connectionId="8"/>
  <cacheFields count="4">
    <cacheField name="[dim_products_table].[Product Name].[Product Name]" caption="Product Name" numFmtId="0" hierarchy="12" level="1">
      <sharedItems count="10">
        <s v="Attorney Mist"/>
        <s v="Begin Brew"/>
        <s v="Common Splash"/>
        <s v="Eight Brew"/>
        <s v="Name Rush"/>
        <s v="Onto Dew"/>
        <s v="Over Splash"/>
        <s v="Relate Mist"/>
        <s v="Side Brew"/>
        <s v="Two Breeze"/>
      </sharedItems>
    </cacheField>
    <cacheField name="[Measures].[Total_Revenue]" caption="Total_Revenue" numFmtId="0" hierarchy="37" level="32767"/>
    <cacheField name="[Measures].[Profit_Margin_percent]" caption="Profit_Margin_percent" numFmtId="0" hierarchy="40"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2" memberValueDatatype="130" unbalanced="0">
      <fieldsUsage count="2">
        <fieldUsage x="-1"/>
        <fieldUsage x="0"/>
      </fieldsUsage>
    </cacheHierarchy>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3"/>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oneField="1">
      <fieldsUsage count="1">
        <fieldUsage x="2"/>
      </fieldsUsage>
    </cacheHierarchy>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5763889" backgroundQuery="1" createdVersion="8" refreshedVersion="8" minRefreshableVersion="3" recordCount="0" supportSubquery="1" supportAdvancedDrill="1" xr:uid="{E3E12AEE-EB1B-4B28-A020-89C3F48B69A8}">
  <cacheSource type="external" connectionId="8"/>
  <cacheFields count="3">
    <cacheField name="[fact_table].[Payment Method].[Payment Method]" caption="Payment Method" numFmtId="0" hierarchy="26" level="1">
      <sharedItems count="4">
        <s v="Cash"/>
        <s v="Credit Card"/>
        <s v="Debit Card"/>
        <s v="Online Payment"/>
      </sharedItems>
    </cacheField>
    <cacheField name="[Measures].[Count of Payment Method]" caption="Count of Payment Method" numFmtId="0" hierarchy="35"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fieldsUsage count="2">
        <fieldUsage x="-1"/>
        <fieldUsage x="0"/>
      </fieldsUsage>
    </cacheHierarchy>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oneField="1">
      <fieldsUsage count="1">
        <fieldUsage x="1"/>
      </fieldsUsage>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6342589" backgroundQuery="1" createdVersion="8" refreshedVersion="8" minRefreshableVersion="3" recordCount="0" supportSubquery="1" supportAdvancedDrill="1" xr:uid="{61282537-B5CF-46E7-AAD6-D57B56998320}">
  <cacheSource type="external" connectionId="8"/>
  <cacheFields count="3">
    <cacheField name="[dim_date].[Month].[Month]" caption="Month" numFmtId="0" hierarchy="7" level="1">
      <sharedItems count="12">
        <s v="Apr"/>
        <s v="Aug"/>
        <s v="Dec"/>
        <s v="Feb"/>
        <s v="Jan"/>
        <s v="Jul"/>
        <s v="Jun"/>
        <s v="Mar"/>
        <s v="May"/>
        <s v="Nov"/>
        <s v="Oct"/>
        <s v="Sep"/>
      </sharedItems>
    </cacheField>
    <cacheField name="[Measures].[Profit Margin]" caption="Profit Margin" numFmtId="0" hierarchy="39"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oneField="1">
      <fieldsUsage count="1">
        <fieldUsage x="1"/>
      </fieldsUsage>
    </cacheHierarchy>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7037036" backgroundQuery="1" createdVersion="8" refreshedVersion="8" minRefreshableVersion="3" recordCount="0" supportSubquery="1" supportAdvancedDrill="1" xr:uid="{3BADE186-A751-410D-9F12-0D7CC7B7E71B}">
  <cacheSource type="external" connectionId="8"/>
  <cacheFields count="3">
    <cacheField name="[dim_date].[Month].[Month]" caption="Month" numFmtId="0" hierarchy="7" level="1">
      <sharedItems count="12">
        <s v="Apr"/>
        <s v="Aug"/>
        <s v="Dec"/>
        <s v="Feb"/>
        <s v="Jan"/>
        <s v="Jul"/>
        <s v="Jun"/>
        <s v="Mar"/>
        <s v="May"/>
        <s v="Nov"/>
        <s v="Oct"/>
        <s v="Sep"/>
      </sharedItems>
    </cacheField>
    <cacheField name="[Measures].[Total_Qty]" caption="Total_Qty" numFmtId="0" hierarchy="46"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oneField="1">
      <fieldsUsage count="1">
        <fieldUsage x="1"/>
      </fieldsUsage>
    </cacheHierarchy>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7731482" backgroundQuery="1" createdVersion="8" refreshedVersion="8" minRefreshableVersion="3" recordCount="0" supportSubquery="1" supportAdvancedDrill="1" xr:uid="{2844B8AC-698B-4949-B585-A7FB9A640D29}">
  <cacheSource type="external" connectionId="8"/>
  <cacheFields count="3">
    <cacheField name="[dim_date].[Month].[Month]" caption="Month" numFmtId="0" hierarchy="7" level="1">
      <sharedItems count="12">
        <s v="Apr"/>
        <s v="Aug"/>
        <s v="Dec"/>
        <s v="Feb"/>
        <s v="Jan"/>
        <s v="Jul"/>
        <s v="Jun"/>
        <s v="Mar"/>
        <s v="May"/>
        <s v="Nov"/>
        <s v="Oct"/>
        <s v="Sep"/>
      </sharedItems>
    </cacheField>
    <cacheField name="[Measures].[Refund_rate]" caption="Refund_rate" numFmtId="0" hierarchy="43"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oneField="1">
      <fieldsUsage count="1">
        <fieldUsage x="1"/>
      </fieldsUsage>
    </cacheHierarchy>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13825" backgroundQuery="1" createdVersion="8" refreshedVersion="8" minRefreshableVersion="3" recordCount="0" supportSubquery="1" supportAdvancedDrill="1" xr:uid="{35FCFE6C-C2E0-4B9C-8ED3-66AF279F58EE}">
  <cacheSource type="external" connectionId="8"/>
  <cacheFields count="1">
    <cacheField name="[dim_sales_persons_table].[SalesPerson_Name].[SalesPerson_Name]" caption="SalesPerson_Name" numFmtId="0" hierarchy="21" level="1">
      <sharedItems count="10">
        <s v="Anthony Lee"/>
        <s v="Christopher Cameron"/>
        <s v="Crystal Franco"/>
        <s v="Dustin Manning"/>
        <s v="Kelsey Beard"/>
        <s v="Kelsey Zimmerman"/>
        <s v="Kimberly Mcdonald"/>
        <s v="Seth Adams"/>
        <s v="Tammy Monroe"/>
        <s v="William Gonzalez"/>
      </sharedItems>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0" memberValueDatatype="130" unbalanced="0"/>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2" memberValueDatatype="130" unbalanced="0">
      <fieldsUsage count="2">
        <fieldUsage x="-1"/>
        <fieldUsage x="0"/>
      </fieldsUsage>
    </cacheHierarchy>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8194444" backgroundQuery="1" createdVersion="8" refreshedVersion="8" minRefreshableVersion="3" recordCount="0" supportSubquery="1" supportAdvancedDrill="1" xr:uid="{CFDED80B-1584-41F7-8F72-769B19F26ABC}">
  <cacheSource type="external" connectionId="8"/>
  <cacheFields count="3">
    <cacheField name="[dim_date].[Month].[Month]" caption="Month" numFmtId="0" hierarchy="7" level="1">
      <sharedItems count="12">
        <s v="Apr"/>
        <s v="Aug"/>
        <s v="Dec"/>
        <s v="Feb"/>
        <s v="Jan"/>
        <s v="Jul"/>
        <s v="Jun"/>
        <s v="Mar"/>
        <s v="May"/>
        <s v="Nov"/>
        <s v="Oct"/>
        <s v="Sep"/>
      </sharedItems>
    </cacheField>
    <cacheField name="[Measures].[COGS]" caption="COGS" numFmtId="0" hierarchy="38"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oneField="1">
      <fieldsUsage count="1">
        <fieldUsage x="1"/>
      </fieldsUsage>
    </cacheHierarchy>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8888891" backgroundQuery="1" createdVersion="8" refreshedVersion="8" minRefreshableVersion="3" recordCount="0" supportSubquery="1" supportAdvancedDrill="1" xr:uid="{97EA8EFD-4D8E-445A-A9D5-782CD5B636AF}">
  <cacheSource type="external" connectionId="8"/>
  <cacheFields count="3">
    <cacheField name="[dim_date].[Month].[Month]" caption="Month" numFmtId="0" hierarchy="7" level="1">
      <sharedItems count="12">
        <s v="Apr"/>
        <s v="Aug"/>
        <s v="Dec"/>
        <s v="Feb"/>
        <s v="Jan"/>
        <s v="Jul"/>
        <s v="Jun"/>
        <s v="Mar"/>
        <s v="May"/>
        <s v="Nov"/>
        <s v="Oct"/>
        <s v="Sep"/>
      </sharedItems>
    </cacheField>
    <cacheField name="[Measures].[Total_Revenue]" caption="Total_Revenue" numFmtId="0" hierarchy="37"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9467591" backgroundQuery="1" createdVersion="8" refreshedVersion="8" minRefreshableVersion="3" recordCount="0" supportSubquery="1" supportAdvancedDrill="1" xr:uid="{2FE9E7F5-A9F0-4305-A377-86EF8F73353A}">
  <cacheSource type="external" connectionId="8"/>
  <cacheFields count="3">
    <cacheField name="[dim_date].[Month].[Month]" caption="Month" numFmtId="0" hierarchy="7" level="1">
      <sharedItems count="12">
        <s v="Apr"/>
        <s v="Aug"/>
        <s v="Dec"/>
        <s v="Feb"/>
        <s v="Jan"/>
        <s v="Jul"/>
        <s v="Jun"/>
        <s v="Mar"/>
        <s v="May"/>
        <s v="Nov"/>
        <s v="Oct"/>
        <s v="Sep"/>
      </sharedItems>
    </cacheField>
    <cacheField name="[Measures].[Profit_Margin_percent]" caption="Profit_Margin_percent" numFmtId="0" hierarchy="40"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oneField="1">
      <fieldsUsage count="1">
        <fieldUsage x="1"/>
      </fieldsUsage>
    </cacheHierarchy>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9814815" backgroundQuery="1" createdVersion="8" refreshedVersion="8" minRefreshableVersion="3" recordCount="0" supportSubquery="1" supportAdvancedDrill="1" xr:uid="{D67B815B-E675-43BA-B179-C14D9F8C9F6D}">
  <cacheSource type="external" connectionId="8"/>
  <cacheFields count="4">
    <cacheField name="[dim_sales_persons_table].[Store Name].[Store Name]" caption="Store Name" numFmtId="0" hierarchy="17" level="1">
      <sharedItems count="10">
        <s v="Barron-Fleming"/>
        <s v="Berg-Trujillo"/>
        <s v="Lee-Myers"/>
        <s v="Lopez"/>
        <s v="Martinez"/>
        <s v="Miller"/>
        <s v="Myers-Lopez"/>
        <s v="Novak PLC"/>
        <s v="Thomas"/>
        <s v="Valdez"/>
      </sharedItems>
    </cacheField>
    <cacheField name="[Measures].[Sum of Quantity Sold]" caption="Sum of Quantity Sold" numFmtId="0" hierarchy="33" level="32767"/>
    <cacheField name="[Measures].[Total_Revenue]" caption="Total_Revenue" numFmtId="0" hierarchy="37"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3"/>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2" memberValueDatatype="130" unbalanced="0">
      <fieldsUsage count="2">
        <fieldUsage x="-1"/>
        <fieldUsage x="0"/>
      </fieldsUsage>
    </cacheHierarchy>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oneField="1">
      <fieldsUsage count="1">
        <fieldUsage x="1"/>
      </fieldsUsage>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2"/>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40509261" backgroundQuery="1" createdVersion="8" refreshedVersion="8" minRefreshableVersion="3" recordCount="0" supportSubquery="1" supportAdvancedDrill="1" xr:uid="{FA72EF1F-90C3-4AB4-AF73-8312A9732AE8}">
  <cacheSource type="external" connectionId="8"/>
  <cacheFields count="13">
    <cacheField name="[Measures].[Total_Revenue]" caption="Total_Revenue" numFmtId="0" hierarchy="37" level="32767"/>
    <cacheField name="[Measures].[COGS]" caption="COGS" numFmtId="0" hierarchy="38" level="32767"/>
    <cacheField name="[Measures].[Profit Margin]" caption="Profit Margin" numFmtId="0" hierarchy="39" level="32767"/>
    <cacheField name="[Measures].[Profit_Margin_percent]" caption="Profit_Margin_percent" numFmtId="0" hierarchy="40" level="32767"/>
    <cacheField name="[Measures].[No_Transactions]" caption="No_Transactions" numFmtId="0" hierarchy="41" level="32767"/>
    <cacheField name="[Measures].[Total_Refund]" caption="Total_Refund" numFmtId="0" hierarchy="42" level="32767"/>
    <cacheField name="[Measures].[Refund_rate]" caption="Refund_rate" numFmtId="0" hierarchy="43" level="32767"/>
    <cacheField name="[Measures].[No_Products]" caption="No_Products" numFmtId="0" hierarchy="44" level="32767"/>
    <cacheField name="[Measures].[Total_Returned]" caption="Total_Returned" numFmtId="0" hierarchy="45" level="32767"/>
    <cacheField name="[Measures].[Total_Qty]" caption="Total_Qty" numFmtId="0" hierarchy="46" level="32767"/>
    <cacheField name="[Measures].[Total_Target]" caption="Total_Target" numFmtId="0" hierarchy="47" level="32767"/>
    <cacheField name="[Measures].[Variance_Percent]" caption="Variance_Percent" numFmtId="0" hierarchy="51"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1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0"/>
      </fieldsUsage>
    </cacheHierarchy>
    <cacheHierarchy uniqueName="[Measures].[COGS]" caption="COGS" measure="1" displayFolder="" measureGroup="Meaures" count="0" oneField="1">
      <fieldsUsage count="1">
        <fieldUsage x="1"/>
      </fieldsUsage>
    </cacheHierarchy>
    <cacheHierarchy uniqueName="[Measures].[Profit Margin]" caption="Profit Margin" measure="1" displayFolder="" measureGroup="Meaures" count="0" oneField="1">
      <fieldsUsage count="1">
        <fieldUsage x="2"/>
      </fieldsUsage>
    </cacheHierarchy>
    <cacheHierarchy uniqueName="[Measures].[Profit_Margin_percent]" caption="Profit_Margin_percent" measure="1" displayFolder="" measureGroup="Meaures" count="0" oneField="1">
      <fieldsUsage count="1">
        <fieldUsage x="3"/>
      </fieldsUsage>
    </cacheHierarchy>
    <cacheHierarchy uniqueName="[Measures].[No_Transactions]" caption="No_Transactions" measure="1" displayFolder="" measureGroup="Meaures" count="0" oneField="1">
      <fieldsUsage count="1">
        <fieldUsage x="4"/>
      </fieldsUsage>
    </cacheHierarchy>
    <cacheHierarchy uniqueName="[Measures].[Total_Refund]" caption="Total_Refund" measure="1" displayFolder="" measureGroup="Meaures" count="0" oneField="1">
      <fieldsUsage count="1">
        <fieldUsage x="5"/>
      </fieldsUsage>
    </cacheHierarchy>
    <cacheHierarchy uniqueName="[Measures].[Refund_rate]" caption="Refund_rate" measure="1" displayFolder="" measureGroup="Meaures" count="0" oneField="1">
      <fieldsUsage count="1">
        <fieldUsage x="6"/>
      </fieldsUsage>
    </cacheHierarchy>
    <cacheHierarchy uniqueName="[Measures].[No_Products]" caption="No_Products" measure="1" displayFolder="" measureGroup="Meaures" count="0" oneField="1">
      <fieldsUsage count="1">
        <fieldUsage x="7"/>
      </fieldsUsage>
    </cacheHierarchy>
    <cacheHierarchy uniqueName="[Measures].[Total_Returned]" caption="Total_Returned" measure="1" displayFolder="" measureGroup="Meaures" count="0" oneField="1">
      <fieldsUsage count="1">
        <fieldUsage x="8"/>
      </fieldsUsage>
    </cacheHierarchy>
    <cacheHierarchy uniqueName="[Measures].[Total_Qty]" caption="Total_Qty" measure="1" displayFolder="" measureGroup="Meaures" count="0" oneField="1">
      <fieldsUsage count="1">
        <fieldUsage x="9"/>
      </fieldsUsage>
    </cacheHierarchy>
    <cacheHierarchy uniqueName="[Measures].[Total_Target]" caption="Total_Target" measure="1" displayFolder="" measureGroup="Meaures" count="0" oneField="1">
      <fieldsUsage count="1">
        <fieldUsage x="10"/>
      </fieldsUsage>
    </cacheHierarchy>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oneField="1">
      <fieldsUsage count="1">
        <fieldUsage x="11"/>
      </fieldsUsage>
    </cacheHierarchy>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41435185" backgroundQuery="1" createdVersion="8" refreshedVersion="8" minRefreshableVersion="3" recordCount="0" supportSubquery="1" supportAdvancedDrill="1" xr:uid="{FCB4B1CC-A9FF-47FD-8A0B-46074DF73021}">
  <cacheSource type="external" connectionId="8"/>
  <cacheFields count="4">
    <cacheField name="[dim_sales_persons_table].[Store Name].[Store Name]" caption="Store Name" numFmtId="0" hierarchy="17" level="1">
      <sharedItems count="10">
        <s v="Barron-Fleming"/>
        <s v="Berg-Trujillo"/>
        <s v="Lee-Myers"/>
        <s v="Lopez"/>
        <s v="Martinez"/>
        <s v="Miller"/>
        <s v="Myers-Lopez"/>
        <s v="Novak PLC"/>
        <s v="Thomas"/>
        <s v="Valdez"/>
      </sharedItems>
    </cacheField>
    <cacheField name="[Measures].[Total_Revenue]" caption="Total_Revenue" numFmtId="0" hierarchy="37" level="32767"/>
    <cacheField name="[Measures].[Varianace]" caption="Varianace" numFmtId="0" hierarchy="50"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3"/>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2" memberValueDatatype="130" unbalanced="0">
      <fieldsUsage count="2">
        <fieldUsage x="-1"/>
        <fieldUsage x="0"/>
      </fieldsUsage>
    </cacheHierarchy>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oneField="1">
      <fieldsUsage count="1">
        <fieldUsage x="2"/>
      </fieldsUsage>
    </cacheHierarchy>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42013885" backgroundQuery="1" createdVersion="8" refreshedVersion="8" minRefreshableVersion="3" recordCount="0" supportSubquery="1" supportAdvancedDrill="1" xr:uid="{8C93010A-1FE0-4047-8E5E-B12995673604}">
  <cacheSource type="external" connectionId="8"/>
  <cacheFields count="3">
    <cacheField name="[dim_date].[Month].[Month]" caption="Month" numFmtId="0" hierarchy="7" level="1">
      <sharedItems count="12">
        <s v="Apr"/>
        <s v="Aug"/>
        <s v="Dec"/>
        <s v="Feb"/>
        <s v="Jan"/>
        <s v="Jul"/>
        <s v="Jun"/>
        <s v="Mar"/>
        <s v="May"/>
        <s v="Nov"/>
        <s v="Oct"/>
        <s v="Sep"/>
      </sharedItems>
    </cacheField>
    <cacheField name="[Measures].[Total_Returned]" caption="Total_Returned" numFmtId="0" hierarchy="45"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oneField="1">
      <fieldsUsage count="1">
        <fieldUsage x="1"/>
      </fieldsUsage>
    </cacheHierarchy>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42361109" backgroundQuery="1" createdVersion="8" refreshedVersion="8" minRefreshableVersion="3" recordCount="0" supportSubquery="1" supportAdvancedDrill="1" xr:uid="{615C052A-3174-4757-8D50-8FB92C74D322}">
  <cacheSource type="external" connectionId="8"/>
  <cacheFields count="3">
    <cacheField name="[dim_customers_table].[Customer_Name].[Customer_Name]" caption="Customer_Name" numFmtId="0" hierarchy="1" level="1">
      <sharedItems count="10">
        <s v="Ashley Garcia"/>
        <s v="Christopher Rivera"/>
        <s v="Jason Johnson"/>
        <s v="John Brown"/>
        <s v="Jonathan Scott"/>
        <s v="Kayla Chambers"/>
        <s v="Kristine Barrett"/>
        <s v="Paul Noble"/>
        <s v="Richard Long"/>
        <s v="Timothy Williams"/>
      </sharedItems>
    </cacheField>
    <cacheField name="[Measures].[Total_Revenue]" caption="Total_Revenue" numFmtId="0" hierarchy="37"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2" memberValueDatatype="130" unbalanced="0">
      <fieldsUsage count="2">
        <fieldUsage x="-1"/>
        <fieldUsage x="0"/>
      </fieldsUsage>
    </cacheHierarchy>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42824071" backgroundQuery="1" createdVersion="8" refreshedVersion="8" minRefreshableVersion="3" recordCount="0" supportSubquery="1" supportAdvancedDrill="1" xr:uid="{4DAD6422-AE9D-42E0-8A5B-1CF290756A5D}">
  <cacheSource type="external" connectionId="8"/>
  <cacheFields count="3">
    <cacheField name="[dim_products_table].[Product Name].[Product Name]" caption="Product Name" numFmtId="0" hierarchy="12" level="1">
      <sharedItems count="10">
        <s v="Alone Splash"/>
        <s v="Begin Brew"/>
        <s v="Build Brew"/>
        <s v="Democrat Dew"/>
        <s v="Itself Breeze"/>
        <s v="Of Rush"/>
        <s v="Property Mist"/>
        <s v="Race Rush"/>
        <s v="Series Mist"/>
        <s v="Side Brew"/>
      </sharedItems>
    </cacheField>
    <cacheField name="[Measures].[Total_Returned]" caption="Total_Returned" numFmtId="0" hierarchy="45"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2" memberValueDatatype="130" unbalanced="0">
      <fieldsUsage count="2">
        <fieldUsage x="-1"/>
        <fieldUsage x="0"/>
      </fieldsUsage>
    </cacheHierarchy>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oneField="1">
      <fieldsUsage count="1">
        <fieldUsage x="1"/>
      </fieldsUsage>
    </cacheHierarchy>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13828587964" backgroundQuery="1" createdVersion="3" refreshedVersion="8" minRefreshableVersion="3" recordCount="0" supportSubquery="1" supportAdvancedDrill="1" xr:uid="{906EA625-72C9-4304-A5FE-077FAEB1F5E9}">
  <cacheSource type="external" connectionId="8">
    <extLst>
      <ext xmlns:x14="http://schemas.microsoft.com/office/spreadsheetml/2009/9/main" uri="{F057638F-6D5F-4e77-A914-E7F072B9BCA8}">
        <x14:sourceConnection name="ThisWorkbookDataModel"/>
      </ext>
    </extLst>
  </cacheSource>
  <cacheFields count="0"/>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9048068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13826967594" backgroundQuery="1" createdVersion="8" refreshedVersion="8" minRefreshableVersion="3" recordCount="0" supportSubquery="1" supportAdvancedDrill="1" xr:uid="{6CAF1247-4B84-4C8A-B394-7942AF5D4FE9}">
  <cacheSource type="external" connectionId="8"/>
  <cacheFields count="5">
    <cacheField name="[dim_sales_persons_table].[Store Name].[Store Name]" caption="Store Name" numFmtId="0" hierarchy="17" level="1">
      <sharedItems count="10">
        <s v="Barron-Fleming"/>
        <s v="Berg-Trujillo"/>
        <s v="Lee-Myers"/>
        <s v="Lopez"/>
        <s v="Martinez"/>
        <s v="Miller"/>
        <s v="Myers-Lopez"/>
        <s v="Novak PLC"/>
        <s v="Thomas"/>
        <s v="Valdez"/>
      </sharedItems>
    </cacheField>
    <cacheField name="[Measures].[Total_Revenue]" caption="Total_Revenue" numFmtId="0" hierarchy="37" level="32767"/>
    <cacheField name="[Measures].[Total_Target]" caption="Total_Target" numFmtId="0" hierarchy="47" level="32767"/>
    <cacheField name="[Measures].[Varianace]" caption="Varianace" numFmtId="0" hierarchy="50" level="32767"/>
    <cacheField name="[Measures].[Variance_Percent]" caption="Variance_Percent" numFmtId="0" hierarchy="51" level="32767"/>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0" memberValueDatatype="130" unbalanced="0"/>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2" memberValueDatatype="130" unbalanced="0">
      <fieldsUsage count="2">
        <fieldUsage x="-1"/>
        <fieldUsage x="0"/>
      </fieldsUsage>
    </cacheHierarchy>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oneField="1">
      <fieldsUsage count="1">
        <fieldUsage x="2"/>
      </fieldsUsage>
    </cacheHierarchy>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oneField="1">
      <fieldsUsage count="1">
        <fieldUsage x="3"/>
      </fieldsUsage>
    </cacheHierarchy>
    <cacheHierarchy uniqueName="[Measures].[Variance_Percent]" caption="Variance_Percent" measure="1" displayFolder="" measureGroup="Meaures" count="0" oneField="1">
      <fieldsUsage count="1">
        <fieldUsage x="4"/>
      </fieldsUsage>
    </cacheHierarchy>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355787041" backgroundQuery="1" createdVersion="8" refreshedVersion="8" minRefreshableVersion="3" recordCount="0" supportSubquery="1" supportAdvancedDrill="1" xr:uid="{E1D3BE58-B428-4943-B4DC-265FF5C3FEBE}">
  <cacheSource type="external" connectionId="8"/>
  <cacheFields count="3">
    <cacheField name="[dim_date].[Weekday].[Weekday]" caption="Weekday" numFmtId="0" hierarchy="10" level="1">
      <sharedItems count="7">
        <s v="Fri"/>
        <s v="Mon"/>
        <s v="Sat"/>
        <s v="Sun"/>
        <s v="Thu"/>
        <s v="Tue"/>
        <s v="Wed"/>
      </sharedItems>
    </cacheField>
    <cacheField name="[Measures].[Total_Revenue]" caption="Total_Revenue" numFmtId="0" hierarchy="37" level="32767"/>
    <cacheField name="[fact_table].[Payment Method].[Payment Method]" caption="Payment Method" numFmtId="0" hierarchy="26"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2" memberValueDatatype="130" unbalanced="0">
      <fieldsUsage count="2">
        <fieldUsage x="-1"/>
        <fieldUsage x="0"/>
      </fieldsUsage>
    </cacheHierarchy>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0" memberValueDatatype="130" unbalanced="0"/>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fieldsUsage count="2">
        <fieldUsage x="-1"/>
        <fieldUsage x="2"/>
      </fieldsUsage>
    </cacheHierarchy>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02662036" backgroundQuery="1" createdVersion="8" refreshedVersion="8" minRefreshableVersion="3" recordCount="0" supportSubquery="1" supportAdvancedDrill="1" xr:uid="{5A9EC6FB-89E6-4741-B822-E1753D862C62}">
  <cacheSource type="external" connectionId="8"/>
  <cacheFields count="3">
    <cacheField name="[dim_date].[Month].[Month]" caption="Month" numFmtId="0" hierarchy="7" level="1">
      <sharedItems count="12">
        <s v="Apr"/>
        <s v="Aug"/>
        <s v="Dec"/>
        <s v="Feb"/>
        <s v="Jan"/>
        <s v="Jul"/>
        <s v="Jun"/>
        <s v="Mar"/>
        <s v="May"/>
        <s v="Nov"/>
        <s v="Oct"/>
        <s v="Sep"/>
      </sharedItems>
    </cacheField>
    <cacheField name="[Measures].[Varianace]" caption="Varianace" numFmtId="0" hierarchy="50" level="32767"/>
    <cacheField name="[Measures].[Total_Revenue]" caption="Total_Revenue" numFmtId="0" hierarchy="37" level="32767"/>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0" memberValueDatatype="130" unbalanced="0"/>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2"/>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oneField="1">
      <fieldsUsage count="1">
        <fieldUsage x="1"/>
      </fieldsUsage>
    </cacheHierarchy>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0555555" backgroundQuery="1" createdVersion="8" refreshedVersion="8" minRefreshableVersion="3" recordCount="0" supportSubquery="1" supportAdvancedDrill="1" xr:uid="{5C833EFA-9EB5-4D52-BCDB-9146AC8635F6}">
  <cacheSource type="external" connectionId="8"/>
  <cacheFields count="4">
    <cacheField name="[dim_products_table].[Product Name].[Product Name]" caption="Product Name" numFmtId="0" hierarchy="12" level="1">
      <sharedItems count="10">
        <s v="Attorney Mist"/>
        <s v="Begin Brew"/>
        <s v="Common Splash"/>
        <s v="Eight Brew"/>
        <s v="Name Rush"/>
        <s v="Onto Dew"/>
        <s v="Over Splash"/>
        <s v="Relate Mist"/>
        <s v="Side Brew"/>
        <s v="Two Breeze"/>
      </sharedItems>
    </cacheField>
    <cacheField name="[Measures].[Total_Revenue]" caption="Total_Revenue" numFmtId="0" hierarchy="37" level="32767"/>
    <cacheField name="[Measures].[Profit_Margin_percent]" caption="Profit_Margin_percent" numFmtId="0" hierarchy="40"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2" memberValueDatatype="130" unbalanced="0">
      <fieldsUsage count="2">
        <fieldUsage x="-1"/>
        <fieldUsage x="0"/>
      </fieldsUsage>
    </cacheHierarchy>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3"/>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oneField="1">
      <fieldsUsage count="1">
        <fieldUsage x="2"/>
      </fieldsUsage>
    </cacheHierarchy>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1134262" backgroundQuery="1" createdVersion="8" refreshedVersion="8" minRefreshableVersion="3" recordCount="0" supportSubquery="1" supportAdvancedDrill="1" xr:uid="{B0501743-D8E1-433A-8E65-92388C7F144B}">
  <cacheSource type="external" connectionId="8"/>
  <cacheFields count="3">
    <cacheField name="[dim_products_table].[Category].[Category]" caption="Category" numFmtId="0" hierarchy="13" level="1">
      <sharedItems count="8">
        <s v="Alcoholic Beverage"/>
        <s v="Coffee"/>
        <s v="Energy Drink"/>
        <s v="Juice"/>
        <s v="Soft Drink"/>
        <s v="Sports Drink"/>
        <s v="Tea"/>
        <s v="Water"/>
      </sharedItems>
    </cacheField>
    <cacheField name="[Measures].[Total_Revenue]" caption="Total_Revenue" numFmtId="0" hierarchy="37" level="32767"/>
    <cacheField name="[Measures].[Profit_Margin_percent]" caption="Profit_Margin_percent" numFmtId="0" hierarchy="40" level="32767"/>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0"/>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oneField="1">
      <fieldsUsage count="1">
        <fieldUsage x="2"/>
      </fieldsUsage>
    </cacheHierarchy>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1481478" backgroundQuery="1" createdVersion="8" refreshedVersion="8" minRefreshableVersion="3" recordCount="0" supportSubquery="1" supportAdvancedDrill="1" xr:uid="{32C4B29C-3A62-4023-BC64-FCB2AC601C0E}">
  <cacheSource type="external" connectionId="8"/>
  <cacheFields count="3">
    <cacheField name="[dim_customers_table].[Customer_Name].[Customer_Name]" caption="Customer_Name" numFmtId="0" hierarchy="1" level="1">
      <sharedItems count="10">
        <s v="Ashley Garcia"/>
        <s v="Christopher Rivera"/>
        <s v="Jason Johnson"/>
        <s v="John Brown"/>
        <s v="Jonathan Scott"/>
        <s v="Kayla Chambers"/>
        <s v="Kristine Barrett"/>
        <s v="Paul Noble"/>
        <s v="Richard Long"/>
        <s v="Timothy Williams"/>
      </sharedItems>
    </cacheField>
    <cacheField name="[Measures].[Total_Revenue]" caption="Total_Revenue" numFmtId="0" hierarchy="37"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2" memberValueDatatype="130" unbalanced="0">
      <fieldsUsage count="2">
        <fieldUsage x="-1"/>
        <fieldUsage x="0"/>
      </fieldsUsage>
    </cacheHierarchy>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22.626631944448" backgroundQuery="1" createdVersion="8" refreshedVersion="8" minRefreshableVersion="3" recordCount="0" supportSubquery="1" supportAdvancedDrill="1" xr:uid="{64749EF2-B15A-488A-80E4-A70598F1C828}">
  <cacheSource type="external" connectionId="8"/>
  <cacheFields count="3">
    <cacheField name="[dim_date].[Month].[Month]" caption="Month" numFmtId="0" hierarchy="7" level="1">
      <sharedItems count="12">
        <s v="Apr"/>
        <s v="Aug"/>
        <s v="Dec"/>
        <s v="Feb"/>
        <s v="Jan"/>
        <s v="Jul"/>
        <s v="Jun"/>
        <s v="Mar"/>
        <s v="May"/>
        <s v="Nov"/>
        <s v="Oct"/>
        <s v="Sep"/>
      </sharedItems>
    </cacheField>
    <cacheField name="[Measures].[Total_Revenue]" caption="Total_Revenue" numFmtId="0" hierarchy="37" level="32767"/>
    <cacheField name="[dim_products_table].[Category].[Category]" caption="Category" numFmtId="0" hierarchy="13" level="1">
      <sharedItems containsSemiMixedTypes="0" containsNonDate="0" containsString="0"/>
    </cacheField>
  </cacheFields>
  <cacheHierarchies count="60">
    <cacheHierarchy uniqueName="[dim_customers_table].[Customer ID]" caption="Customer ID" attribute="1" defaultMemberUniqueName="[dim_customers_table].[Customer ID].[All]" allUniqueName="[dim_customers_table].[Customer ID].[All]" dimensionUniqueName="[dim_customers_table]" displayFolder="" count="0" memberValueDatatype="20" unbalanced="0"/>
    <cacheHierarchy uniqueName="[dim_customers_table].[Customer_Name]" caption="Customer_Name" attribute="1" defaultMemberUniqueName="[dim_customers_table].[Customer_Name].[All]" allUniqueName="[dim_customers_table].[Customer_Name].[All]" dimensionUniqueName="[dim_customers_table]" displayFolder="" count="0" memberValueDatatype="130" unbalanced="0"/>
    <cacheHierarchy uniqueName="[dim_customers_table].[Gender]" caption="Gender" attribute="1" defaultMemberUniqueName="[dim_customers_table].[Gender].[All]" allUniqueName="[dim_customers_table].[Gender].[All]" dimensionUniqueName="[dim_customers_table]" displayFolder="" count="0" memberValueDatatype="130" unbalanced="0"/>
    <cacheHierarchy uniqueName="[dim_customers_table].[Location]" caption="Location" attribute="1" defaultMemberUniqueName="[dim_customers_table].[Location].[All]" allUniqueName="[dim_customers_table].[Location].[All]" dimensionUniqueName="[dim_customers_table]" displayFolder="" count="0" memberValueDatatype="130" unbalanced="0"/>
    <cacheHierarchy uniqueName="[dim_customers_table].[Age]" caption="Age" attribute="1" defaultMemberUniqueName="[dim_customers_table].[Age].[All]" allUniqueName="[dim_customers_table].[Age].[All]" dimensionUniqueName="[dim_customers_table]"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Day of Week]" caption="Day of Week" attribute="1" defaultMemberUniqueName="[dim_date].[Day of Week].[All]" allUniqueName="[dim_date].[Day of Week].[All]" dimensionUniqueName="[dim_date]" displayFolder="" count="0" memberValueDatatype="20" unbalanced="0"/>
    <cacheHierarchy uniqueName="[dim_date].[WeekType]" caption="WeekType" attribute="1" defaultMemberUniqueName="[dim_date].[WeekType].[All]" allUniqueName="[dim_date].[WeekType].[All]" dimensionUniqueName="[dim_date]" displayFolder="" count="0" memberValueDatatype="130" unbalanced="0"/>
    <cacheHierarchy uniqueName="[dim_date].[Weekday]" caption="Weekday" attribute="1" defaultMemberUniqueName="[dim_date].[Weekday].[All]" allUniqueName="[dim_date].[Weekday].[All]" dimensionUniqueName="[dim_date]" displayFolder="" count="0" memberValueDatatype="130" unbalanced="0"/>
    <cacheHierarchy uniqueName="[dim_products_table].[Product ID]" caption="Product ID" attribute="1" defaultMemberUniqueName="[dim_products_table].[Product ID].[All]" allUniqueName="[dim_products_table].[Product ID].[All]" dimensionUniqueName="[dim_products_table]" displayFolder="" count="0" memberValueDatatype="20" unbalanced="0"/>
    <cacheHierarchy uniqueName="[dim_products_table].[Product Name]" caption="Product Name" attribute="1" defaultMemberUniqueName="[dim_products_table].[Product Name].[All]" allUniqueName="[dim_products_table].[Product Name].[All]" dimensionUniqueName="[dim_products_table]" displayFolder="" count="0" memberValueDatatype="130" unbalanced="0"/>
    <cacheHierarchy uniqueName="[dim_products_table].[Category]" caption="Category" attribute="1" defaultMemberUniqueName="[dim_products_table].[Category].[All]" allUniqueName="[dim_products_table].[Category].[All]" dimensionUniqueName="[dim_products_table]" displayFolder="" count="2" memberValueDatatype="130" unbalanced="0">
      <fieldsUsage count="2">
        <fieldUsage x="-1"/>
        <fieldUsage x="2"/>
      </fieldsUsage>
    </cacheHierarchy>
    <cacheHierarchy uniqueName="[dim_products_table].[Sales Price]" caption="Sales Price" attribute="1" defaultMemberUniqueName="[dim_products_table].[Sales Price].[All]" allUniqueName="[dim_products_table].[Sales Price].[All]" dimensionUniqueName="[dim_products_table]" displayFolder="" count="0" memberValueDatatype="5" unbalanced="0"/>
    <cacheHierarchy uniqueName="[dim_products_table].[Cost Price]" caption="Cost Price" attribute="1" defaultMemberUniqueName="[dim_products_table].[Cost Price].[All]" allUniqueName="[dim_products_table].[Cost Price].[All]" dimensionUniqueName="[dim_products_table]" displayFolder="" count="0" memberValueDatatype="5" unbalanced="0"/>
    <cacheHierarchy uniqueName="[dim_sales_persons_table].[Sales Person ID]" caption="Sales Person ID" attribute="1" defaultMemberUniqueName="[dim_sales_persons_table].[Sales Person ID].[All]" allUniqueName="[dim_sales_persons_table].[Sales Person ID].[All]" dimensionUniqueName="[dim_sales_persons_table]" displayFolder="" count="0" memberValueDatatype="20" unbalanced="0"/>
    <cacheHierarchy uniqueName="[dim_sales_persons_table].[Store Name]" caption="Store Name" attribute="1" defaultMemberUniqueName="[dim_sales_persons_table].[Store Name].[All]" allUniqueName="[dim_sales_persons_table].[Store Name].[All]" dimensionUniqueName="[dim_sales_persons_table]" displayFolder="" count="0" memberValueDatatype="130" unbalanced="0"/>
    <cacheHierarchy uniqueName="[dim_sales_persons_table].[Date of Birth]" caption="Date of Birth" attribute="1" time="1" defaultMemberUniqueName="[dim_sales_persons_table].[Date of Birth].[All]" allUniqueName="[dim_sales_persons_table].[Date of Birth].[All]" dimensionUniqueName="[dim_sales_persons_table]" displayFolder="" count="0" memberValueDatatype="7" unbalanced="0"/>
    <cacheHierarchy uniqueName="[dim_sales_persons_table].[Age]" caption="Age" attribute="1" defaultMemberUniqueName="[dim_sales_persons_table].[Age].[All]" allUniqueName="[dim_sales_persons_table].[Age].[All]" dimensionUniqueName="[dim_sales_persons_table]" displayFolder="" count="0" memberValueDatatype="5" unbalanced="0"/>
    <cacheHierarchy uniqueName="[dim_sales_persons_table].[SalesPerson_Age]" caption="SalesPerson_Age" attribute="1" defaultMemberUniqueName="[dim_sales_persons_table].[SalesPerson_Age].[All]" allUniqueName="[dim_sales_persons_table].[SalesPerson_Age].[All]" dimensionUniqueName="[dim_sales_persons_table]" displayFolder="" count="0" memberValueDatatype="20" unbalanced="0"/>
    <cacheHierarchy uniqueName="[dim_sales_persons_table].[SalesPerson_Name]" caption="SalesPerson_Name" attribute="1" defaultMemberUniqueName="[dim_sales_persons_table].[SalesPerson_Name].[All]" allUniqueName="[dim_sales_persons_table].[SalesPerson_Name].[All]" dimensionUniqueName="[dim_sales_person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eaures].[Calcu]" caption="Calcu" attribute="1" defaultMemberUniqueName="[Meaures].[Calcu].[All]" allUniqueName="[Meaures].[Calcu].[All]" dimensionUniqueName="[Meaures]" displayFolder="" count="0" memberValueDatatype="2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25"/>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7"/>
        </ext>
      </extLst>
    </cacheHierarchy>
    <cacheHierarchy uniqueName="[Measures].[Count of Payment Method]" caption="Count of Payment Method" measure="1" displayFolder="" measureGroup="fact_table" count="0">
      <extLst>
        <ext xmlns:x15="http://schemas.microsoft.com/office/spreadsheetml/2010/11/main" uri="{B97F6D7D-B522-45F9-BDA1-12C45D357490}">
          <x15:cacheHierarchy aggregatedColumn="26"/>
        </ext>
      </extLst>
    </cacheHierarchy>
    <cacheHierarchy uniqueName="[Measures].[Sum of Product ID]" caption="Sum of Product ID" measure="1" displayFolder="" measureGroup="fact_tabl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Meaures" count="0" oneField="1">
      <fieldsUsage count="1">
        <fieldUsage x="1"/>
      </fieldsUsage>
    </cacheHierarchy>
    <cacheHierarchy uniqueName="[Measures].[COGS]" caption="COGS" measure="1" displayFolder="" measureGroup="Meaures" count="0"/>
    <cacheHierarchy uniqueName="[Measures].[Profit Margin]" caption="Profit Margin" measure="1" displayFolder="" measureGroup="Meaures" count="0"/>
    <cacheHierarchy uniqueName="[Measures].[Profit_Margin_percent]" caption="Profit_Margin_percent" measure="1" displayFolder="" measureGroup="Meaures" count="0"/>
    <cacheHierarchy uniqueName="[Measures].[No_Transactions]" caption="No_Transactions" measure="1" displayFolder="" measureGroup="Meaures" count="0"/>
    <cacheHierarchy uniqueName="[Measures].[Total_Refund]" caption="Total_Refund" measure="1" displayFolder="" measureGroup="Meaures" count="0"/>
    <cacheHierarchy uniqueName="[Measures].[Refund_rate]" caption="Refund_rate" measure="1" displayFolder="" measureGroup="Meaures" count="0"/>
    <cacheHierarchy uniqueName="[Measures].[No_Products]" caption="No_Products" measure="1" displayFolder="" measureGroup="Meaures" count="0"/>
    <cacheHierarchy uniqueName="[Measures].[Total_Returned]" caption="Total_Returned" measure="1" displayFolder="" measureGroup="Meaures" count="0"/>
    <cacheHierarchy uniqueName="[Measures].[Total_Qty]" caption="Total_Qty" measure="1" displayFolder="" measureGroup="Meaures" count="0"/>
    <cacheHierarchy uniqueName="[Measures].[Total_Target]" caption="Total_Target" measure="1" displayFolder="" measureGroup="Meaures" count="0"/>
    <cacheHierarchy uniqueName="[Measures].[measure 123455]" caption="measure 123455" measure="1" displayFolder="" measureGroup="Meaures" count="0"/>
    <cacheHierarchy uniqueName="[Measures].[Variance]" caption="Variance" measure="1" displayFolder="" measureGroup="Meaures" count="0"/>
    <cacheHierarchy uniqueName="[Measures].[Varianace]" caption="Varianace" measure="1" displayFolder="" measureGroup="Meaures" count="0"/>
    <cacheHierarchy uniqueName="[Measures].[Variance_Percent]" caption="Variance_Percent" measure="1" displayFolder="" measureGroup="Meaures" count="0"/>
    <cacheHierarchy uniqueName="[Measures].[__XL_Count fact_table]" caption="__XL_Count fact_table" measure="1" displayFolder="" measureGroup="fact_table" count="0" hidden="1"/>
    <cacheHierarchy uniqueName="[Measures].[__XL_Count dim_sales_persons_table]" caption="__XL_Count dim_sales_persons_table" measure="1" displayFolder="" measureGroup="dim_sales_persons_table" count="0" hidden="1"/>
    <cacheHierarchy uniqueName="[Measures].[__XL_Count dim_date]" caption="__XL_Count dim_date" measure="1" displayFolder="" measureGroup="dim_date" count="0" hidden="1"/>
    <cacheHierarchy uniqueName="[Measures].[__XL_Count monthly_store_targets]" caption="__XL_Count monthly_store_targets" measure="1" displayFolder="" measureGroup="monthly_store_targets" count="0" hidden="1"/>
    <cacheHierarchy uniqueName="[Measures].[__XL_Count Meaures]" caption="__XL_Count Meaures" measure="1" displayFolder="" measureGroup="Meaures" count="0" hidden="1"/>
    <cacheHierarchy uniqueName="[Measures].[__XL_Count dim_customers_table]" caption="__XL_Count dim_customers_table" measure="1" displayFolder="" measureGroup="dim_customers_table" count="0" hidden="1"/>
    <cacheHierarchy uniqueName="[Measures].[__XL_Count dim_products_table]" caption="__XL_Count dim_products_table" measure="1" displayFolder="" measureGroup="dim_products_table" count="0" hidden="1"/>
    <cacheHierarchy uniqueName="[Measures].[__No measures defined]" caption="__No measures defined" measure="1" displayFolder="" count="0" hidden="1"/>
  </cacheHierarchies>
  <kpis count="0"/>
  <dimensions count="8">
    <dimension name="dim_customers_table" uniqueName="[dim_customers_table]" caption="dim_customers_table"/>
    <dimension name="dim_date" uniqueName="[dim_date]" caption="dim_date"/>
    <dimension name="dim_products_table" uniqueName="[dim_products_table]" caption="dim_products_table"/>
    <dimension name="dim_sales_persons_table" uniqueName="[dim_sales_persons_table]" caption="dim_sales_persons_table"/>
    <dimension name="fact_table" uniqueName="[fact_table]" caption="fact_table"/>
    <dimension measure="1" name="Measures" uniqueName="[Measures]" caption="Measures"/>
    <dimension name="Meaures" uniqueName="[Meaures]" caption="Meaures"/>
    <dimension name="monthly_store_targets" uniqueName="[monthly_store_targets]" caption="monthly_store_targets"/>
  </dimensions>
  <measureGroups count="7">
    <measureGroup name="dim_customers_table" caption="dim_customers_table"/>
    <measureGroup name="dim_date" caption="dim_date"/>
    <measureGroup name="dim_products_table" caption="dim_products_table"/>
    <measureGroup name="dim_sales_persons_table" caption="dim_sales_persons_table"/>
    <measureGroup name="fact_table" caption="fact_table"/>
    <measureGroup name="Meaures" caption="Meaures"/>
    <measureGroup name="monthly_store_targets" caption="monthly_store_targets"/>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1"/>
    <map measureGroup="6" dimension="3"/>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8E53F6-1F36-433C-B3EE-4D8714CF86EB}" name="PivotTable35" cacheId="8932" applyNumberFormats="0" applyBorderFormats="0" applyFontFormats="0" applyPatternFormats="0" applyAlignmentFormats="0" applyWidthHeightFormats="1" dataCaption="Values" tag="49273916-99e9-4a1e-a773-c21ac71aa8e2" updatedVersion="8" minRefreshableVersion="3" useAutoFormatting="1" itemPrintTitles="1" createdVersion="8" indent="0" outline="1" outlineData="1" multipleFieldFilters="0" chartFormat="3">
  <location ref="A45:B58"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5368FAB-6B52-4E86-8250-4B23385650D0}" name="PivotTable14" cacheId="8896" applyNumberFormats="0" applyBorderFormats="0" applyFontFormats="0" applyPatternFormats="0" applyAlignmentFormats="0" applyWidthHeightFormats="1" dataCaption="Values" tag="49239d7d-0071-4297-bb2a-84d44d253f19" updatedVersion="8" minRefreshableVersion="3" useAutoFormatting="1" subtotalHiddenItems="1" itemPrintTitles="1" createdVersion="8" indent="0" outline="1" outlineData="1" multipleFieldFilters="0">
  <location ref="E1:F12" firstHeaderRow="1" firstDataRow="1" firstDataCol="1"/>
  <pivotFields count="3">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v="2"/>
    </i>
    <i>
      <x v="9"/>
    </i>
    <i>
      <x v="5"/>
    </i>
    <i>
      <x/>
    </i>
    <i>
      <x v="1"/>
    </i>
    <i>
      <x v="3"/>
    </i>
    <i>
      <x v="8"/>
    </i>
    <i>
      <x v="7"/>
    </i>
    <i>
      <x v="4"/>
    </i>
    <i t="grand">
      <x/>
    </i>
  </rowItems>
  <colItems count="1">
    <i/>
  </colItems>
  <dataFields count="1">
    <dataField name="Sum of Quantity Returned" fld="1" baseField="0" baseItem="0"/>
  </dataField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sales_persons_table]"/>
        <x15:activeTabTopLevelEntity name="[fact_table]"/>
        <x15:activeTabTopLevelEntity name="[dim_date]"/>
        <x15:activeTabTopLevelEntity name="[dim_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DEC4FEC-5BF0-450D-B30B-ABDF5FC2721A}" name="PivotTable20" cacheId="8881" applyNumberFormats="0" applyBorderFormats="0" applyFontFormats="0" applyPatternFormats="0" applyAlignmentFormats="0" applyWidthHeightFormats="1" dataCaption="Values" tag="66144257-c63e-4818-b7db-5a6c210cd6ed" updatedVersion="8" minRefreshableVersion="3" useAutoFormatting="1" subtotalHiddenItems="1" itemPrintTitles="1" createdVersion="8" indent="0" outline="1" outlineData="1" multipleFieldFilters="0" chartFormat="6">
  <location ref="B21:C34"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2">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activeTabTopLevelEntity name="[dim_products_table]"/>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D3EC345-A8AC-47EE-ADA0-E6843E29C59B}" name="PivotTable27" cacheId="889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R16:S29"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5C2425F-6640-429B-AF85-5CD4F283FEFD}" name="PivotTable26" cacheId="8890" applyNumberFormats="0" applyBorderFormats="0" applyFontFormats="0" applyPatternFormats="0" applyAlignmentFormats="0" applyWidthHeightFormats="1" dataCaption="Values" tag="5104f32b-7df0-41f5-aa5e-9a596abe17d0" updatedVersion="8" minRefreshableVersion="3" useAutoFormatting="1" subtotalHiddenItems="1" itemPrintTitles="1" createdVersion="8" indent="0" outline="1" outlineData="1" multipleFieldFilters="0" chartFormat="1">
  <location ref="O16:P29"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2AF740B-276B-42C6-82EE-1EE1B8DBF610}" name="PivotTable1" cacheId="8923" applyNumberFormats="0" applyBorderFormats="0" applyFontFormats="0" applyPatternFormats="0" applyAlignmentFormats="0" applyWidthHeightFormats="1" dataCaption="Values" tag="cc87955a-7ad4-4872-8fa1-69e00e789bc2" updatedVersion="8" minRefreshableVersion="3" useAutoFormatting="1" subtotalHiddenItems="1" itemPrintTitles="1" createdVersion="8" indent="0" outline="1" outlineData="1" multipleFieldFilters="0">
  <location ref="A1:C12" firstHeaderRow="0" firstDataRow="1" firstDataCol="1"/>
  <pivotFields count="4">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6"/>
    </i>
    <i>
      <x v="9"/>
    </i>
    <i>
      <x v="2"/>
    </i>
    <i>
      <x v="5"/>
    </i>
    <i>
      <x/>
    </i>
    <i>
      <x v="3"/>
    </i>
    <i>
      <x v="8"/>
    </i>
    <i>
      <x v="4"/>
    </i>
    <i>
      <x v="7"/>
    </i>
    <i>
      <x v="1"/>
    </i>
    <i t="grand">
      <x/>
    </i>
  </rowItems>
  <colFields count="1">
    <field x="-2"/>
  </colFields>
  <colItems count="2">
    <i>
      <x/>
    </i>
    <i i="1">
      <x v="1"/>
    </i>
  </colItems>
  <dataFields count="2">
    <dataField name="Sum of Quantity Sold" fld="1" baseField="0" baseItem="0"/>
    <dataField fld="2" subtotal="count" baseField="0" baseItem="0"/>
  </dataField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sales_persons_table]"/>
        <x15:activeTabTopLevelEntity name="[fact_tabl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1C5C64E-BA76-4458-B769-98768DB9C0E4}" name="PivotTable34" cacheId="8854" applyNumberFormats="0" applyBorderFormats="0" applyFontFormats="0" applyPatternFormats="0" applyAlignmentFormats="0" applyWidthHeightFormats="1" dataCaption="Values" tag="c56a7a46-b4aa-48f0-b329-bae68f0bd541" updatedVersion="8" minRefreshableVersion="3" useAutoFormatting="1" itemPrintTitles="1" createdVersion="8" indent="0" outline="1" outlineData="1" multipleFieldFilters="0" chartFormat="6">
  <location ref="T33:V46" firstHeaderRow="0" firstDataRow="1" firstDataCol="1"/>
  <pivotFields count="3">
    <pivotField axis="axisRow" allDrilled="1" subtotalTop="0" showAll="0" sortType="descending" defaultSubtotal="0" defaultAttributeDrillState="1">
      <items count="12">
        <item x="2"/>
        <item x="9"/>
        <item x="10"/>
        <item x="11"/>
        <item x="1"/>
        <item x="5"/>
        <item x="6"/>
        <item x="8"/>
        <item x="0"/>
        <item x="7"/>
        <item x="3"/>
        <item x="4"/>
      </items>
    </pivotField>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2" subtotal="count" baseField="0" baseItem="0"/>
    <dataField fld="1" subtotal="count" baseField="0" baseItem="0"/>
  </dataFields>
  <chartFormats count="7">
    <chartFormat chart="5" format="28" series="1">
      <pivotArea type="data" outline="0" fieldPosition="0">
        <references count="1">
          <reference field="4294967294" count="1" selected="0">
            <x v="0"/>
          </reference>
        </references>
      </pivotArea>
    </chartFormat>
    <chartFormat chart="5" format="29" series="1">
      <pivotArea type="data" outline="0" fieldPosition="0">
        <references count="1">
          <reference field="4294967294" count="1" selected="0">
            <x v="1"/>
          </reference>
        </references>
      </pivotArea>
    </chartFormat>
    <chartFormat chart="5" format="30">
      <pivotArea type="data" outline="0" fieldPosition="0">
        <references count="2">
          <reference field="4294967294" count="1" selected="0">
            <x v="1"/>
          </reference>
          <reference field="0" count="1" selected="0">
            <x v="0"/>
          </reference>
        </references>
      </pivotArea>
    </chartFormat>
    <chartFormat chart="5" format="31">
      <pivotArea type="data" outline="0" fieldPosition="0">
        <references count="2">
          <reference field="4294967294" count="1" selected="0">
            <x v="1"/>
          </reference>
          <reference field="0" count="1" selected="0">
            <x v="3"/>
          </reference>
        </references>
      </pivotArea>
    </chartFormat>
    <chartFormat chart="5" format="32">
      <pivotArea type="data" outline="0" fieldPosition="0">
        <references count="2">
          <reference field="4294967294" count="1" selected="0">
            <x v="1"/>
          </reference>
          <reference field="0" count="1" selected="0">
            <x v="5"/>
          </reference>
        </references>
      </pivotArea>
    </chartFormat>
    <chartFormat chart="5" format="33">
      <pivotArea type="data" outline="0" fieldPosition="0">
        <references count="2">
          <reference field="4294967294" count="1" selected="0">
            <x v="1"/>
          </reference>
          <reference field="0" count="1" selected="0">
            <x v="8"/>
          </reference>
        </references>
      </pivotArea>
    </chartFormat>
    <chartFormat chart="5" format="34">
      <pivotArea type="data" outline="0" fieldPosition="0">
        <references count="2">
          <reference field="4294967294" count="1" selected="0">
            <x v="1"/>
          </reference>
          <reference field="0" count="1" selected="0">
            <x v="1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2665A22-2330-4776-AFEC-3EBF9B481BE5}" name="PivotTable33" cacheId="8929" applyNumberFormats="0" applyBorderFormats="0" applyFontFormats="0" applyPatternFormats="0" applyAlignmentFormats="0" applyWidthHeightFormats="1" dataCaption="Values" tag="c3bdbda5-dd50-4477-87b4-2b97892cfa5f" updatedVersion="8" minRefreshableVersion="3" useAutoFormatting="1" itemPrintTitles="1" createdVersion="8" indent="0" outline="1" outlineData="1" multipleFieldFilters="0" chartFormat="3">
  <location ref="P33:R44"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fld="1" subtotal="count" baseField="0" baseItem="0"/>
    <dataField fld="2" subtotal="count" baseField="0" baseItem="0"/>
  </dataFields>
  <chartFormats count="6">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2" format="14">
      <pivotArea type="data" outline="0" fieldPosition="0">
        <references count="2">
          <reference field="4294967294" count="1" selected="0">
            <x v="1"/>
          </reference>
          <reference field="0" count="1" selected="0">
            <x v="1"/>
          </reference>
        </references>
      </pivotArea>
    </chartFormat>
    <chartFormat chart="2" format="15">
      <pivotArea type="data" outline="0" fieldPosition="0">
        <references count="2">
          <reference field="4294967294" count="1" selected="0">
            <x v="1"/>
          </reference>
          <reference field="0" count="1" selected="0">
            <x v="4"/>
          </reference>
        </references>
      </pivotArea>
    </chartFormat>
    <chartFormat chart="2" format="16">
      <pivotArea type="data" outline="0" fieldPosition="0">
        <references count="2">
          <reference field="4294967294" count="1" selected="0">
            <x v="1"/>
          </reference>
          <reference field="0" count="1" selected="0">
            <x v="5"/>
          </reference>
        </references>
      </pivotArea>
    </chartFormat>
    <chartFormat chart="2" format="17">
      <pivotArea type="data" outline="0" fieldPosition="0">
        <references count="2">
          <reference field="4294967294" count="1" selected="0">
            <x v="1"/>
          </reference>
          <reference field="0" count="1" selected="0">
            <x v="7"/>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sales_persons_tabl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D29C32E-1C91-4BDA-8F74-6E7C0A2D296E}" name="PivotTable31" cacheId="8715" applyNumberFormats="0" applyBorderFormats="0" applyFontFormats="0" applyPatternFormats="0" applyAlignmentFormats="0" applyWidthHeightFormats="1" dataCaption="Values" tag="2af572d1-f1fe-4c05-80b6-205fbb80154f" updatedVersion="8" minRefreshableVersion="3" useAutoFormatting="1" itemPrintTitles="1" createdVersion="8" indent="0" outline="1" outlineData="1" multipleFieldFilters="0">
  <location ref="A31:B39"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4"/>
    </i>
    <i>
      <x v="1"/>
    </i>
    <i>
      <x v="2"/>
    </i>
    <i>
      <x v="6"/>
    </i>
    <i>
      <x v="5"/>
    </i>
    <i>
      <x v="3"/>
    </i>
    <i>
      <x/>
    </i>
    <i t="grand">
      <x/>
    </i>
  </rowItems>
  <colItems count="1">
    <i/>
  </colItems>
  <dataFields count="1">
    <dataField fld="1"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79BC437-F04E-4DD0-8CF1-8D34C8507A01}" name="PivotTable14" cacheId="6057" applyNumberFormats="0" applyBorderFormats="0" applyFontFormats="0" applyPatternFormats="0" applyAlignmentFormats="0" applyWidthHeightFormats="1" dataCaption="Values" tag="7afd8fca-88cd-4a6d-a96c-4916d25ecedd" updatedVersion="8" minRefreshableVersion="3" useAutoFormatting="1" itemPrintTitles="1" createdVersion="8" indent="0" outline="1" outlineData="1" multipleFieldFilters="0" chartFormat="8">
  <location ref="P20:T31" firstHeaderRow="0" firstDataRow="1" firstDataCol="1"/>
  <pivotFields count="5">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4">
    <i>
      <x/>
    </i>
    <i i="1">
      <x v="1"/>
    </i>
    <i i="2">
      <x v="2"/>
    </i>
    <i i="3">
      <x v="3"/>
    </i>
  </colItems>
  <dataFields count="4">
    <dataField fld="1" subtotal="count" baseField="0" baseItem="0" numFmtId="176"/>
    <dataField fld="2" subtotal="count" baseField="0" baseItem="0" numFmtId="176"/>
    <dataField fld="3" subtotal="count" baseField="0" baseItem="0"/>
    <dataField fld="4" subtotal="count" baseField="0" baseItem="0"/>
  </dataFields>
  <formats count="4">
    <format dxfId="498">
      <pivotArea collapsedLevelsAreSubtotals="1" fieldPosition="0">
        <references count="2">
          <reference field="4294967294" count="1" selected="0">
            <x v="1"/>
          </reference>
          <reference field="0" count="1">
            <x v="0"/>
          </reference>
        </references>
      </pivotArea>
    </format>
    <format dxfId="497">
      <pivotArea outline="0" collapsedLevelsAreSubtotals="1" fieldPosition="0">
        <references count="1">
          <reference field="4294967294" count="1" selected="0">
            <x v="1"/>
          </reference>
        </references>
      </pivotArea>
    </format>
    <format dxfId="496">
      <pivotArea collapsedLevelsAreSubtotals="1" fieldPosition="0">
        <references count="2">
          <reference field="4294967294" count="1" selected="0">
            <x v="0"/>
          </reference>
          <reference field="0" count="1">
            <x v="0"/>
          </reference>
        </references>
      </pivotArea>
    </format>
    <format dxfId="495">
      <pivotArea outline="0" collapsedLevelsAreSubtotals="1" fieldPosition="0">
        <references count="1">
          <reference field="4294967294" count="1" selected="0">
            <x v="0"/>
          </reference>
        </references>
      </pivotArea>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im_sales_persons_tabl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B7359A1-96AC-4D6A-94EA-CEB3F09D53FA}" name="PivotTable12" cacheId="6054" applyNumberFormats="0" applyBorderFormats="0" applyFontFormats="0" applyPatternFormats="0" applyAlignmentFormats="0" applyWidthHeightFormats="1" dataCaption="Values" tag="0b3716c5-07a7-489b-a28d-e34071a20ad8" updatedVersion="8" minRefreshableVersion="3" useAutoFormatting="1" itemPrintTitles="1" createdVersion="8" indent="0" outline="1" outlineData="1" multipleFieldFilters="0" chartFormat="1">
  <location ref="S6:S17" firstHeaderRow="1" firstDataRow="1" firstDataCol="1"/>
  <pivotFields count="1">
    <pivotField axis="axisRow" allDrilled="1" subtotalTop="0" showAll="0" defaultSubtotal="0" defaultAttributeDrillState="1">
      <items count="10">
        <item x="0"/>
        <item x="1"/>
        <item x="2"/>
        <item x="3"/>
        <item x="4"/>
        <item x="5"/>
        <item x="6"/>
        <item x="7"/>
        <item x="8"/>
        <item x="9"/>
      </items>
    </pivotField>
  </pivotFields>
  <rowFields count="1">
    <field x="0"/>
  </rowFields>
  <rowItems count="11">
    <i>
      <x/>
    </i>
    <i>
      <x v="1"/>
    </i>
    <i>
      <x v="2"/>
    </i>
    <i>
      <x v="3"/>
    </i>
    <i>
      <x v="4"/>
    </i>
    <i>
      <x v="5"/>
    </i>
    <i>
      <x v="6"/>
    </i>
    <i>
      <x v="7"/>
    </i>
    <i>
      <x v="8"/>
    </i>
    <i>
      <x v="9"/>
    </i>
    <i t="grand">
      <x/>
    </i>
  </rowItem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sales_persons_tabl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3496E7-1F8D-4108-A064-130E362F46CA}" name="PivotTable30" cacheId="8926" applyNumberFormats="0" applyBorderFormats="0" applyFontFormats="0" applyPatternFormats="0" applyAlignmentFormats="0" applyWidthHeightFormats="1" dataCaption="Values" tag="3f09d51b-1ca7-46c4-b7e2-85fce137380c" updatedVersion="8" minRefreshableVersion="3" useAutoFormatting="1" subtotalHiddenItems="1" itemPrintTitles="1" createdVersion="8" indent="0" outline="1" outlineData="1" multipleFieldFilters="0">
  <location ref="A36:L37" firstHeaderRow="0" firstDataRow="1" firstDataCol="0"/>
  <pivotFields count="13">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12">
    <i>
      <x/>
    </i>
    <i i="1">
      <x v="1"/>
    </i>
    <i i="2">
      <x v="2"/>
    </i>
    <i i="3">
      <x v="3"/>
    </i>
    <i i="4">
      <x v="4"/>
    </i>
    <i i="5">
      <x v="5"/>
    </i>
    <i i="6">
      <x v="6"/>
    </i>
    <i i="7">
      <x v="7"/>
    </i>
    <i i="8">
      <x v="8"/>
    </i>
    <i i="9">
      <x v="9"/>
    </i>
    <i i="10">
      <x v="10"/>
    </i>
    <i i="11">
      <x v="11"/>
    </i>
  </colItems>
  <dataFields count="12">
    <dataField fld="0" subtotal="count" baseField="0" baseItem="0" numFmtId="168"/>
    <dataField fld="1" subtotal="count" baseField="0" baseItem="0" numFmtId="168"/>
    <dataField fld="2" subtotal="count" baseField="0" baseItem="0" numFmtId="168"/>
    <dataField fld="3" subtotal="count" baseField="0" baseItem="0"/>
    <dataField fld="4" subtotal="count" baseField="0" baseItem="0" numFmtId="169"/>
    <dataField fld="5" subtotal="count" baseField="0" baseItem="0" numFmtId="168"/>
    <dataField fld="6" subtotal="count" baseField="0" baseItem="0"/>
    <dataField fld="7" subtotal="count" baseField="0" baseItem="0"/>
    <dataField fld="8" subtotal="count" baseField="0" baseItem="0" numFmtId="169"/>
    <dataField fld="9" subtotal="count" baseField="0" baseItem="0" numFmtId="169"/>
    <dataField fld="10" subtotal="count" baseField="0" baseItem="0" numFmtId="168"/>
    <dataField fld="11" subtotal="count" baseField="0" baseItem="0" numFmtId="10"/>
  </dataFields>
  <formats count="11">
    <format dxfId="485">
      <pivotArea outline="0" collapsedLevelsAreSubtotals="1" fieldPosition="0">
        <references count="1">
          <reference field="4294967294" count="1" selected="0">
            <x v="1"/>
          </reference>
        </references>
      </pivotArea>
    </format>
    <format dxfId="486">
      <pivotArea outline="0" collapsedLevelsAreSubtotals="1" fieldPosition="0">
        <references count="1">
          <reference field="4294967294" count="1" selected="0">
            <x v="2"/>
          </reference>
        </references>
      </pivotArea>
    </format>
    <format dxfId="487">
      <pivotArea outline="0" collapsedLevelsAreSubtotals="1" fieldPosition="0">
        <references count="1">
          <reference field="4294967294" count="1" selected="0">
            <x v="4"/>
          </reference>
        </references>
      </pivotArea>
    </format>
    <format dxfId="488">
      <pivotArea outline="0" collapsedLevelsAreSubtotals="1" fieldPosition="0">
        <references count="1">
          <reference field="4294967294" count="1" selected="0">
            <x v="5"/>
          </reference>
        </references>
      </pivotArea>
    </format>
    <format dxfId="489">
      <pivotArea outline="0" collapsedLevelsAreSubtotals="1" fieldPosition="0">
        <references count="1">
          <reference field="4294967294" count="1" selected="0">
            <x v="8"/>
          </reference>
        </references>
      </pivotArea>
    </format>
    <format dxfId="490">
      <pivotArea outline="0" collapsedLevelsAreSubtotals="1" fieldPosition="0">
        <references count="1">
          <reference field="4294967294" count="1" selected="0">
            <x v="10"/>
          </reference>
        </references>
      </pivotArea>
    </format>
    <format dxfId="491">
      <pivotArea outline="0" collapsedLevelsAreSubtotals="1" fieldPosition="0">
        <references count="1">
          <reference field="4294967294" count="1" selected="0">
            <x v="9"/>
          </reference>
        </references>
      </pivotArea>
    </format>
    <format dxfId="492">
      <pivotArea outline="0" fieldPosition="0">
        <references count="1">
          <reference field="4294967294" count="1">
            <x v="9"/>
          </reference>
        </references>
      </pivotArea>
    </format>
    <format dxfId="493">
      <pivotArea outline="0" fieldPosition="0">
        <references count="1">
          <reference field="4294967294" count="1">
            <x v="4"/>
          </reference>
        </references>
      </pivotArea>
    </format>
    <format dxfId="494">
      <pivotArea outline="0" fieldPosition="0">
        <references count="1">
          <reference field="4294967294" count="1">
            <x v="8"/>
          </reference>
        </references>
      </pivotArea>
    </format>
    <format dxfId="484">
      <pivotArea outline="0" collapsedLevelsAreSubtotals="1" fieldPosition="0">
        <references count="1">
          <reference field="4294967294" count="1" selected="0">
            <x v="11"/>
          </reference>
        </references>
      </pivotArea>
    </format>
  </format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ures]"/>
        <x15:activeTabTopLevelEntity name="[fact_table]"/>
        <x15:activeTabTopLevelEntity name="[dim_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DA68395-5967-42BD-B0D7-BAAA73C149C0}" name="PivotTable11" cacheId="8935" applyNumberFormats="0" applyBorderFormats="0" applyFontFormats="0" applyPatternFormats="0" applyAlignmentFormats="0" applyWidthHeightFormats="1" dataCaption="Values" tag="3d779e2d-19d7-433d-bcbd-48c5d593050c" updatedVersion="8" minRefreshableVersion="3" useAutoFormatting="1" subtotalHiddenItems="1" itemPrintTitles="1" createdVersion="8" indent="0" outline="1" outlineData="1" multipleFieldFilters="0" chartFormat="4">
  <location ref="P6:Q17"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3"/>
    </i>
    <i>
      <x v="2"/>
    </i>
    <i>
      <x v="7"/>
    </i>
    <i>
      <x v="1"/>
    </i>
    <i>
      <x v="8"/>
    </i>
    <i>
      <x v="9"/>
    </i>
    <i>
      <x/>
    </i>
    <i>
      <x v="5"/>
    </i>
    <i>
      <x v="6"/>
    </i>
    <i>
      <x v="4"/>
    </i>
    <i t="grand">
      <x/>
    </i>
  </rowItems>
  <colItems count="1">
    <i/>
  </colItems>
  <dataFields count="1">
    <dataField fld="1" subtotal="count" baseField="0" baseItem="0"/>
  </dataFields>
  <chartFormats count="1">
    <chartFormat chart="3" format="3"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im_customers_tabl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A3C35F9-8F4D-48E0-94C4-4BA77DBABD5C}" name="PivotTable8" cacheId="6048" applyNumberFormats="0" applyBorderFormats="0" applyFontFormats="0" applyPatternFormats="0" applyAlignmentFormats="0" applyWidthHeightFormats="1" dataCaption="Values" tag="82604b52-759f-4653-ac20-99aee909e3f6" updatedVersion="8" minRefreshableVersion="3" useAutoFormatting="1" itemPrintTitles="1" createdVersion="8" indent="0" outline="1" outlineData="1" multipleFieldFilters="0">
  <location ref="M17:N26" firstHeaderRow="1" firstDataRow="1" firstDataCol="1"/>
  <pivotFields count="2">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9">
    <i>
      <x v="6"/>
    </i>
    <i>
      <x v="2"/>
    </i>
    <i>
      <x/>
    </i>
    <i>
      <x v="3"/>
    </i>
    <i>
      <x v="5"/>
    </i>
    <i>
      <x v="1"/>
    </i>
    <i>
      <x v="7"/>
    </i>
    <i>
      <x v="4"/>
    </i>
    <i t="grand">
      <x/>
    </i>
  </rowItems>
  <colItems count="1">
    <i/>
  </colItems>
  <dataFields count="1">
    <dataField fld="1"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_tabl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F9AC3FF-2F12-4F66-9DF9-4FEB56076A63}" name="PivotTable7" cacheId="8938" applyNumberFormats="0" applyBorderFormats="0" applyFontFormats="0" applyPatternFormats="0" applyAlignmentFormats="0" applyWidthHeightFormats="1" dataCaption="Values" tag="422b2178-1f93-482d-a609-4f20f68f1bb3" updatedVersion="8" minRefreshableVersion="3" useAutoFormatting="1" itemPrintTitles="1" createdVersion="8" indent="0" outline="1" outlineData="1" multipleFieldFilters="0" chartFormat="5">
  <location ref="J17:K28"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v="2"/>
    </i>
    <i>
      <x v="8"/>
    </i>
    <i>
      <x v="5"/>
    </i>
    <i>
      <x v="7"/>
    </i>
    <i>
      <x v="4"/>
    </i>
    <i>
      <x v="3"/>
    </i>
    <i>
      <x v="1"/>
    </i>
    <i>
      <x v="6"/>
    </i>
    <i>
      <x/>
    </i>
    <i t="grand">
      <x/>
    </i>
  </rowItems>
  <colItems count="1">
    <i/>
  </colItems>
  <dataFields count="1">
    <dataFiel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5">
      <autoFilter ref="A1">
        <filterColumn colId="0">
          <top1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_tabl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884F2D2-CE64-4B7D-82FB-E9832EC0D90A}" name="PivotTable6" cacheId="8872" applyNumberFormats="0" applyBorderFormats="0" applyFontFormats="0" applyPatternFormats="0" applyAlignmentFormats="0" applyWidthHeightFormats="1" dataCaption="Values" tag="29d68063-3ee8-4a6d-9060-b993b59560c6" updatedVersion="8" minRefreshableVersion="3" useAutoFormatting="1" subtotalHiddenItems="1" itemPrintTitles="1" createdVersion="8" indent="0" outline="1" outlineData="1" multipleFieldFilters="0" chartFormat="7">
  <location ref="F17:H28" firstHeaderRow="0"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4"/>
    </i>
    <i>
      <x v="7"/>
    </i>
    <i>
      <x v="2"/>
    </i>
    <i>
      <x v="9"/>
    </i>
    <i>
      <x v="5"/>
    </i>
    <i>
      <x v="3"/>
    </i>
    <i>
      <x v="8"/>
    </i>
    <i>
      <x v="6"/>
    </i>
    <i>
      <x v="1"/>
    </i>
    <i t="grand">
      <x/>
    </i>
  </rowItems>
  <colFields count="1">
    <field x="-2"/>
  </colFields>
  <colItems count="2">
    <i>
      <x/>
    </i>
    <i i="1">
      <x v="1"/>
    </i>
  </colItems>
  <dataFields count="2">
    <dataField fld="1" subtotal="count" baseField="0" baseItem="0"/>
    <dataField fld="2" subtotal="count" baseField="0" baseItem="0"/>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im_products_tabl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13EAB8A-D0D5-4078-8168-F9BD036B68BA}" name="PivotTable5" cacheId="8920" applyNumberFormats="0" applyBorderFormats="0" applyFontFormats="0" applyPatternFormats="0" applyAlignmentFormats="0" applyWidthHeightFormats="1" dataCaption="Values" tag="78e80b78-4874-4e7f-9e99-5e3ff772b56f" updatedVersion="8" minRefreshableVersion="3" useAutoFormatting="1" subtotalHiddenItems="1" itemPrintTitles="1" createdVersion="8" indent="0" outline="1" outlineData="1" multipleFieldFilters="0" chartFormat="6">
  <location ref="J1:K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activeTabTopLevelEntity name="[dim_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D0262ED-0A7B-4B70-8CD2-8DD49966A86E}" name="PivotTable4" cacheId="8917" applyNumberFormats="0" applyBorderFormats="0" applyFontFormats="0" applyPatternFormats="0" applyAlignmentFormats="0" applyWidthHeightFormats="1" dataCaption="Values" tag="e261b6ff-e216-42e0-972c-8c25cef5e27f" updatedVersion="8" minRefreshableVersion="3" useAutoFormatting="1" subtotalHiddenItems="1" itemPrintTitles="1" createdVersion="8" indent="0" outline="1" outlineData="1" multipleFieldFilters="0" chartFormat="12">
  <location ref="A16:B29" firstHeaderRow="1" firstDataRow="1" firstDataCol="1"/>
  <pivotFields count="3">
    <pivotField axis="axisRow" allDrilled="1" subtotalTop="0" showAll="0" sortType="ascending" defaultSubtotal="0" defaultAttributeDrillState="1">
      <items count="12">
        <item x="4"/>
        <item x="3" e="0"/>
        <item x="7"/>
        <item x="0" e="0"/>
        <item x="8"/>
        <item x="6"/>
        <item x="5"/>
        <item x="1" e="0"/>
        <item x="11"/>
        <item x="10"/>
        <item x="9"/>
        <item x="2" e="0"/>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activeTabTopLevelEntity name="[dim_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DB8C88D0-8D12-4420-881C-395D339B5618}" name="PivotTable3" cacheId="8914" applyNumberFormats="0" applyBorderFormats="0" applyFontFormats="0" applyPatternFormats="0" applyAlignmentFormats="0" applyWidthHeightFormats="1" dataCaption="Values" tag="14cb4de0-f8e0-4e6d-a13a-5ce6df9a4578" updatedVersion="8" minRefreshableVersion="3" useAutoFormatting="1" subtotalHiddenItems="1" itemPrintTitles="1" createdVersion="8" indent="0" outline="1" outlineData="1" multipleFieldFilters="0" chartFormat="5">
  <location ref="G1:H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F41F82D9-5433-4C4A-82F5-B0A402DF34AD}" name="PivotTable2" cacheId="8911" applyNumberFormats="0" applyBorderFormats="0" applyFontFormats="0" applyPatternFormats="0" applyAlignmentFormats="0" applyWidthHeightFormats="1" dataCaption="Values" tag="a0e0c2f2-251f-4a4b-8ea5-1590c65f6ba9" updatedVersion="8" minRefreshableVersion="3" useAutoFormatting="1" subtotalHiddenItems="1" itemPrintTitles="1" createdVersion="8" indent="0" outline="1" outlineData="1" multipleFieldFilters="0" chartFormat="5">
  <location ref="D1:E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activeTabTopLevelEntity name="[dim_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55CD2B18-3083-4B88-8AC1-3611C284FD5A}" name="PivotTable1" cacheId="8908" applyNumberFormats="0" applyBorderFormats="0" applyFontFormats="0" applyPatternFormats="0" applyAlignmentFormats="0" applyWidthHeightFormats="1" dataCaption="Values" tag="caa2a658-3a47-4dc2-9f90-1b74dabac651" updatedVersion="8" minRefreshableVersion="3" useAutoFormatting="1" subtotalHiddenItems="1" itemPrintTitles="1" createdVersion="8" indent="0" outline="1" outlineData="1" multipleFieldFilters="0" chartFormat="8">
  <location ref="A1:B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8EEB4B-7E8E-4646-932E-9135505AE755}" name="PivotTable18" cacheId="8878" applyNumberFormats="0" applyBorderFormats="0" applyFontFormats="0" applyPatternFormats="0" applyAlignmentFormats="0" applyWidthHeightFormats="1" dataCaption="Values" tag="2582eda4-3f86-46a1-9637-d07ba96c15d6" updatedVersion="8" minRefreshableVersion="3" useAutoFormatting="1" subtotalHiddenItems="1" itemPrintTitles="1" createdVersion="8" indent="0" outline="1" outlineData="1" multipleFieldFilters="0" chartFormat="2">
  <location ref="I14:J25"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_tabl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4EA804-0796-41B4-8887-F9F78DA29E09}" name="PivotTable23" cacheId="8887" applyNumberFormats="0" applyBorderFormats="0" applyFontFormats="0" applyPatternFormats="0" applyAlignmentFormats="0" applyWidthHeightFormats="1" dataCaption="Values" tag="3dee2122-58b9-4c8a-8b48-a58a1a53c8c0" updatedVersion="8" minRefreshableVersion="3" useAutoFormatting="1" subtotalHiddenItems="1" itemPrintTitles="1" createdVersion="8" indent="0" outline="1" outlineData="1" multipleFieldFilters="0" chartFormat="5">
  <location ref="R1:S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im_date]"/>
        <x15:activeTabTopLevelEntity name="[Meaures]"/>
        <x15:activeTabTopLevelEntity name="[dim_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28E6A6-1A88-4E9F-845D-4BF97132C502}" name="PivotTable17" cacheId="8875" applyNumberFormats="0" applyBorderFormats="0" applyFontFormats="0" applyPatternFormats="0" applyAlignmentFormats="0" applyWidthHeightFormats="1" dataCaption="Values" tag="3b67d2b1-a9bb-47a0-9b15-df2f8bacd471" updatedVersion="8" minRefreshableVersion="3" useAutoFormatting="1" subtotalHiddenItems="1" itemPrintTitles="1" createdVersion="8" indent="0" outline="1" outlineData="1" multipleFieldFilters="0" chartFormat="30">
  <location ref="E14:G23" firstHeaderRow="0" firstDataRow="1" firstDataCol="1"/>
  <pivotFields count="3">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9">
    <i>
      <x v="3"/>
    </i>
    <i>
      <x/>
    </i>
    <i>
      <x v="2"/>
    </i>
    <i>
      <x v="6"/>
    </i>
    <i>
      <x v="1"/>
    </i>
    <i>
      <x v="5"/>
    </i>
    <i>
      <x v="7"/>
    </i>
    <i>
      <x v="4"/>
    </i>
    <i t="grand">
      <x/>
    </i>
  </rowItems>
  <colFields count="1">
    <field x="-2"/>
  </colFields>
  <colItems count="2">
    <i>
      <x/>
    </i>
    <i i="1">
      <x v="1"/>
    </i>
  </colItems>
  <dataFields count="2">
    <dataField fld="1" subtotal="count" baseField="0" baseItem="0"/>
    <dataField fld="2" subtotal="count" baseField="0" baseItem="0"/>
  </dataFields>
  <chartFormats count="4">
    <chartFormat chart="28"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1"/>
          </reference>
        </references>
      </pivotArea>
    </chartFormat>
    <chartFormat chart="28" format="6">
      <pivotArea type="data" outline="0" fieldPosition="0">
        <references count="2">
          <reference field="4294967294" count="1" selected="0">
            <x v="1"/>
          </reference>
          <reference field="0" count="1" selected="0">
            <x v="2"/>
          </reference>
        </references>
      </pivotArea>
    </chartFormat>
    <chartFormat chart="28" format="7">
      <pivotArea type="data" outline="0" fieldPosition="0">
        <references count="2">
          <reference field="4294967294" count="1" selected="0">
            <x v="1"/>
          </reference>
          <reference field="0" count="1" selected="0">
            <x v="6"/>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_tabl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BF6604-FA45-456E-B111-06DF8336D2B4}" name="PivotTable16" cacheId="8902" applyNumberFormats="0" applyBorderFormats="0" applyFontFormats="0" applyPatternFormats="0" applyAlignmentFormats="0" applyWidthHeightFormats="1" dataCaption="Values" tag="17fa00a0-a29a-4c58-b6de-eb7e32a56741" updatedVersion="8" minRefreshableVersion="3" useAutoFormatting="1" subtotalHiddenItems="1" itemPrintTitles="1" createdVersion="8" indent="0" outline="1" outlineData="1" multipleFieldFilters="0" chartFormat="3">
  <location ref="A14:B19"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i>
    <i>
      <x v="1"/>
    </i>
    <i>
      <x v="2"/>
    </i>
    <i t="grand">
      <x/>
    </i>
  </rowItems>
  <colItems count="1">
    <i/>
  </colItems>
  <dataFields count="1">
    <dataField name="Count of Payment Metho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dim_date]"/>
        <x15:activeTabTopLevelEntity name="[dim_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2C92D2-43D9-4C7B-A846-03B809AAF1DB}" name="PivotTable22" cacheId="8905" applyNumberFormats="0" applyBorderFormats="0" applyFontFormats="0" applyPatternFormats="0" applyAlignmentFormats="0" applyWidthHeightFormats="1" dataCaption="Values" tag="66149271-0ab5-4d66-9a6a-7b9d3b2cc6d9" updatedVersion="8" minRefreshableVersion="3" useAutoFormatting="1" subtotalHiddenItems="1" itemPrintTitles="1" createdVersion="8" indent="0" outline="1" outlineData="1" multipleFieldFilters="0" chartFormat="5">
  <location ref="O1:P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40AEB3-8D5C-477F-8791-7B41630F40DC}" name="PivotTable15" cacheId="8899" applyNumberFormats="0" applyBorderFormats="0" applyFontFormats="0" applyPatternFormats="0" applyAlignmentFormats="0" applyWidthHeightFormats="1" dataCaption="Values" tag="199231e6-5567-436a-9b61-0f6e6356052d" updatedVersion="8" minRefreshableVersion="3" useAutoFormatting="1" subtotalHiddenItems="1" itemPrintTitles="1" createdVersion="8" indent="0" outline="1" outlineData="1" multipleFieldFilters="0" chartFormat="14">
  <location ref="H1:J12" firstHeaderRow="0" firstDataRow="1" firstDataCol="1"/>
  <pivotFields count="4">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fld="1" subtotal="count" baseField="0" baseItem="0"/>
    <dataField fld="2" subtotal="count" baseField="0" baseItem="0"/>
  </dataFields>
  <chartFormats count="22">
    <chartFormat chart="6" format="44" series="1">
      <pivotArea type="data" outline="0" fieldPosition="0">
        <references count="1">
          <reference field="4294967294" count="1" selected="0">
            <x v="0"/>
          </reference>
        </references>
      </pivotArea>
    </chartFormat>
    <chartFormat chart="6" format="45">
      <pivotArea type="data" outline="0" fieldPosition="0">
        <references count="2">
          <reference field="4294967294" count="1" selected="0">
            <x v="0"/>
          </reference>
          <reference field="0" count="1" selected="0">
            <x v="0"/>
          </reference>
        </references>
      </pivotArea>
    </chartFormat>
    <chartFormat chart="6" format="46">
      <pivotArea type="data" outline="0" fieldPosition="0">
        <references count="2">
          <reference field="4294967294" count="1" selected="0">
            <x v="0"/>
          </reference>
          <reference field="0" count="1" selected="0">
            <x v="1"/>
          </reference>
        </references>
      </pivotArea>
    </chartFormat>
    <chartFormat chart="6" format="47">
      <pivotArea type="data" outline="0" fieldPosition="0">
        <references count="2">
          <reference field="4294967294" count="1" selected="0">
            <x v="0"/>
          </reference>
          <reference field="0" count="1" selected="0">
            <x v="2"/>
          </reference>
        </references>
      </pivotArea>
    </chartFormat>
    <chartFormat chart="6" format="48">
      <pivotArea type="data" outline="0" fieldPosition="0">
        <references count="2">
          <reference field="4294967294" count="1" selected="0">
            <x v="0"/>
          </reference>
          <reference field="0" count="1" selected="0">
            <x v="3"/>
          </reference>
        </references>
      </pivotArea>
    </chartFormat>
    <chartFormat chart="6" format="49">
      <pivotArea type="data" outline="0" fieldPosition="0">
        <references count="2">
          <reference field="4294967294" count="1" selected="0">
            <x v="0"/>
          </reference>
          <reference field="0" count="1" selected="0">
            <x v="4"/>
          </reference>
        </references>
      </pivotArea>
    </chartFormat>
    <chartFormat chart="6" format="50">
      <pivotArea type="data" outline="0" fieldPosition="0">
        <references count="2">
          <reference field="4294967294" count="1" selected="0">
            <x v="0"/>
          </reference>
          <reference field="0" count="1" selected="0">
            <x v="5"/>
          </reference>
        </references>
      </pivotArea>
    </chartFormat>
    <chartFormat chart="6" format="51">
      <pivotArea type="data" outline="0" fieldPosition="0">
        <references count="2">
          <reference field="4294967294" count="1" selected="0">
            <x v="0"/>
          </reference>
          <reference field="0" count="1" selected="0">
            <x v="6"/>
          </reference>
        </references>
      </pivotArea>
    </chartFormat>
    <chartFormat chart="6" format="52">
      <pivotArea type="data" outline="0" fieldPosition="0">
        <references count="2">
          <reference field="4294967294" count="1" selected="0">
            <x v="0"/>
          </reference>
          <reference field="0" count="1" selected="0">
            <x v="7"/>
          </reference>
        </references>
      </pivotArea>
    </chartFormat>
    <chartFormat chart="6" format="53">
      <pivotArea type="data" outline="0" fieldPosition="0">
        <references count="2">
          <reference field="4294967294" count="1" selected="0">
            <x v="0"/>
          </reference>
          <reference field="0" count="1" selected="0">
            <x v="8"/>
          </reference>
        </references>
      </pivotArea>
    </chartFormat>
    <chartFormat chart="6" format="54">
      <pivotArea type="data" outline="0" fieldPosition="0">
        <references count="2">
          <reference field="4294967294" count="1" selected="0">
            <x v="0"/>
          </reference>
          <reference field="0" count="1" selected="0">
            <x v="9"/>
          </reference>
        </references>
      </pivotArea>
    </chartFormat>
    <chartFormat chart="6" format="55" series="1">
      <pivotArea type="data" outline="0" fieldPosition="0">
        <references count="1">
          <reference field="4294967294" count="1" selected="0">
            <x v="1"/>
          </reference>
        </references>
      </pivotArea>
    </chartFormat>
    <chartFormat chart="6" format="56">
      <pivotArea type="data" outline="0" fieldPosition="0">
        <references count="2">
          <reference field="4294967294" count="1" selected="0">
            <x v="1"/>
          </reference>
          <reference field="0" count="1" selected="0">
            <x v="0"/>
          </reference>
        </references>
      </pivotArea>
    </chartFormat>
    <chartFormat chart="6" format="57">
      <pivotArea type="data" outline="0" fieldPosition="0">
        <references count="2">
          <reference field="4294967294" count="1" selected="0">
            <x v="1"/>
          </reference>
          <reference field="0" count="1" selected="0">
            <x v="1"/>
          </reference>
        </references>
      </pivotArea>
    </chartFormat>
    <chartFormat chart="6" format="58">
      <pivotArea type="data" outline="0" fieldPosition="0">
        <references count="2">
          <reference field="4294967294" count="1" selected="0">
            <x v="1"/>
          </reference>
          <reference field="0" count="1" selected="0">
            <x v="2"/>
          </reference>
        </references>
      </pivotArea>
    </chartFormat>
    <chartFormat chart="6" format="59">
      <pivotArea type="data" outline="0" fieldPosition="0">
        <references count="2">
          <reference field="4294967294" count="1" selected="0">
            <x v="1"/>
          </reference>
          <reference field="0" count="1" selected="0">
            <x v="3"/>
          </reference>
        </references>
      </pivotArea>
    </chartFormat>
    <chartFormat chart="6" format="60">
      <pivotArea type="data" outline="0" fieldPosition="0">
        <references count="2">
          <reference field="4294967294" count="1" selected="0">
            <x v="1"/>
          </reference>
          <reference field="0" count="1" selected="0">
            <x v="4"/>
          </reference>
        </references>
      </pivotArea>
    </chartFormat>
    <chartFormat chart="6" format="61">
      <pivotArea type="data" outline="0" fieldPosition="0">
        <references count="2">
          <reference field="4294967294" count="1" selected="0">
            <x v="1"/>
          </reference>
          <reference field="0" count="1" selected="0">
            <x v="5"/>
          </reference>
        </references>
      </pivotArea>
    </chartFormat>
    <chartFormat chart="6" format="62">
      <pivotArea type="data" outline="0" fieldPosition="0">
        <references count="2">
          <reference field="4294967294" count="1" selected="0">
            <x v="1"/>
          </reference>
          <reference field="0" count="1" selected="0">
            <x v="6"/>
          </reference>
        </references>
      </pivotArea>
    </chartFormat>
    <chartFormat chart="6" format="63">
      <pivotArea type="data" outline="0" fieldPosition="0">
        <references count="2">
          <reference field="4294967294" count="1" selected="0">
            <x v="1"/>
          </reference>
          <reference field="0" count="1" selected="0">
            <x v="7"/>
          </reference>
        </references>
      </pivotArea>
    </chartFormat>
    <chartFormat chart="6" format="64">
      <pivotArea type="data" outline="0" fieldPosition="0">
        <references count="2">
          <reference field="4294967294" count="1" selected="0">
            <x v="1"/>
          </reference>
          <reference field="0" count="1" selected="0">
            <x v="8"/>
          </reference>
        </references>
      </pivotArea>
    </chartFormat>
    <chartFormat chart="6" format="65">
      <pivotArea type="data" outline="0" fieldPosition="0">
        <references count="2">
          <reference field="4294967294" count="1" selected="0">
            <x v="1"/>
          </reference>
          <reference field="0" count="1" selected="0">
            <x v="9"/>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im_products_table]"/>
        <x15:activeTabTopLevelEntity name="[Meaure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FC71D80-AA96-4D9B-B12C-BD7F913EB260}" name="PivotTable21" cacheId="8884" applyNumberFormats="0" applyBorderFormats="0" applyFontFormats="0" applyPatternFormats="0" applyAlignmentFormats="0" applyWidthHeightFormats="1" dataCaption="Values" tag="cf58e158-494e-4788-966d-a3e54766028b" updatedVersion="8" minRefreshableVersion="3" useAutoFormatting="1" subtotalHiddenItems="1" itemPrintTitles="1" createdVersion="8" indent="0" outline="1" outlineData="1" multipleFieldFilters="0" chartFormat="7">
  <location ref="C15:D1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9">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1"/>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0" count="1" selected="0">
            <x v="0"/>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Meau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7DAFD5F-113A-4184-8BC6-5B3063FD2855}" sourceName="[dim_date].[Month]">
  <pivotTables>
    <pivotTable tabId="1" name="PivotTable20"/>
    <pivotTable tabId="1" name="PivotTable14"/>
    <pivotTable tabId="1" name="PivotTable15"/>
    <pivotTable tabId="1" name="PivotTable16"/>
    <pivotTable tabId="1" name="PivotTable1"/>
    <pivotTable tabId="6" name="PivotTable33"/>
    <pivotTable tabId="6" name="PivotTable34"/>
    <pivotTable tabId="1" name="PivotTable30"/>
    <pivotTable tabId="1" name="PivotTable35"/>
    <pivotTable tabId="6" name="PivotTable11"/>
    <pivotTable tabId="1" name="PivotTable21"/>
    <pivotTable tabId="6" name="PivotTable7"/>
  </pivotTables>
  <data>
    <olap pivotCacheId="2090480685">
      <levels count="2">
        <level uniqueName="[dim_date].[Month].[(All)]" sourceCaption="(All)" count="0"/>
        <level uniqueName="[dim_date].[Month].[Month]" sourceCaption="Month" count="12">
          <ranges>
            <range startItem="0">
              <i n="[dim_date].[Month].&amp;[Apr]" c="Apr"/>
              <i n="[dim_date].[Month].&amp;[Aug]" c="Aug"/>
              <i n="[dim_date].[Month].&amp;[Dec]" c="Dec"/>
              <i n="[dim_date].[Month].&amp;[Feb]" c="Feb"/>
              <i n="[dim_date].[Month].&amp;[Jan]" c="Jan"/>
              <i n="[dim_date].[Month].&amp;[Jul]" c="Jul"/>
              <i n="[dim_date].[Month].&amp;[Jun]" c="Jun"/>
              <i n="[dim_date].[Month].&amp;[Mar]" c="Mar"/>
              <i n="[dim_date].[Month].&amp;[May]" c="May"/>
              <i n="[dim_date].[Month].&amp;[Nov]" c="Nov"/>
              <i n="[dim_date].[Month].&amp;[Oct]" c="Oct"/>
              <i n="[dim_date].[Month].&amp;[Sep]" c="Sep"/>
            </range>
          </ranges>
        </level>
      </levels>
      <selections count="1">
        <selection n="[dim_date].[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3CAED796-BCAC-4DB5-82D7-DFB26E3E53DE}" sourceName="[fact_table].[Payment Method]">
  <pivotTables>
    <pivotTable tabId="1" name="PivotTable18"/>
    <pivotTable tabId="1" name="PivotTable20"/>
    <pivotTable tabId="1" name="PivotTable21"/>
    <pivotTable tabId="1" name="PivotTable22"/>
    <pivotTable tabId="1" name="PivotTable1"/>
    <pivotTable tabId="1" name="PivotTable14"/>
    <pivotTable tabId="1" name="PivotTable15"/>
    <pivotTable tabId="1" name="PivotTable16"/>
    <pivotTable tabId="1" name="PivotTable30"/>
    <pivotTable tabId="6" name="PivotTable3"/>
    <pivotTable tabId="6" name="PivotTable31"/>
    <pivotTable tabId="6" name="PivotTable33"/>
    <pivotTable tabId="6" name="PivotTable34"/>
    <pivotTable tabId="6" name="PivotTable4"/>
    <pivotTable tabId="1" name="PivotTable35"/>
    <pivotTable tabId="6" name="PivotTable11"/>
    <pivotTable tabId="6" name="PivotTable7"/>
  </pivotTables>
  <data>
    <olap pivotCacheId="2090480685">
      <levels count="2">
        <level uniqueName="[fact_table].[Payment Method].[(All)]" sourceCaption="(All)" count="0"/>
        <level uniqueName="[fact_table].[Payment Method].[Payment Method]" sourceCaption="Payment Method" count="4">
          <ranges>
            <range startItem="0">
              <i n="[fact_table].[Payment Method].&amp;[Cash]" c="Cash"/>
              <i n="[fact_table].[Payment Method].&amp;[Credit Card]" c="Credit Card"/>
              <i n="[fact_table].[Payment Method].&amp;[Debit Card]" c="Debit Card"/>
              <i n="[fact_table].[Payment Method].&amp;[Online Payment]" c="Online Payment"/>
            </range>
          </ranges>
        </level>
      </levels>
      <selections count="1">
        <selection n="[fact_table].[Payment Metho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4B3CFD6-C179-462D-B630-CF04FD885508}" sourceName="[dim_products_table].[Category]">
  <pivotTables>
    <pivotTable tabId="6" name="PivotTable6"/>
    <pivotTable tabId="1" name="PivotTable17"/>
    <pivotTable tabId="1" name="PivotTable18"/>
    <pivotTable tabId="1" name="PivotTable20"/>
    <pivotTable tabId="1" name="PivotTable21"/>
    <pivotTable tabId="1" name="PivotTable23"/>
    <pivotTable tabId="1" name="PivotTable26"/>
    <pivotTable tabId="1" name="PivotTable27"/>
    <pivotTable tabId="1" name="PivotTable14"/>
    <pivotTable tabId="1" name="PivotTable15"/>
    <pivotTable tabId="1" name="PivotTable16"/>
    <pivotTable tabId="1" name="PivotTable22"/>
    <pivotTable tabId="6" name="PivotTable1"/>
    <pivotTable tabId="6" name="PivotTable2"/>
    <pivotTable tabId="6" name="PivotTable3"/>
    <pivotTable tabId="6" name="PivotTable4"/>
    <pivotTable tabId="6" name="PivotTable5"/>
    <pivotTable tabId="1" name="PivotTable1"/>
    <pivotTable tabId="1" name="PivotTable30"/>
    <pivotTable tabId="6" name="PivotTable33"/>
    <pivotTable tabId="1" name="PivotTable35"/>
    <pivotTable tabId="6" name="PivotTable11"/>
    <pivotTable tabId="6" name="PivotTable7"/>
  </pivotTables>
  <data>
    <olap pivotCacheId="2090480685">
      <levels count="2">
        <level uniqueName="[dim_products_table].[Category].[(All)]" sourceCaption="(All)" count="0"/>
        <level uniqueName="[dim_products_table].[Category].[Category]" sourceCaption="Category" count="8">
          <ranges>
            <range startItem="0">
              <i n="[dim_products_table].[Category].&amp;[Alcoholic Beverage]" c="Alcoholic Beverage"/>
              <i n="[dim_products_table].[Category].&amp;[Coffee]" c="Coffee"/>
              <i n="[dim_products_table].[Category].&amp;[Energy Drink]" c="Energy Drink"/>
              <i n="[dim_products_table].[Category].&amp;[Juice]" c="Juice"/>
              <i n="[dim_products_table].[Category].&amp;[Soft Drink]" c="Soft Drink"/>
              <i n="[dim_products_table].[Category].&amp;[Sports Drink]" c="Sports Drink"/>
              <i n="[dim_products_table].[Category].&amp;[Tea]" c="Tea"/>
              <i n="[dim_products_table].[Category].&amp;[Water]" c="Water"/>
            </range>
          </ranges>
        </level>
      </levels>
      <selections count="1">
        <selection n="[dim_products_table].[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19ABFF5-8AC2-4570-86CB-AD7F9A5D8372}" cache="Slicer_Month" caption="Month" startItem="1" level="1" rowHeight="247650"/>
  <slicer name="Payment Method 1" xr10:uid="{F74997A8-75C9-4F11-896C-5177BD3B1BE7}" cache="Slicer_Payment_Method" caption="Payment Method" level="1" rowHeight="247650"/>
  <slicer name="Category 1" xr10:uid="{B7428536-9CD2-4BA2-A780-B77219DD5BAE}" cache="Slicer_Category" caption="Category" startItem="2"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F1077921-987F-4CC9-A464-714C4E0A2792}" cache="Slicer_Month" caption="Month" startItem="9" level="1" rowHeight="247650"/>
  <slicer name="Payment Method 2" xr10:uid="{9F23C58C-DA3A-40C0-BEB9-245703A93C12}" cache="Slicer_Payment_Method" caption="Payment Method" level="1" rowHeight="247650"/>
  <slicer name="Category 2" xr10:uid="{EF1178A1-5A07-45AB-89D5-EFDF2263127D}" cache="Slicer_Category" caption="Category" startItem="3"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22.xml"/><Relationship Id="rId13" Type="http://schemas.openxmlformats.org/officeDocument/2006/relationships/pivotTable" Target="../pivotTables/pivotTable27.xml"/><Relationship Id="rId3" Type="http://schemas.openxmlformats.org/officeDocument/2006/relationships/pivotTable" Target="../pivotTables/pivotTable17.xml"/><Relationship Id="rId7" Type="http://schemas.openxmlformats.org/officeDocument/2006/relationships/pivotTable" Target="../pivotTables/pivotTable21.xml"/><Relationship Id="rId12" Type="http://schemas.openxmlformats.org/officeDocument/2006/relationships/pivotTable" Target="../pivotTables/pivotTable26.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ivotTable" Target="../pivotTables/pivotTable20.xml"/><Relationship Id="rId11" Type="http://schemas.openxmlformats.org/officeDocument/2006/relationships/pivotTable" Target="../pivotTables/pivotTable25.xml"/><Relationship Id="rId5" Type="http://schemas.openxmlformats.org/officeDocument/2006/relationships/pivotTable" Target="../pivotTables/pivotTable19.xml"/><Relationship Id="rId15" Type="http://schemas.openxmlformats.org/officeDocument/2006/relationships/drawing" Target="../drawings/drawing2.xml"/><Relationship Id="rId10" Type="http://schemas.openxmlformats.org/officeDocument/2006/relationships/pivotTable" Target="../pivotTables/pivotTable24.xml"/><Relationship Id="rId4" Type="http://schemas.openxmlformats.org/officeDocument/2006/relationships/pivotTable" Target="../pivotTables/pivotTable18.xml"/><Relationship Id="rId9" Type="http://schemas.openxmlformats.org/officeDocument/2006/relationships/pivotTable" Target="../pivotTables/pivotTable23.xml"/><Relationship Id="rId14" Type="http://schemas.openxmlformats.org/officeDocument/2006/relationships/pivotTable" Target="../pivotTables/pivotTable28.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983D-917A-44DA-83A9-EC0A93264725}">
  <sheetPr codeName="Sheet1"/>
  <dimension ref="A1:S58"/>
  <sheetViews>
    <sheetView workbookViewId="0">
      <selection activeCell="K11" sqref="K11"/>
    </sheetView>
  </sheetViews>
  <sheetFormatPr defaultRowHeight="14.4" x14ac:dyDescent="0.3"/>
  <cols>
    <col min="1" max="1" width="12.44140625" bestFit="1" customWidth="1"/>
    <col min="2" max="2" width="13.5546875" bestFit="1" customWidth="1"/>
    <col min="3" max="3" width="11.44140625" bestFit="1" customWidth="1"/>
    <col min="4" max="4" width="19.33203125" bestFit="1" customWidth="1"/>
    <col min="5" max="5" width="14.77734375" bestFit="1" customWidth="1"/>
    <col min="6" max="6" width="11.6640625" bestFit="1" customWidth="1"/>
    <col min="7" max="7" width="10.88671875" bestFit="1" customWidth="1"/>
    <col min="8" max="8" width="11.5546875" bestFit="1" customWidth="1"/>
    <col min="9" max="9" width="13.5546875" bestFit="1" customWidth="1"/>
    <col min="10" max="10" width="8.77734375" bestFit="1" customWidth="1"/>
    <col min="11" max="11" width="11" bestFit="1" customWidth="1"/>
    <col min="12" max="12" width="15.6640625" bestFit="1" customWidth="1"/>
    <col min="13" max="13" width="12.88671875" bestFit="1" customWidth="1"/>
    <col min="15" max="15" width="12.44140625" bestFit="1" customWidth="1"/>
    <col min="16" max="16" width="11.44140625" bestFit="1" customWidth="1"/>
    <col min="18" max="18" width="12.44140625" bestFit="1" customWidth="1"/>
    <col min="19" max="19" width="12.88671875" bestFit="1" customWidth="1"/>
  </cols>
  <sheetData>
    <row r="1" spans="1:19" x14ac:dyDescent="0.3">
      <c r="A1" s="5" t="s">
        <v>10</v>
      </c>
      <c r="B1" t="s">
        <v>22</v>
      </c>
      <c r="C1" t="s">
        <v>0</v>
      </c>
      <c r="E1" s="5" t="s">
        <v>10</v>
      </c>
      <c r="F1" t="s">
        <v>23</v>
      </c>
      <c r="H1" s="5" t="s">
        <v>10</v>
      </c>
      <c r="I1" t="s">
        <v>0</v>
      </c>
      <c r="J1" t="s">
        <v>46</v>
      </c>
      <c r="O1" s="5" t="s">
        <v>10</v>
      </c>
      <c r="P1" t="s">
        <v>2</v>
      </c>
      <c r="R1" s="5" t="s">
        <v>10</v>
      </c>
      <c r="S1" t="s">
        <v>4</v>
      </c>
    </row>
    <row r="2" spans="1:19" x14ac:dyDescent="0.3">
      <c r="A2" s="6" t="s">
        <v>17</v>
      </c>
      <c r="B2" s="7">
        <v>63107</v>
      </c>
      <c r="C2" s="1">
        <v>565168.15000000014</v>
      </c>
      <c r="E2" s="6" t="s">
        <v>17</v>
      </c>
      <c r="F2" s="7">
        <v>5081</v>
      </c>
      <c r="H2" s="6" t="s">
        <v>24</v>
      </c>
      <c r="I2" s="1">
        <v>89208.349999999962</v>
      </c>
      <c r="J2" s="2">
        <v>0.87527512839325017</v>
      </c>
      <c r="O2" s="6" t="s">
        <v>57</v>
      </c>
      <c r="P2" s="1">
        <v>192977.03999999998</v>
      </c>
      <c r="R2" s="6" t="s">
        <v>57</v>
      </c>
      <c r="S2" s="1">
        <v>36087.590000000004</v>
      </c>
    </row>
    <row r="3" spans="1:19" x14ac:dyDescent="0.3">
      <c r="A3" s="6" t="s">
        <v>20</v>
      </c>
      <c r="B3" s="7">
        <v>62162</v>
      </c>
      <c r="C3" s="1">
        <v>558181.42000000004</v>
      </c>
      <c r="E3" s="6" t="s">
        <v>13</v>
      </c>
      <c r="F3" s="7">
        <v>5044</v>
      </c>
      <c r="H3" s="6" t="s">
        <v>25</v>
      </c>
      <c r="I3" s="1">
        <v>108197.97000000004</v>
      </c>
      <c r="J3" s="2">
        <v>0.87824984147114771</v>
      </c>
      <c r="O3" s="6" t="s">
        <v>58</v>
      </c>
      <c r="P3" s="1">
        <v>208599.36000000022</v>
      </c>
      <c r="R3" s="6" t="s">
        <v>58</v>
      </c>
      <c r="S3" s="1">
        <v>38654.12000000001</v>
      </c>
    </row>
    <row r="4" spans="1:19" x14ac:dyDescent="0.3">
      <c r="A4" s="6" t="s">
        <v>13</v>
      </c>
      <c r="B4" s="7">
        <v>62408</v>
      </c>
      <c r="C4" s="1">
        <v>548423.81999999995</v>
      </c>
      <c r="E4" s="6" t="s">
        <v>20</v>
      </c>
      <c r="F4" s="7">
        <v>4986</v>
      </c>
      <c r="H4" s="6" t="s">
        <v>26</v>
      </c>
      <c r="I4" s="1">
        <v>91011.709999999934</v>
      </c>
      <c r="J4" s="2">
        <v>0.92852326365475379</v>
      </c>
      <c r="O4" s="6" t="s">
        <v>59</v>
      </c>
      <c r="P4" s="1">
        <v>179355.55999999988</v>
      </c>
      <c r="R4" s="6" t="s">
        <v>59</v>
      </c>
      <c r="S4" s="1">
        <v>35436.310000000012</v>
      </c>
    </row>
    <row r="5" spans="1:19" x14ac:dyDescent="0.3">
      <c r="A5" s="6" t="s">
        <v>16</v>
      </c>
      <c r="B5" s="7">
        <v>61126</v>
      </c>
      <c r="C5" s="1">
        <v>547475.30000000005</v>
      </c>
      <c r="E5" s="6" t="s">
        <v>16</v>
      </c>
      <c r="F5" s="7">
        <v>4913</v>
      </c>
      <c r="H5" s="6" t="s">
        <v>27</v>
      </c>
      <c r="I5" s="1">
        <v>96862.92</v>
      </c>
      <c r="J5" s="2">
        <v>0.85674931129476573</v>
      </c>
      <c r="O5" s="6" t="s">
        <v>60</v>
      </c>
      <c r="P5" s="1">
        <v>177756.56999999966</v>
      </c>
      <c r="R5" s="6" t="s">
        <v>60</v>
      </c>
      <c r="S5" s="1">
        <v>33075.589999999989</v>
      </c>
    </row>
    <row r="6" spans="1:19" x14ac:dyDescent="0.3">
      <c r="A6" s="6" t="s">
        <v>11</v>
      </c>
      <c r="B6" s="7">
        <v>60147</v>
      </c>
      <c r="C6" s="1">
        <v>546574.63</v>
      </c>
      <c r="E6" s="6" t="s">
        <v>11</v>
      </c>
      <c r="F6" s="7">
        <v>4813</v>
      </c>
      <c r="H6" s="6" t="s">
        <v>28</v>
      </c>
      <c r="I6" s="1">
        <v>89443.800000000047</v>
      </c>
      <c r="J6" s="2">
        <v>0.41068917018284151</v>
      </c>
      <c r="O6" s="6" t="s">
        <v>61</v>
      </c>
      <c r="P6" s="1">
        <v>177715.37999999989</v>
      </c>
      <c r="R6" s="6" t="s">
        <v>61</v>
      </c>
      <c r="S6" s="1">
        <v>35945.250000000007</v>
      </c>
    </row>
    <row r="7" spans="1:19" x14ac:dyDescent="0.3">
      <c r="A7" s="6" t="s">
        <v>14</v>
      </c>
      <c r="B7" s="7">
        <v>61163</v>
      </c>
      <c r="C7" s="1">
        <v>545095.25999999989</v>
      </c>
      <c r="E7" s="6" t="s">
        <v>12</v>
      </c>
      <c r="F7" s="7">
        <v>4808</v>
      </c>
      <c r="H7" s="6" t="s">
        <v>29</v>
      </c>
      <c r="I7" s="1">
        <v>96810.51999999999</v>
      </c>
      <c r="J7" s="2">
        <v>0.86028460543337626</v>
      </c>
      <c r="O7" s="6" t="s">
        <v>62</v>
      </c>
      <c r="P7" s="1">
        <v>182737.19000000064</v>
      </c>
      <c r="R7" s="6" t="s">
        <v>62</v>
      </c>
      <c r="S7" s="1">
        <v>34711.960000000006</v>
      </c>
    </row>
    <row r="8" spans="1:19" x14ac:dyDescent="0.3">
      <c r="A8" s="6" t="s">
        <v>19</v>
      </c>
      <c r="B8" s="7">
        <v>59576</v>
      </c>
      <c r="C8" s="1">
        <v>537047.05999999982</v>
      </c>
      <c r="E8" s="6" t="s">
        <v>14</v>
      </c>
      <c r="F8" s="7">
        <v>4779</v>
      </c>
      <c r="H8" s="6" t="s">
        <v>30</v>
      </c>
      <c r="I8" s="1">
        <v>106567.68000000004</v>
      </c>
      <c r="J8" s="2">
        <v>0.48307291666666691</v>
      </c>
      <c r="M8" s="3"/>
      <c r="O8" s="6" t="s">
        <v>63</v>
      </c>
      <c r="P8" s="1">
        <v>195489.95000000036</v>
      </c>
      <c r="R8" s="6" t="s">
        <v>63</v>
      </c>
      <c r="S8" s="1">
        <v>36900.26</v>
      </c>
    </row>
    <row r="9" spans="1:19" x14ac:dyDescent="0.3">
      <c r="A9" s="6" t="s">
        <v>15</v>
      </c>
      <c r="B9" s="7">
        <v>59726</v>
      </c>
      <c r="C9" s="1">
        <v>536475.9</v>
      </c>
      <c r="E9" s="6" t="s">
        <v>19</v>
      </c>
      <c r="F9" s="7">
        <v>4767</v>
      </c>
      <c r="H9" s="6" t="s">
        <v>31</v>
      </c>
      <c r="I9" s="1">
        <v>90821.159999999989</v>
      </c>
      <c r="J9" s="2">
        <v>0.64534883720930214</v>
      </c>
      <c r="L9" s="1"/>
      <c r="O9" s="6" t="s">
        <v>64</v>
      </c>
      <c r="P9" s="1">
        <v>204515.86999999953</v>
      </c>
      <c r="R9" s="6" t="s">
        <v>64</v>
      </c>
      <c r="S9" s="1">
        <v>38493.600000000006</v>
      </c>
    </row>
    <row r="10" spans="1:19" x14ac:dyDescent="0.3">
      <c r="A10" s="6" t="s">
        <v>18</v>
      </c>
      <c r="B10" s="7">
        <v>58572</v>
      </c>
      <c r="C10" s="1">
        <v>536180.92999999993</v>
      </c>
      <c r="E10" s="6" t="s">
        <v>18</v>
      </c>
      <c r="F10" s="7">
        <v>4746</v>
      </c>
      <c r="H10" s="6" t="s">
        <v>32</v>
      </c>
      <c r="I10" s="1">
        <v>102364.2</v>
      </c>
      <c r="J10" s="2">
        <v>0.55220125786163532</v>
      </c>
      <c r="O10" s="6" t="s">
        <v>65</v>
      </c>
      <c r="P10" s="1">
        <v>205642.8500000005</v>
      </c>
      <c r="R10" s="6" t="s">
        <v>65</v>
      </c>
      <c r="S10" s="1">
        <v>38547.140000000014</v>
      </c>
    </row>
    <row r="11" spans="1:19" x14ac:dyDescent="0.3">
      <c r="A11" s="6" t="s">
        <v>12</v>
      </c>
      <c r="B11" s="7">
        <v>58161</v>
      </c>
      <c r="C11" s="1">
        <v>526187</v>
      </c>
      <c r="E11" s="6" t="s">
        <v>15</v>
      </c>
      <c r="F11" s="7">
        <v>4725</v>
      </c>
      <c r="H11" s="6" t="s">
        <v>86</v>
      </c>
      <c r="I11" s="1">
        <v>93011.849999999962</v>
      </c>
      <c r="J11" s="2">
        <v>0.79959650302622709</v>
      </c>
      <c r="O11" s="6" t="s">
        <v>66</v>
      </c>
      <c r="P11" s="1">
        <v>192253.24999999942</v>
      </c>
      <c r="R11" s="6" t="s">
        <v>66</v>
      </c>
      <c r="S11" s="1">
        <v>36605.33</v>
      </c>
    </row>
    <row r="12" spans="1:19" x14ac:dyDescent="0.3">
      <c r="A12" s="6" t="s">
        <v>21</v>
      </c>
      <c r="B12" s="7">
        <v>606148</v>
      </c>
      <c r="C12" s="1">
        <v>5446809.4700000202</v>
      </c>
      <c r="E12" s="6" t="s">
        <v>21</v>
      </c>
      <c r="F12" s="7">
        <v>48662</v>
      </c>
      <c r="H12" s="6" t="s">
        <v>21</v>
      </c>
      <c r="I12" s="1">
        <v>964300.1600000005</v>
      </c>
      <c r="J12" s="2">
        <v>0.72758207361492122</v>
      </c>
      <c r="O12" s="6" t="s">
        <v>67</v>
      </c>
      <c r="P12" s="1">
        <v>190384.21999999986</v>
      </c>
      <c r="R12" s="6" t="s">
        <v>67</v>
      </c>
      <c r="S12" s="1">
        <v>37388.549999999988</v>
      </c>
    </row>
    <row r="13" spans="1:19" x14ac:dyDescent="0.3">
      <c r="O13" s="6" t="s">
        <v>68</v>
      </c>
      <c r="P13" s="1">
        <v>190084.82000000018</v>
      </c>
      <c r="R13" s="6" t="s">
        <v>68</v>
      </c>
      <c r="S13" s="1">
        <v>36451.81</v>
      </c>
    </row>
    <row r="14" spans="1:19" x14ac:dyDescent="0.3">
      <c r="A14" s="5" t="s">
        <v>10</v>
      </c>
      <c r="B14" t="s">
        <v>45</v>
      </c>
      <c r="E14" s="5" t="s">
        <v>10</v>
      </c>
      <c r="F14" t="s">
        <v>0</v>
      </c>
      <c r="G14" t="s">
        <v>46</v>
      </c>
      <c r="I14" s="5" t="s">
        <v>10</v>
      </c>
      <c r="J14" t="s">
        <v>0</v>
      </c>
      <c r="O14" s="6" t="s">
        <v>21</v>
      </c>
      <c r="P14" s="1">
        <v>2297512.0600000275</v>
      </c>
      <c r="R14" s="6" t="s">
        <v>21</v>
      </c>
      <c r="S14" s="1">
        <v>438297.51000000123</v>
      </c>
    </row>
    <row r="15" spans="1:19" x14ac:dyDescent="0.3">
      <c r="A15" s="6" t="s">
        <v>44</v>
      </c>
      <c r="B15" s="7">
        <v>5114</v>
      </c>
      <c r="C15" s="5" t="s">
        <v>10</v>
      </c>
      <c r="D15" t="s">
        <v>0</v>
      </c>
      <c r="E15" s="6" t="s">
        <v>37</v>
      </c>
      <c r="F15" s="1">
        <v>390401.47999999981</v>
      </c>
      <c r="G15" s="2">
        <v>0.13436229801177907</v>
      </c>
      <c r="I15" s="6" t="s">
        <v>47</v>
      </c>
      <c r="J15" s="1">
        <v>14214.04</v>
      </c>
    </row>
    <row r="16" spans="1:19" x14ac:dyDescent="0.3">
      <c r="A16" s="6" t="s">
        <v>41</v>
      </c>
      <c r="B16" s="7">
        <v>5015</v>
      </c>
      <c r="C16" s="6" t="s">
        <v>69</v>
      </c>
      <c r="D16" s="1">
        <v>3894278.1300000134</v>
      </c>
      <c r="E16" s="6" t="s">
        <v>39</v>
      </c>
      <c r="F16" s="1">
        <v>427939.66000000003</v>
      </c>
      <c r="G16" s="2">
        <v>0.20201249867796842</v>
      </c>
      <c r="I16" s="6" t="s">
        <v>48</v>
      </c>
      <c r="J16" s="1">
        <v>14417.390000000001</v>
      </c>
      <c r="O16" s="5" t="s">
        <v>10</v>
      </c>
      <c r="P16" t="s">
        <v>8</v>
      </c>
      <c r="R16" s="5" t="s">
        <v>10</v>
      </c>
      <c r="S16" t="s">
        <v>0</v>
      </c>
    </row>
    <row r="17" spans="1:19" x14ac:dyDescent="0.3">
      <c r="A17" s="6" t="s">
        <v>42</v>
      </c>
      <c r="B17" s="7">
        <v>5009</v>
      </c>
      <c r="C17" s="6" t="s">
        <v>70</v>
      </c>
      <c r="D17" s="1">
        <v>1552531.3400000015</v>
      </c>
      <c r="E17" s="6" t="s">
        <v>35</v>
      </c>
      <c r="F17" s="1">
        <v>467033.4300000004</v>
      </c>
      <c r="G17" s="2">
        <v>0.37272012840708268</v>
      </c>
      <c r="I17" s="6" t="s">
        <v>49</v>
      </c>
      <c r="J17" s="1">
        <v>15725.98</v>
      </c>
      <c r="O17" s="6" t="s">
        <v>57</v>
      </c>
      <c r="P17" s="3">
        <v>48846</v>
      </c>
      <c r="R17" s="6" t="s">
        <v>57</v>
      </c>
      <c r="S17" s="1">
        <v>448652.76</v>
      </c>
    </row>
    <row r="18" spans="1:19" x14ac:dyDescent="0.3">
      <c r="A18" s="6" t="s">
        <v>43</v>
      </c>
      <c r="B18" s="7">
        <v>4862</v>
      </c>
      <c r="C18" s="6" t="s">
        <v>21</v>
      </c>
      <c r="D18" s="1">
        <v>5446809.4700000202</v>
      </c>
      <c r="E18" s="6" t="s">
        <v>40</v>
      </c>
      <c r="F18" s="1">
        <v>489054.81000000029</v>
      </c>
      <c r="G18" s="2">
        <v>0.75127417722361234</v>
      </c>
      <c r="I18" s="6" t="s">
        <v>50</v>
      </c>
      <c r="J18" s="1">
        <v>21891.459999999995</v>
      </c>
      <c r="O18" s="6" t="s">
        <v>58</v>
      </c>
      <c r="P18" s="3">
        <v>53243</v>
      </c>
      <c r="R18" s="6" t="s">
        <v>58</v>
      </c>
      <c r="S18" s="1">
        <v>485766.24999999977</v>
      </c>
    </row>
    <row r="19" spans="1:19" x14ac:dyDescent="0.3">
      <c r="A19" s="6" t="s">
        <v>21</v>
      </c>
      <c r="B19" s="7">
        <v>20000</v>
      </c>
      <c r="E19" s="6" t="s">
        <v>36</v>
      </c>
      <c r="F19" s="1">
        <v>686832.69999999984</v>
      </c>
      <c r="G19" s="2">
        <v>0.20708981968971429</v>
      </c>
      <c r="I19" s="6" t="s">
        <v>51</v>
      </c>
      <c r="J19" s="1">
        <v>13905.499999999998</v>
      </c>
      <c r="O19" s="6" t="s">
        <v>59</v>
      </c>
      <c r="P19" s="3">
        <v>50154</v>
      </c>
      <c r="R19" s="6" t="s">
        <v>59</v>
      </c>
      <c r="S19" s="1">
        <v>441225.28999999992</v>
      </c>
    </row>
    <row r="20" spans="1:19" x14ac:dyDescent="0.3">
      <c r="E20" s="6" t="s">
        <v>33</v>
      </c>
      <c r="F20" s="1">
        <v>856916.1599999998</v>
      </c>
      <c r="G20" s="2">
        <v>0.48716297986491602</v>
      </c>
      <c r="I20" s="6" t="s">
        <v>52</v>
      </c>
      <c r="J20" s="1">
        <v>14116.380000000003</v>
      </c>
      <c r="O20" s="6" t="s">
        <v>60</v>
      </c>
      <c r="P20" s="3">
        <v>47054</v>
      </c>
      <c r="R20" s="6" t="s">
        <v>60</v>
      </c>
      <c r="S20" s="1">
        <v>423741.52</v>
      </c>
    </row>
    <row r="21" spans="1:19" x14ac:dyDescent="0.3">
      <c r="B21" s="5" t="s">
        <v>10</v>
      </c>
      <c r="C21" t="s">
        <v>0</v>
      </c>
      <c r="E21" s="6" t="s">
        <v>38</v>
      </c>
      <c r="F21" s="1">
        <v>889458.01000000257</v>
      </c>
      <c r="G21" s="2">
        <v>0.38136762633685378</v>
      </c>
      <c r="I21" s="6" t="s">
        <v>53</v>
      </c>
      <c r="J21" s="1">
        <v>13906.62</v>
      </c>
      <c r="O21" s="6" t="s">
        <v>61</v>
      </c>
      <c r="P21" s="3">
        <v>50558</v>
      </c>
      <c r="R21" s="6" t="s">
        <v>61</v>
      </c>
      <c r="S21" s="1">
        <v>444162.52</v>
      </c>
    </row>
    <row r="22" spans="1:19" x14ac:dyDescent="0.3">
      <c r="B22" s="6" t="s">
        <v>61</v>
      </c>
      <c r="C22" s="1">
        <v>444162.52</v>
      </c>
      <c r="E22" s="6" t="s">
        <v>34</v>
      </c>
      <c r="F22" s="1">
        <v>1239173.2199999988</v>
      </c>
      <c r="G22" s="2">
        <v>0.57959311774022981</v>
      </c>
      <c r="I22" s="6" t="s">
        <v>54</v>
      </c>
      <c r="J22" s="1">
        <v>14523.079999999998</v>
      </c>
      <c r="O22" s="6" t="s">
        <v>62</v>
      </c>
      <c r="P22" s="3">
        <v>48205</v>
      </c>
      <c r="R22" s="6" t="s">
        <v>62</v>
      </c>
      <c r="S22" s="1">
        <v>433725.86000000057</v>
      </c>
    </row>
    <row r="23" spans="1:19" x14ac:dyDescent="0.3">
      <c r="B23" s="6" t="s">
        <v>60</v>
      </c>
      <c r="C23" s="1">
        <v>423741.52</v>
      </c>
      <c r="E23" s="6" t="s">
        <v>21</v>
      </c>
      <c r="F23" s="1">
        <v>5446809.4700000202</v>
      </c>
      <c r="G23" s="2">
        <v>0.42180878047126164</v>
      </c>
      <c r="I23" s="6" t="s">
        <v>55</v>
      </c>
      <c r="J23" s="1">
        <v>14319.15</v>
      </c>
      <c r="O23" s="6" t="s">
        <v>63</v>
      </c>
      <c r="P23" s="3">
        <v>50165</v>
      </c>
      <c r="R23" s="6" t="s">
        <v>63</v>
      </c>
      <c r="S23" s="1">
        <v>455501.1399999999</v>
      </c>
    </row>
    <row r="24" spans="1:19" x14ac:dyDescent="0.3">
      <c r="B24" s="6" t="s">
        <v>64</v>
      </c>
      <c r="C24" s="1">
        <v>468344.26999999955</v>
      </c>
      <c r="I24" s="6" t="s">
        <v>56</v>
      </c>
      <c r="J24" s="1">
        <v>14309.569999999998</v>
      </c>
      <c r="O24" s="6" t="s">
        <v>64</v>
      </c>
      <c r="P24" s="3">
        <v>51515</v>
      </c>
      <c r="R24" s="6" t="s">
        <v>64</v>
      </c>
      <c r="S24" s="1">
        <v>468344.26999999955</v>
      </c>
    </row>
    <row r="25" spans="1:19" x14ac:dyDescent="0.3">
      <c r="B25" s="6" t="s">
        <v>57</v>
      </c>
      <c r="C25" s="1">
        <v>448652.76</v>
      </c>
      <c r="I25" s="6" t="s">
        <v>21</v>
      </c>
      <c r="J25" s="1">
        <v>151329.17000000004</v>
      </c>
      <c r="O25" s="6" t="s">
        <v>65</v>
      </c>
      <c r="P25" s="3">
        <v>54052</v>
      </c>
      <c r="R25" s="6" t="s">
        <v>65</v>
      </c>
      <c r="S25" s="1">
        <v>480720.64000000013</v>
      </c>
    </row>
    <row r="26" spans="1:19" x14ac:dyDescent="0.3">
      <c r="B26" s="6" t="s">
        <v>65</v>
      </c>
      <c r="C26" s="1">
        <v>480720.64000000013</v>
      </c>
      <c r="O26" s="6" t="s">
        <v>66</v>
      </c>
      <c r="P26" s="3">
        <v>51754</v>
      </c>
      <c r="R26" s="6" t="s">
        <v>66</v>
      </c>
      <c r="S26" s="1">
        <v>462537.40999999963</v>
      </c>
    </row>
    <row r="27" spans="1:19" x14ac:dyDescent="0.3">
      <c r="B27" s="6" t="s">
        <v>63</v>
      </c>
      <c r="C27" s="1">
        <v>455501.1399999999</v>
      </c>
      <c r="O27" s="6" t="s">
        <v>67</v>
      </c>
      <c r="P27" s="3">
        <v>51390</v>
      </c>
      <c r="R27" s="6" t="s">
        <v>67</v>
      </c>
      <c r="S27" s="1">
        <v>458984.37999999983</v>
      </c>
    </row>
    <row r="28" spans="1:19" x14ac:dyDescent="0.3">
      <c r="B28" s="6" t="s">
        <v>62</v>
      </c>
      <c r="C28" s="1">
        <v>433725.86000000057</v>
      </c>
      <c r="O28" s="6" t="s">
        <v>68</v>
      </c>
      <c r="P28" s="3">
        <v>49212</v>
      </c>
      <c r="R28" s="6" t="s">
        <v>68</v>
      </c>
      <c r="S28" s="1">
        <v>443447.43000000028</v>
      </c>
    </row>
    <row r="29" spans="1:19" x14ac:dyDescent="0.3">
      <c r="B29" s="6" t="s">
        <v>58</v>
      </c>
      <c r="C29" s="1">
        <v>485766.24999999977</v>
      </c>
      <c r="O29" s="6" t="s">
        <v>21</v>
      </c>
      <c r="P29" s="3">
        <v>606148</v>
      </c>
      <c r="R29" s="6" t="s">
        <v>21</v>
      </c>
      <c r="S29" s="1">
        <v>5446809.4700000202</v>
      </c>
    </row>
    <row r="30" spans="1:19" x14ac:dyDescent="0.3">
      <c r="B30" s="6" t="s">
        <v>68</v>
      </c>
      <c r="C30" s="1">
        <v>443447.43000000028</v>
      </c>
    </row>
    <row r="31" spans="1:19" x14ac:dyDescent="0.3">
      <c r="B31" s="6" t="s">
        <v>67</v>
      </c>
      <c r="C31" s="1">
        <v>458984.37999999983</v>
      </c>
    </row>
    <row r="32" spans="1:19" x14ac:dyDescent="0.3">
      <c r="B32" s="6" t="s">
        <v>66</v>
      </c>
      <c r="C32" s="1">
        <v>462537.40999999963</v>
      </c>
    </row>
    <row r="33" spans="1:12" x14ac:dyDescent="0.3">
      <c r="B33" s="6" t="s">
        <v>59</v>
      </c>
      <c r="C33" s="1">
        <v>441225.28999999992</v>
      </c>
    </row>
    <row r="34" spans="1:12" x14ac:dyDescent="0.3">
      <c r="B34" s="6" t="s">
        <v>21</v>
      </c>
      <c r="C34" s="1">
        <v>5446809.4700000202</v>
      </c>
    </row>
    <row r="36" spans="1:12" x14ac:dyDescent="0.3">
      <c r="A36" t="s">
        <v>0</v>
      </c>
      <c r="B36" t="s">
        <v>1</v>
      </c>
      <c r="C36" t="s">
        <v>2</v>
      </c>
      <c r="D36" t="s">
        <v>46</v>
      </c>
      <c r="E36" t="s">
        <v>3</v>
      </c>
      <c r="F36" t="s">
        <v>4</v>
      </c>
      <c r="G36" t="s">
        <v>5</v>
      </c>
      <c r="H36" t="s">
        <v>6</v>
      </c>
      <c r="I36" t="s">
        <v>7</v>
      </c>
      <c r="J36" t="s">
        <v>8</v>
      </c>
      <c r="K36" t="s">
        <v>9</v>
      </c>
      <c r="L36" t="s">
        <v>97</v>
      </c>
    </row>
    <row r="37" spans="1:12" x14ac:dyDescent="0.3">
      <c r="A37" s="8">
        <v>5446809.4700000202</v>
      </c>
      <c r="B37" s="8">
        <v>3149297.4099999927</v>
      </c>
      <c r="C37" s="8">
        <v>2297512.0600000275</v>
      </c>
      <c r="D37" s="2">
        <v>0.42180878047126164</v>
      </c>
      <c r="E37" s="9">
        <v>20000</v>
      </c>
      <c r="F37" s="8">
        <v>438297.51000000123</v>
      </c>
      <c r="G37" s="4">
        <v>8.0468669303389667E-2</v>
      </c>
      <c r="H37" s="3">
        <v>100</v>
      </c>
      <c r="I37" s="9">
        <v>48662</v>
      </c>
      <c r="J37" s="9">
        <v>606148</v>
      </c>
      <c r="K37" s="8">
        <v>5254990</v>
      </c>
      <c r="L37" s="11">
        <v>3.6502347292767488E-2</v>
      </c>
    </row>
    <row r="38" spans="1:12" x14ac:dyDescent="0.3">
      <c r="A38" s="8"/>
      <c r="B38" s="8">
        <f>GETPIVOTDATA("[Measures].[COGS]",$A$36)</f>
        <v>3149297.4099999927</v>
      </c>
      <c r="E38" s="9">
        <f>GETPIVOTDATA("[Measures].[No_Transactions]",$A$36)</f>
        <v>20000</v>
      </c>
      <c r="F38" s="8">
        <f>GETPIVOTDATA("[Measures].[Total_Refund]",$A$36)</f>
        <v>438297.51000000123</v>
      </c>
      <c r="G38" s="11">
        <f>GETPIVOTDATA("[Measures].[Refund_rate]",$A$36)</f>
        <v>8.0468669303389667E-2</v>
      </c>
      <c r="H38">
        <f>GETPIVOTDATA("[Measures].[No_Products]",$A$36)</f>
        <v>100</v>
      </c>
      <c r="I38" s="9">
        <f>GETPIVOTDATA("[Measures].[Total_Returned]",$A$36)</f>
        <v>48662</v>
      </c>
      <c r="J38" s="9">
        <f>GETPIVOTDATA("[Measures].[Total_Qty]",$A$36)</f>
        <v>606148</v>
      </c>
      <c r="K38" s="8">
        <f>GETPIVOTDATA("[Measures].[Total_Target]",$A$36)</f>
        <v>5254990</v>
      </c>
      <c r="L38" s="11">
        <f>GETPIVOTDATA("[Measures].[Variance_Percent]",$A$36)</f>
        <v>3.6502347292767488E-2</v>
      </c>
    </row>
    <row r="39" spans="1:12" x14ac:dyDescent="0.3">
      <c r="G39" s="11"/>
    </row>
    <row r="41" spans="1:12" x14ac:dyDescent="0.3">
      <c r="C41" s="10"/>
    </row>
    <row r="42" spans="1:12" x14ac:dyDescent="0.3">
      <c r="D42" s="8">
        <f>GETPIVOTDATA("[Measures].[Profit Margin]",$A$36)</f>
        <v>2297512.0600000275</v>
      </c>
      <c r="E42" s="11">
        <f>GETPIVOTDATA("[Measures].[Profit_Margin_percent]",$A$36)</f>
        <v>0.42180878047126164</v>
      </c>
      <c r="F42" s="9">
        <f>GETPIVOTDATA("[Measures].[No_Transactions]",$A$36)</f>
        <v>20000</v>
      </c>
    </row>
    <row r="44" spans="1:12" x14ac:dyDescent="0.3">
      <c r="C44" s="8">
        <f>GETPIVOTDATA("[Measures].[Total_Revenue]",$A$36)</f>
        <v>5446809.4700000202</v>
      </c>
    </row>
    <row r="45" spans="1:12" x14ac:dyDescent="0.3">
      <c r="A45" s="5" t="s">
        <v>10</v>
      </c>
      <c r="B45" t="s">
        <v>7</v>
      </c>
    </row>
    <row r="46" spans="1:12" x14ac:dyDescent="0.3">
      <c r="A46" s="6" t="s">
        <v>61</v>
      </c>
      <c r="B46" s="3">
        <v>4043</v>
      </c>
    </row>
    <row r="47" spans="1:12" x14ac:dyDescent="0.3">
      <c r="A47" s="6" t="s">
        <v>60</v>
      </c>
      <c r="B47" s="3">
        <v>3664</v>
      </c>
    </row>
    <row r="48" spans="1:12" x14ac:dyDescent="0.3">
      <c r="A48" s="6" t="s">
        <v>64</v>
      </c>
      <c r="B48" s="3">
        <v>4260</v>
      </c>
    </row>
    <row r="49" spans="1:2" x14ac:dyDescent="0.3">
      <c r="A49" s="6" t="s">
        <v>57</v>
      </c>
      <c r="B49" s="3">
        <v>3940</v>
      </c>
    </row>
    <row r="50" spans="1:2" x14ac:dyDescent="0.3">
      <c r="A50" s="6" t="s">
        <v>65</v>
      </c>
      <c r="B50" s="3">
        <v>4323</v>
      </c>
    </row>
    <row r="51" spans="1:2" x14ac:dyDescent="0.3">
      <c r="A51" s="6" t="s">
        <v>63</v>
      </c>
      <c r="B51" s="3">
        <v>4030</v>
      </c>
    </row>
    <row r="52" spans="1:2" x14ac:dyDescent="0.3">
      <c r="A52" s="6" t="s">
        <v>62</v>
      </c>
      <c r="B52" s="3">
        <v>3884</v>
      </c>
    </row>
    <row r="53" spans="1:2" x14ac:dyDescent="0.3">
      <c r="A53" s="6" t="s">
        <v>58</v>
      </c>
      <c r="B53" s="3">
        <v>4230</v>
      </c>
    </row>
    <row r="54" spans="1:2" x14ac:dyDescent="0.3">
      <c r="A54" s="6" t="s">
        <v>68</v>
      </c>
      <c r="B54" s="3">
        <v>4040</v>
      </c>
    </row>
    <row r="55" spans="1:2" x14ac:dyDescent="0.3">
      <c r="A55" s="6" t="s">
        <v>67</v>
      </c>
      <c r="B55" s="3">
        <v>4178</v>
      </c>
    </row>
    <row r="56" spans="1:2" x14ac:dyDescent="0.3">
      <c r="A56" s="6" t="s">
        <v>66</v>
      </c>
      <c r="B56" s="3">
        <v>4071</v>
      </c>
    </row>
    <row r="57" spans="1:2" x14ac:dyDescent="0.3">
      <c r="A57" s="6" t="s">
        <v>59</v>
      </c>
      <c r="B57" s="3">
        <v>3999</v>
      </c>
    </row>
    <row r="58" spans="1:2" x14ac:dyDescent="0.3">
      <c r="A58" s="6" t="s">
        <v>21</v>
      </c>
      <c r="B58" s="3">
        <v>48662</v>
      </c>
    </row>
  </sheetData>
  <sheetProtection selectLockedCells="1" selectUnlockedCells="1"/>
  <pageMargins left="0.7" right="0.7" top="0.75" bottom="0.75" header="0.3" footer="0.3"/>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EF77E-78F6-4B89-9DC7-114AA4144048}">
  <sheetPr codeName="Sheet3"/>
  <dimension ref="A1:X46"/>
  <sheetViews>
    <sheetView topLeftCell="A6" workbookViewId="0">
      <selection activeCell="K43" sqref="K43"/>
    </sheetView>
  </sheetViews>
  <sheetFormatPr defaultRowHeight="14.4" x14ac:dyDescent="0.3"/>
  <cols>
    <col min="1" max="1" width="12.44140625" bestFit="1" customWidth="1"/>
    <col min="2" max="2" width="12.88671875" bestFit="1" customWidth="1"/>
    <col min="4" max="4" width="12.44140625" bestFit="1" customWidth="1"/>
    <col min="5" max="5" width="10.88671875" bestFit="1" customWidth="1"/>
    <col min="6" max="6" width="14.109375" bestFit="1" customWidth="1"/>
    <col min="7" max="7" width="12.44140625" bestFit="1" customWidth="1"/>
    <col min="8" max="8" width="10.109375" bestFit="1" customWidth="1"/>
    <col min="10" max="10" width="12.88671875" bestFit="1" customWidth="1"/>
    <col min="11" max="11" width="13.5546875" bestFit="1" customWidth="1"/>
    <col min="13" max="13" width="16.33203125" bestFit="1" customWidth="1"/>
    <col min="14" max="14" width="13.5546875" bestFit="1" customWidth="1"/>
    <col min="15" max="15" width="11" bestFit="1" customWidth="1"/>
    <col min="16" max="16" width="15.88671875" bestFit="1" customWidth="1"/>
    <col min="17" max="17" width="12.88671875" bestFit="1" customWidth="1"/>
    <col min="18" max="19" width="10.6640625" bestFit="1" customWidth="1"/>
    <col min="20" max="20" width="12.44140625" bestFit="1" customWidth="1"/>
    <col min="21" max="21" width="12.88671875" bestFit="1" customWidth="1"/>
    <col min="22" max="22" width="10" bestFit="1" customWidth="1"/>
  </cols>
  <sheetData>
    <row r="1" spans="1:24" ht="16.05" customHeight="1" x14ac:dyDescent="0.3">
      <c r="A1" s="5" t="s">
        <v>10</v>
      </c>
      <c r="B1" t="s">
        <v>8</v>
      </c>
      <c r="D1" s="5" t="s">
        <v>10</v>
      </c>
      <c r="E1" t="s">
        <v>5</v>
      </c>
      <c r="G1" s="5" t="s">
        <v>10</v>
      </c>
      <c r="H1" t="s">
        <v>1</v>
      </c>
      <c r="J1" s="5" t="s">
        <v>10</v>
      </c>
      <c r="K1" t="s">
        <v>46</v>
      </c>
    </row>
    <row r="2" spans="1:24" ht="16.05" customHeight="1" x14ac:dyDescent="0.3">
      <c r="A2" s="6" t="s">
        <v>57</v>
      </c>
      <c r="B2" s="3">
        <v>48846</v>
      </c>
      <c r="D2" s="6" t="s">
        <v>57</v>
      </c>
      <c r="E2" s="4">
        <v>8.0435457479410138E-2</v>
      </c>
      <c r="G2" s="6" t="s">
        <v>57</v>
      </c>
      <c r="H2" s="1">
        <v>255675.72000000003</v>
      </c>
      <c r="J2" s="6" t="s">
        <v>57</v>
      </c>
      <c r="K2" s="2">
        <v>0.43012560537909089</v>
      </c>
    </row>
    <row r="3" spans="1:24" ht="16.05" customHeight="1" x14ac:dyDescent="0.3">
      <c r="A3" s="6" t="s">
        <v>58</v>
      </c>
      <c r="B3" s="3">
        <v>53243</v>
      </c>
      <c r="D3" s="6" t="s">
        <v>58</v>
      </c>
      <c r="E3" s="4">
        <v>7.9573498570557372E-2</v>
      </c>
      <c r="G3" s="6" t="s">
        <v>58</v>
      </c>
      <c r="H3" s="1">
        <v>277166.88999999955</v>
      </c>
      <c r="J3" s="6" t="s">
        <v>58</v>
      </c>
      <c r="K3" s="2">
        <v>0.42942332860712396</v>
      </c>
      <c r="M3" s="13"/>
    </row>
    <row r="4" spans="1:24" ht="16.05" customHeight="1" x14ac:dyDescent="0.3">
      <c r="A4" s="6" t="s">
        <v>59</v>
      </c>
      <c r="B4" s="3">
        <v>50154</v>
      </c>
      <c r="D4" s="6" t="s">
        <v>59</v>
      </c>
      <c r="E4" s="4">
        <v>8.0313415398287805E-2</v>
      </c>
      <c r="G4" s="6" t="s">
        <v>59</v>
      </c>
      <c r="H4" s="1">
        <v>261869.73000000004</v>
      </c>
      <c r="J4" s="6" t="s">
        <v>59</v>
      </c>
      <c r="K4" s="2">
        <v>0.40649428775943447</v>
      </c>
      <c r="M4" s="14"/>
    </row>
    <row r="5" spans="1:24" ht="16.05" customHeight="1" x14ac:dyDescent="0.3">
      <c r="A5" s="6" t="s">
        <v>60</v>
      </c>
      <c r="B5" s="3">
        <v>47054</v>
      </c>
      <c r="D5" s="6" t="s">
        <v>60</v>
      </c>
      <c r="E5" s="4">
        <v>7.8056051717565952E-2</v>
      </c>
      <c r="G5" s="6" t="s">
        <v>60</v>
      </c>
      <c r="H5" s="1">
        <v>245984.95000000036</v>
      </c>
      <c r="J5" s="6" t="s">
        <v>60</v>
      </c>
      <c r="K5" s="2">
        <v>0.41949292578173519</v>
      </c>
      <c r="M5" s="15"/>
    </row>
    <row r="6" spans="1:24" ht="16.05" customHeight="1" x14ac:dyDescent="0.3">
      <c r="A6" s="6" t="s">
        <v>61</v>
      </c>
      <c r="B6" s="3">
        <v>50558</v>
      </c>
      <c r="D6" s="6" t="s">
        <v>61</v>
      </c>
      <c r="E6" s="4">
        <v>8.092814765190004E-2</v>
      </c>
      <c r="G6" s="6" t="s">
        <v>61</v>
      </c>
      <c r="H6" s="1">
        <v>266447.14000000013</v>
      </c>
      <c r="J6" s="6" t="s">
        <v>61</v>
      </c>
      <c r="K6" s="2">
        <v>0.40011340893869179</v>
      </c>
      <c r="M6" s="15"/>
      <c r="P6" s="5" t="s">
        <v>10</v>
      </c>
      <c r="Q6" t="s">
        <v>0</v>
      </c>
      <c r="S6" s="5" t="s">
        <v>10</v>
      </c>
    </row>
    <row r="7" spans="1:24" ht="16.05" customHeight="1" x14ac:dyDescent="0.3">
      <c r="A7" s="6" t="s">
        <v>62</v>
      </c>
      <c r="B7" s="3">
        <v>48205</v>
      </c>
      <c r="D7" s="6" t="s">
        <v>62</v>
      </c>
      <c r="E7" s="4">
        <v>8.0032027603795644E-2</v>
      </c>
      <c r="G7" s="6" t="s">
        <v>62</v>
      </c>
      <c r="H7" s="1">
        <v>250988.66999999993</v>
      </c>
      <c r="J7" s="6" t="s">
        <v>62</v>
      </c>
      <c r="K7" s="2">
        <v>0.42131956346804039</v>
      </c>
      <c r="P7" s="6" t="s">
        <v>50</v>
      </c>
      <c r="Q7" s="1">
        <v>21891.459999999995</v>
      </c>
      <c r="S7" s="6" t="s">
        <v>87</v>
      </c>
    </row>
    <row r="8" spans="1:24" ht="16.05" customHeight="1" x14ac:dyDescent="0.3">
      <c r="A8" s="6" t="s">
        <v>63</v>
      </c>
      <c r="B8" s="3">
        <v>50165</v>
      </c>
      <c r="D8" s="6" t="s">
        <v>63</v>
      </c>
      <c r="E8" s="4">
        <v>8.1010247306955177E-2</v>
      </c>
      <c r="G8" s="6" t="s">
        <v>63</v>
      </c>
      <c r="H8" s="1">
        <v>260011.18999999954</v>
      </c>
      <c r="J8" s="6" t="s">
        <v>63</v>
      </c>
      <c r="K8" s="2">
        <v>0.42917554498326921</v>
      </c>
      <c r="P8" s="6" t="s">
        <v>49</v>
      </c>
      <c r="Q8" s="1">
        <v>15725.98</v>
      </c>
      <c r="S8" s="6" t="s">
        <v>88</v>
      </c>
    </row>
    <row r="9" spans="1:24" ht="16.05" customHeight="1" x14ac:dyDescent="0.3">
      <c r="A9" s="6" t="s">
        <v>64</v>
      </c>
      <c r="B9" s="3">
        <v>51515</v>
      </c>
      <c r="D9" s="6" t="s">
        <v>64</v>
      </c>
      <c r="E9" s="4">
        <v>8.2190820867734771E-2</v>
      </c>
      <c r="G9" s="6" t="s">
        <v>64</v>
      </c>
      <c r="H9" s="1">
        <v>263828.40000000002</v>
      </c>
      <c r="J9" s="6" t="s">
        <v>64</v>
      </c>
      <c r="K9" s="2">
        <v>0.436678492938538</v>
      </c>
      <c r="M9">
        <f>Pivotable!K1</f>
        <v>0</v>
      </c>
      <c r="P9" s="6" t="s">
        <v>54</v>
      </c>
      <c r="Q9" s="1">
        <v>14523.079999999998</v>
      </c>
      <c r="S9" s="6" t="s">
        <v>89</v>
      </c>
    </row>
    <row r="10" spans="1:24" ht="16.05" customHeight="1" x14ac:dyDescent="0.3">
      <c r="A10" s="6" t="s">
        <v>65</v>
      </c>
      <c r="B10" s="3">
        <v>54052</v>
      </c>
      <c r="D10" s="6" t="s">
        <v>65</v>
      </c>
      <c r="E10" s="4">
        <v>8.0186155518514893E-2</v>
      </c>
      <c r="G10" s="6" t="s">
        <v>65</v>
      </c>
      <c r="H10" s="1">
        <v>275077.78999999963</v>
      </c>
      <c r="J10" s="6" t="s">
        <v>65</v>
      </c>
      <c r="K10" s="2">
        <v>0.42778036324797797</v>
      </c>
      <c r="P10" s="6" t="s">
        <v>48</v>
      </c>
      <c r="Q10" s="1">
        <v>14417.390000000001</v>
      </c>
      <c r="S10" s="6" t="s">
        <v>90</v>
      </c>
    </row>
    <row r="11" spans="1:24" ht="16.05" customHeight="1" x14ac:dyDescent="0.3">
      <c r="A11" s="6" t="s">
        <v>66</v>
      </c>
      <c r="B11" s="3">
        <v>51754</v>
      </c>
      <c r="D11" s="6" t="s">
        <v>66</v>
      </c>
      <c r="E11" s="4">
        <v>7.9140258082043571E-2</v>
      </c>
      <c r="G11" s="6" t="s">
        <v>66</v>
      </c>
      <c r="H11" s="1">
        <v>270284.16000000021</v>
      </c>
      <c r="J11" s="6" t="s">
        <v>66</v>
      </c>
      <c r="K11" s="2">
        <v>0.41564908230882247</v>
      </c>
      <c r="P11" s="6" t="s">
        <v>55</v>
      </c>
      <c r="Q11" s="1">
        <v>14319.15</v>
      </c>
      <c r="S11" s="6" t="s">
        <v>91</v>
      </c>
    </row>
    <row r="12" spans="1:24" ht="16.05" customHeight="1" x14ac:dyDescent="0.3">
      <c r="A12" s="6" t="s">
        <v>67</v>
      </c>
      <c r="B12" s="3">
        <v>51390</v>
      </c>
      <c r="D12" s="6" t="s">
        <v>67</v>
      </c>
      <c r="E12" s="4">
        <v>8.1459308048783707E-2</v>
      </c>
      <c r="G12" s="6" t="s">
        <v>67</v>
      </c>
      <c r="H12" s="1">
        <v>268600.15999999997</v>
      </c>
      <c r="J12" s="6" t="s">
        <v>67</v>
      </c>
      <c r="K12" s="2">
        <v>0.41479455139628046</v>
      </c>
      <c r="P12" s="6" t="s">
        <v>56</v>
      </c>
      <c r="Q12" s="1">
        <v>14309.569999999998</v>
      </c>
      <c r="S12" s="6" t="s">
        <v>92</v>
      </c>
    </row>
    <row r="13" spans="1:24" ht="16.05" customHeight="1" x14ac:dyDescent="0.3">
      <c r="A13" s="6" t="s">
        <v>68</v>
      </c>
      <c r="B13" s="3">
        <v>49212</v>
      </c>
      <c r="D13" s="6" t="s">
        <v>68</v>
      </c>
      <c r="E13" s="4">
        <v>8.2200972503099171E-2</v>
      </c>
      <c r="G13" s="6" t="s">
        <v>68</v>
      </c>
      <c r="H13" s="1">
        <v>253362.6100000001</v>
      </c>
      <c r="J13" s="6" t="s">
        <v>68</v>
      </c>
      <c r="K13" s="2">
        <v>0.42865243350265908</v>
      </c>
      <c r="P13" s="6" t="s">
        <v>47</v>
      </c>
      <c r="Q13" s="1">
        <v>14214.04</v>
      </c>
      <c r="S13" s="6" t="s">
        <v>93</v>
      </c>
    </row>
    <row r="14" spans="1:24" ht="16.05" customHeight="1" x14ac:dyDescent="0.3">
      <c r="A14" s="6" t="s">
        <v>21</v>
      </c>
      <c r="B14" s="3">
        <v>606148</v>
      </c>
      <c r="D14" s="6" t="s">
        <v>21</v>
      </c>
      <c r="E14" s="4">
        <v>8.0468669303389667E-2</v>
      </c>
      <c r="G14" s="6" t="s">
        <v>21</v>
      </c>
      <c r="H14" s="1">
        <v>3149297.4099999927</v>
      </c>
      <c r="J14" s="6" t="s">
        <v>21</v>
      </c>
      <c r="K14" s="2">
        <v>0.42180878047126164</v>
      </c>
      <c r="P14" s="6" t="s">
        <v>52</v>
      </c>
      <c r="Q14" s="1">
        <v>14116.380000000003</v>
      </c>
      <c r="S14" s="6" t="s">
        <v>94</v>
      </c>
      <c r="V14" s="6"/>
      <c r="W14" s="12"/>
      <c r="X14" s="12"/>
    </row>
    <row r="15" spans="1:24" ht="16.05" customHeight="1" x14ac:dyDescent="0.3">
      <c r="P15" s="6" t="s">
        <v>53</v>
      </c>
      <c r="Q15" s="1">
        <v>13906.62</v>
      </c>
      <c r="S15" s="6" t="s">
        <v>95</v>
      </c>
      <c r="V15" s="6"/>
      <c r="W15" s="12"/>
      <c r="X15" s="12"/>
    </row>
    <row r="16" spans="1:24" ht="16.05" customHeight="1" x14ac:dyDescent="0.3">
      <c r="A16" s="5" t="s">
        <v>10</v>
      </c>
      <c r="B16" t="s">
        <v>0</v>
      </c>
      <c r="P16" s="6" t="s">
        <v>51</v>
      </c>
      <c r="Q16" s="1">
        <v>13905.499999999998</v>
      </c>
      <c r="S16" s="6" t="s">
        <v>96</v>
      </c>
      <c r="V16" s="6"/>
      <c r="W16" s="12"/>
      <c r="X16" s="12"/>
    </row>
    <row r="17" spans="1:24" ht="16.05" customHeight="1" x14ac:dyDescent="0.3">
      <c r="A17" s="6" t="s">
        <v>61</v>
      </c>
      <c r="B17" s="1">
        <v>444162.52</v>
      </c>
      <c r="F17" s="5" t="s">
        <v>10</v>
      </c>
      <c r="G17" t="s">
        <v>0</v>
      </c>
      <c r="H17" t="s">
        <v>46</v>
      </c>
      <c r="J17" s="5" t="s">
        <v>10</v>
      </c>
      <c r="K17" t="s">
        <v>7</v>
      </c>
      <c r="M17" s="5" t="s">
        <v>10</v>
      </c>
      <c r="N17" t="s">
        <v>7</v>
      </c>
      <c r="P17" s="6" t="s">
        <v>21</v>
      </c>
      <c r="Q17" s="1">
        <v>151329.17000000004</v>
      </c>
      <c r="S17" s="6" t="s">
        <v>21</v>
      </c>
      <c r="V17" s="6"/>
      <c r="W17" s="12"/>
      <c r="X17" s="12"/>
    </row>
    <row r="18" spans="1:24" ht="16.05" customHeight="1" x14ac:dyDescent="0.3">
      <c r="A18" s="6" t="s">
        <v>60</v>
      </c>
      <c r="B18" s="1">
        <v>423741.52</v>
      </c>
      <c r="F18" s="6" t="s">
        <v>24</v>
      </c>
      <c r="G18" s="1">
        <v>89208.349999999962</v>
      </c>
      <c r="H18" s="2">
        <v>0.87527512839325017</v>
      </c>
      <c r="J18" s="6" t="s">
        <v>32</v>
      </c>
      <c r="K18" s="3">
        <v>534</v>
      </c>
      <c r="M18" s="6" t="s">
        <v>40</v>
      </c>
      <c r="N18" s="3">
        <v>3068</v>
      </c>
      <c r="V18" s="6"/>
      <c r="W18" s="12"/>
      <c r="X18" s="12"/>
    </row>
    <row r="19" spans="1:24" ht="16.05" customHeight="1" x14ac:dyDescent="0.3">
      <c r="A19" s="6" t="s">
        <v>64</v>
      </c>
      <c r="B19" s="1">
        <v>468344.26999999955</v>
      </c>
      <c r="F19" s="6" t="s">
        <v>28</v>
      </c>
      <c r="G19" s="1">
        <v>89443.800000000047</v>
      </c>
      <c r="H19" s="2">
        <v>0.41068917018284151</v>
      </c>
      <c r="J19" s="6" t="s">
        <v>79</v>
      </c>
      <c r="K19" s="3">
        <v>541</v>
      </c>
      <c r="M19" s="6" t="s">
        <v>35</v>
      </c>
      <c r="N19" s="3">
        <v>3811</v>
      </c>
      <c r="V19" s="6"/>
      <c r="W19" s="12"/>
      <c r="X19" s="12"/>
    </row>
    <row r="20" spans="1:24" ht="16.05" customHeight="1" x14ac:dyDescent="0.3">
      <c r="A20" s="6" t="s">
        <v>57</v>
      </c>
      <c r="B20" s="1">
        <v>448652.76</v>
      </c>
      <c r="F20" s="6" t="s">
        <v>31</v>
      </c>
      <c r="G20" s="1">
        <v>90821.159999999989</v>
      </c>
      <c r="H20" s="2">
        <v>0.64534883720930214</v>
      </c>
      <c r="J20" s="6" t="s">
        <v>85</v>
      </c>
      <c r="K20" s="3">
        <v>544</v>
      </c>
      <c r="M20" s="6" t="s">
        <v>39</v>
      </c>
      <c r="N20" s="3">
        <v>4369</v>
      </c>
      <c r="P20" s="5" t="s">
        <v>10</v>
      </c>
      <c r="Q20" t="s">
        <v>0</v>
      </c>
      <c r="R20" t="s">
        <v>9</v>
      </c>
      <c r="S20" t="s">
        <v>98</v>
      </c>
      <c r="T20" t="s">
        <v>97</v>
      </c>
      <c r="V20" s="6"/>
      <c r="W20" s="12"/>
      <c r="X20" s="12"/>
    </row>
    <row r="21" spans="1:24" ht="16.05" customHeight="1" x14ac:dyDescent="0.3">
      <c r="A21" s="6" t="s">
        <v>65</v>
      </c>
      <c r="B21" s="1">
        <v>480720.64000000013</v>
      </c>
      <c r="F21" s="6" t="s">
        <v>26</v>
      </c>
      <c r="G21" s="1">
        <v>91011.709999999934</v>
      </c>
      <c r="H21" s="2">
        <v>0.92852326365475379</v>
      </c>
      <c r="J21" s="6" t="s">
        <v>82</v>
      </c>
      <c r="K21" s="3">
        <v>555</v>
      </c>
      <c r="M21" s="6" t="s">
        <v>37</v>
      </c>
      <c r="N21" s="3">
        <v>4485</v>
      </c>
      <c r="P21" s="6" t="s">
        <v>11</v>
      </c>
      <c r="Q21" s="12">
        <v>546574.63</v>
      </c>
      <c r="R21" s="12">
        <v>422011</v>
      </c>
      <c r="S21" s="7">
        <v>124563.63</v>
      </c>
      <c r="T21" s="7">
        <v>0.29516678475205621</v>
      </c>
      <c r="V21" s="6"/>
      <c r="W21" s="12"/>
      <c r="X21" s="12"/>
    </row>
    <row r="22" spans="1:24" ht="16.05" customHeight="1" x14ac:dyDescent="0.3">
      <c r="A22" s="6" t="s">
        <v>63</v>
      </c>
      <c r="B22" s="1">
        <v>455501.1399999999</v>
      </c>
      <c r="F22" s="6" t="s">
        <v>86</v>
      </c>
      <c r="G22" s="1">
        <v>93011.849999999962</v>
      </c>
      <c r="H22" s="2">
        <v>0.79959650302622709</v>
      </c>
      <c r="J22" s="6" t="s">
        <v>84</v>
      </c>
      <c r="K22" s="3">
        <v>560</v>
      </c>
      <c r="M22" s="6" t="s">
        <v>33</v>
      </c>
      <c r="N22" s="3">
        <v>6669</v>
      </c>
      <c r="P22" s="6" t="s">
        <v>12</v>
      </c>
      <c r="Q22" s="12">
        <v>526187</v>
      </c>
      <c r="R22" s="12">
        <v>600510</v>
      </c>
      <c r="S22" s="7">
        <v>-74323</v>
      </c>
      <c r="T22" s="7">
        <v>-0.12376646517127109</v>
      </c>
      <c r="V22" s="6"/>
      <c r="W22" s="12"/>
      <c r="X22" s="12"/>
    </row>
    <row r="23" spans="1:24" ht="16.05" customHeight="1" x14ac:dyDescent="0.3">
      <c r="A23" s="6" t="s">
        <v>62</v>
      </c>
      <c r="B23" s="1">
        <v>433725.86000000057</v>
      </c>
      <c r="F23" s="6" t="s">
        <v>29</v>
      </c>
      <c r="G23" s="1">
        <v>96810.51999999999</v>
      </c>
      <c r="H23" s="2">
        <v>0.86028460543337626</v>
      </c>
      <c r="J23" s="6" t="s">
        <v>81</v>
      </c>
      <c r="K23" s="3">
        <v>563</v>
      </c>
      <c r="M23" s="6" t="s">
        <v>36</v>
      </c>
      <c r="N23" s="3">
        <v>6878</v>
      </c>
      <c r="P23" s="6" t="s">
        <v>13</v>
      </c>
      <c r="Q23" s="12">
        <v>548423.81999999995</v>
      </c>
      <c r="R23" s="12">
        <v>418186</v>
      </c>
      <c r="S23" s="7">
        <v>130237.81999999995</v>
      </c>
      <c r="T23" s="7">
        <v>0.31143515086588253</v>
      </c>
      <c r="V23" s="6"/>
      <c r="W23" s="12"/>
      <c r="X23" s="12"/>
    </row>
    <row r="24" spans="1:24" ht="16.05" customHeight="1" x14ac:dyDescent="0.3">
      <c r="A24" s="6" t="s">
        <v>58</v>
      </c>
      <c r="B24" s="1">
        <v>485766.24999999977</v>
      </c>
      <c r="F24" s="6" t="s">
        <v>27</v>
      </c>
      <c r="G24" s="1">
        <v>96862.92</v>
      </c>
      <c r="H24" s="2">
        <v>0.85674931129476573</v>
      </c>
      <c r="J24" s="6" t="s">
        <v>80</v>
      </c>
      <c r="K24" s="3">
        <v>564</v>
      </c>
      <c r="M24" s="6" t="s">
        <v>38</v>
      </c>
      <c r="N24" s="3">
        <v>8876</v>
      </c>
      <c r="P24" s="6" t="s">
        <v>14</v>
      </c>
      <c r="Q24" s="12">
        <v>545095.25999999989</v>
      </c>
      <c r="R24" s="12">
        <v>419431</v>
      </c>
      <c r="S24" s="7">
        <v>125664.25999999989</v>
      </c>
      <c r="T24" s="7">
        <v>0.29960651453993598</v>
      </c>
      <c r="V24" s="16"/>
      <c r="W24" s="17"/>
      <c r="X24" s="17"/>
    </row>
    <row r="25" spans="1:24" ht="16.05" customHeight="1" x14ac:dyDescent="0.3">
      <c r="A25" s="6" t="s">
        <v>68</v>
      </c>
      <c r="B25" s="1">
        <v>443447.43000000028</v>
      </c>
      <c r="F25" s="6" t="s">
        <v>32</v>
      </c>
      <c r="G25" s="1">
        <v>102364.2</v>
      </c>
      <c r="H25" s="2">
        <v>0.55220125786163532</v>
      </c>
      <c r="J25" s="6" t="s">
        <v>25</v>
      </c>
      <c r="K25" s="3">
        <v>571</v>
      </c>
      <c r="M25" s="6" t="s">
        <v>34</v>
      </c>
      <c r="N25" s="3">
        <v>10506</v>
      </c>
      <c r="P25" s="6" t="s">
        <v>15</v>
      </c>
      <c r="Q25" s="12">
        <v>536475.9</v>
      </c>
      <c r="R25" s="12">
        <v>601307</v>
      </c>
      <c r="S25" s="7">
        <v>-64831.099999999977</v>
      </c>
      <c r="T25" s="7">
        <v>-0.10781697202926288</v>
      </c>
    </row>
    <row r="26" spans="1:24" ht="16.05" customHeight="1" x14ac:dyDescent="0.3">
      <c r="A26" s="6" t="s">
        <v>67</v>
      </c>
      <c r="B26" s="1">
        <v>458984.37999999983</v>
      </c>
      <c r="F26" s="6" t="s">
        <v>30</v>
      </c>
      <c r="G26" s="1">
        <v>106567.68000000004</v>
      </c>
      <c r="H26" s="2">
        <v>0.48307291666666691</v>
      </c>
      <c r="J26" s="6" t="s">
        <v>83</v>
      </c>
      <c r="K26" s="3">
        <v>571</v>
      </c>
      <c r="M26" s="6" t="s">
        <v>21</v>
      </c>
      <c r="N26" s="3">
        <v>48662</v>
      </c>
      <c r="P26" s="6" t="s">
        <v>16</v>
      </c>
      <c r="Q26" s="12">
        <v>547475.30000000005</v>
      </c>
      <c r="R26" s="12">
        <v>646080</v>
      </c>
      <c r="S26" s="7">
        <v>-98604.699999999953</v>
      </c>
      <c r="T26" s="7">
        <v>-0.15261995418524016</v>
      </c>
    </row>
    <row r="27" spans="1:24" ht="16.05" customHeight="1" x14ac:dyDescent="0.3">
      <c r="A27" s="6" t="s">
        <v>66</v>
      </c>
      <c r="B27" s="1">
        <v>462537.40999999963</v>
      </c>
      <c r="F27" s="6" t="s">
        <v>25</v>
      </c>
      <c r="G27" s="1">
        <v>108197.97000000004</v>
      </c>
      <c r="H27" s="2">
        <v>0.87824984147114771</v>
      </c>
      <c r="J27" s="6" t="s">
        <v>78</v>
      </c>
      <c r="K27" s="3">
        <v>580</v>
      </c>
      <c r="P27" s="6" t="s">
        <v>17</v>
      </c>
      <c r="Q27" s="12">
        <v>565168.15000000014</v>
      </c>
      <c r="R27" s="12">
        <v>445958</v>
      </c>
      <c r="S27" s="7">
        <v>119210.15000000014</v>
      </c>
      <c r="T27" s="7">
        <v>0.26731250476502305</v>
      </c>
    </row>
    <row r="28" spans="1:24" ht="16.05" customHeight="1" x14ac:dyDescent="0.3">
      <c r="A28" s="6" t="s">
        <v>59</v>
      </c>
      <c r="B28" s="1">
        <v>441225.28999999992</v>
      </c>
      <c r="F28" s="6" t="s">
        <v>21</v>
      </c>
      <c r="G28" s="1">
        <v>964300.1600000005</v>
      </c>
      <c r="H28" s="2">
        <v>0.72758207361492122</v>
      </c>
      <c r="J28" s="6" t="s">
        <v>21</v>
      </c>
      <c r="K28" s="3">
        <v>5583</v>
      </c>
      <c r="P28" s="6" t="s">
        <v>18</v>
      </c>
      <c r="Q28" s="12">
        <v>536180.92999999993</v>
      </c>
      <c r="R28" s="12">
        <v>711271</v>
      </c>
      <c r="S28" s="7">
        <v>-175090.07000000007</v>
      </c>
      <c r="T28" s="7">
        <v>-0.24616506226178217</v>
      </c>
    </row>
    <row r="29" spans="1:24" ht="16.05" customHeight="1" x14ac:dyDescent="0.3">
      <c r="A29" s="6" t="s">
        <v>21</v>
      </c>
      <c r="B29" s="1">
        <v>5446809.4700000202</v>
      </c>
      <c r="P29" s="6" t="s">
        <v>19</v>
      </c>
      <c r="Q29" s="12">
        <v>537047.05999999982</v>
      </c>
      <c r="R29" s="12">
        <v>485684</v>
      </c>
      <c r="S29" s="7">
        <v>51363.059999999823</v>
      </c>
      <c r="T29" s="7">
        <v>0.10575407054792792</v>
      </c>
    </row>
    <row r="30" spans="1:24" ht="16.05" customHeight="1" x14ac:dyDescent="0.3">
      <c r="P30" s="6" t="s">
        <v>20</v>
      </c>
      <c r="Q30" s="12">
        <v>558181.42000000004</v>
      </c>
      <c r="R30" s="12">
        <v>504552</v>
      </c>
      <c r="S30" s="7">
        <v>53629.420000000042</v>
      </c>
      <c r="T30" s="7">
        <v>0.10629116523173041</v>
      </c>
    </row>
    <row r="31" spans="1:24" ht="16.05" customHeight="1" x14ac:dyDescent="0.3">
      <c r="A31" s="5" t="s">
        <v>10</v>
      </c>
      <c r="B31" t="s">
        <v>0</v>
      </c>
      <c r="P31" s="6" t="s">
        <v>21</v>
      </c>
      <c r="Q31" s="12">
        <v>5446809.4700000202</v>
      </c>
      <c r="R31" s="12">
        <v>5254990</v>
      </c>
      <c r="S31" s="7">
        <v>191819.47000002023</v>
      </c>
      <c r="T31" s="7">
        <v>3.6502347292767488E-2</v>
      </c>
    </row>
    <row r="32" spans="1:24" ht="16.05" customHeight="1" x14ac:dyDescent="0.3">
      <c r="A32" s="6" t="s">
        <v>75</v>
      </c>
      <c r="B32" s="1">
        <v>795985.00999999966</v>
      </c>
    </row>
    <row r="33" spans="1:22" ht="16.05" customHeight="1" x14ac:dyDescent="0.3">
      <c r="A33" s="6" t="s">
        <v>72</v>
      </c>
      <c r="B33" s="1">
        <v>789470.8800000028</v>
      </c>
      <c r="P33" s="5" t="s">
        <v>10</v>
      </c>
      <c r="Q33" t="s">
        <v>0</v>
      </c>
      <c r="R33" t="s">
        <v>98</v>
      </c>
      <c r="T33" s="5" t="s">
        <v>10</v>
      </c>
      <c r="U33" t="s">
        <v>0</v>
      </c>
      <c r="V33" t="s">
        <v>98</v>
      </c>
    </row>
    <row r="34" spans="1:22" ht="16.05" customHeight="1" x14ac:dyDescent="0.3">
      <c r="A34" s="6" t="s">
        <v>73</v>
      </c>
      <c r="B34" s="1">
        <v>786663.06000000041</v>
      </c>
      <c r="P34" s="6" t="s">
        <v>11</v>
      </c>
      <c r="Q34" s="1">
        <v>546574.63</v>
      </c>
      <c r="R34" s="7">
        <v>124563.63</v>
      </c>
      <c r="T34" s="6" t="s">
        <v>59</v>
      </c>
      <c r="U34" s="1">
        <v>441225.28999999992</v>
      </c>
      <c r="V34" s="7">
        <v>-15547.710000000079</v>
      </c>
    </row>
    <row r="35" spans="1:22" ht="16.05" customHeight="1" x14ac:dyDescent="0.3">
      <c r="A35" s="6" t="s">
        <v>77</v>
      </c>
      <c r="B35" s="1">
        <v>774303.62999999756</v>
      </c>
      <c r="P35" s="6" t="s">
        <v>12</v>
      </c>
      <c r="Q35" s="1">
        <v>526187</v>
      </c>
      <c r="R35" s="7">
        <v>-74323</v>
      </c>
      <c r="T35" s="6" t="s">
        <v>66</v>
      </c>
      <c r="U35" s="1">
        <v>462537.40999999963</v>
      </c>
      <c r="V35" s="7">
        <v>49166.409999999625</v>
      </c>
    </row>
    <row r="36" spans="1:22" ht="16.05" customHeight="1" x14ac:dyDescent="0.3">
      <c r="A36" s="6" t="s">
        <v>76</v>
      </c>
      <c r="B36" s="1">
        <v>772166.82999999914</v>
      </c>
      <c r="P36" s="6" t="s">
        <v>13</v>
      </c>
      <c r="Q36" s="1">
        <v>548423.81999999995</v>
      </c>
      <c r="R36" s="7">
        <v>130237.81999999995</v>
      </c>
      <c r="T36" s="6" t="s">
        <v>67</v>
      </c>
      <c r="U36" s="1">
        <v>458984.37999999983</v>
      </c>
      <c r="V36" s="7">
        <v>44624.37999999983</v>
      </c>
    </row>
    <row r="37" spans="1:22" ht="16.05" customHeight="1" x14ac:dyDescent="0.3">
      <c r="A37" s="6" t="s">
        <v>74</v>
      </c>
      <c r="B37" s="1">
        <v>765868.27999999898</v>
      </c>
      <c r="P37" s="6" t="s">
        <v>14</v>
      </c>
      <c r="Q37" s="1">
        <v>545095.25999999989</v>
      </c>
      <c r="R37" s="7">
        <v>125664.25999999989</v>
      </c>
      <c r="T37" s="6" t="s">
        <v>68</v>
      </c>
      <c r="U37" s="1">
        <v>443447.43000000028</v>
      </c>
      <c r="V37" s="7">
        <v>-3464.5699999997159</v>
      </c>
    </row>
    <row r="38" spans="1:22" ht="16.05" customHeight="1" x14ac:dyDescent="0.3">
      <c r="A38" s="6" t="s">
        <v>71</v>
      </c>
      <c r="B38" s="1">
        <v>762351.78000000084</v>
      </c>
      <c r="P38" s="6" t="s">
        <v>15</v>
      </c>
      <c r="Q38" s="1">
        <v>536475.9</v>
      </c>
      <c r="R38" s="7">
        <v>-64831.099999999977</v>
      </c>
      <c r="T38" s="6" t="s">
        <v>58</v>
      </c>
      <c r="U38" s="1">
        <v>485766.24999999977</v>
      </c>
      <c r="V38" s="7">
        <v>54039.249999999767</v>
      </c>
    </row>
    <row r="39" spans="1:22" ht="16.05" customHeight="1" x14ac:dyDescent="0.3">
      <c r="A39" s="6" t="s">
        <v>21</v>
      </c>
      <c r="B39" s="1">
        <v>5446809.4700000202</v>
      </c>
      <c r="P39" s="6" t="s">
        <v>16</v>
      </c>
      <c r="Q39" s="1">
        <v>547475.30000000005</v>
      </c>
      <c r="R39" s="7">
        <v>-98604.699999999953</v>
      </c>
      <c r="T39" s="6" t="s">
        <v>62</v>
      </c>
      <c r="U39" s="1">
        <v>433725.86000000057</v>
      </c>
      <c r="V39" s="7">
        <v>-22992.139999999432</v>
      </c>
    </row>
    <row r="40" spans="1:22" ht="16.05" customHeight="1" x14ac:dyDescent="0.3">
      <c r="P40" s="6" t="s">
        <v>17</v>
      </c>
      <c r="Q40" s="1">
        <v>565168.15000000014</v>
      </c>
      <c r="R40" s="7">
        <v>119210.15000000014</v>
      </c>
      <c r="T40" s="6" t="s">
        <v>63</v>
      </c>
      <c r="U40" s="1">
        <v>455501.1399999999</v>
      </c>
      <c r="V40" s="7">
        <v>33522.139999999898</v>
      </c>
    </row>
    <row r="41" spans="1:22" ht="16.05" customHeight="1" x14ac:dyDescent="0.3">
      <c r="P41" s="6" t="s">
        <v>18</v>
      </c>
      <c r="Q41" s="1">
        <v>536180.92999999993</v>
      </c>
      <c r="R41" s="7">
        <v>-175090.07000000007</v>
      </c>
      <c r="T41" s="6" t="s">
        <v>65</v>
      </c>
      <c r="U41" s="1">
        <v>480720.64000000013</v>
      </c>
      <c r="V41" s="7">
        <v>36553.64000000013</v>
      </c>
    </row>
    <row r="42" spans="1:22" ht="16.05" customHeight="1" x14ac:dyDescent="0.3">
      <c r="P42" s="6" t="s">
        <v>19</v>
      </c>
      <c r="Q42" s="1">
        <v>537047.05999999982</v>
      </c>
      <c r="R42" s="7">
        <v>51363.059999999823</v>
      </c>
      <c r="T42" s="6" t="s">
        <v>57</v>
      </c>
      <c r="U42" s="1">
        <v>448652.76</v>
      </c>
      <c r="V42" s="7">
        <v>-4418.2399999999907</v>
      </c>
    </row>
    <row r="43" spans="1:22" ht="16.05" customHeight="1" x14ac:dyDescent="0.3">
      <c r="P43" s="6" t="s">
        <v>20</v>
      </c>
      <c r="Q43" s="1">
        <v>558181.42000000004</v>
      </c>
      <c r="R43" s="7">
        <v>53629.420000000042</v>
      </c>
      <c r="T43" s="6" t="s">
        <v>64</v>
      </c>
      <c r="U43" s="1">
        <v>468344.26999999955</v>
      </c>
      <c r="V43" s="7">
        <v>22753.269999999553</v>
      </c>
    </row>
    <row r="44" spans="1:22" ht="16.05" customHeight="1" x14ac:dyDescent="0.3">
      <c r="P44" s="6" t="s">
        <v>21</v>
      </c>
      <c r="Q44" s="1">
        <v>5446809.4700000202</v>
      </c>
      <c r="R44" s="7">
        <v>191819.47000002023</v>
      </c>
      <c r="T44" s="6" t="s">
        <v>60</v>
      </c>
      <c r="U44" s="1">
        <v>423741.52</v>
      </c>
      <c r="V44" s="7">
        <v>-7537.4799999999814</v>
      </c>
    </row>
    <row r="45" spans="1:22" ht="16.05" customHeight="1" x14ac:dyDescent="0.3">
      <c r="T45" s="6" t="s">
        <v>61</v>
      </c>
      <c r="U45" s="1">
        <v>444162.52</v>
      </c>
      <c r="V45" s="7">
        <v>5120.5200000000186</v>
      </c>
    </row>
    <row r="46" spans="1:22" ht="16.05" customHeight="1" x14ac:dyDescent="0.3">
      <c r="T46" s="6" t="s">
        <v>21</v>
      </c>
      <c r="U46" s="1">
        <v>5446809.4700000202</v>
      </c>
      <c r="V46" s="7">
        <v>191819.47000002023</v>
      </c>
    </row>
  </sheetData>
  <conditionalFormatting sqref="Q6">
    <cfRule type="colorScale" priority="1">
      <colorScale>
        <cfvo type="min"/>
        <cfvo type="max"/>
        <color rgb="FFFF7128"/>
        <color rgb="FFFFEF9C"/>
      </colorScale>
    </cfRule>
  </conditionalFormatting>
  <pageMargins left="0.7" right="0.7" top="0.75" bottom="0.75" header="0.3" footer="0.3"/>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9CF54-AE0A-4472-A839-3877A9AFC655}">
  <sheetPr codeName="Sheet2"/>
  <dimension ref="A1"/>
  <sheetViews>
    <sheetView tabSelected="1" workbookViewId="0">
      <selection activeCell="J34" sqref="J3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0083-3759-48F3-813C-22157004209F}">
  <sheetPr codeName="Sheet4"/>
  <dimension ref="A1"/>
  <sheetViews>
    <sheetView workbookViewId="0">
      <selection activeCell="J29" sqref="J2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71.xml.rels><?xml version="1.0" encoding="UTF-8" standalone="yes"?>
<Relationships xmlns="http://schemas.openxmlformats.org/package/2006/relationships"><Relationship Id="rId1" Type="http://schemas.openxmlformats.org/officeDocument/2006/relationships/customXmlProps" Target="itemProps71.xml"/></Relationships>
</file>

<file path=customXml/_rels/item72.xml.rels><?xml version="1.0" encoding="UTF-8" standalone="yes"?>
<Relationships xmlns="http://schemas.openxmlformats.org/package/2006/relationships"><Relationship Id="rId1" Type="http://schemas.openxmlformats.org/officeDocument/2006/relationships/customXmlProps" Target="itemProps72.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4 f 6 3 7 1 c f - c b f 4 - 4 b 7 c - 9 d e c - 4 2 b 6 b 4 f 1 2 5 0 6 " > < C u s t o m C o n t e n t > < ! [ C D A T A [ < ? x m l   v e r s i o n = " 1 . 0 "   e n c o d i n g = " u t f - 1 6 " ? > < S e t t i n g s > < C a l c u l a t e d F i e l d s > < i t e m > < M e a s u r e N a m e > T o t a l   R e v e n u e < / M e a s u r e N a m e > < D i s p l a y N a m e > T o t a l   R e v e n u e < / D i s p l a y N a m e > < V i s i b l e > F a l s e < / V i s i b l e > < / i t e m > < i t e m > < M e a s u r e N a m e > T o t a l   R e v e n u e s < / M e a s u r e N a m e > < D i s p l a y N a m e > T o t a l   R e v e n u e s < / D i s p l a y N a m e > < V i s i b l e > F a l s e < / V i s i b l e > < / i t e m > < i t e m > < M e a s u r e N a m e > T o t a l _ R e v e n u e < / M e a s u r e N a m e > < D i s p l a y N a m e > T o t a l _ R e v e n u e < / D i s p l a y N a m e > < V i s i b l e > T r u e < / V i s i b l e > < / i t e m > < i t e m > < M e a s u r e N a m e > C O G S < / M e a s u r e N a m e > < D i s p l a y N a m e > C O G S < / D i s p l a y N a m e > < V i s i b l e > F a l s e < / V i s i b l e > < / i t e m > < i t e m > < M e a s u r e N a m e > P r o f i t   M a r g i n < / M e a s u r e N a m e > < D i s p l a y N a m e > P r o f i t   M a r g i n < / D i s p l a y N a m e > < V i s i b l e > F a l s e < / V i s i b l e > < / i t e m > < i t e m > < M e a s u r e N a m e > P r o f i t   M a r g i n _ P e r c e n t < / M e a s u r e N a m e > < D i s p l a y N a m e > P r o f i t   M a r g i n _ P e r c e n t < / D i s p l a y N a m e > < V i s i b l e > F a l s e < / V i s i b l e > < / i t e m > < i t e m > < M e a s u r e N a m e > P r o f i t _ M a r g i n _ p e r c e n t < / M e a s u r e N a m e > < D i s p l a y N a m e > P r o f i t _ M a r g i n _ p e r c e n t < / D i s p l a y N a m e > < V i s i b l e > F a l s e < / V i s i b l e > < / i t e m > < i t e m > < M e a s u r e N a m e > P r o f i t   M a r g n e _ P e r c e n t < / M e a s u r e N a m e > < D i s p l a y N a m e > P r o f i t   M a r g n e _ P e r c e n t 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C a l c u l a t e d F i e l d s > < S A H o s t H a s h > 0 < / S A H o s t H a s h > < G e m i n i F i e l d L i s t V i s i b l e > T r u e < / G e m i n i F i e l d L i s t V i s i b l e > < / S e t t i n g s > ] ] > < / C u s t o m C o n t e n t > < / G e m i n i > 
</file>

<file path=customXml/item11.xml>��< ? x m l   v e r s i o n = " 1 . 0 "   e n c o d i n g = " U T F - 1 6 " ? > < G e m i n i   x m l n s = " h t t p : / / g e m i n i / p i v o t c u s t o m i z a t i o n / T a b l e X M L _ f a c t _ t a b l e _ f 1 a d 1 3 d 7 - 7 4 1 7 - 4 6 2 f - 9 a c 8 - 6 f 1 0 5 9 a a d f 6 e " > < 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 1 2 8 < / i n t > < / v a l u e > < / i t e m > < i t e m > < k e y > < s t r i n g > C u s t o m e r   I D < / s t r i n g > < / k e y > < v a l u e > < i n t > 1 4 4 < / i n t > < / v a l u e > < / i t e m > < i t e m > < k e y > < s t r i n g > S a l e s   P e r s o n   I D < / s t r i n g > < / k e y > < v a l u e > < i n t > 1 7 4 < / i n t > < / v a l u e > < / i t e m > < i t e m > < k e y > < s t r i n g > Q u a n t i t y   S o l d < / s t r i n g > < / k e y > < v a l u e > < i n t > 1 5 2 < / i n t > < / v a l u e > < / i t e m > < i t e m > < k e y > < s t r i n g > P a y m e n t   M e t h o d < / s t r i n g > < / k e y > < v a l u e > < i n t > 1 8 3 < / i n t > < / v a l u e > < / i t e m > < i t e m > < k e y > < s t r i n g > Q u a n t i t y   R e t u r n e d < / s t r i n g > < / k e y > < v a l u e > < i n t > 1 9 2 < / i n t > < / v a l u e > < / i t e m > < i t e m > < k e y > < s t r i n g > O r d e r   D a t e < / s t r i n g > < / k e y > < v a l u e > < i n t > 1 3 3 < / i n t > < / v a l u e > < / i t e m > < / C o l u m n W i d t h s > < C o l u m n D i s p l a y I n d e x > < i t e m > < k e y > < s t r i n g > P r o d u c t   I D < / s t r i n g > < / k e y > < v a l u e > < i n t > 0 < / i n t > < / v a l u e > < / i t e m > < i t e m > < k e y > < s t r i n g > C u s t o m e r   I D < / s t r i n g > < / k e y > < v a l u e > < i n t > 1 < / i n t > < / v a l u e > < / i t e m > < i t e m > < k e y > < s t r i n g > S a l e s   P e r s o n   I D < / s t r i n g > < / k e y > < v a l u e > < i n t > 2 < / i n t > < / v a l u e > < / i t e m > < i t e m > < k e y > < s t r i n g > Q u a n t i t y   S o l d < / s t r i n g > < / k e y > < v a l u e > < i n t > 3 < / i n t > < / v a l u e > < / i t e m > < i t e m > < k e y > < s t r i n g > P a y m e n t   M e t h o d < / s t r i n g > < / k e y > < v a l u e > < i n t > 4 < / i n t > < / v a l u e > < / i t e m > < i t e m > < k e y > < s t r i n g > Q u a n t i t y   R e t u r n e d < / s t r i n g > < / k e y > < v a l u e > < i n t > 5 < / i n t > < / v a l u e > < / i t e m > < i t e m > < k e y > < s t r i n g > O r d e r   D a t e < / 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M e a u r e s _ 7 f f 4 0 f f d - 6 4 e a - 4 3 1 f - b 6 7 1 - f 9 b 5 4 9 2 7 b 6 4 4 " > < C u s t o m C o n t e n t > < ! [ C D A T A [ < T a b l e W i d g e t G r i d S e r i a l i z a t i o n   x m l n s : x s d = " h t t p : / / w w w . w 3 . o r g / 2 0 0 1 / X M L S c h e m a "   x m l n s : x s i = " h t t p : / / w w w . w 3 . o r g / 2 0 0 1 / X M L S c h e m a - i n s t a n c e " > < C o l u m n S u g g e s t e d T y p e   / > < C o l u m n F o r m a t   / > < C o l u m n A c c u r a c y   / > < C o l u m n C u r r e n c y S y m b o l   / > < C o l u m n P o s i t i v e P a t t e r n   / > < C o l u m n N e g a t i v e P a t t e r n   / > < C o l u m n W i d t h s > < i t e m > < k e y > < s t r i n g > C a l c u < / s t r i n g > < / k e y > < v a l u e > < i n t > 8 9 < / i n t > < / v a l u e > < / i t e m > < / C o l u m n W i d t h s > < C o l u m n D i s p l a y I n d e x > < i t e m > < k e y > < s t r i n g > C a l c u < / 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e 8 e 1 1 e 1 - 7 8 3 2 - 4 2 b 8 - a 4 f e - 5 3 1 f 7 0 7 c 3 6 8 4 " > < C u s t o m C o n t e n t > < ! [ C D A T A [ < ? x m l   v e r s i o n = " 1 . 0 "   e n c o d i n g = " u t f - 1 6 " ? > < S e t t i n g s > < C a l c u l a t e d F i e l d s > < i t e m > < M e a s u r e N a m e > T o t a l   R e v e n u e < / M e a s u r e N a m e > < D i s p l a y N a m e > T o t a l   R e v e n u e < / D i s p l a y N a m e > < V i s i b l e > F a l s e < / V i s i b l e > < / i t e m > < i t e m > < M e a s u r e N a m e > T o t a l   R e v e n u e s < / M e a s u r e N a m e > < D i s p l a y N a m e > T o t a l   R e v e n u e s < / D i s p l a y N a m e > < V i s i b l e > F a l s e < / V i s i b l e > < / i t e m > < 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  M a r g i n _ P e r c e n t < / M e a s u r e N a m e > < D i s p l a y N a m e > P r o f i t   M a r g i n _ P e r c e n t < / D i s p l a y N a m e > < V i s i b l e > T r u e < / V i s i b l e > < / i t e m > < i t e m > < M e a s u r e N a m e > P r o f i t _ M a r g i n _ p e r c e n t < / M e a s u r e N a m e > < D i s p l a y N a m e > P r o f i t _ M a r g i n _ p e r c e n t < / D i s p l a y N a m e > < V i s i b l e > F a l s e < / V i s i b l e > < / i t e m > < / C a l c u l a t e d F i e l d s > < S A H o s t H a s h > 0 < / S A H o s t H a s h > < G e m i n i F i e l d L i s t V i s i b l e > T r u e < / G e m i n i F i e l d L i s t V i s i b l e > < / S e t t i n g s > ] ] > < / 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d i m _ s a l e s _ p e r s o n s _ t a b l e _ 8 1 4 f 5 f e 4 - 2 1 0 4 - 4 c 3 e - a e 3 1 - a 1 4 c 6 0 5 8 4 b 9 c " > < C u s t o m C o n t e n t > < ! [ C D A T A [ < T a b l e W i d g e t G r i d S e r i a l i z a t i o n   x m l n s : x s d = " h t t p : / / w w w . w 3 . o r g / 2 0 0 1 / X M L S c h e m a "   x m l n s : x s i = " h t t p : / / w w w . w 3 . o r g / 2 0 0 1 / X M L S c h e m a - i n s t a n c e " > < C o l u m n S u g g e s t e d T y p e   / > < C o l u m n F o r m a t   / > < C o l u m n A c c u r a c y   / > < C o l u m n C u r r e n c y S y m b o l   / > < C o l u m n P o s i t i v e P a t t e r n   / > < C o l u m n N e g a t i v e P a t t e r n   / > < C o l u m n W i d t h s > < i t e m > < k e y > < s t r i n g > S a l e s   P e r s o n   I D < / s t r i n g > < / k e y > < v a l u e > < i n t > 1 7 4 < / i n t > < / v a l u e > < / i t e m > < i t e m > < k e y > < s t r i n g > A g e < / s t r i n g > < / k e y > < v a l u e > < i n t > 7 6 < / i n t > < / v a l u e > < / i t e m > < i t e m > < k e y > < s t r i n g > D a t e   o f   B i r t h < / s t r i n g > < / k e y > < v a l u e > < i n t > 1 4 1 < / i n t > < / v a l u e > < / i t e m > < i t e m > < k e y > < s t r i n g > S t o r e   N a m e < / s t r i n g > < / k e y > < v a l u e > < i n t > 1 4 1 < / i n t > < / v a l u e > < / i t e m > < i t e m > < k e y > < s t r i n g > S a l e s P e r s o n _ A g e < / s t r i n g > < / k e y > < v a l u e > < i n t > 1 9 2 < / i n t > < / v a l u e > < / i t e m > < i t e m > < k e y > < s t r i n g > S a l e s P e r s o n _ N a m e < / s t r i n g > < / k e y > < v a l u e > < i n t > 2 0 8 < / i n t > < / v a l u e > < / i t e m > < / C o l u m n W i d t h s > < C o l u m n D i s p l a y I n d e x > < i t e m > < k e y > < s t r i n g > S a l e s   P e r s o n   I D < / s t r i n g > < / k e y > < v a l u e > < i n t > 0 < / i n t > < / v a l u e > < / i t e m > < i t e m > < k e y > < s t r i n g > A g e < / s t r i n g > < / k e y > < v a l u e > < i n t > 4 < / i n t > < / v a l u e > < / i t e m > < i t e m > < k e y > < s t r i n g > D a t e   o f   B i r t h < / s t r i n g > < / k e y > < v a l u e > < i n t > 3 < / i n t > < / v a l u e > < / i t e m > < i t e m > < k e y > < s t r i n g > S t o r e   N a m e < / s t r i n g > < / k e y > < v a l u e > < i n t > 1 < / i n t > < / v a l u e > < / i t e m > < i t e m > < k e y > < s t r i n g > S a l e s P e r s o n _ A g e < / s t r i n g > < / k e y > < v a l u e > < i n t > 2 < / i n t > < / v a l u e > < / i t e m > < i t e m > < k e y > < s t r i n g > S a l e s P e r s o n _ N a m e < / s t r i n g > < / k e y > < v a l u e > < i n t > 5 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d i m _ p r o d u c t s _ t a b l e _ f 2 c 0 0 6 8 f - f 3 7 d - 4 f 0 d - a 9 d 8 - c 6 4 b 2 6 2 4 d 9 4 f " > < 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 1 2 8 < / i n t > < / v a l u e > < / i t e m > < i t e m > < k e y > < s t r i n g > P r o d u c t   N a m e < / s t r i n g > < / k e y > < v a l u e > < i n t > 1 6 2 < / i n t > < / v a l u e > < / i t e m > < i t e m > < k e y > < s t r i n g > C a t e g o r y < / s t r i n g > < / k e y > < v a l u e > < i n t > 1 1 6 < / i n t > < / v a l u e > < / i t e m > < i t e m > < k e y > < s t r i n g > S a l e s   P r i c e < / s t r i n g > < / k e y > < v a l u e > < i n t > 1 3 5 < / i n t > < / v a l u e > < / i t e m > < i t e m > < k e y > < s t r i n g > C o s t   P r i c e < / s t r i n g > < / k e y > < v a l u e > < i n t > 1 2 6 < / 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d i m _ c u s t o m e r s _ t a b l e _ e 4 a f b 3 1 c - 3 d 8 8 - 4 5 a 8 - b d e c - 0 f d 4 f 3 e 3 6 3 9 6 " > < 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 C u s t o m e r _ N a m e < / s t r i n g > < / k e y > < v a l u e > < i n t > 1 8 3 < / i n t > < / v a l u e > < / i t e m > < i t e m > < k e y > < s t r i n g > G e n d e r < / s t r i n g > < / k e y > < v a l u e > < i n t > 1 0 5 < / i n t > < / v a l u e > < / i t e m > < i t e m > < k e y > < s t r i n g > L o c a t i o n < / s t r i n g > < / k e y > < v a l u e > < i n t > 1 1 2 < / i n t > < / v a l u e > < / i t e m > < i t e m > < k e y > < s t r i n g > A g e < / s t r i n g > < / k e y > < v a l u e > < i n t > 7 6 < / i n t > < / v a l u e > < / i t e m > < / C o l u m n W i d t h s > < C o l u m n D i s p l a y I n d e x > < i t e m > < k e y > < s t r i n g > C u s t o m e r   I D < / s t r i n g > < / k e y > < v a l u e > < i n t > 0 < / i n t > < / v a l u e > < / i t e m > < i t e m > < k e y > < s t r i n g > C u s t o m e r _ N a m e < / s t r i n g > < / k e y > < v a l u e > < i n t > 1 < / i n t > < / v a l u e > < / i t e m > < i t e m > < k e y > < s t r i n g > G e n d e r < / s t r i n g > < / k e y > < v a l u e > < i n t > 2 < / i n t > < / v a l u e > < / i t e m > < i t e m > < k e y > < s t r i n g > L o c a t i o n < / s t r i n g > < / k e y > < v a l u e > < i n t > 3 < / i n t > < / v a l u e > < / i t e m > < i t e m > < k e y > < s t r i n g > A g e < / 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d i m _ s a l e s _ p e r s o n s _ t a b l e _ 8 1 4 f 5 f e 4 - 2 1 0 4 - 4 c 3 e - a e 3 1 - a 1 4 c 6 0 5 8 4 b 9 c ] ] > < / C u s t o m C o n t e n t > < / G e m i n i > 
</file>

<file path=customXml/item19.xml>��< ? x m l   v e r s i o n = " 1 . 0 "   e n c o d i n g = " U T F - 1 6 " ? > < G e m i n i   x m l n s = " h t t p : / / g e m i n i / p i v o t c u s t o m i z a t i o n / T a b l e O r d e r " > < C u s t o m C o n t e n t > < ! [ C D A T A [ f a c t _ t a b l e _ f 1 a d 1 3 d 7 - 7 4 1 7 - 4 6 2 f - 9 a c 8 - 6 f 1 0 5 9 a a d f 6 e , d i m _ s a l e s _ p e r s o n s _ t a b l e _ 8 1 4 f 5 f e 4 - 2 1 0 4 - 4 c 3 e - a e 3 1 - a 1 4 c 6 0 5 8 4 b 9 c , d i m _ d a t e _ 0 2 f e 0 b 9 8 - 4 f 9 2 - 4 a 4 9 - 8 3 b 7 - c a 8 a 7 f 7 9 8 7 d 9 , m o n t h l y _ s t o r e _ t a r g e t s _ 1 6 c 4 b f 8 4 - f 0 6 0 - 4 2 0 d - 9 b 6 a - e f 8 6 d d 1 b a 7 b f , M e a u r e s _ 7 f f 4 0 f f d - 6 4 e a - 4 3 1 f - b 6 7 1 - f 9 b 5 4 9 2 7 b 6 4 4 , d i m _ c u s t o m e r s _ t a b l e _ e 4 a f b 3 1 c - 3 d 8 8 - 4 5 a 8 - b d e c - 0 f d 4 f 3 e 3 6 3 9 6 , d i m _ p r o d u c t s _ t a b l e _ f 2 c 0 0 6 8 f - f 3 7 d - 4 f 0 d - a 9 d 8 - c 6 4 b 2 6 2 4 d 9 4 f ] ] > < / C u s t o m C o n t e n t > < / G e m i n i > 
</file>

<file path=customXml/item2.xml>��< ? x m l   v e r s i o n = " 1 . 0 "   e n c o d i n g = " U T F - 1 6 " ? > < G e m i n i   x m l n s = " h t t p : / / g e m i n i / p i v o t c u s t o m i z a t i o n / M a n u a l C a l c M o d e " > < C u s t o m C o n t e n t > < ! [ C D A T A [ F a l s 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 m o n t h l y _ s t o r e _ t a r g e t s 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 m o n t h l y _ s t o r e _ t a r g e t s 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 C o l u m n s \ M o n t h l y 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 M e a u r e s 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 M e a u r e s 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 C o l u m n s \ C a l c u < / 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  R e t u r n e d 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 C o l u m n s \ W e e k T y p e < / 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 d i m _ s a l e s _ p e r s o n s _ t a b l e 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 d i m _ s a l e s _ p e r s o n s _ t a b l e 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 C o l u m n s \ S a l e s P e r s o n _ A g e < / K e y > < / a : K e y > < a : V a l u e   i : t y p e = " T a b l e W i d g e t B a s e V i e w S t a t e " / > < / a : K e y V a l u e O f D i a g r a m O b j e c t K e y a n y T y p e z b w N T n L X > < a : K e y V a l u e O f D i a g r a m O b j e c t K e y a n y T y p e z b w N T n L X > < a : K e y > < K e y > C o l u m n s \ S a l e s P e r s o n _ N a m e 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 f a c t _ t a b l e _ f 1 a d 1 3 d 7 - 7 4 1 7 - 4 6 2 f - 9 a c 8 - 6 f 1 0 5 9 a a d f 6 e < / K e y > < V a l u e   x m l n s : a = " h t t p : / / s c h e m a s . d a t a c o n t r a c t . o r g / 2 0 0 4 / 0 7 / M i c r o s o f t . A n a l y s i s S e r v i c e s . C o m m o n " > < a : H a s F o c u s > t r u e < / a : H a s F o c u s > < a : S i z e A t D p i 9 6 > 1 1 7 < / a : S i z e A t D p i 9 6 > < a : V i s i b l e > t r u e < / a : V i s i b l e > < / V a l u e > < / K e y V a l u e O f s t r i n g S a n d b o x E d i t o r . M e a s u r e G r i d S t a t e S c d E 3 5 R y > < K e y V a l u e O f s t r i n g S a n d b o x E d i t o r . M e a s u r e G r i d S t a t e S c d E 3 5 R y > < K e y > d i m _ s a l e s _ p e r s o n s _ t a b l e _ 8 1 4 f 5 f e 4 - 2 1 0 4 - 4 c 3 e - a e 3 1 - a 1 4 c 6 0 5 8 4 b 9 c < / K e y > < V a l u e   x m l n s : a = " h t t p : / / s c h e m a s . d a t a c o n t r a c t . o r g / 2 0 0 4 / 0 7 / M i c r o s o f t . A n a l y s i s S e r v i c e s . C o m m o n " > < a : H a s F o c u s > t r u e < / a : H a s F o c u s > < a : S i z e A t D p i 9 6 > 1 1 7 < / a : S i z e A t D p i 9 6 > < a : V i s i b l e > t r u e < / a : V i s i b l e > < / V a l u e > < / K e y V a l u e O f s t r i n g S a n d b o x E d i t o r . M e a s u r e G r i d S t a t e S c d E 3 5 R y > < K e y V a l u e O f s t r i n g S a n d b o x E d i t o r . M e a s u r e G r i d S t a t e S c d E 3 5 R y > < K e y > d i m _ d a t e _ 0 2 f e 0 b 9 8 - 4 f 9 2 - 4 a 4 9 - 8 3 b 7 - c a 8 a 7 f 7 9 8 7 d 9 < / K e y > < V a l u e   x m l n s : a = " h t t p : / / s c h e m a s . d a t a c o n t r a c t . o r g / 2 0 0 4 / 0 7 / M i c r o s o f t . A n a l y s i s S e r v i c e s . C o m m o n " > < a : H a s F o c u s > t r u e < / a : H a s F o c u s > < a : S i z e A t D p i 9 6 > 1 1 6 < / a : S i z e A t D p i 9 6 > < a : V i s i b l e > t r u e < / a : V i s i b l e > < / V a l u e > < / K e y V a l u e O f s t r i n g S a n d b o x E d i t o r . M e a s u r e G r i d S t a t e S c d E 3 5 R y > < K e y V a l u e O f s t r i n g S a n d b o x E d i t o r . M e a s u r e G r i d S t a t e S c d E 3 5 R y > < K e y > m o n t h l y _ s t o r e _ t a r g e t s _ 1 6 c 4 b f 8 4 - f 0 6 0 - 4 2 0 d - 9 b 6 a - e f 8 6 d d 1 b a 7 b f < / K e y > < V a l u e   x m l n s : a = " h t t p : / / s c h e m a s . d a t a c o n t r a c t . o r g / 2 0 0 4 / 0 7 / M i c r o s o f t . A n a l y s i s S e r v i c e s . C o m m o n " > < a : H a s F o c u s > t r u e < / a : H a s F o c u s > < a : S i z e A t D p i 9 6 > 1 1 5 < / a : S i z e A t D p i 9 6 > < a : V i s i b l e > t r u e < / a : V i s i b l e > < / V a l u e > < / K e y V a l u e O f s t r i n g S a n d b o x E d i t o r . M e a s u r e G r i d S t a t e S c d E 3 5 R y > < K e y V a l u e O f s t r i n g S a n d b o x E d i t o r . M e a s u r e G r i d S t a t e S c d E 3 5 R y > < K e y > M e a u r e s _ 7 f f 4 0 f f d - 6 4 e a - 4 3 1 f - b 6 7 1 - f 9 b 5 4 9 2 7 b 6 4 4 < / K e y > < V a l u e   x m l n s : a = " h t t p : / / s c h e m a s . d a t a c o n t r a c t . o r g / 2 0 0 4 / 0 7 / M i c r o s o f t . A n a l y s i s S e r v i c e s . C o m m o n " > < a : H a s F o c u s > t r u e < / a : H a s F o c u s > < a : S i z e A t D p i 9 6 > 1 1 7 < / a : S i z e A t D p i 9 6 > < a : V i s i b l e > t r u e < / a : V i s i b l e > < / V a l u e > < / K e y V a l u e O f s t r i n g S a n d b o x E d i t o r . M e a s u r e G r i d S t a t e S c d E 3 5 R y > < K e y V a l u e O f s t r i n g S a n d b o x E d i t o r . M e a s u r e G r i d S t a t e S c d E 3 5 R y > < K e y > d i m _ p r o d u c t s _ t a b l e _ f 2 c 0 0 6 8 f - f 3 7 d - 4 f 0 d - a 9 d 8 - c 6 4 b 2 6 2 4 d 9 4 f < / K e y > < V a l u e   x m l n s : a = " h t t p : / / s c h e m a s . d a t a c o n t r a c t . o r g / 2 0 0 4 / 0 7 / M i c r o s o f t . A n a l y s i s S e r v i c e s . C o m m o n " > < a : H a s F o c u s > f a l s e < / a : H a s F o c u s > < a : S i z e A t D p i 9 6 > 1 1 3 < / a : S i z e A t D p i 9 6 > < a : V i s i b l e > t r u e < / a : V i s i b l e > < / V a l u e > < / K e y V a l u e O f s t r i n g S a n d b o x E d i t o r . M e a s u r e G r i d S t a t e S c d E 3 5 R y > < K e y V a l u e O f s t r i n g S a n d b o x E d i t o r . M e a s u r e G r i d S t a t e S c d E 3 5 R y > < K e y > d i m _ c u s t o m e r s _ t a b l e _ e 4 a f b 3 1 c - 3 d 8 8 - 4 5 a 8 - b d e c - 0 f d 4 f 3 e 3 6 3 9 6 < / 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 M e a u r e s 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 M e a u r e s 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 M e a s u r e s \ T o t a l _ R e v e n u e < / K e y > < / D i a g r a m O b j e c t K e y > < D i a g r a m O b j e c t K e y > < K e y > M e a s u r e s \ T o t a l _ R e v e n u e \ T a g I n f o \ F o r m u l a < / K e y > < / D i a g r a m O b j e c t K e y > < D i a g r a m O b j e c t K e y > < K e y > M e a s u r e s \ T o t a l _ R e v e n u e \ T a g I n f o \ V a l u e < / K e y > < / D i a g r a m O b j e c t K e y > < D i a g r a m O b j e c t K e y > < K e y > M e a s u r e s \ C O G S < / K e y > < / D i a g r a m O b j e c t K e y > < D i a g r a m O b j e c t K e y > < K e y > M e a s u r e s \ C O G S \ T a g I n f o \ F o r m u l a < / K e y > < / D i a g r a m O b j e c t K e y > < D i a g r a m O b j e c t K e y > < K e y > M e a s u r e s \ C O G S \ T a g I n f o \ V a l u e < / K e y > < / D i a g r a m O b j e c t K e y > < D i a g r a m O b j e c t K e y > < K e y > M e a s u r e s \ P r o f i t   M a r g i n < / K e y > < / D i a g r a m O b j e c t K e y > < D i a g r a m O b j e c t K e y > < K e y > M e a s u r e s \ P r o f i t   M a r g i n \ T a g I n f o \ F o r m u l a < / K e y > < / D i a g r a m O b j e c t K e y > < D i a g r a m O b j e c t K e y > < K e y > M e a s u r e s \ P r o f i t   M a r g i n \ T a g I n f o \ V a l u e < / K e y > < / D i a g r a m O b j e c t K e y > < D i a g r a m O b j e c t K e y > < K e y > M e a s u r e s \ P r o f i t _ M a r g i n _ p e r c e n t < / K e y > < / D i a g r a m O b j e c t K e y > < D i a g r a m O b j e c t K e y > < K e y > M e a s u r e s \ P r o f i t _ M a r g i n _ p e r c e n t \ T a g I n f o \ F o r m u l a < / K e y > < / D i a g r a m O b j e c t K e y > < D i a g r a m O b j e c t K e y > < K e y > M e a s u r e s \ P r o f i t _ M a r g i n _ p e r c e n t \ T a g I n f o \ V a l u e < / K e y > < / D i a g r a m O b j e c t K e y > < D i a g r a m O b j e c t K e y > < K e y > M e a s u r e s \ N o _ T r a n s a c t i o n s < / K e y > < / D i a g r a m O b j e c t K e y > < D i a g r a m O b j e c t K e y > < K e y > M e a s u r e s \ N o _ T r a n s a c t i o n s \ T a g I n f o \ F o r m u l a < / K e y > < / D i a g r a m O b j e c t K e y > < D i a g r a m O b j e c t K e y > < K e y > M e a s u r e s \ N o _ T r a n s a c t i o n s \ T a g I n f o \ V a l u e < / K e y > < / D i a g r a m O b j e c t K e y > < D i a g r a m O b j e c t K e y > < K e y > M e a s u r e s \ T o t a l _ R e f u n d < / K e y > < / D i a g r a m O b j e c t K e y > < D i a g r a m O b j e c t K e y > < K e y > M e a s u r e s \ T o t a l _ R e f u n d \ T a g I n f o \ F o r m u l a < / K e y > < / D i a g r a m O b j e c t K e y > < D i a g r a m O b j e c t K e y > < K e y > M e a s u r e s \ T o t a l _ R e f u n d \ T a g I n f o \ V a l u e < / K e y > < / D i a g r a m O b j e c t K e y > < D i a g r a m O b j e c t K e y > < K e y > M e a s u r e s \ R e f u n d _ r a t e < / K e y > < / D i a g r a m O b j e c t K e y > < D i a g r a m O b j e c t K e y > < K e y > M e a s u r e s \ R e f u n d _ r a t e \ T a g I n f o \ F o r m u l a < / K e y > < / D i a g r a m O b j e c t K e y > < D i a g r a m O b j e c t K e y > < K e y > M e a s u r e s \ R e f u n d _ r a t e \ T a g I n f o \ V a l u e < / K e y > < / D i a g r a m O b j e c t K e y > < D i a g r a m O b j e c t K e y > < K e y > M e a s u r e s \ N o _ P r o d u c t s < / K e y > < / D i a g r a m O b j e c t K e y > < D i a g r a m O b j e c t K e y > < K e y > M e a s u r e s \ N o _ P r o d u c t s \ T a g I n f o \ F o r m u l a < / K e y > < / D i a g r a m O b j e c t K e y > < D i a g r a m O b j e c t K e y > < K e y > M e a s u r e s \ N o _ P r o d u c t s \ T a g I n f o \ V a l u e < / K e y > < / D i a g r a m O b j e c t K e y > < D i a g r a m O b j e c t K e y > < K e y > M e a s u r e s \ T o t a l _ R e t u r n e d < / K e y > < / D i a g r a m O b j e c t K e y > < D i a g r a m O b j e c t K e y > < K e y > M e a s u r e s \ T o t a l _ R e t u r n e d \ T a g I n f o \ F o r m u l a < / K e y > < / D i a g r a m O b j e c t K e y > < D i a g r a m O b j e c t K e y > < K e y > M e a s u r e s \ T o t a l _ R e t u r n e d \ T a g I n f o \ V a l u e < / K e y > < / D i a g r a m O b j e c t K e y > < D i a g r a m O b j e c t K e y > < K e y > M e a s u r e s \ T o t a l _ Q t y < / K e y > < / D i a g r a m O b j e c t K e y > < D i a g r a m O b j e c t K e y > < K e y > M e a s u r e s \ T o t a l _ Q t y \ T a g I n f o \ F o r m u l a < / K e y > < / D i a g r a m O b j e c t K e y > < D i a g r a m O b j e c t K e y > < K e y > M e a s u r e s \ T o t a l _ Q t y \ T a g I n f o \ V a l u e < / K e y > < / D i a g r a m O b j e c t K e y > < D i a g r a m O b j e c t K e y > < K e y > M e a s u r e s \ T o t a l _ T a r g e t < / K e y > < / D i a g r a m O b j e c t K e y > < D i a g r a m O b j e c t K e y > < K e y > M e a s u r e s \ T o t a l _ T a r g e t \ T a g I n f o \ F o r m u l a < / K e y > < / D i a g r a m O b j e c t K e y > < D i a g r a m O b j e c t K e y > < K e y > M e a s u r e s \ T o t a l _ T a r g e t \ T a g I n f o \ V a l u e < / K e y > < / D i a g r a m O b j e c t K e y > < D i a g r a m O b j e c t K e y > < K e y > C o l u m n s \ C a l c u < / 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 M e a s u r e s \ T o t a l _ R e v e n u e < / K e y > < / a : K e y > < a : V a l u e   i : t y p e = " M e a s u r e G r i d N o d e V i e w S t a t e " > < L a y e d O u t > t r u e < / L a y e d O u t > < / a : V a l u e > < / a : K e y V a l u e O f D i a g r a m O b j e c t K e y a n y T y p e z b w N T n L X > < a : K e y V a l u e O f D i a g r a m O b j e c t K e y a n y T y p e z b w N T n L X > < a : K e y > < K e y > M e a s u r e s \ T o t a l _ R e v e n u e \ T a g I n f o \ F o r m u l a < / K e y > < / a : K e y > < a : V a l u e   i : t y p e = " M e a s u r e G r i d V i e w S t a t e I D i a g r a m T a g A d d i t i o n a l I n f o " / > < / a : K e y V a l u e O f D i a g r a m O b j e c t K e y a n y T y p e z b w N T n L X > < a : K e y V a l u e O f D i a g r a m O b j e c t K e y a n y T y p e z b w N T n L X > < a : K e y > < K e y > M e a s u r e s \ T o t a l _ R e v e n u e \ T a g I n f o \ V a l u e < / K e y > < / a : K e y > < a : V a l u e   i : t y p e = " M e a s u r e G r i d V i e w S t a t e I D i a g r a m T a g A d d i t i o n a l I n f o " / > < / a : K e y V a l u e O f D i a g r a m O b j e c t K e y a n y T y p e z b w N T n L X > < a : K e y V a l u e O f D i a g r a m O b j e c t K e y a n y T y p e z b w N T n L X > < a : K e y > < K e y > M e a s u r e s \ C O G S < / K e y > < / a : K e y > < a : V a l u e   i : t y p e = " M e a s u r e G r i d N o d e V i e w S t a t e " > < L a y e d O u t > t r u e < / L a y e d O u t > < R o w > 1 < / R o w > < / a : V a l u e > < / a : K e y V a l u e O f D i a g r a m O b j e c t K e y a n y T y p e z b w N T n L X > < a : K e y V a l u e O f D i a g r a m O b j e c t K e y a n y T y p e z b w N T n L X > < a : K e y > < K e y > M e a s u r e s \ C O G S \ T a g I n f o \ F o r m u l a < / K e y > < / a : K e y > < a : V a l u e   i : t y p e = " M e a s u r e G r i d V i e w S t a t e I D i a g r a m T a g A d d i t i o n a l I n f o " / > < / a : K e y V a l u e O f D i a g r a m O b j e c t K e y a n y T y p e z b w N T n L X > < a : K e y V a l u e O f D i a g r a m O b j e c t K e y a n y T y p e z b w N T n L X > < a : K e y > < K e y > M e a s u r e s \ C O G S \ T a g I n f o \ V a l u e < / K e y > < / a : K e y > < a : V a l u e   i : t y p e = " M e a s u r e G r i d V i e w S t a t e I D i a g r a m T a g A d d i t i o n a l I n f o " / > < / a : K e y V a l u e O f D i a g r a m O b j e c t K e y a n y T y p e z b w N T n L X > < a : K e y V a l u e O f D i a g r a m O b j e c t K e y a n y T y p e z b w N T n L X > < a : K e y > < K e y > M e a s u r e s \ P r o f i t   M a r g i n < / K e y > < / a : K e y > < a : V a l u e   i : t y p e = " M e a s u r e G r i d N o d e V i e w S t a t e " > < L a y e d O u t > t r u e < / L a y e d O u t > < R o w > 2 < / 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 M e a s u r e s \ P r o f i t   M a r g i n \ T a g I n f o \ V a l u e < / K e y > < / a : K e y > < a : V a l u e   i : t y p e = " M e a s u r e G r i d V i e w S t a t e I D i a g r a m T a g A d d i t i o n a l I n f o " / > < / a : K e y V a l u e O f D i a g r a m O b j e c t K e y a n y T y p e z b w N T n L X > < a : K e y V a l u e O f D i a g r a m O b j e c t K e y a n y T y p e z b w N T n L X > < a : K e y > < K e y > M e a s u r e s \ P r o f i t _ M a r g i n _ p e r c e n t < / K e y > < / a : K e y > < a : V a l u e   i : t y p e = " M e a s u r e G r i d N o d e V i e w S t a t e " > < L a y e d O u t > t r u e < / L a y e d O u t > < R o w > 3 < / R o w > < / a : V a l u e > < / a : K e y V a l u e O f D i a g r a m O b j e c t K e y a n y T y p e z b w N T n L X > < a : K e y V a l u e O f D i a g r a m O b j e c t K e y a n y T y p e z b w N T n L X > < a : K e y > < K e y > M e a s u r e s \ P r o f i t _ M a r g i n _ p e r c e n t \ T a g I n f o \ F o r m u l a < / K e y > < / a : K e y > < a : V a l u e   i : t y p e = " M e a s u r e G r i d V i e w S t a t e I D i a g r a m T a g A d d i t i o n a l I n f o " / > < / a : K e y V a l u e O f D i a g r a m O b j e c t K e y a n y T y p e z b w N T n L X > < a : K e y V a l u e O f D i a g r a m O b j e c t K e y a n y T y p e z b w N T n L X > < a : K e y > < K e y > M e a s u r e s \ P r o f i t _ M a r g i n _ p e r c e n t \ T a g I n f o \ V a l u e < / K e y > < / a : K e y > < a : V a l u e   i : t y p e = " M e a s u r e G r i d V i e w S t a t e I D i a g r a m T a g A d d i t i o n a l I n f o " / > < / a : K e y V a l u e O f D i a g r a m O b j e c t K e y a n y T y p e z b w N T n L X > < a : K e y V a l u e O f D i a g r a m O b j e c t K e y a n y T y p e z b w N T n L X > < a : K e y > < K e y > M e a s u r e s \ N o _ T r a n s a c t i o n s < / K e y > < / a : K e y > < a : V a l u e   i : t y p e = " M e a s u r e G r i d N o d e V i e w S t a t e " > < L a y e d O u t > t r u e < / L a y e d O u t > < R o w > 4 < / R o w > < / a : V a l u e > < / a : K e y V a l u e O f D i a g r a m O b j e c t K e y a n y T y p e z b w N T n L X > < a : K e y V a l u e O f D i a g r a m O b j e c t K e y a n y T y p e z b w N T n L X > < a : K e y > < K e y > M e a s u r e s \ N o _ T r a n s a c t i o n s \ T a g I n f o \ F o r m u l a < / K e y > < / a : K e y > < a : V a l u e   i : t y p e = " M e a s u r e G r i d V i e w S t a t e I D i a g r a m T a g A d d i t i o n a l I n f o " / > < / a : K e y V a l u e O f D i a g r a m O b j e c t K e y a n y T y p e z b w N T n L X > < a : K e y V a l u e O f D i a g r a m O b j e c t K e y a n y T y p e z b w N T n L X > < a : K e y > < K e y > M e a s u r e s \ N o _ T r a n s a c t i o n s \ T a g I n f o \ V a l u e < / K e y > < / a : K e y > < a : V a l u e   i : t y p e = " M e a s u r e G r i d V i e w S t a t e I D i a g r a m T a g A d d i t i o n a l I n f o " / > < / a : K e y V a l u e O f D i a g r a m O b j e c t K e y a n y T y p e z b w N T n L X > < a : K e y V a l u e O f D i a g r a m O b j e c t K e y a n y T y p e z b w N T n L X > < a : K e y > < K e y > M e a s u r e s \ T o t a l _ R e f u n d < / K e y > < / a : K e y > < a : V a l u e   i : t y p e = " M e a s u r e G r i d N o d e V i e w S t a t e " > < L a y e d O u t > t r u e < / L a y e d O u t > < R o w > 5 < / R o w > < / a : V a l u e > < / a : K e y V a l u e O f D i a g r a m O b j e c t K e y a n y T y p e z b w N T n L X > < a : K e y V a l u e O f D i a g r a m O b j e c t K e y a n y T y p e z b w N T n L X > < a : K e y > < K e y > M e a s u r e s \ T o t a l _ R e f u n d \ T a g I n f o \ F o r m u l a < / K e y > < / a : K e y > < a : V a l u e   i : t y p e = " M e a s u r e G r i d V i e w S t a t e I D i a g r a m T a g A d d i t i o n a l I n f o " / > < / a : K e y V a l u e O f D i a g r a m O b j e c t K e y a n y T y p e z b w N T n L X > < a : K e y V a l u e O f D i a g r a m O b j e c t K e y a n y T y p e z b w N T n L X > < a : K e y > < K e y > M e a s u r e s \ T o t a l _ R e f u n d \ T a g I n f o \ V a l u e < / K e y > < / a : K e y > < a : V a l u e   i : t y p e = " M e a s u r e G r i d V i e w S t a t e I D i a g r a m T a g A d d i t i o n a l I n f o " / > < / a : K e y V a l u e O f D i a g r a m O b j e c t K e y a n y T y p e z b w N T n L X > < a : K e y V a l u e O f D i a g r a m O b j e c t K e y a n y T y p e z b w N T n L X > < a : K e y > < K e y > M e a s u r e s \ R e f u n d _ r a t e < / K e y > < / a : K e y > < a : V a l u e   i : t y p e = " M e a s u r e G r i d N o d e V i e w S t a t e " > < L a y e d O u t > t r u e < / L a y e d O u t > < R o w > 6 < / R o w > < / a : V a l u e > < / a : K e y V a l u e O f D i a g r a m O b j e c t K e y a n y T y p e z b w N T n L X > < a : K e y V a l u e O f D i a g r a m O b j e c t K e y a n y T y p e z b w N T n L X > < a : K e y > < K e y > M e a s u r e s \ R e f u n d _ r a t e \ T a g I n f o \ F o r m u l a < / K e y > < / a : K e y > < a : V a l u e   i : t y p e = " M e a s u r e G r i d V i e w S t a t e I D i a g r a m T a g A d d i t i o n a l I n f o " / > < / a : K e y V a l u e O f D i a g r a m O b j e c t K e y a n y T y p e z b w N T n L X > < a : K e y V a l u e O f D i a g r a m O b j e c t K e y a n y T y p e z b w N T n L X > < a : K e y > < K e y > M e a s u r e s \ R e f u n d _ r a t e \ T a g I n f o \ V a l u e < / K e y > < / a : K e y > < a : V a l u e   i : t y p e = " M e a s u r e G r i d V i e w S t a t e I D i a g r a m T a g A d d i t i o n a l I n f o " / > < / a : K e y V a l u e O f D i a g r a m O b j e c t K e y a n y T y p e z b w N T n L X > < a : K e y V a l u e O f D i a g r a m O b j e c t K e y a n y T y p e z b w N T n L X > < a : K e y > < K e y > M e a s u r e s \ N o _ P r o d u c t s < / K e y > < / a : K e y > < a : V a l u e   i : t y p e = " M e a s u r e G r i d N o d e V i e w S t a t e " > < L a y e d O u t > t r u e < / L a y e d O u t > < R o w > 7 < / R o w > < / a : V a l u e > < / a : K e y V a l u e O f D i a g r a m O b j e c t K e y a n y T y p e z b w N T n L X > < a : K e y V a l u e O f D i a g r a m O b j e c t K e y a n y T y p e z b w N T n L X > < a : K e y > < K e y > M e a s u r e s \ N o _ P r o d u c t s \ T a g I n f o \ F o r m u l a < / K e y > < / a : K e y > < a : V a l u e   i : t y p e = " M e a s u r e G r i d V i e w S t a t e I D i a g r a m T a g A d d i t i o n a l I n f o " / > < / a : K e y V a l u e O f D i a g r a m O b j e c t K e y a n y T y p e z b w N T n L X > < a : K e y V a l u e O f D i a g r a m O b j e c t K e y a n y T y p e z b w N T n L X > < a : K e y > < K e y > M e a s u r e s \ N o _ P r o d u c t s \ T a g I n f o \ V a l u e < / K e y > < / a : K e y > < a : V a l u e   i : t y p e = " M e a s u r e G r i d V i e w S t a t e I D i a g r a m T a g A d d i t i o n a l I n f o " / > < / a : K e y V a l u e O f D i a g r a m O b j e c t K e y a n y T y p e z b w N T n L X > < a : K e y V a l u e O f D i a g r a m O b j e c t K e y a n y T y p e z b w N T n L X > < a : K e y > < K e y > M e a s u r e s \ T o t a l _ R e t u r n e d < / K e y > < / a : K e y > < a : V a l u e   i : t y p e = " M e a s u r e G r i d N o d e V i e w S t a t e " > < L a y e d O u t > t r u e < / L a y e d O u t > < R o w > 8 < / R o w > < / a : V a l u e > < / a : K e y V a l u e O f D i a g r a m O b j e c t K e y a n y T y p e z b w N T n L X > < a : K e y V a l u e O f D i a g r a m O b j e c t K e y a n y T y p e z b w N T n L X > < a : K e y > < K e y > M e a s u r e s \ T o t a l _ R e t u r n e d \ T a g I n f o \ F o r m u l a < / K e y > < / a : K e y > < a : V a l u e   i : t y p e = " M e a s u r e G r i d V i e w S t a t e I D i a g r a m T a g A d d i t i o n a l I n f o " / > < / a : K e y V a l u e O f D i a g r a m O b j e c t K e y a n y T y p e z b w N T n L X > < a : K e y V a l u e O f D i a g r a m O b j e c t K e y a n y T y p e z b w N T n L X > < a : K e y > < K e y > M e a s u r e s \ T o t a l _ R e t u r n e d \ T a g I n f o \ V a l u e < / K e y > < / a : K e y > < a : V a l u e   i : t y p e = " M e a s u r e G r i d V i e w S t a t e I D i a g r a m T a g A d d i t i o n a l I n f o " / > < / a : K e y V a l u e O f D i a g r a m O b j e c t K e y a n y T y p e z b w N T n L X > < a : K e y V a l u e O f D i a g r a m O b j e c t K e y a n y T y p e z b w N T n L X > < a : K e y > < K e y > M e a s u r e s \ T o t a l _ Q t y < / K e y > < / a : K e y > < a : V a l u e   i : t y p e = " M e a s u r e G r i d N o d e V i e w S t a t e " > < L a y e d O u t > t r u e < / L a y e d O u t > < R o w > 9 < / R o w > < / a : V a l u e > < / a : K e y V a l u e O f D i a g r a m O b j e c t K e y a n y T y p e z b w N T n L X > < a : K e y V a l u e O f D i a g r a m O b j e c t K e y a n y T y p e z b w N T n L X > < a : K e y > < K e y > M e a s u r e s \ T o t a l _ Q t y \ T a g I n f o \ F o r m u l a < / K e y > < / a : K e y > < a : V a l u e   i : t y p e = " M e a s u r e G r i d V i e w S t a t e I D i a g r a m T a g A d d i t i o n a l I n f o " / > < / a : K e y V a l u e O f D i a g r a m O b j e c t K e y a n y T y p e z b w N T n L X > < a : K e y V a l u e O f D i a g r a m O b j e c t K e y a n y T y p e z b w N T n L X > < a : K e y > < K e y > M e a s u r e s \ T o t a l _ Q t y \ T a g I n f o \ V a l u e < / K e y > < / a : K e y > < a : V a l u e   i : t y p e = " M e a s u r e G r i d V i e w S t a t e I D i a g r a m T a g A d d i t i o n a l I n f o " / > < / a : K e y V a l u e O f D i a g r a m O b j e c t K e y a n y T y p e z b w N T n L X > < a : K e y V a l u e O f D i a g r a m O b j e c t K e y a n y T y p e z b w N T n L X > < a : K e y > < K e y > M e a s u r e s \ T o t a l _ T a r g e t < / K e y > < / a : K e y > < a : V a l u e   i : t y p e = " M e a s u r e G r i d N o d e V i e w S t a t e " > < L a y e d O u t > t r u e < / L a y e d O u t > < R o w > 1 0 < / R o w > < / a : V a l u e > < / a : K e y V a l u e O f D i a g r a m O b j e c t K e y a n y T y p e z b w N T n L X > < a : K e y V a l u e O f D i a g r a m O b j e c t K e y a n y T y p e z b w N T n L X > < a : K e y > < K e y > M e a s u r e s \ T o t a l _ T a r g e t \ T a g I n f o \ F o r m u l a < / K e y > < / a : K e y > < a : V a l u e   i : t y p e = " M e a s u r e G r i d V i e w S t a t e I D i a g r a m T a g A d d i t i o n a l I n f o " / > < / a : K e y V a l u e O f D i a g r a m O b j e c t K e y a n y T y p e z b w N T n L X > < a : K e y V a l u e O f D i a g r a m O b j e c t K e y a n y T y p e z b w N T n L X > < a : K e y > < K e y > M e a s u r e s \ T o t a l _ T a r g e t \ T a g I n f o \ V a l u e < / K e y > < / a : K e y > < a : V a l u e   i : t y p e = " M e a s u r e G r i d V i e w S t a t e I D i a g r a m T a g A d d i t i o n a l I n f o " / > < / a : K e y V a l u e O f D i a g r a m O b j e c t K e y a n y T y p e z b w N T n L X > < a : K e y V a l u e O f D i a g r a m O b j e c t K e y a n y T y p e z b w N T n L X > < a : K e y > < K e y > C o l u m n s \ C a l c u < / K e y > < / a : K e y > < a : V a l u e   i : t y p e = " M e a s u r e G r i d N o d e V i e w S t a t e " > < L a y e d O u t > t r u e < / L a y e d O u t > < / a : V a l u e > < / a : K e y V a l u e O f D i a g r a m O b j e c t K e y a n y T y p e z b w N T n L X > < / V i e w S t a t e s > < / D i a g r a m M a n a g e r . S e r i a l i z a b l e D i a g r a m > < D i a g r a m M a n a g e r . S e r i a l i z a b l e D i a g r a m > < A d a p t e r   i : t y p e = " M e a s u r e D i a g r a m S a n d b o x A d a p t e r " > < T a b l e N a m e > m o n t h l y _ s t o r e _ t a r g e t s 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 m o n t h l y _ s t o r e _ t a r g e t s 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 C o l u m n s \ D a t e < / K e y > < / D i a g r a m O b j e c t K e y > < D i a g r a m O b j e c t K e y > < K e y > C o l u m n s \ M o n t h l y   T a r g e t 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 C o l u m n s \ M o n t h l y   T a r g e t < / K e y > < / a : K e y > < a : V a l u e   i : t y p e = " M e a s u r e G r i d N o d e V i e w S t a t e " > < C o l u m n > 2 < / C o l u m n > < L a y e d O u t > t r u e < / L a y e d O u t > < / a : V a l u e > < / a : K e y V a l u e O f D i a g r a m O b j e c t K e y a n y T y p e z b w N T n L X > < / V i e w S t a t e s > < / D i a g r a m M a n a g e r . S e r i a l i z a b l e D i a g r a m > < D i a g r a m M a n a g e r . S e r i a l i z a b l e D i a g r a m > < A d a p t e r   i : t y p e = " M e a s u r e D i a g r a m S a n d b o x A d a p t e r " > < T a b l e N a m e > c u s t o m e r s _ t a b l e 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 C o l u m n s \ C u s t o m e r _ N a m e < / K e y > < / D i a g r a m O b j e c t K e y > < D i a g r a m O b j e c t K e y > < K e y > C o l u m n s \ G e n d e r < / K e y > < / D i a g r a m O b j e c t K e y > < D i a g r a m O b j e c t K e y > < K e y > C o l u m n s \ L o c a t i o n < / K e y > < / D i a g r a m O b j e c t K e y > < D i a g r a m O b j e c t K e y > < K e y > C o l u m n s \ A g e 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 C o l u m n s \ C u s t o m e r _ N a m e 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 D a t e < / K e y > < / D i a g r a m O b j e c t K e y > < D i a g r a m O b j e c t K e y > < K e y > C o l u m n s \ Y e a r < / K e y > < / D i a g r a m O b j e c t K e y > < D i a g r a m O b j e c t K e y > < K e y > C o l u m n s \ M o n t h < / K e y > < / D i a g r a m O b j e c t K e y > < D i a g r a m O b j e c t K e y > < K e y > C o l u m n s \ D a y   o f   W e e k < / K e y > < / D i a g r a m O b j e c t K e y > < D i a g r a m O b j e c t K e y > < K e y > C o l u m n s \ W e e k T y p e < / K e y > < / D i a g r a m O b j e c t K e y > < D i a g r a m O b j e c t K e y > < K e y > C o l u m n s \ W e e k d a y 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 C o l u m n s \ D a y   o f   W e e k < / K e y > < / a : K e y > < a : V a l u e   i : t y p e = " M e a s u r e G r i d N o d e V i e w S t a t e " > < C o l u m n > 3 < / C o l u m n > < L a y e d O u t > t r u e < / L a y e d O u t > < / a : V a l u e > < / a : K e y V a l u e O f D i a g r a m O b j e c t K e y a n y T y p e z b w N T n L X > < a : K e y V a l u e O f D i a g r a m O b j e c t K e y a n y T y p e z b w N T n L X > < a : K e y > < K e y > C o l u m n s \ W e e k T y p e < / K e y > < / a : K e y > < a : V a l u e   i : t y p e = " M e a s u r e G r i d N o d e V i e w S t a t e " > < C o l u m n > 4 < / C o l u m n > < L a y e d O u t > t r u e < / L a y e d O u t > < / a : V a l u e > < / a : K e y V a l u e O f D i a g r a m O b j e c t K e y a n y T y p e z b w N T n L X > < a : K e y V a l u e O f D i a g r a m O b j e c t K e y a n y T y p e z b w N T n L X > < a : K e y > < K e y > C o l u m n s \ W e e k d a y < / K e y > < / a : K e y > < a : V a l u e   i : t y p e = " M e a s u r e G r i d N o d e V i e w S t a t e " > < C o l u m n > 5 < / C o l u m n > < L a y e d O u t > t r u e < / L a y e d O u t > < / a : V a l u e > < / a : K e y V a l u e O f D i a g r a m O b j e c t K e y a n y T y p e z b w N T n L X > < / V i e w S t a t e s > < / D i a g r a m M a n a g e r . S e r i a l i z a b l e D i a g r a m > < D i a g r a m M a n a g e r . S e r i a l i z a b l e D i a g r a m > < A d a p t e r   i : t y p e = " M e a s u r e D i a g r a m S a n d b o x A d a p t e r " > < T a b l e N a m e > f a c t _ t a b l e 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  S o l d < / K e y > < / D i a g r a m O b j e c t K e y > < D i a g r a m O b j e c t K e y > < K e y > M e a s u r e s \ S u m   o f   Q u a n t i t y   S o l d \ T a g I n f o \ F o r m u l a < / K e y > < / D i a g r a m O b j e c t K e y > < D i a g r a m O b j e c t K e y > < K e y > M e a s u r e s \ S u m   o f   Q u a n t i t y   S o l d \ T a g I n f o \ V a l u e < / K e y > < / D i a g r a m O b j e c t K e y > < D i a g r a m O b j e c t K e y > < K e y > M e a s u r e s \ S u m   o f   Q u a n t i t y   R e t u r n e d < / K e y > < / D i a g r a m O b j e c t K e y > < D i a g r a m O b j e c t K e y > < K e y > M e a s u r e s \ S u m   o f   Q u a n t i t y   R e t u r n e d \ T a g I n f o \ F o r m u l a < / K e y > < / D i a g r a m O b j e c t K e y > < D i a g r a m O b j e c t K e y > < K e y > M e a s u r e s \ S u m   o f   Q u a n t i t y   R e t u r n e d \ T a g I n f o \ V a l u e < / K e y > < / D i a g r a m O b j e c t K e y > < D i a g r a m O b j e c t K e y > < K e y > M e a s u r e s \ C o u n t   o f   P a y m e n t   M e t h o d < / K e y > < / D i a g r a m O b j e c t K e y > < D i a g r a m O b j e c t K e y > < K e y > M e a s u r e s \ C o u n t   o f   P a y m e n t   M e t h o d \ T a g I n f o \ F o r m u l a < / K e y > < / D i a g r a m O b j e c t K e y > < D i a g r a m O b j e c t K e y > < K e y > M e a s u r e s \ C o u n t   o f   P a y m e n t   M e t h o d \ T a g I n f o \ V a l u e < / K e y > < / D i a g r a m O b j e c t K e y > < D i a g r a m O b j e c t K e y > < K e y > M e a s u r e s \ S u m   o f   P r o d u c t   I D < / K e y > < / D i a g r a m O b j e c t K e y > < D i a g r a m O b j e c t K e y > < K e y > M e a s u r e s \ S u m   o f   P r o d u c t   I D \ T a g I n f o \ F o r m u l a < / K e y > < / D i a g r a m O b j e c t K e y > < D i a g r a m O b j e c t K e y > < K e y > M e a s u r e s \ S u m   o f   P r o d u c t   I D \ T a g I n f o \ V a l u e < / K e y > < / D i a g r a m O b j e c t K e y > < D i a g r a m O b j e c t K e y > < K e y > C o l u m n s \ P r o d u c t   I D < / K e y > < / D i a g r a m O b j e c t K e y > < D i a g r a m O b j e c t K e y > < K e y > C o l u m n s \ C u s t o m e r   I D < / K e y > < / D i a g r a m O b j e c t K e y > < D i a g r a m O b j e c t K e y > < K e y > C o l u m n s \ S a l e s   P e r s o n   I D < / K e y > < / D i a g r a m O b j e c t K e y > < D i a g r a m O b j e c t K e y > < K e y > C o l u m n s \ Q u a n t i t y   S o l d < / K e y > < / D i a g r a m O b j e c t K e y > < D i a g r a m O b j e c t K e y > < K e y > C o l u m n s \ P a y m e n t   M e t h o d < / K e y > < / D i a g r a m O b j e c t K e y > < D i a g r a m O b j e c t K e y > < K e y > C o l u m n s \ Q u a n t i t y   R e t u r n e d < / K e y > < / D i a g r a m O b j e c t K e y > < D i a g r a m O b j e c t K e y > < K e y > C o l u m n s \ O r d e r   D a t e < / K e y > < / D i a g r a m O b j e c t K e y > < D i a g r a m O b j e c t K e y > < K e y > L i n k s \ & l t ; C o l u m n s \ S u m   o f   Q u a n t i t y   S o l d & g t ; - & l t ; M e a s u r e s \ Q u a n t i t y   S o l d & g t ; < / K e y > < / D i a g r a m O b j e c t K e y > < D i a g r a m O b j e c t K e y > < K e y > L i n k s \ & l t ; C o l u m n s \ S u m   o f   Q u a n t i t y   S o l d & g t ; - & l t ; M e a s u r e s \ Q u a n t i t y   S o l d & g t ; \ C O L U M N < / K e y > < / D i a g r a m O b j e c t K e y > < D i a g r a m O b j e c t K e y > < K e y > L i n k s \ & l t ; C o l u m n s \ S u m   o f   Q u a n t i t y   S o l d & g t ; - & l t ; M e a s u r e s \ Q u a n t i t y   S o l d & g t ; \ M E A S U R E < / K e y > < / D i a g r a m O b j e c t K e y > < D i a g r a m O b j e c t K e y > < K e y > L i n k s \ & l t ; C o l u m n s \ S u m   o f   Q u a n t i t y   R e t u r n e d & g t ; - & l t ; M e a s u r e s \ Q u a n t i t y   R e t u r n e d & g t ; < / K e y > < / D i a g r a m O b j e c t K e y > < D i a g r a m O b j e c t K e y > < K e y > L i n k s \ & l t ; C o l u m n s \ S u m   o f   Q u a n t i t y   R e t u r n e d & g t ; - & l t ; M e a s u r e s \ Q u a n t i t y   R e t u r n e d & g t ; \ C O L U M N < / K e y > < / D i a g r a m O b j e c t K e y > < D i a g r a m O b j e c t K e y > < K e y > L i n k s \ & l t ; C o l u m n s \ S u m   o f   Q u a n t i t y   R e t u r n e d & g t ; - & l t ; M e a s u r e s \ Q u a n t i t y   R e t u r n e d & g t ; \ M E A S U R E < / K e y > < / D i a g r a m O b j e c t K e y > < D i a g r a m O b j e c t K e y > < K e y > L i n k s \ & l t ; C o l u m n s \ C o u n t   o f   P a y m e n t   M e t h o d & g t ; - & l t ; M e a s u r e s \ P a y m e n t   M e t h o d & g t ; < / K e y > < / D i a g r a m O b j e c t K e y > < D i a g r a m O b j e c t K e y > < K e y > L i n k s \ & l t ; C o l u m n s \ C o u n t   o f   P a y m e n t   M e t h o d & g t ; - & l t ; M e a s u r e s \ P a y m e n t   M e t h o d & g t ; \ C O L U M N < / K e y > < / D i a g r a m O b j e c t K e y > < D i a g r a m O b j e c t K e y > < K e y > L i n k s \ & l t ; C o l u m n s \ C o u n t   o f   P a y m e n t   M e t h o d & g t ; - & l t ; M e a s u r e s \ P a y m e n t   M e t h o d & g t ; \ M E A S U R E < / K e y > < / D i a g r a m O b j e c t K e y > < D i a g r a m O b j e c t K e y > < K e y > L i n k s \ & l t ; C o l u m n s \ S u m   o f   P r o d u c t   I D & g t ; - & l t ; M e a s u r e s \ P r o d u c t   I D & g t ; < / K e y > < / D i a g r a m O b j e c t K e y > < D i a g r a m O b j e c t K e y > < K e y > L i n k s \ & l t ; C o l u m n s \ S u m   o f   P r o d u c t   I D & g t ; - & l t ; M e a s u r e s \ P r o d u c t   I D & g t ; \ C O L U M N < / K e y > < / D i a g r a m O b j e c t K e y > < D i a g r a m O b j e c t K e y > < K e y > L i n k s \ & l t ; C o l u m n s \ S u m   o f   P r o d u c t   I D & g t ; - & l t ; M e a s u r e s \ P r o d u c t 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  S o l d < / K e y > < / a : K e y > < a : V a l u e   i : t y p e = " M e a s u r e G r i d N o d e V i e w S t a t e " > < C o l u m n > 3 < / C o l u m n > < L a y e d O u t > t r u e < / L a y e d O u t > < W a s U I I n v i s i b l e > t r u e < / W a s U I I n v i s i b l e > < / a : V a l u e > < / a : K e y V a l u e O f D i a g r a m O b j e c t K e y a n y T y p e z b w N T n L X > < a : K e y V a l u e O f D i a g r a m O b j e c t K e y a n y T y p e z b w N T n L X > < a : K e y > < K e y > M e a s u r e s \ S u m   o f   Q u a n t i t y   S o l d \ T a g I n f o \ F o r m u l a < / K e y > < / a : K e y > < a : V a l u e   i : t y p e = " M e a s u r e G r i d V i e w S t a t e I D i a g r a m T a g A d d i t i o n a l I n f o " / > < / a : K e y V a l u e O f D i a g r a m O b j e c t K e y a n y T y p e z b w N T n L X > < a : K e y V a l u e O f D i a g r a m O b j e c t K e y a n y T y p e z b w N T n L X > < a : K e y > < K e y > M e a s u r e s \ S u m   o f   Q u a n t i t y   S o l d \ T a g I n f o \ V a l u e < / K e y > < / a : K e y > < a : V a l u e   i : t y p e = " M e a s u r e G r i d V i e w S t a t e I D i a g r a m T a g A d d i t i o n a l I n f o " / > < / a : K e y V a l u e O f D i a g r a m O b j e c t K e y a n y T y p e z b w N T n L X > < a : K e y V a l u e O f D i a g r a m O b j e c t K e y a n y T y p e z b w N T n L X > < a : K e y > < K e y > M e a s u r e s \ S u m   o f   Q u a n t i t y   R e t u r n e d < / K e y > < / a : K e y > < a : V a l u e   i : t y p e = " M e a s u r e G r i d N o d e V i e w S t a t e " > < C o l u m n > 5 < / C o l u m n > < L a y e d O u t > t r u e < / L a y e d O u t > < W a s U I I n v i s i b l e > t r u e < / W a s U I I n v i s i b l e > < / a : V a l u e > < / a : K e y V a l u e O f D i a g r a m O b j e c t K e y a n y T y p e z b w N T n L X > < a : K e y V a l u e O f D i a g r a m O b j e c t K e y a n y T y p e z b w N T n L X > < a : K e y > < K e y > M e a s u r e s \ S u m   o f   Q u a n t i t y   R e t u r n e d \ T a g I n f o \ F o r m u l a < / K e y > < / a : K e y > < a : V a l u e   i : t y p e = " M e a s u r e G r i d V i e w S t a t e I D i a g r a m T a g A d d i t i o n a l I n f o " / > < / a : K e y V a l u e O f D i a g r a m O b j e c t K e y a n y T y p e z b w N T n L X > < a : K e y V a l u e O f D i a g r a m O b j e c t K e y a n y T y p e z b w N T n L X > < a : K e y > < K e y > M e a s u r e s \ S u m   o f   Q u a n t i t y   R e t u r n e d \ T a g I n f o \ V a l u e < / K e y > < / a : K e y > < a : V a l u e   i : t y p e = " M e a s u r e G r i d V i e w S t a t e I D i a g r a m T a g A d d i t i o n a l I n f o " / > < / a : K e y V a l u e O f D i a g r a m O b j e c t K e y a n y T y p e z b w N T n L X > < a : K e y V a l u e O f D i a g r a m O b j e c t K e y a n y T y p e z b w N T n L X > < a : K e y > < K e y > M e a s u r e s \ C o u n t   o f   P a y m e n t   M e t h o d < / K e y > < / a : K e y > < a : V a l u e   i : t y p e = " M e a s u r e G r i d N o d e V i e w S t a t e " > < C o l u m n > 4 < / C o l u m n > < L a y e d O u t > t r u e < / L a y e d O u t > < W a s U I I n v i s i b l e > t r u e < / W a s U I I n v i s i b l e > < / a : V a l u e > < / a : K e y V a l u e O f D i a g r a m O b j e c t K e y a n y T y p e z b w N T n L X > < a : K e y V a l u e O f D i a g r a m O b j e c t K e y a n y T y p e z b w N T n L X > < a : K e y > < K e y > M e a s u r e s \ C o u n t   o f   P a y m e n t   M e t h o d \ T a g I n f o \ F o r m u l a < / K e y > < / a : K e y > < a : V a l u e   i : t y p e = " M e a s u r e G r i d V i e w S t a t e I D i a g r a m T a g A d d i t i o n a l I n f o " / > < / a : K e y V a l u e O f D i a g r a m O b j e c t K e y a n y T y p e z b w N T n L X > < a : K e y V a l u e O f D i a g r a m O b j e c t K e y a n y T y p e z b w N T n L X > < a : K e y > < K e y > M e a s u r e s \ C o u n t   o f   P a y m e n t   M e t h o d \ T a g I n f o \ V a l u e < / K e y > < / a : K e y > < a : V a l u e   i : t y p e = " M e a s u r e G r i d V i e w S t a t e I D i a g r a m T a g A d d i t i o n a l I n f o " / > < / a : K e y V a l u e O f D i a g r a m O b j e c t K e y a n y T y p e z b w N T n L X > < a : K e y V a l u e O f D i a g r a m O b j e c t K e y a n y T y p e z b w N T n L X > < a : K e y > < K e y > M e a s u r e s \ S u m   o f   P r o d u c t   I D < / K e y > < / a : K e y > < a : V a l u e   i : t y p e = " M e a s u r e G r i d N o d e V i e w S t a t e " > < L a y e d O u t > t r u e < / L a y e d O u t > < W a s U I I n v i s i b l e > t r u e < / W a s U I I n v i s i b l e > < / a : V a l u e > < / a : K e y V a l u e O f D i a g r a m O b j e c t K e y a n y T y p e z b w N T n L X > < a : K e y V a l u e O f D i a g r a m O b j e c t K e y a n y T y p e z b w N T n L X > < a : K e y > < K e y > M e a s u r e s \ S u m   o f   P r o d u c t   I D \ T a g I n f o \ F o r m u l a < / K e y > < / a : K e y > < a : V a l u e   i : t y p e = " M e a s u r e G r i d V i e w S t a t e I D i a g r a m T a g A d d i t i o n a l I n f o " / > < / a : K e y V a l u e O f D i a g r a m O b j e c t K e y a n y T y p e z b w N T n L X > < a : K e y V a l u e O f D i a g r a m O b j e c t K e y a n y T y p e z b w N T n L X > < a : K e y > < K e y > M e a s u r e s \ S u m   o f   P r o d u c t   I D \ T a g I n f o \ V a l u e 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  P e r s o n   I D < / K e y > < / a : K e y > < a : V a l u e   i : t y p e = " M e a s u r e G r i d N o d e V i e w S t a t e " > < C o l u m n > 2 < / C o l u m n > < L a y e d O u t > t r u e < / L a y e d O u t > < / a : V a l u e > < / a : K e y V a l u e O f D i a g r a m O b j e c t K e y a n y T y p e z b w N T n L X > < a : K e y V a l u e O f D i a g r a m O b j e c t K e y a n y T y p e z b w N T n L X > < a : K e y > < K e y > C o l u m n s \ Q u a n t i t y   S o l d < / K e y > < / a : K e y > < a : V a l u e   i : t y p e = " M e a s u r e G r i d N o d e V i e w S t a t e " > < C o l u m n > 3 < / C o l u m n > < L a y e d O u t > t r u e < / L a y e d O u t > < / a : V a l u e > < / a : K e y V a l u e O f D i a g r a m O b j e c t K e y a n y T y p e z b w N T n L X > < a : K e y V a l u e O f D i a g r a m O b j e c t K e y a n y T y p e z b w N T n L X > < a : K e y > < K e y > C o l u m n s \ P a y m e n t   M e t h o d < / K e y > < / a : K e y > < a : V a l u e   i : t y p e = " M e a s u r e G r i d N o d e V i e w S t a t e " > < C o l u m n > 4 < / C o l u m n > < L a y e d O u t > t r u e < / L a y e d O u t > < / a : V a l u e > < / a : K e y V a l u e O f D i a g r a m O b j e c t K e y a n y T y p e z b w N T n L X > < a : K e y V a l u e O f D i a g r a m O b j e c t K e y a n y T y p e z b w N T n L X > < a : K e y > < K e y > C o l u m n s \ Q u a n t i t y   R e t u r n e d 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 L i n k s \ & l t ; C o l u m n s \ S u m   o f   Q u a n t i t y   S o l d & g t ; - & l t ; M e a s u r e s \ Q u a n t i t y   S o l d & g t ; < / K e y > < / a : K e y > < a : V a l u e   i : t y p e = " M e a s u r e G r i d V i e w S t a t e I D i a g r a m L i n k " / > < / a : K e y V a l u e O f D i a g r a m O b j e c t K e y a n y T y p e z b w N T n L X > < a : K e y V a l u e O f D i a g r a m O b j e c t K e y a n y T y p e z b w N T n L X > < a : K e y > < K e y > L i n k s \ & l t ; C o l u m n s \ S u m   o f   Q u a n t i t y   S o l d & g t ; - & l t ; M e a s u r e s \ Q u a n t i t y   S o l d & g t ; \ C O L U M N < / K e y > < / a : K e y > < a : V a l u e   i : t y p e = " M e a s u r e G r i d V i e w S t a t e I D i a g r a m L i n k E n d p o i n t " / > < / a : K e y V a l u e O f D i a g r a m O b j e c t K e y a n y T y p e z b w N T n L X > < a : K e y V a l u e O f D i a g r a m O b j e c t K e y a n y T y p e z b w N T n L X > < a : K e y > < K e y > L i n k s \ & l t ; C o l u m n s \ S u m   o f   Q u a n t i t y   S o l d & g t ; - & l t ; M e a s u r e s \ Q u a n t i t y   S o l d & g t ; \ M E A S U R E < / K e y > < / a : K e y > < a : V a l u e   i : t y p e = " M e a s u r e G r i d V i e w S t a t e I D i a g r a m L i n k E n d p o i n t " / > < / a : K e y V a l u e O f D i a g r a m O b j e c t K e y a n y T y p e z b w N T n L X > < a : K e y V a l u e O f D i a g r a m O b j e c t K e y a n y T y p e z b w N T n L X > < a : K e y > < K e y > L i n k s \ & l t ; C o l u m n s \ S u m   o f   Q u a n t i t y   R e t u r n e d & g t ; - & l t ; M e a s u r e s \ Q u a n t i t y   R e t u r n e d & g t ; < / K e y > < / a : K e y > < a : V a l u e   i : t y p e = " M e a s u r e G r i d V i e w S t a t e I D i a g r a m L i n k " / > < / a : K e y V a l u e O f D i a g r a m O b j e c t K e y a n y T y p e z b w N T n L X > < a : K e y V a l u e O f D i a g r a m O b j e c t K e y a n y T y p e z b w N T n L X > < a : K e y > < K e y > L i n k s \ & l t ; C o l u m n s \ S u m   o f   Q u a n t i t y   R e t u r n e d & g t ; - & l t ; M e a s u r e s \ Q u a n t i t y   R e t u r n e d & g t ; \ C O L U M N < / K e y > < / a : K e y > < a : V a l u e   i : t y p e = " M e a s u r e G r i d V i e w S t a t e I D i a g r a m L i n k E n d p o i n t " / > < / a : K e y V a l u e O f D i a g r a m O b j e c t K e y a n y T y p e z b w N T n L X > < a : K e y V a l u e O f D i a g r a m O b j e c t K e y a n y T y p e z b w N T n L X > < a : K e y > < K e y > L i n k s \ & l t ; C o l u m n s \ S u m   o f   Q u a n t i t y   R e t u r n e d & g t ; - & l t ; M e a s u r e s \ Q u a n t i t y   R e t u r n e d & g t ; \ M E A S U R E < / K e y > < / a : K e y > < a : V a l u e   i : t y p e = " M e a s u r e G r i d V i e w S t a t e I D i a g r a m L i n k E n d p o i n t " / > < / a : K e y V a l u e O f D i a g r a m O b j e c t K e y a n y T y p e z b w N T n L X > < a : K e y V a l u e O f D i a g r a m O b j e c t K e y a n y T y p e z b w N T n L X > < a : K e y > < K e y > L i n k s \ & l t ; C o l u m n s \ C o u n t   o f   P a y m e n t   M e t h o d & g t ; - & l t ; M e a s u r e s \ P a y m e n t   M e t h o d & g t ; < / K e y > < / a : K e y > < a : V a l u e   i : t y p e = " M e a s u r e G r i d V i e w S t a t e I D i a g r a m L i n k " / > < / a : K e y V a l u e O f D i a g r a m O b j e c t K e y a n y T y p e z b w N T n L X > < a : K e y V a l u e O f D i a g r a m O b j e c t K e y a n y T y p e z b w N T n L X > < a : K e y > < K e y > L i n k s \ & l t ; C o l u m n s \ C o u n t   o f   P a y m e n t   M e t h o d & g t ; - & l t ; M e a s u r e s \ P a y m e n t   M e t h o d & g t ; \ C O L U M N < / K e y > < / a : K e y > < a : V a l u e   i : t y p e = " M e a s u r e G r i d V i e w S t a t e I D i a g r a m L i n k E n d p o i n t " / > < / a : K e y V a l u e O f D i a g r a m O b j e c t K e y a n y T y p e z b w N T n L X > < a : K e y V a l u e O f D i a g r a m O b j e c t K e y a n y T y p e z b w N T n L X > < a : K e y > < K e y > L i n k s \ & l t ; C o l u m n s \ C o u n t   o f   P a y m e n t   M e t h o d & g t ; - & l t ; M e a s u r e s \ P a y m e n t   M e t h o d & g t ; \ M E A S U R E < / K e y > < / a : K e y > < a : V a l u e   i : t y p e = " M e a s u r e G r i d V i e w S t a t e I D i a g r a m L i n k E n d p o i n t " / > < / a : K e y V a l u e O f D i a g r a m O b j e c t K e y a n y T y p e z b w N T n L X > < a : K e y V a l u e O f D i a g r a m O b j e c t K e y a n y T y p e z b w N T n L X > < a : K e y > < K e y > L i n k s \ & l t ; C o l u m n s \ S u m   o f   P r o d u c t   I D & g t ; - & l t ; M e a s u r e s \ P r o d u c t   I D & g t ; < / K e y > < / a : K e y > < a : V a l u e   i : t y p e = " M e a s u r e G r i d V i e w S t a t e I D i a g r a m L i n k " / > < / a : K e y V a l u e O f D i a g r a m O b j e c t K e y a n y T y p e z b w N T n L X > < a : K e y V a l u e O f D i a g r a m O b j e c t K e y a n y T y p e z b w N T n L X > < a : K e y > < K e y > L i n k s \ & l t ; C o l u m n s \ S u m   o f   P r o d u c t   I D & g t ; - & l t ; M e a s u r e s \ P r o d u c t   I D & g t ; \ C O L U M N < / K e y > < / a : K e y > < a : V a l u e   i : t y p e = " M e a s u r e G r i d V i e w S t a t e I D i a g r a m L i n k E n d p o i n t " / > < / a : K e y V a l u e O f D i a g r a m O b j e c t K e y a n y T y p e z b w N T n L X > < a : K e y V a l u e O f D i a g r a m O b j e c t K e y a n y T y p e z b w N T n L X > < a : K e y > < K e y > L i n k s \ & l t ; C o l u m n s \ S u m   o f   P r o d u c t   I D & g t ; - & l t ; M e a s u r e s \ P r o d u c t   I D & g t ; \ M E A S U R E < / K e y > < / a : K e y > < a : V a l u e   i : t y p e = " M e a s u r e G r i d V i e w S t a t e I D i a g r a m L i n k E n d p o i n t " / > < / a : K e y V a l u e O f D i a g r a m O b j e c t K e y a n y T y p e z b w N T n L X > < / V i e w S t a t e s > < / D i a g r a m M a n a g e r . S e r i a l i z a b l e D i a g r a m > < D i a g r a m M a n a g e r . S e r i a l i z a b l e D i a g r a m > < A d a p t e r   i : t y p e = " M e a s u r e D i a g r a m S a n d b o x A d a p t e r " > < T a b l e N a m e > p r o d u c t s _ t a b l e 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 C o l u m n s \ C a t e g o r y < / K e y > < / D i a g r a m O b j e c t K e y > < D i a g r a m O b j e c t K e y > < K e y > C o l u m n s \ S a l e s   P r i c e < / K e y > < / D i a g r a m O b j e c t K e y > < D i a g r a m O b j e c t K e y > < K e y > C o l u m n s \ C o s t 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 C o l u m n s \ S a l e s   P r i c e < / K e y > < / a : K e y > < a : V a l u e   i : t y p e = " M e a s u r e G r i d N o d e V i e w S t a t e " > < C o l u m n > 3 < / C o l u m n > < L a y e d O u t > t r u e < / L a y e d O u t > < / a : V a l u e > < / a : K e y V a l u e O f D i a g r a m O b j e c t K e y a n y T y p e z b w N T n L X > < a : K e y V a l u e O f D i a g r a m O b j e c t K e y a n y T y p e z b w N T n L X > < a : K e y > < K e y > C o l u m n s \ C o s t   P r i c e < / K e y > < / a : K e y > < a : V a l u e   i : t y p e = " M e a s u r e G r i d N o d e V i e w S t a t e " > < C o l u m n > 4 < / C o l u m n > < L a y e d O u t > t r u e < / L a y e d O u t > < / a : V a l u e > < / a : K e y V a l u e O f D i a g r a m O b j e c t K e y a n y T y p e z b w N T n L X > < / V i e w S t a t e s > < / D i a g r a m M a n a g e r . S e r i a l i z a b l e D i a g r a m > < D i a g r a m M a n a g e r . S e r i a l i z a b l e D i a g r a m > < A d a p t e r   i : t y p e = " M e a s u r e D i a g r a m S a n d b o x A d a p t e r " > < T a b l e N a m e > d i m _ s a l e s _ p e r s o n s _ t a b l e 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 d i m _ s a l e s _ p e r s o n s _ t a b l e 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 P e r s o n   I D < / K e y > < / D i a g r a m O b j e c t K e y > < D i a g r a m O b j e c t K e y > < K e y > C o l u m n s \ S t o r e   N a m e < / K e y > < / D i a g r a m O b j e c t K e y > < D i a g r a m O b j e c t K e y > < K e y > C o l u m n s \ D a t e   o f   B i r t h < / K e y > < / D i a g r a m O b j e c t K e y > < D i a g r a m O b j e c t K e y > < K e y > C o l u m n s \ A g e < / K e y > < / D i a g r a m O b j e c t K e y > < D i a g r a m O b j e c t K e y > < K e y > C o l u m n s \ S a l e s P e r s o n _ A g e < / K e y > < / D i a g r a m O b j e c t K e y > < D i a g r a m O b j e c t K e y > < K e y > C o l u m n s \ S a l e s P e r s o n _ N a m e 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 P e r s o n   I D < / K e y > < / a : K e y > < a : V a l u e   i : t y p e = " M e a s u r e G r i d N o d e V i e w S t a t e " > < L a y e d O u t > t r u e < / L a y e d O u t > < / a : V a l u e > < / a : K e y V a l u e O f D i a g r a m O b j e c t K e y a n y T y p e z b w N T n L X > < a : K e y V a l u e O f D i a g r a m O b j e c t K e y a n y T y p e z b w N T n L X > < a : K e y > < K e y > C o l u m n s \ S t o r e   N a m e < / K e y > < / a : K e y > < a : V a l u e   i : t y p e = " M e a s u r e G r i d N o d e V i e w S t a t e " > < C o l u m n > 1 < / C o l u m n > < L a y e d O u t > t r u e < / L a y e d O u t > < / a : V a l u e > < / a : K e y V a l u e O f D i a g r a m O b j e c t K e y a n y T y p e z b w N T n L X > < a : K e y V a l u e O f D i a g r a m O b j e c t K e y a n y T y p e z b w N T n L X > < a : K e y > < K e y > C o l u m n s \ D a t e   o f   B i r t h < / 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a : K e y V a l u e O f D i a g r a m O b j e c t K e y a n y T y p e z b w N T n L X > < a : K e y > < K e y > C o l u m n s \ S a l e s P e r s o n _ A g e < / K e y > < / a : K e y > < a : V a l u e   i : t y p e = " M e a s u r e G r i d N o d e V i e w S t a t e " > < C o l u m n > 2 < / C o l u m n > < L a y e d O u t > t r u e < / L a y e d O u t > < / a : V a l u e > < / a : K e y V a l u e O f D i a g r a m O b j e c t K e y a n y T y p e z b w N T n L X > < a : K e y V a l u e O f D i a g r a m O b j e c t K e y a n y T y p e z b w N T n L X > < a : K e y > < K e y > C o l u m n s \ S a l e s P e r s o n _ N a m e < / 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 T a g s \ T a b l e s \ & l t ; T a b l e s \ f a c t _ t a b l e & g t ; < / K e y > < / D i a g r a m O b j e c t K e y > < D i a g r a m O b j e c t K e y > < K e y > D y n a m i c   T a g s \ T a b l e s \ & l t ; T a b l e s \ d i m _ s a l e s _ p e r s o n s _ t a b l e & g t ; < / K e y > < / D i a g r a m O b j e c t K e y > < D i a g r a m O b j e c t K e y > < K e y > D y n a m i c   T a g s \ T a b l e s \ & l t ; T a b l e s \ d i m _ d a t e & g t ; < / K e y > < / D i a g r a m O b j e c t K e y > < D i a g r a m O b j e c t K e y > < K e y > D y n a m i c   T a g s \ T a b l e s \ & l t ; T a b l e s \ m o n t h l y _ s t o r e _ t a r g e t s & g t ; < / K e y > < / D i a g r a m O b j e c t K e y > < D i a g r a m O b j e c t K e y > < K e y > D y n a m i c   T a g s \ T a b l e s \ & l t ; T a b l e s \ M e a u r e s & g t ; < / K e y > < / D i a g r a m O b j e c t K e y > < D i a g r a m O b j e c t K e y > < K e y > D y n a m i c   T a g s \ T a b l e s \ & l t ; T a b l e s \ d i m _ c u s t o m e r s _ t a b l e & g t ; < / K e y > < / D i a g r a m O b j e c t K e y > < D i a g r a m O b j e c t K e y > < K e y > D y n a m i c   T a g s \ T a b l e s \ & l t ; T a b l e s \ d i m _ p r o d u c t s _ t a b l e & g t ; < / K e y > < / D i a g r a m O b j e c t K e y > < D i a g r a m O b j e c t K e y > < K e y > T a b l e s \ f a c t _ t a b l e < / K e y > < / D i a g r a m O b j e c t K e y > < D i a g r a m O b j e c t K e y > < K e y > T a b l e s \ f a c t _ t a b l e \ C o l u m n s \ P r o d u c t   I D < / K e y > < / D i a g r a m O b j e c t K e y > < D i a g r a m O b j e c t K e y > < K e y > T a b l e s \ f a c t _ t a b l e \ C o l u m n s \ C u s t o m e r   I D < / K e y > < / D i a g r a m O b j e c t K e y > < D i a g r a m O b j e c t K e y > < K e y > T a b l e s \ f a c t _ t a b l e \ C o l u m n s \ S a l e s   P e r s o n   I D < / K e y > < / D i a g r a m O b j e c t K e y > < D i a g r a m O b j e c t K e y > < K e y > T a b l e s \ f a c t _ t a b l e \ C o l u m n s \ Q u a n t i t y   S o l d < / K e y > < / D i a g r a m O b j e c t K e y > < D i a g r a m O b j e c t K e y > < K e y > T a b l e s \ f a c t _ t a b l e \ C o l u m n s \ P a y m e n t   M e t h o d < / K e y > < / D i a g r a m O b j e c t K e y > < D i a g r a m O b j e c t K e y > < K e y > T a b l e s \ f a c t _ t a b l e \ C o l u m n s \ Q u a n t i t y   R e t u r n e d < / K e y > < / D i a g r a m O b j e c t K e y > < D i a g r a m O b j e c t K e y > < K e y > T a b l e s \ f a c t _ t a b l e \ C o l u m n s \ O r d e r   D a t e < / K e y > < / D i a g r a m O b j e c t K e y > < D i a g r a m O b j e c t K e y > < K e y > T a b l e s \ f a c t _ t a b l e \ M e a s u r e s \ S u m   o f   Q u a n t i t y   S o l d < / K e y > < / D i a g r a m O b j e c t K e y > < D i a g r a m O b j e c t K e y > < K e y > T a b l e s \ f a c t _ t a b l e \ S u m   o f   Q u a n t i t y   S o l d \ A d d i t i o n a l   I n f o \ I m p l i c i t   M e a s u r e < / K e y > < / D i a g r a m O b j e c t K e y > < D i a g r a m O b j e c t K e y > < K e y > T a b l e s \ f a c t _ t a b l e \ M e a s u r e s \ S u m   o f   Q u a n t i t y   R e t u r n e d < / K e y > < / D i a g r a m O b j e c t K e y > < D i a g r a m O b j e c t K e y > < K e y > T a b l e s \ f a c t _ t a b l e \ S u m   o f   Q u a n t i t y   R e t u r n e d \ A d d i t i o n a l   I n f o \ I m p l i c i t   M e a s u r e < / K e y > < / D i a g r a m O b j e c t K e y > < D i a g r a m O b j e c t K e y > < K e y > T a b l e s \ f a c t _ t a b l e \ M e a s u r e s \ C o u n t   o f   P a y m e n t   M e t h o d < / K e y > < / D i a g r a m O b j e c t K e y > < D i a g r a m O b j e c t K e y > < K e y > T a b l e s \ f a c t _ t a b l e \ C o u n t   o f   P a y m e n t   M e t h o d \ A d d i t i o n a l   I n f o \ I m p l i c i t   M e a s u r e < / K e y > < / D i a g r a m O b j e c t K e y > < D i a g r a m O b j e c t K e y > < K e y > T a b l e s \ f a c t _ t a b l e \ M e a s u r e s \ S u m   o f   P r o d u c t   I D < / K e y > < / D i a g r a m O b j e c t K e y > < D i a g r a m O b j e c t K e y > < K e y > T a b l e s \ f a c t _ t a b l e \ S u m   o f   P r o d u c t   I D \ A d d i t i o n a l   I n f o \ I m p l i c i t   M e a s u r e < / K e y > < / D i a g r a m O b j e c t K e y > < D i a g r a m O b j e c t K e y > < K e y > T a b l e s \ d i m _ s a l e s _ p e r s o n s _ t a b l e < / K e y > < / D i a g r a m O b j e c t K e y > < D i a g r a m O b j e c t K e y > < K e y > T a b l e s \ d i m _ s a l e s _ p e r s o n s _ t a b l e \ C o l u m n s \ S a l e s   P e r s o n   I D < / K e y > < / D i a g r a m O b j e c t K e y > < D i a g r a m O b j e c t K e y > < K e y > T a b l e s \ d i m _ s a l e s _ p e r s o n s _ t a b l e \ C o l u m n s \ S t o r e   N a m e < / K e y > < / D i a g r a m O b j e c t K e y > < D i a g r a m O b j e c t K e y > < K e y > T a b l e s \ d i m _ s a l e s _ p e r s o n s _ t a b l e \ C o l u m n s \ D a t e   o f   B i r t h < / K e y > < / D i a g r a m O b j e c t K e y > < D i a g r a m O b j e c t K e y > < K e y > T a b l e s \ d i m _ s a l e s _ p e r s o n s _ t a b l e \ C o l u m n s \ A g e < / K e y > < / D i a g r a m O b j e c t K e y > < D i a g r a m O b j e c t K e y > < K e y > T a b l e s \ d i m _ s a l e s _ p e r s o n s _ t a b l e \ C o l u m n s \ S a l e s P e r s o n _ A g e < / K e y > < / D i a g r a m O b j e c t K e y > < D i a g r a m O b j e c t K e y > < K e y > T a b l e s \ d i m _ s a l e s _ p e r s o n s _ t a b l e \ C o l u m n s \ S a l e s P e r s o n _ N a m e < / K e y > < / D i a g r a m O b j e c t K e y > < D i a g r a m O b j e c t K e y > < K e y > T a b l e s \ d i m _ d a t e < / K e y > < / D i a g r a m O b j e c t K e y > < D i a g r a m O b j e c t K e y > < K e y > T a b l e s \ d i m _ d a t e \ C o l u m n s \ O r d e r   D a t e < / K e y > < / D i a g r a m O b j e c t K e y > < D i a g r a m O b j e c t K e y > < K e y > T a b l e s \ d i m _ d a t e \ C o l u m n s \ Y e a r < / K e y > < / D i a g r a m O b j e c t K e y > < D i a g r a m O b j e c t K e y > < K e y > T a b l e s \ d i m _ d a t e \ C o l u m n s \ M o n t h < / K e y > < / D i a g r a m O b j e c t K e y > < D i a g r a m O b j e c t K e y > < K e y > T a b l e s \ d i m _ d a t e \ C o l u m n s \ D a y   o f   W e e k < / K e y > < / D i a g r a m O b j e c t K e y > < D i a g r a m O b j e c t K e y > < K e y > T a b l e s \ d i m _ d a t e \ C o l u m n s \ W e e k T y p e < / K e y > < / D i a g r a m O b j e c t K e y > < D i a g r a m O b j e c t K e y > < K e y > T a b l e s \ d i m _ d a t e \ C o l u m n s \ W e e k d a y < / K e y > < / D i a g r a m O b j e c t K e y > < D i a g r a m O b j e c t K e y > < K e y > T a b l e s \ m o n t h l y _ s t o r e _ t a r g e t s < / K e y > < / D i a g r a m O b j e c t K e y > < D i a g r a m O b j e c t K e y > < K e y > T a b l e s \ m o n t h l y _ s t o r e _ t a r g e t s \ C o l u m n s \ S t o r e   I D < / K e y > < / D i a g r a m O b j e c t K e y > < D i a g r a m O b j e c t K e y > < K e y > T a b l e s \ m o n t h l y _ s t o r e _ t a r g e t s \ C o l u m n s \ D a t e < / K e y > < / D i a g r a m O b j e c t K e y > < D i a g r a m O b j e c t K e y > < K e y > T a b l e s \ m o n t h l y _ s t o r e _ t a r g e t s \ C o l u m n s \ M o n t h l y   T a r g e t < / K e y > < / D i a g r a m O b j e c t K e y > < D i a g r a m O b j e c t K e y > < K e y > T a b l e s \ M e a u r e s < / K e y > < / D i a g r a m O b j e c t K e y > < D i a g r a m O b j e c t K e y > < K e y > T a b l e s \ M e a u r e s \ C o l u m n s \ C a l c u < / K e y > < / D i a g r a m O b j e c t K e y > < D i a g r a m O b j e c t K e y > < K e y > T a b l e s \ M e a u r e s \ M e a s u r e s \ T o t a l _ R e v e n u e < / K e y > < / D i a g r a m O b j e c t K e y > < D i a g r a m O b j e c t K e y > < K e y > T a b l e s \ M e a u r e s \ M e a s u r e s \ C O G S < / K e y > < / D i a g r a m O b j e c t K e y > < D i a g r a m O b j e c t K e y > < K e y > T a b l e s \ M e a u r e s \ M e a s u r e s \ P r o f i t   M a r g i n < / K e y > < / D i a g r a m O b j e c t K e y > < D i a g r a m O b j e c t K e y > < K e y > T a b l e s \ M e a u r e s \ M e a s u r e s \ P r o f i t _ M a r g i n _ p e r c e n t < / K e y > < / D i a g r a m O b j e c t K e y > < D i a g r a m O b j e c t K e y > < K e y > T a b l e s \ M e a u r e s \ M e a s u r e s \ N o _ T r a n s a c t i o n s < / K e y > < / D i a g r a m O b j e c t K e y > < D i a g r a m O b j e c t K e y > < K e y > T a b l e s \ M e a u r e s \ M e a s u r e s \ T o t a l _ R e f u n d < / K e y > < / D i a g r a m O b j e c t K e y > < D i a g r a m O b j e c t K e y > < K e y > T a b l e s \ M e a u r e s \ M e a s u r e s \ R e f u n d _ r a t e < / K e y > < / D i a g r a m O b j e c t K e y > < D i a g r a m O b j e c t K e y > < K e y > T a b l e s \ M e a u r e s \ M e a s u r e s \ N o _ P r o d u c t s < / K e y > < / D i a g r a m O b j e c t K e y > < D i a g r a m O b j e c t K e y > < K e y > T a b l e s \ M e a u r e s \ M e a s u r e s \ T o t a l _ R e t u r n e d < / K e y > < / D i a g r a m O b j e c t K e y > < D i a g r a m O b j e c t K e y > < K e y > T a b l e s \ M e a u r e s \ M e a s u r e s \ T o t a l _ Q t y < / K e y > < / D i a g r a m O b j e c t K e y > < D i a g r a m O b j e c t K e y > < K e y > T a b l e s \ M e a u r e s \ M e a s u r e s \ T o t a l _ T a r g e t < / K e y > < / D i a g r a m O b j e c t K e y > < D i a g r a m O b j e c t K e y > < K e y > T a b l e s \ M e a u r e s \ M e a s u r e s \ m e a s u r e   1 2 3 4 5 5 < / K e y > < / D i a g r a m O b j e c t K e y > < D i a g r a m O b j e c t K e y > < K e y > T a b l e s \ M e a u r e s \ M e a s u r e s \ V a r i a n c e < / K e y > < / D i a g r a m O b j e c t K e y > < D i a g r a m O b j e c t K e y > < K e y > T a b l e s \ d i m _ c u s t o m e r s _ t a b l e < / K e y > < / D i a g r a m O b j e c t K e y > < D i a g r a m O b j e c t K e y > < K e y > T a b l e s \ d i m _ c u s t o m e r s _ t a b l e \ C o l u m n s \ C u s t o m e r   I D < / K e y > < / D i a g r a m O b j e c t K e y > < D i a g r a m O b j e c t K e y > < K e y > T a b l e s \ d i m _ c u s t o m e r s _ t a b l e \ C o l u m n s \ C u s t o m e r _ N a m e < / K e y > < / D i a g r a m O b j e c t K e y > < D i a g r a m O b j e c t K e y > < K e y > T a b l e s \ d i m _ c u s t o m e r s _ t a b l e \ C o l u m n s \ G e n d e r < / K e y > < / D i a g r a m O b j e c t K e y > < D i a g r a m O b j e c t K e y > < K e y > T a b l e s \ d i m _ c u s t o m e r s _ t a b l e \ C o l u m n s \ L o c a t i o n < / K e y > < / D i a g r a m O b j e c t K e y > < D i a g r a m O b j e c t K e y > < K e y > T a b l e s \ d i m _ c u s t o m e r s _ t a b l e \ C o l u m n s \ A g e < / K e y > < / D i a g r a m O b j e c t K e y > < D i a g r a m O b j e c t K e y > < K e y > T a b l e s \ d i m _ p r o d u c t s _ t a b l e < / K e y > < / D i a g r a m O b j e c t K e y > < D i a g r a m O b j e c t K e y > < K e y > T a b l e s \ d i m _ p r o d u c t s _ t a b l e \ C o l u m n s \ P r o d u c t   I D < / K e y > < / D i a g r a m O b j e c t K e y > < D i a g r a m O b j e c t K e y > < K e y > T a b l e s \ d i m _ p r o d u c t s _ t a b l e \ C o l u m n s \ P r o d u c t   N a m e < / K e y > < / D i a g r a m O b j e c t K e y > < D i a g r a m O b j e c t K e y > < K e y > T a b l e s \ d i m _ p r o d u c t s _ t a b l e \ C o l u m n s \ C a t e g o r y < / K e y > < / D i a g r a m O b j e c t K e y > < D i a g r a m O b j e c t K e y > < K e y > T a b l e s \ d i m _ p r o d u c t s _ t a b l e \ C o l u m n s \ S a l e s   P r i c e < / K e y > < / D i a g r a m O b j e c t K e y > < D i a g r a m O b j e c t K e y > < K e y > T a b l e s \ d i m _ p r o d u c t s _ t a b l e \ C o l u m n s \ C o s t   P r i c e < / K e y > < / D i a g r a m O b j e c t K e y > < D i a g r a m O b j e c t K e y > < K e y > R e l a t i o n s h i p s \ & l t ; T a b l e s \ f a c t _ t a b l e \ C o l u m n s \ S a l e s   P e r s o n   I D & g t ; - & l t ; T a b l e s \ d i m _ s a l e s _ p e r s o n s _ t a b l e \ C o l u m n s \ S a l e s   P e r s o n   I D & g t ; < / K e y > < / D i a g r a m O b j e c t K e y > < D i a g r a m O b j e c t K e y > < K e y > R e l a t i o n s h i p s \ & l t ; T a b l e s \ f a c t _ t a b l e \ C o l u m n s \ S a l e s   P e r s o n   I D & g t ; - & l t ; T a b l e s \ d i m _ s a l e s _ p e r s o n s _ t a b l e \ C o l u m n s \ S a l e s   P e r s o n   I D & g t ; \ F K < / K e y > < / D i a g r a m O b j e c t K e y > < D i a g r a m O b j e c t K e y > < K e y > R e l a t i o n s h i p s \ & l t ; T a b l e s \ f a c t _ t a b l e \ C o l u m n s \ S a l e s   P e r s o n   I D & g t ; - & l t ; T a b l e s \ d i m _ s a l e s _ p e r s o n s _ t a b l e \ C o l u m n s \ S a l e s   P e r s o n   I D & g t ; \ P K < / K e y > < / D i a g r a m O b j e c t K e y > < D i a g r a m O b j e c t K e y > < K e y > R e l a t i o n s h i p s \ & l t ; T a b l e s \ f a c t _ t a b l e \ C o l u m n s \ S a l e s   P e r s o n   I D & g t ; - & l t ; T a b l e s \ d i m _ s a l e s _ p e r s o n s _ t a b l e \ C o l u m n s \ S a l e s   P e r s o n   I D & g t ; \ C r o s s F i l t e r < / K e y > < / D i a g r a m O b j e c t K e y > < D i a g r a m O b j e c t K e y > < K e y > R e l a t i o n s h i p s \ & l t ; T a b l e s \ f a c t _ t a b l e \ C o l u m n s \ O r d e r   D a t e & g t ; - & l t ; T a b l e s \ d i m _ d a t e \ C o l u m n s \ O r d e r   D a t e & g t ; < / K e y > < / D i a g r a m O b j e c t K e y > < D i a g r a m O b j e c t K e y > < K e y > R e l a t i o n s h i p s \ & l t ; T a b l e s \ f a c t _ t a b l e \ C o l u m n s \ O r d e r   D a t e & g t ; - & l t ; T a b l e s \ d i m _ d a t e \ C o l u m n s \ O r d e r   D a t e & g t ; \ F K < / K e y > < / D i a g r a m O b j e c t K e y > < D i a g r a m O b j e c t K e y > < K e y > R e l a t i o n s h i p s \ & l t ; T a b l e s \ f a c t _ t a b l e \ C o l u m n s \ O r d e r   D a t e & g t ; - & l t ; T a b l e s \ d i m _ d a t e \ C o l u m n s \ O r d e r   D a t e & g t ; \ P K < / K e y > < / D i a g r a m O b j e c t K e y > < D i a g r a m O b j e c t K e y > < K e y > R e l a t i o n s h i p s \ & l t ; T a b l e s \ f a c t _ t a b l e \ C o l u m n s \ O r d e r   D a t e & g t ; - & l t ; T a b l e s \ d i m _ d a t e \ C o l u m n s \ O r d e r   D a t e & g t ; \ C r o s s F i l t e r < / K e y > < / D i a g r a m O b j e c t K e y > < D i a g r a m O b j e c t K e y > < K e y > R e l a t i o n s h i p s \ & l t ; T a b l e s \ f a c t _ t a b l e \ C o l u m n s \ P r o d u c t   I D & g t ; - & l t ; T a b l e s \ d i m _ p r o d u c t s _ t a b l e \ C o l u m n s \ P r o d u c t   I D & g t ; < / K e y > < / D i a g r a m O b j e c t K e y > < D i a g r a m O b j e c t K e y > < K e y > R e l a t i o n s h i p s \ & l t ; T a b l e s \ f a c t _ t a b l e \ C o l u m n s \ P r o d u c t   I D & g t ; - & l t ; T a b l e s \ d i m _ p r o d u c t s _ t a b l e \ C o l u m n s \ P r o d u c t   I D & g t ; \ F K < / K e y > < / D i a g r a m O b j e c t K e y > < D i a g r a m O b j e c t K e y > < K e y > R e l a t i o n s h i p s \ & l t ; T a b l e s \ f a c t _ t a b l e \ C o l u m n s \ P r o d u c t   I D & g t ; - & l t ; T a b l e s \ d i m _ p r o d u c t s _ t a b l e \ C o l u m n s \ P r o d u c t   I D & g t ; \ P K < / K e y > < / D i a g r a m O b j e c t K e y > < D i a g r a m O b j e c t K e y > < K e y > R e l a t i o n s h i p s \ & l t ; T a b l e s \ f a c t _ t a b l e \ C o l u m n s \ P r o d u c t   I D & g t ; - & l t ; T a b l e s \ d i m _ p r o d u c t s _ t a b l e \ C o l u m n s \ P r o d u c t   I D & g t ; \ C r o s s F i l t e r < / K e y > < / D i a g r a m O b j e c t K e y > < D i a g r a m O b j e c t K e y > < K e y > R e l a t i o n s h i p s \ & l t ; T a b l e s \ f a c t _ t a b l e \ C o l u m n s \ C u s t o m e r   I D & g t ; - & l t ; T a b l e s \ d i m _ c u s t o m e r s _ t a b l e \ C o l u m n s \ C u s t o m e r   I D & g t ; < / K e y > < / D i a g r a m O b j e c t K e y > < D i a g r a m O b j e c t K e y > < K e y > R e l a t i o n s h i p s \ & l t ; T a b l e s \ f a c t _ t a b l e \ C o l u m n s \ C u s t o m e r   I D & g t ; - & l t ; T a b l e s \ d i m _ c u s t o m e r s _ t a b l e \ C o l u m n s \ C u s t o m e r   I D & g t ; \ F K < / K e y > < / D i a g r a m O b j e c t K e y > < D i a g r a m O b j e c t K e y > < K e y > R e l a t i o n s h i p s \ & l t ; T a b l e s \ f a c t _ t a b l e \ C o l u m n s \ C u s t o m e r   I D & g t ; - & l t ; T a b l e s \ d i m _ c u s t o m e r s _ t a b l e \ C o l u m n s \ C u s t o m e r   I D & g t ; \ P K < / K e y > < / D i a g r a m O b j e c t K e y > < D i a g r a m O b j e c t K e y > < K e y > R e l a t i o n s h i p s \ & l t ; T a b l e s \ f a c t _ t a b l e \ C o l u m n s \ C u s t o m e r   I D & g t ; - & l t ; T a b l e s \ d i m _ c u s t o m e r s _ t a b l e \ C o l u m n s \ C u s t o m e r   I D & g t ; \ C r o s s F i l t e r < / K e y > < / D i a g r a m O b j e c t K e y > < D i a g r a m O b j e c t K e y > < K e y > R e l a t i o n s h i p s \ & l t ; T a b l e s \ f a c t _ t a b l e \ C o l u m n s \ S a l e s   P e r s o n   I D & g t ; - & l t ; T a b l e s \ d i m _ s a l e s _ p e r s o n s _ t a b l e \ C o l u m n s \ S a l e s   P e r s o n   I D & g t ; < / K e y > < / D i a g r a m O b j e c t K e y > < D i a g r a m O b j e c t K e y > < K e y > R e l a t i o n s h i p s \ & l t ; T a b l e s \ f a c t _ t a b l e \ C o l u m n s \ S a l e s   P e r s o n   I D & g t ; - & l t ; T a b l e s \ d i m _ s a l e s _ p e r s o n s _ t a b l e \ C o l u m n s \ S a l e s   P e r s o n   I D & g t ; \ F K < / K e y > < / D i a g r a m O b j e c t K e y > < D i a g r a m O b j e c t K e y > < K e y > R e l a t i o n s h i p s \ & l t ; T a b l e s \ f a c t _ t a b l e \ C o l u m n s \ S a l e s   P e r s o n   I D & g t ; - & l t ; T a b l e s \ d i m _ s a l e s _ p e r s o n s _ t a b l e \ C o l u m n s \ S a l e s   P e r s o n   I D & g t ; \ P K < / K e y > < / D i a g r a m O b j e c t K e y > < D i a g r a m O b j e c t K e y > < K e y > R e l a t i o n s h i p s \ & l t ; T a b l e s \ f a c t _ t a b l e \ C o l u m n s \ S a l e s   P e r s o n   I D & g t ; - & l t ; T a b l e s \ d i m _ s a l e s _ p e r s o n s _ t a b l e \ C o l u m n s \ S a l e s   P e r s o n   I D & g t ; \ C r o s s F i l t e r < / K e y > < / D i a g r a m O b j e c t K e y > < D i a g r a m O b j e c t K e y > < K e y > R e l a t i o n s h i p s \ & l t ; T a b l e s \ f a c t _ t a b l e \ C o l u m n s \ O r d e r   D a t e & g t ; - & l t ; T a b l e s \ d i m _ d a t e \ C o l u m n s \ O r d e r   D a t e & g t ; < / K e y > < / D i a g r a m O b j e c t K e y > < D i a g r a m O b j e c t K e y > < K e y > R e l a t i o n s h i p s \ & l t ; T a b l e s \ f a c t _ t a b l e \ C o l u m n s \ O r d e r   D a t e & g t ; - & l t ; T a b l e s \ d i m _ d a t e \ C o l u m n s \ O r d e r   D a t e & g t ; \ F K < / K e y > < / D i a g r a m O b j e c t K e y > < D i a g r a m O b j e c t K e y > < K e y > R e l a t i o n s h i p s \ & l t ; T a b l e s \ f a c t _ t a b l e \ C o l u m n s \ O r d e r   D a t e & g t ; - & l t ; T a b l e s \ d i m _ d a t e \ C o l u m n s \ O r d e r   D a t e & g t ; \ P K < / K e y > < / D i a g r a m O b j e c t K e y > < D i a g r a m O b j e c t K e y > < K e y > R e l a t i o n s h i p s \ & l t ; T a b l e s \ f a c t _ t a b l e \ C o l u m n s \ O r d e r   D a t e & g t ; - & l t ; T a b l e s \ d i m _ d a t e \ C o l u m n s \ O r d e r   D a t e & g t ; \ C r o s s F i l t e r < / K e y > < / D i a g r a m O b j e c t K e y > < D i a g r a m O b j e c t K e y > < K e y > R e l a t i o n s h i p s \ & l t ; T a b l e s \ f a c t _ t a b l e \ C o l u m n s \ P r o d u c t   I D & g t ; - & l t ; T a b l e s \ d i m _ p r o d u c t s _ t a b l e \ C o l u m n s \ P r o d u c t   I D & g t ; < / K e y > < / D i a g r a m O b j e c t K e y > < D i a g r a m O b j e c t K e y > < K e y > R e l a t i o n s h i p s \ & l t ; T a b l e s \ f a c t _ t a b l e \ C o l u m n s \ P r o d u c t   I D & g t ; - & l t ; T a b l e s \ d i m _ p r o d u c t s _ t a b l e \ C o l u m n s \ P r o d u c t   I D & g t ; \ F K < / K e y > < / D i a g r a m O b j e c t K e y > < D i a g r a m O b j e c t K e y > < K e y > R e l a t i o n s h i p s \ & l t ; T a b l e s \ f a c t _ t a b l e \ C o l u m n s \ P r o d u c t   I D & g t ; - & l t ; T a b l e s \ d i m _ p r o d u c t s _ t a b l e \ C o l u m n s \ P r o d u c t   I D & g t ; \ P K < / K e y > < / D i a g r a m O b j e c t K e y > < D i a g r a m O b j e c t K e y > < K e y > R e l a t i o n s h i p s \ & l t ; T a b l e s \ f a c t _ t a b l e \ C o l u m n s \ P r o d u c t   I D & g t ; - & l t ; T a b l e s \ d i m _ p r o d u c t s _ t a b l e \ C o l u m n s \ P r o d u c t   I D & g t ; \ C r o s s F i l t e r < / K e y > < / D i a g r a m O b j e c t K e y > < D i a g r a m O b j e c t K e y > < K e y > R e l a t i o n s h i p s \ & l t ; T a b l e s \ f a c t _ t a b l e \ C o l u m n s \ C u s t o m e r   I D & g t ; - & l t ; T a b l e s \ d i m _ c u s t o m e r s _ t a b l e \ C o l u m n s \ C u s t o m e r   I D & g t ; < / K e y > < / D i a g r a m O b j e c t K e y > < D i a g r a m O b j e c t K e y > < K e y > R e l a t i o n s h i p s \ & l t ; T a b l e s \ f a c t _ t a b l e \ C o l u m n s \ C u s t o m e r   I D & g t ; - & l t ; T a b l e s \ d i m _ c u s t o m e r s _ t a b l e \ C o l u m n s \ C u s t o m e r   I D & g t ; \ F K < / K e y > < / D i a g r a m O b j e c t K e y > < D i a g r a m O b j e c t K e y > < K e y > R e l a t i o n s h i p s \ & l t ; T a b l e s \ f a c t _ t a b l e \ C o l u m n s \ C u s t o m e r   I D & g t ; - & l t ; T a b l e s \ d i m _ c u s t o m e r s _ t a b l e \ C o l u m n s \ C u s t o m e r   I D & g t ; \ P K < / K e y > < / D i a g r a m O b j e c t K e y > < D i a g r a m O b j e c t K e y > < K e y > R e l a t i o n s h i p s \ & l t ; T a b l e s \ f a c t _ t a b l e \ C o l u m n s \ C u s t o m e r   I D & g t ; - & l t ; T a b l e s \ d i m _ c u s t o m e r s _ t a b l e \ C o l u m n s \ C u s t o m e r   I D & g t ; \ C r o s s F i l t e r < / K e y > < / D i a g r a m O b j e c t K e y > < D i a g r a m O b j e c t K e y > < K e y > R e l a t i o n s h i p s \ & l t ; T a b l e s \ m o n t h l y _ s t o r e _ t a r g e t s \ C o l u m n s \ D a t e & g t ; - & l t ; T a b l e s \ d i m _ d a t e \ C o l u m n s \ O r d e r   D a t e & g t ; < / K e y > < / D i a g r a m O b j e c t K e y > < D i a g r a m O b j e c t K e y > < K e y > R e l a t i o n s h i p s \ & l t ; T a b l e s \ m o n t h l y _ s t o r e _ t a r g e t s \ C o l u m n s \ D a t e & g t ; - & l t ; T a b l e s \ d i m _ d a t e \ C o l u m n s \ O r d e r   D a t e & g t ; \ F K < / K e y > < / D i a g r a m O b j e c t K e y > < D i a g r a m O b j e c t K e y > < K e y > R e l a t i o n s h i p s \ & l t ; T a b l e s \ m o n t h l y _ s t o r e _ t a r g e t s \ C o l u m n s \ D a t e & g t ; - & l t ; T a b l e s \ d i m _ d a t e \ C o l u m n s \ O r d e r   D a t e & g t ; \ P K < / K e y > < / D i a g r a m O b j e c t K e y > < D i a g r a m O b j e c t K e y > < K e y > R e l a t i o n s h i p s \ & l t ; T a b l e s \ m o n t h l y _ s t o r e _ t a r g e t s \ C o l u m n s \ D a t e & g t ; - & l t ; T a b l e s \ d i m _ d a t e \ C o l u m n s \ O r d e r   D a t e & g t ; \ C r o s s F i l t e r < / K e y > < / D i a g r a m O b j e c t K e y > < D i a g r a m O b j e c t K e y > < K e y > R e l a t i o n s h i p s \ & l t ; T a b l e s \ m o n t h l y _ s t o r e _ t a r g e t s \ C o l u m n s \ S t o r e   I D & g t ; - & l t ; T a b l e s \ d i m _ s a l e s _ p e r s o n s _ t a b l e \ C o l u m n s \ S a l e s   P e r s o n   I D & g t ; < / K e y > < / D i a g r a m O b j e c t K e y > < D i a g r a m O b j e c t K e y > < K e y > R e l a t i o n s h i p s \ & l t ; T a b l e s \ m o n t h l y _ s t o r e _ t a r g e t s \ C o l u m n s \ S t o r e   I D & g t ; - & l t ; T a b l e s \ d i m _ s a l e s _ p e r s o n s _ t a b l e \ C o l u m n s \ S a l e s   P e r s o n   I D & g t ; \ F K < / K e y > < / D i a g r a m O b j e c t K e y > < D i a g r a m O b j e c t K e y > < K e y > R e l a t i o n s h i p s \ & l t ; T a b l e s \ m o n t h l y _ s t o r e _ t a r g e t s \ C o l u m n s \ S t o r e   I D & g t ; - & l t ; T a b l e s \ d i m _ s a l e s _ p e r s o n s _ t a b l e \ C o l u m n s \ S a l e s   P e r s o n   I D & g t ; \ P K < / K e y > < / D i a g r a m O b j e c t K e y > < D i a g r a m O b j e c t K e y > < K e y > R e l a t i o n s h i p s \ & l t ; T a b l e s \ m o n t h l y _ s t o r e _ t a r g e t s \ C o l u m n s \ S t o r e   I D & g t ; - & l t ; T a b l e s \ d i m _ s a l e s _ p e r s o n s _ t a b l e \ C o l u m n s \ S a l e s   P e r s o n   I D & g t ; \ C r o s s F i l t e r < / K e y > < / D i a g r a m O b j e c t K e y > < D i a g r a m O b j e c t K e y > < K e y > R e l a t i o n s h i p s \ & l t ; T a b l e s \ m o n t h l y _ s t o r e _ t a r g e t s \ C o l u m n s \ D a t e & g t ; - & l t ; T a b l e s \ d i m _ d a t e \ C o l u m n s \ O r d e r   D a t e & g t ; < / K e y > < / D i a g r a m O b j e c t K e y > < D i a g r a m O b j e c t K e y > < K e y > R e l a t i o n s h i p s \ & l t ; T a b l e s \ m o n t h l y _ s t o r e _ t a r g e t s \ C o l u m n s \ D a t e & g t ; - & l t ; T a b l e s \ d i m _ d a t e \ C o l u m n s \ O r d e r   D a t e & g t ; \ F K < / K e y > < / D i a g r a m O b j e c t K e y > < D i a g r a m O b j e c t K e y > < K e y > R e l a t i o n s h i p s \ & l t ; T a b l e s \ m o n t h l y _ s t o r e _ t a r g e t s \ C o l u m n s \ D a t e & g t ; - & l t ; T a b l e s \ d i m _ d a t e \ C o l u m n s \ O r d e r   D a t e & g t ; \ P K < / K e y > < / D i a g r a m O b j e c t K e y > < D i a g r a m O b j e c t K e y > < K e y > R e l a t i o n s h i p s \ & l t ; T a b l e s \ m o n t h l y _ s t o r e _ t a r g e t s \ C o l u m n s \ D a t e & g t ; - & l t ; T a b l e s \ d i m _ d a t e \ C o l u m n s \ O r d e r   D a t e & g t ; \ C r o s s F i l t e r < / K e y > < / D i a g r a m O b j e c t K e y > < D i a g r a m O b j e c t K e y > < K e y > R e l a t i o n s h i p s \ & l t ; T a b l e s \ m o n t h l y _ s t o r e _ t a r g e t s \ C o l u m n s \ S t o r e   I D & g t ; - & l t ; T a b l e s \ d i m _ s a l e s _ p e r s o n s _ t a b l e \ C o l u m n s \ S a l e s   P e r s o n   I D & g t ; < / K e y > < / D i a g r a m O b j e c t K e y > < D i a g r a m O b j e c t K e y > < K e y > R e l a t i o n s h i p s \ & l t ; T a b l e s \ m o n t h l y _ s t o r e _ t a r g e t s \ C o l u m n s \ S t o r e   I D & g t ; - & l t ; T a b l e s \ d i m _ s a l e s _ p e r s o n s _ t a b l e \ C o l u m n s \ S a l e s   P e r s o n   I D & g t ; \ F K < / K e y > < / D i a g r a m O b j e c t K e y > < D i a g r a m O b j e c t K e y > < K e y > R e l a t i o n s h i p s \ & l t ; T a b l e s \ m o n t h l y _ s t o r e _ t a r g e t s \ C o l u m n s \ S t o r e   I D & g t ; - & l t ; T a b l e s \ d i m _ s a l e s _ p e r s o n s _ t a b l e \ C o l u m n s \ S a l e s   P e r s o n   I D & g t ; \ P K < / K e y > < / D i a g r a m O b j e c t K e y > < D i a g r a m O b j e c t K e y > < K e y > R e l a t i o n s h i p s \ & l t ; T a b l e s \ m o n t h l y _ s t o r e _ t a r g e t s \ C o l u m n s \ S t o r e   I D & g t ; - & l t ; T a b l e s \ d i m _ s a l e s _ p e r s o n s _ t a b l e \ C o l u m n s \ S a l e s   P e r s o n   I D & g t ; \ C r o s s F i l t e r < / K e y > < / D i a g r a m O b j e c t K e y > < / A l l K e y s > < S e l e c t e d K e y s > < D i a g r a m O b j e c t K e y > < K e y > R e l a t i o n s h i p s \ & l t ; T a b l e s \ f a c t _ t a b l e \ C o l u m n s \ O r d e r   D a t e & g t ; - & l t ; T a b l e s \ d i m _ d a t e \ C o l u m n s \ O r d e r   D a t e & g t ; < / K e y > < / D i a g r a m O b j e c t K e y > < D i a g r a m O b j e c t K e y > < K e y > R e l a t i o n s h i p s \ & l t ; T a b l e s \ f a c t _ t a b l e \ C o l u m n s \ O r d e r   D a t e & g t ; - & l t ; T a b l e s \ d i m _ d a t e \ C o l u m n s \ O r d e r   D a t e & g t ; 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 1 8 . 6 0 0 0 0 0 0 0 0 0 0 0 0 2 3 < / 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 T a g s \ T a b l e s \ & l t ; T a b l e s \ f a c t _ t a b l e & g t ; < / K e y > < / a : K e y > < a : V a l u e   i : t y p e = " D i a g r a m D i s p l a y T a g V i e w S t a t e " > < I s N o t F i l t e r e d O u t > t r u e < / I s N o t F i l t e r e d O u t > < / a : V a l u e > < / a : K e y V a l u e O f D i a g r a m O b j e c t K e y a n y T y p e z b w N T n L X > < a : K e y V a l u e O f D i a g r a m O b j e c t K e y a n y T y p e z b w N T n L X > < a : K e y > < K e y > D y n a m i c   T a g s \ T a b l e s \ & l t ; T a b l e s \ d i m _ s a l e s _ p e r s o n s _ t a b l e & g t ; 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 T a g s \ T a b l e s \ & l t ; T a b l e s \ m o n t h l y _ s t o r e _ t a r g e t s & g t ; < / K e y > < / a : K e y > < a : V a l u e   i : t y p e = " D i a g r a m D i s p l a y T a g V i e w S t a t e " > < I s N o t F i l t e r e d O u t > t r u e < / I s N o t F i l t e r e d O u t > < / a : V a l u e > < / a : K e y V a l u e O f D i a g r a m O b j e c t K e y a n y T y p e z b w N T n L X > < a : K e y V a l u e O f D i a g r a m O b j e c t K e y a n y T y p e z b w N T n L X > < a : K e y > < K e y > D y n a m i c   T a g s \ T a b l e s \ & l t ; T a b l e s \ M e a u r e s & g t ; < / K e y > < / a : K e y > < a : V a l u e   i : t y p e = " D i a g r a m D i s p l a y T a g V i e w S t a t e " > < I s N o t F i l t e r e d O u t > t r u e < / I s N o t F i l t e r e d O u t > < / a : V a l u e > < / a : K e y V a l u e O f D i a g r a m O b j e c t K e y a n y T y p e z b w N T n L X > < a : K e y V a l u e O f D i a g r a m O b j e c t K e y a n y T y p e z b w N T n L X > < a : K e y > < K e y > D y n a m i c   T a g s \ T a b l e s \ & l t ; T a b l e s \ d i m _ c u s t o m e r s _ t a b l e & g t ; < / K e y > < / a : K e y > < a : V a l u e   i : t y p e = " D i a g r a m D i s p l a y T a g V i e w S t a t e " > < I s N o t F i l t e r e d O u t > t r u e < / I s N o t F i l t e r e d O u t > < / a : V a l u e > < / a : K e y V a l u e O f D i a g r a m O b j e c t K e y a n y T y p e z b w N T n L X > < a : K e y V a l u e O f D i a g r a m O b j e c t K e y a n y T y p e z b w N T n L X > < a : K e y > < K e y > D y n a m i c   T a g s \ T a b l e s \ & l t ; T a b l e s \ d i m _ p r o d u c t s _ t a b l e & g t ; < / K e y > < / a : K e y > < a : V a l u e   i : t y p e = " D i a g r a m D i s p l a y T a g V i e w S t a t e " > < I s N o t F i l t e r e d O u t > t r u e < / I s N o t F i l t e r e d O u t > < / a : V a l u e > < / a : K e y V a l u e O f D i a g r a m O b j e c t K e y a n y T y p e z b w N T n L X > < a : K e y V a l u e O f D i a g r a m O b j e c t K e y a n y T y p e z b w N T n L X > < a : K e y > < K e y > T a b l e s \ f a c t _ t a b l e < / K e y > < / a : K e y > < a : V a l u e   i : t y p e = " D i a g r a m D i s p l a y N o d e V i e w S t a t e " > < H e i g h t > 1 5 0 < / H e i g h t > < I s E x p a n d e d > t r u e < / I s E x p a n d e d > < L a y e d O u t > t r u e < / L a y e d O u t > < L e f t > 4 8 2 . 7 9 9 9 9 9 9 9 9 9 9 9 7 3 < / L e f t > < T a b I n d e x > 4 < / T a b I n d e x > < T o p > 2 4 2 < / T o p > < W i d t h > 2 0 0 < / W i d t h > < / a : V a l u e > < / a : K e y V a l u e O f D i a g r a m O b j e c t K e y a n y T y p e z b w N T n L X > < a : K e y V a l u e O f D i a g r a m O b j e c t K e y a n y T y p e z b w N T n L X > < a : K e y > < K e y > T a b l e s \ f a c t _ t a b l e \ C o l u m n s \ P r o d u c t   I D < / K e y > < / a : K e y > < a : V a l u e   i : t y p e = " D i a g r a m D i s p l a y N o d e V i e w S t a t e " > < H e i g h t > 1 5 0 < / H e i g h t > < I s E x p a n d e d > t r u e < / I s E x p a n d e d > < W i d t h > 2 0 0 < / W i d t h > < / a : V a l u e > < / a : K e y V a l u e O f D i a g r a m O b j e c t K e y a n y T y p e z b w N T n L X > < a : K e y V a l u e O f D i a g r a m O b j e c t K e y a n y T y p e z b w N T n L X > < a : K e y > < K e y > T a b l e s \ f a c t _ t a b l e \ C o l u m n s \ C u s t o m e r   I D < / K e y > < / a : K e y > < a : V a l u e   i : t y p e = " D i a g r a m D i s p l a y N o d e V i e w S t a t e " > < H e i g h t > 1 5 0 < / H e i g h t > < I s E x p a n d e d > t r u e < / I s E x p a n d e d > < W i d t h > 2 0 0 < / W i d t h > < / a : V a l u e > < / a : K e y V a l u e O f D i a g r a m O b j e c t K e y a n y T y p e z b w N T n L X > < a : K e y V a l u e O f D i a g r a m O b j e c t K e y a n y T y p e z b w N T n L X > < a : K e y > < K e y > T a b l e s \ f a c t _ t a b l e \ C o l u m n s \ S a l e s   P e r s o n   I D < / K e y > < / a : K e y > < a : V a l u e   i : t y p e = " D i a g r a m D i s p l a y N o d e V i e w S t a t e " > < H e i g h t > 1 5 0 < / H e i g h t > < I s E x p a n d e d > t r u e < / I s E x p a n d e d > < W i d t h > 2 0 0 < / W i d t h > < / a : V a l u e > < / a : K e y V a l u e O f D i a g r a m O b j e c t K e y a n y T y p e z b w N T n L X > < a : K e y V a l u e O f D i a g r a m O b j e c t K e y a n y T y p e z b w N T n L X > < a : K e y > < K e y > T a b l e s \ f a c t _ t a b l e \ C o l u m n s \ Q u a n t i t y   S o l d < / K e y > < / a : K e y > < a : V a l u e   i : t y p e = " D i a g r a m D i s p l a y N o d e V i e w S t a t e " > < H e i g h t > 1 5 0 < / H e i g h t > < I s E x p a n d e d > t r u e < / I s E x p a n d e d > < W i d t h > 2 0 0 < / W i d t h > < / a : V a l u e > < / a : K e y V a l u e O f D i a g r a m O b j e c t K e y a n y T y p e z b w N T n L X > < a : K e y V a l u e O f D i a g r a m O b j e c t K e y a n y T y p e z b w N T n L X > < a : K e y > < K e y > T a b l e s \ f a c t _ t a b l e \ C o l u m n s \ P a y m e n t   M e t h o d < / K e y > < / a : K e y > < a : V a l u e   i : t y p e = " D i a g r a m D i s p l a y N o d e V i e w S t a t e " > < H e i g h t > 1 5 0 < / H e i g h t > < I s E x p a n d e d > t r u e < / I s E x p a n d e d > < W i d t h > 2 0 0 < / W i d t h > < / a : V a l u e > < / a : K e y V a l u e O f D i a g r a m O b j e c t K e y a n y T y p e z b w N T n L X > < a : K e y V a l u e O f D i a g r a m O b j e c t K e y a n y T y p e z b w N T n L X > < a : K e y > < K e y > T a b l e s \ f a c t _ t a b l e \ C o l u m n s \ Q u a n t i t y   R e t u r n e d < / K e y > < / a : K e y > < a : V a l u e   i : t y p e = " D i a g r a m D i s p l a y N o d e V i e w S t a t e " > < H e i g h t > 1 5 0 < / H e i g h t > < I s E x p a n d e d > t r u e < / I s E x p a n d e d > < W i d t h > 2 0 0 < / W i d t h > < / a : V a l u e > < / a : K e y V a l u e O f D i a g r a m O b j e c t K e y a n y T y p e z b w N T n L X > < a : K e y V a l u e O f D i a g r a m O b j e c t K e y a n y T y p e z b w N T n L X > < a : K e y > < K e y > T a b l e s \ f a c t _ t a b l e \ C o l u m n s \ O r d e r   D a t e < / K e y > < / a : K e y > < a : V a l u e   i : t y p e = " D i a g r a m D i s p l a y N o d e V i e w S t a t e " > < H e i g h t > 1 5 0 < / H e i g h t > < I s E x p a n d e d > t r u e < / I s E x p a n d e d > < W i d t h > 2 0 0 < / W i d t h > < / a : V a l u e > < / a : K e y V a l u e O f D i a g r a m O b j e c t K e y a n y T y p e z b w N T n L X > < a : K e y V a l u e O f D i a g r a m O b j e c t K e y a n y T y p e z b w N T n L X > < a : K e y > < K e y > T a b l e s \ f a c t _ t a b l e \ M e a s u r e s \ S u m   o f   Q u a n t i t y   S o l d < / K e y > < / a : K e y > < a : V a l u e   i : t y p e = " D i a g r a m D i s p l a y N o d e V i e w S t a t e " > < H e i g h t > 1 5 0 < / H e i g h t > < I s E x p a n d e d > t r u e < / I s E x p a n d e d > < W i d t h > 2 0 0 < / W i d t h > < / a : V a l u e > < / a : K e y V a l u e O f D i a g r a m O b j e c t K e y a n y T y p e z b w N T n L X > < a : K e y V a l u e O f D i a g r a m O b j e c t K e y a n y T y p e z b w N T n L X > < a : K e y > < K e y > T a b l e s \ f a c t _ t a b l e \ S u m   o f   Q u a n t i t y   S o l d \ A d d i t i o n a l   I n f o \ I m p l i c i t   M e a s u r e < / K e y > < / a : K e y > < a : V a l u e   i : t y p e = " D i a g r a m D i s p l a y V i e w S t a t e I D i a g r a m T a g A d d i t i o n a l I n f o " / > < / a : K e y V a l u e O f D i a g r a m O b j e c t K e y a n y T y p e z b w N T n L X > < a : K e y V a l u e O f D i a g r a m O b j e c t K e y a n y T y p e z b w N T n L X > < a : K e y > < K e y > T a b l e s \ f a c t _ t a b l e \ M e a s u r e s \ S u m   o f   Q u a n t i t y   R e t u r n e d < / K e y > < / a : K e y > < a : V a l u e   i : t y p e = " D i a g r a m D i s p l a y N o d e V i e w S t a t e " > < H e i g h t > 1 5 0 < / H e i g h t > < I s E x p a n d e d > t r u e < / I s E x p a n d e d > < W i d t h > 2 0 0 < / W i d t h > < / a : V a l u e > < / a : K e y V a l u e O f D i a g r a m O b j e c t K e y a n y T y p e z b w N T n L X > < a : K e y V a l u e O f D i a g r a m O b j e c t K e y a n y T y p e z b w N T n L X > < a : K e y > < K e y > T a b l e s \ f a c t _ t a b l e \ S u m   o f   Q u a n t i t y   R e t u r n e d \ A d d i t i o n a l   I n f o \ I m p l i c i t   M e a s u r e < / K e y > < / a : K e y > < a : V a l u e   i : t y p e = " D i a g r a m D i s p l a y V i e w S t a t e I D i a g r a m T a g A d d i t i o n a l I n f o " / > < / a : K e y V a l u e O f D i a g r a m O b j e c t K e y a n y T y p e z b w N T n L X > < a : K e y V a l u e O f D i a g r a m O b j e c t K e y a n y T y p e z b w N T n L X > < a : K e y > < K e y > T a b l e s \ f a c t _ t a b l e \ M e a s u r e s \ C o u n t   o f   P a y m e n t   M e t h o d < / K e y > < / a : K e y > < a : V a l u e   i : t y p e = " D i a g r a m D i s p l a y N o d e V i e w S t a t e " > < H e i g h t > 1 5 0 < / H e i g h t > < I s E x p a n d e d > t r u e < / I s E x p a n d e d > < W i d t h > 2 0 0 < / W i d t h > < / a : V a l u e > < / a : K e y V a l u e O f D i a g r a m O b j e c t K e y a n y T y p e z b w N T n L X > < a : K e y V a l u e O f D i a g r a m O b j e c t K e y a n y T y p e z b w N T n L X > < a : K e y > < K e y > T a b l e s \ f a c t _ t a b l e \ C o u n t   o f   P a y m e n t   M e t h o d \ A d d i t i o n a l   I n f o \ I m p l i c i t   M e a s u r e < / K e y > < / a : K e y > < a : V a l u e   i : t y p e = " D i a g r a m D i s p l a y V i e w S t a t e I D i a g r a m T a g A d d i t i o n a l I n f o " / > < / a : K e y V a l u e O f D i a g r a m O b j e c t K e y a n y T y p e z b w N T n L X > < a : K e y V a l u e O f D i a g r a m O b j e c t K e y a n y T y p e z b w N T n L X > < a : K e y > < K e y > T a b l e s \ f a c t _ t a b l e \ M e a s u r e s \ S u m   o f   P r o d u c t   I D < / K e y > < / a : K e y > < a : V a l u e   i : t y p e = " D i a g r a m D i s p l a y N o d e V i e w S t a t e " > < H e i g h t > 1 5 0 < / H e i g h t > < I s E x p a n d e d > t r u e < / I s E x p a n d e d > < W i d t h > 2 0 0 < / W i d t h > < / a : V a l u e > < / a : K e y V a l u e O f D i a g r a m O b j e c t K e y a n y T y p e z b w N T n L X > < a : K e y V a l u e O f D i a g r a m O b j e c t K e y a n y T y p e z b w N T n L X > < a : K e y > < K e y > T a b l e s \ f a c t _ t a b l e \ S u m   o f   P r o d u c t   I D \ A d d i t i o n a l   I n f o \ I m p l i c i t   M e a s u r e < / K e y > < / a : K e y > < a : V a l u e   i : t y p e = " D i a g r a m D i s p l a y V i e w S t a t e I D i a g r a m T a g A d d i t i o n a l I n f o " / > < / a : K e y V a l u e O f D i a g r a m O b j e c t K e y a n y T y p e z b w N T n L X > < a : K e y V a l u e O f D i a g r a m O b j e c t K e y a n y T y p e z b w N T n L X > < a : K e y > < K e y > T a b l e s \ d i m _ s a l e s _ p e r s o n s _ t a b l e < / K e y > < / a : K e y > < a : V a l u e   i : t y p e = " D i a g r a m D i s p l a y N o d e V i e w S t a t e " > < H e i g h t > 1 5 0 < / H e i g h t > < I s E x p a n d e d > t r u e < / I s E x p a n d e d > < L a y e d O u t > t r u e < / L a y e d O u t > < L e f t > 1 2 3 . 3 1 1 4 3 1 7 0 2 9 9 7 3 1 < / L e f t > < S c r o l l V e r t i c a l O f f s e t > 3 < / S c r o l l V e r t i c a l O f f s e t > < W i d t h > 2 0 0 < / W i d t h > < / a : V a l u e > < / a : K e y V a l u e O f D i a g r a m O b j e c t K e y a n y T y p e z b w N T n L X > < a : K e y V a l u e O f D i a g r a m O b j e c t K e y a n y T y p e z b w N T n L X > < a : K e y > < K e y > T a b l e s \ d i m _ s a l e s _ p e r s o n s _ t a b l e \ C o l u m n s \ S a l e s   P e r s o n   I D < / K e y > < / a : K e y > < a : V a l u e   i : t y p e = " D i a g r a m D i s p l a y N o d e V i e w S t a t e " > < H e i g h t > 1 5 0 < / H e i g h t > < I s E x p a n d e d > t r u e < / I s E x p a n d e d > < W i d t h > 2 0 0 < / W i d t h > < / a : V a l u e > < / a : K e y V a l u e O f D i a g r a m O b j e c t K e y a n y T y p e z b w N T n L X > < a : K e y V a l u e O f D i a g r a m O b j e c t K e y a n y T y p e z b w N T n L X > < a : K e y > < K e y > T a b l e s \ d i m _ s a l e s _ p e r s o n s _ t a b l e \ C o l u m n s \ S t o r e   N a m e < / K e y > < / a : K e y > < a : V a l u e   i : t y p e = " D i a g r a m D i s p l a y N o d e V i e w S t a t e " > < H e i g h t > 1 5 0 < / H e i g h t > < I s E x p a n d e d > t r u e < / I s E x p a n d e d > < W i d t h > 2 0 0 < / W i d t h > < / a : V a l u e > < / a : K e y V a l u e O f D i a g r a m O b j e c t K e y a n y T y p e z b w N T n L X > < a : K e y V a l u e O f D i a g r a m O b j e c t K e y a n y T y p e z b w N T n L X > < a : K e y > < K e y > T a b l e s \ d i m _ s a l e s _ p e r s o n s _ t a b l e \ C o l u m n s \ D a t e   o f   B i r t h < / K e y > < / a : K e y > < a : V a l u e   i : t y p e = " D i a g r a m D i s p l a y N o d e V i e w S t a t e " > < H e i g h t > 1 5 0 < / H e i g h t > < I s E x p a n d e d > t r u e < / I s E x p a n d e d > < W i d t h > 2 0 0 < / W i d t h > < / a : V a l u e > < / a : K e y V a l u e O f D i a g r a m O b j e c t K e y a n y T y p e z b w N T n L X > < a : K e y V a l u e O f D i a g r a m O b j e c t K e y a n y T y p e z b w N T n L X > < a : K e y > < K e y > T a b l e s \ d i m _ s a l e s _ p e r s o n s _ t a b l e \ C o l u m n s \ A g e < / K e y > < / a : K e y > < a : V a l u e   i : t y p e = " D i a g r a m D i s p l a y N o d e V i e w S t a t e " > < H e i g h t > 1 5 0 < / H e i g h t > < I s E x p a n d e d > t r u e < / I s E x p a n d e d > < W i d t h > 2 0 0 < / W i d t h > < / a : V a l u e > < / a : K e y V a l u e O f D i a g r a m O b j e c t K e y a n y T y p e z b w N T n L X > < a : K e y V a l u e O f D i a g r a m O b j e c t K e y a n y T y p e z b w N T n L X > < a : K e y > < K e y > T a b l e s \ d i m _ s a l e s _ p e r s o n s _ t a b l e \ C o l u m n s \ S a l e s P e r s o n _ A g e < / K e y > < / a : K e y > < a : V a l u e   i : t y p e = " D i a g r a m D i s p l a y N o d e V i e w S t a t e " > < H e i g h t > 1 5 0 < / H e i g h t > < I s E x p a n d e d > t r u e < / I s E x p a n d e d > < W i d t h > 2 0 0 < / W i d t h > < / a : V a l u e > < / a : K e y V a l u e O f D i a g r a m O b j e c t K e y a n y T y p e z b w N T n L X > < a : K e y V a l u e O f D i a g r a m O b j e c t K e y a n y T y p e z b w N T n L X > < a : K e y > < K e y > T a b l e s \ d i m _ s a l e s _ p e r s o n s _ t a b l e \ C o l u m n s \ S a l e s P e r s o n _ N a m e < / K e y > < / a : K e y > < a : V a l u e   i : t y p e = " D i a g r a m D i s p l a y N o d e V i e w S t a t e " > < H e i g h t > 1 5 0 < / H e i g h t > < I s E x p a n d e d > t r u e < / I s E x p a n d e d > < W i d t h > 2 0 0 < / W i d t h > < / a : V a l u e > < / a : K e y V a l u e O f D i a g r a m O b j e c t K e y a n y T y p e z b w N T n L X > < a : K e y V a l u e O f D i a g r a m O b j e c t K e y a n y T y p e z b w N T n L X > < a : K e y > < K e y > T a b l e s \ d i m _ d a t e < / K e y > < / a : K e y > < a : V a l u e   i : t y p e = " D i a g r a m D i s p l a y N o d e V i e w S t a t e " > < H e i g h t > 1 5 0 < / H e i g h t > < I s E x p a n d e d > t r u e < / I s E x p a n d e d > < L a y e d O u t > t r u e < / L a y e d O u t > < L e f t > 4 3 6 . 4 1 5 2 4 2 2 7 0 6 6 3 1 6 < / L e f t > < S c r o l l V e r t i c a l O f f s e t > 6 < / S c r o l l V e r t i c a l O f f s e t > < T a b I n d e x > 1 < / T a b I n d e x > < T o p > 9 . 6 0 0 0 0 0 0 0 0 0 0 0 0 2 2 7 < / T o p > < W i d t h > 2 0 0 < / W i d t h > < / a : V a l u e > < / a : K e y V a l u e O f D i a g r a m O b j e c t K e y a n y T y p e z b w N T n L X > < a : K e y V a l u e O f D i a g r a m O b j e c t K e y a n y T y p e z b w N T n L X > < a : K e y > < K e y > T a b l e s \ d i m _ d a t e \ C o l u m n s \ O r d e r   D a t e < / K e y > < / a : K e y > < a : V a l u e   i : t y p e = " D i a g r a m D i s p l a y N o d e V i e w S t a t e " > < H e i g h t > 1 5 0 < / H e i g h t > < I s E x p a n d e d > t r u e < / I s E x p a n d e d > < W i d t h > 2 0 0 < / W i d t h > < / a : V a l u e > < / a : K e y V a l u e O f D i a g r a m O b j e c t K e y a n y T y p e z b w N T n L X > < a : K e y V a l u e O f D i a g r a m O b j e c t K e y a n y T y p e z b w N T n L X > < a : K e y > < K e y > T a b l e s \ d i m _ d a t e \ C o l u m n s \ Y e a r < / K e y > < / a : K e y > < a : V a l u e   i : t y p e = " D i a g r a m D i s p l a y N o d e V i e w S t a t e " > < H e i g h t > 1 5 0 < / H e i g h t > < I s E x p a n d e d > t r u e < / I s E x p a n d e d > < W i d t h > 2 0 0 < / W i d t h > < / a : V a l u e > < / a : K e y V a l u e O f D i a g r a m O b j e c t K e y a n y T y p e z b w N T n L X > < a : K e y V a l u e O f D i a g r a m O b j e c t K e y a n y T y p e z b w N T n L X > < a : K e y > < K e y > T a b l e s \ d i m _ d a t e \ C o l u m n s \ M o n t h < / K e y > < / a : K e y > < a : V a l u e   i : t y p e = " D i a g r a m D i s p l a y N o d e V i e w S t a t e " > < H e i g h t > 1 5 0 < / H e i g h t > < I s E x p a n d e d > t r u e < / I s E x p a n d e d > < W i d t h > 2 0 0 < / W i d t h > < / a : V a l u e > < / a : K e y V a l u e O f D i a g r a m O b j e c t K e y a n y T y p e z b w N T n L X > < a : K e y V a l u e O f D i a g r a m O b j e c t K e y a n y T y p e z b w N T n L X > < a : K e y > < K e y > T a b l e s \ d i m _ d a t e \ C o l u m n s \ D a y   o f   W e e k < / K e y > < / a : K e y > < a : V a l u e   i : t y p e = " D i a g r a m D i s p l a y N o d e V i e w S t a t e " > < H e i g h t > 1 5 0 < / H e i g h t > < I s E x p a n d e d > t r u e < / I s E x p a n d e d > < W i d t h > 2 0 0 < / W i d t h > < / a : V a l u e > < / a : K e y V a l u e O f D i a g r a m O b j e c t K e y a n y T y p e z b w N T n L X > < a : K e y V a l u e O f D i a g r a m O b j e c t K e y a n y T y p e z b w N T n L X > < a : K e y > < K e y > T a b l e s \ d i m _ d a t e \ C o l u m n s \ W e e k T y p e < / K e y > < / a : K e y > < a : V a l u e   i : t y p e = " D i a g r a m D i s p l a y N o d e V i e w S t a t e " > < H e i g h t > 1 5 0 < / H e i g h t > < I s E x p a n d e d > t r u e < / I s E x p a n d e d > < W i d t h > 2 0 0 < / W i d t h > < / a : V a l u e > < / a : K e y V a l u e O f D i a g r a m O b j e c t K e y a n y T y p e z b w N T n L X > < a : K e y V a l u e O f D i a g r a m O b j e c t K e y a n y T y p e z b w N T n L X > < a : K e y > < K e y > T a b l e s \ d i m _ d a t e \ C o l u m n s \ W e e k d a y < / K e y > < / a : K e y > < a : V a l u e   i : t y p e = " D i a g r a m D i s p l a y N o d e V i e w S t a t e " > < H e i g h t > 1 5 0 < / H e i g h t > < I s E x p a n d e d > t r u e < / I s E x p a n d e d > < W i d t h > 2 0 0 < / W i d t h > < / a : V a l u e > < / a : K e y V a l u e O f D i a g r a m O b j e c t K e y a n y T y p e z b w N T n L X > < a : K e y V a l u e O f D i a g r a m O b j e c t K e y a n y T y p e z b w N T n L X > < a : K e y > < K e y > T a b l e s \ m o n t h l y _ s t o r e _ t a r g e t s < / K e y > < / a : K e y > < a : V a l u e   i : t y p e = " D i a g r a m D i s p l a y N o d e V i e w S t a t e " > < H e i g h t > 1 5 0 < / H e i g h t > < I s E x p a n d e d > t r u e < / I s E x p a n d e d > < L a y e d O u t > t r u e < / L a y e d O u t > < L e f t > 5 0 . 7 1 9 0 5 2 8 3 8 3 2 9 1 6 2 < / L e f t > < T a b I n d e x > 3 < / T a b I n d e x > < T o p > 3 0 8 . 4 0 0 0 0 0 0 0 0 0 0 0 0 3 < / T o p > < W i d t h > 2 0 0 < / W i d t h > < / a : V a l u e > < / a : K e y V a l u e O f D i a g r a m O b j e c t K e y a n y T y p e z b w N T n L X > < a : K e y V a l u e O f D i a g r a m O b j e c t K e y a n y T y p e z b w N T n L X > < a : K e y > < K e y > T a b l e s \ m o n t h l y _ s t o r e _ t a r g e t s \ C o l u m n s \ S t o r e   I D < / K e y > < / a : K e y > < a : V a l u e   i : t y p e = " D i a g r a m D i s p l a y N o d e V i e w S t a t e " > < H e i g h t > 1 5 0 < / H e i g h t > < I s E x p a n d e d > t r u e < / I s E x p a n d e d > < W i d t h > 2 0 0 < / W i d t h > < / a : V a l u e > < / a : K e y V a l u e O f D i a g r a m O b j e c t K e y a n y T y p e z b w N T n L X > < a : K e y V a l u e O f D i a g r a m O b j e c t K e y a n y T y p e z b w N T n L X > < a : K e y > < K e y > T a b l e s \ m o n t h l y _ s t o r e _ t a r g e t s \ C o l u m n s \ D a t e < / K e y > < / a : K e y > < a : V a l u e   i : t y p e = " D i a g r a m D i s p l a y N o d e V i e w S t a t e " > < H e i g h t > 1 5 0 < / H e i g h t > < I s E x p a n d e d > t r u e < / I s E x p a n d e d > < W i d t h > 2 0 0 < / W i d t h > < / a : V a l u e > < / a : K e y V a l u e O f D i a g r a m O b j e c t K e y a n y T y p e z b w N T n L X > < a : K e y V a l u e O f D i a g r a m O b j e c t K e y a n y T y p e z b w N T n L X > < a : K e y > < K e y > T a b l e s \ m o n t h l y _ s t o r e _ t a r g e t s \ C o l u m n s \ M o n t h l y   T a r g e t < / K e y > < / a : K e y > < a : V a l u e   i : t y p e = " D i a g r a m D i s p l a y N o d e V i e w S t a t e " > < H e i g h t > 1 5 0 < / H e i g h t > < I s E x p a n d e d > t r u e < / I s E x p a n d e d > < W i d t h > 2 0 0 < / W i d t h > < / a : V a l u e > < / a : K e y V a l u e O f D i a g r a m O b j e c t K e y a n y T y p e z b w N T n L X > < a : K e y V a l u e O f D i a g r a m O b j e c t K e y a n y T y p e z b w N T n L X > < a : K e y > < K e y > T a b l e s \ M e a u r e s < / K e y > < / a : K e y > < a : V a l u e   i : t y p e = " D i a g r a m D i s p l a y N o d e V i e w S t a t e " > < H e i g h t > 1 5 0 < / H e i g h t > < I s E x p a n d e d > t r u e < / I s E x p a n d e d > < L a y e d O u t > t r u e < / L a y e d O u t > < L e f t > 1 0 2 7 . 5 1 9 0 5 2 8 3 8 3 2 9 3 < / L e f t > < S c r o l l V e r t i c a l O f f s e t > 4 8 < / S c r o l l V e r t i c a l O f f s e t > < T a b I n d e x > 6 < / T a b I n d e x > < T o p > 4 6 2 . 2 0 0 0 0 0 0 0 0 0 0 0 0 5 < / T o p > < W i d t h > 2 0 0 < / W i d t h > < / a : V a l u e > < / a : K e y V a l u e O f D i a g r a m O b j e c t K e y a n y T y p e z b w N T n L X > < a : K e y V a l u e O f D i a g r a m O b j e c t K e y a n y T y p e z b w N T n L X > < a : K e y > < K e y > T a b l e s \ M e a u r e s \ C o l u m n s \ C a l c u < / K e y > < / a : K e y > < a : V a l u e   i : t y p e = " D i a g r a m D i s p l a y N o d e V i e w S t a t e " > < H e i g h t > 1 5 0 < / H e i g h t > < I s E x p a n d e d > t r u e < / I s E x p a n d e d > < W i d t h > 2 0 0 < / W i d t h > < / a : V a l u e > < / a : K e y V a l u e O f D i a g r a m O b j e c t K e y a n y T y p e z b w N T n L X > < a : K e y V a l u e O f D i a g r a m O b j e c t K e y a n y T y p e z b w N T n L X > < a : K e y > < K e y > T a b l e s \ M e a u r e s \ M e a s u r e s \ T o t a l _ R e v e n u e < / K e y > < / a : K e y > < a : V a l u e   i : t y p e = " D i a g r a m D i s p l a y N o d e V i e w S t a t e " > < H e i g h t > 1 5 0 < / H e i g h t > < I s E x p a n d e d > t r u e < / I s E x p a n d e d > < W i d t h > 2 0 0 < / W i d t h > < / a : V a l u e > < / a : K e y V a l u e O f D i a g r a m O b j e c t K e y a n y T y p e z b w N T n L X > < a : K e y V a l u e O f D i a g r a m O b j e c t K e y a n y T y p e z b w N T n L X > < a : K e y > < K e y > T a b l e s \ M e a u r e s \ M e a s u r e s \ C O G S < / K e y > < / a : K e y > < a : V a l u e   i : t y p e = " D i a g r a m D i s p l a y N o d e V i e w S t a t e " > < H e i g h t > 1 5 0 < / H e i g h t > < I s E x p a n d e d > t r u e < / I s E x p a n d e d > < W i d t h > 2 0 0 < / W i d t h > < / a : V a l u e > < / a : K e y V a l u e O f D i a g r a m O b j e c t K e y a n y T y p e z b w N T n L X > < a : K e y V a l u e O f D i a g r a m O b j e c t K e y a n y T y p e z b w N T n L X > < a : K e y > < K e y > T a b l e s \ M e a u r e s \ M e a s u r e s \ P r o f i t   M a r g i n < / K e y > < / a : K e y > < a : V a l u e   i : t y p e = " D i a g r a m D i s p l a y N o d e V i e w S t a t e " > < H e i g h t > 1 5 0 < / H e i g h t > < I s E x p a n d e d > t r u e < / I s E x p a n d e d > < W i d t h > 2 0 0 < / W i d t h > < / a : V a l u e > < / a : K e y V a l u e O f D i a g r a m O b j e c t K e y a n y T y p e z b w N T n L X > < a : K e y V a l u e O f D i a g r a m O b j e c t K e y a n y T y p e z b w N T n L X > < a : K e y > < K e y > T a b l e s \ M e a u r e s \ M e a s u r e s \ P r o f i t _ M a r g i n _ p e r c e n t < / K e y > < / a : K e y > < a : V a l u e   i : t y p e = " D i a g r a m D i s p l a y N o d e V i e w S t a t e " > < H e i g h t > 1 5 0 < / H e i g h t > < I s E x p a n d e d > t r u e < / I s E x p a n d e d > < W i d t h > 2 0 0 < / W i d t h > < / a : V a l u e > < / a : K e y V a l u e O f D i a g r a m O b j e c t K e y a n y T y p e z b w N T n L X > < a : K e y V a l u e O f D i a g r a m O b j e c t K e y a n y T y p e z b w N T n L X > < a : K e y > < K e y > T a b l e s \ M e a u r e s \ M e a s u r e s \ N o _ T r a n s a c t i o n s < / K e y > < / a : K e y > < a : V a l u e   i : t y p e = " D i a g r a m D i s p l a y N o d e V i e w S t a t e " > < H e i g h t > 1 5 0 < / H e i g h t > < I s E x p a n d e d > t r u e < / I s E x p a n d e d > < W i d t h > 2 0 0 < / W i d t h > < / a : V a l u e > < / a : K e y V a l u e O f D i a g r a m O b j e c t K e y a n y T y p e z b w N T n L X > < a : K e y V a l u e O f D i a g r a m O b j e c t K e y a n y T y p e z b w N T n L X > < a : K e y > < K e y > T a b l e s \ M e a u r e s \ M e a s u r e s \ T o t a l _ R e f u n d < / K e y > < / a : K e y > < a : V a l u e   i : t y p e = " D i a g r a m D i s p l a y N o d e V i e w S t a t e " > < H e i g h t > 1 5 0 < / H e i g h t > < I s E x p a n d e d > t r u e < / I s E x p a n d e d > < W i d t h > 2 0 0 < / W i d t h > < / a : V a l u e > < / a : K e y V a l u e O f D i a g r a m O b j e c t K e y a n y T y p e z b w N T n L X > < a : K e y V a l u e O f D i a g r a m O b j e c t K e y a n y T y p e z b w N T n L X > < a : K e y > < K e y > T a b l e s \ M e a u r e s \ M e a s u r e s \ R e f u n d _ r a t e < / K e y > < / a : K e y > < a : V a l u e   i : t y p e = " D i a g r a m D i s p l a y N o d e V i e w S t a t e " > < H e i g h t > 1 5 0 < / H e i g h t > < I s E x p a n d e d > t r u e < / I s E x p a n d e d > < W i d t h > 2 0 0 < / W i d t h > < / a : V a l u e > < / a : K e y V a l u e O f D i a g r a m O b j e c t K e y a n y T y p e z b w N T n L X > < a : K e y V a l u e O f D i a g r a m O b j e c t K e y a n y T y p e z b w N T n L X > < a : K e y > < K e y > T a b l e s \ M e a u r e s \ M e a s u r e s \ N o _ P r o d u c t s < / K e y > < / a : K e y > < a : V a l u e   i : t y p e = " D i a g r a m D i s p l a y N o d e V i e w S t a t e " > < H e i g h t > 1 5 0 < / H e i g h t > < I s E x p a n d e d > t r u e < / I s E x p a n d e d > < W i d t h > 2 0 0 < / W i d t h > < / a : V a l u e > < / a : K e y V a l u e O f D i a g r a m O b j e c t K e y a n y T y p e z b w N T n L X > < a : K e y V a l u e O f D i a g r a m O b j e c t K e y a n y T y p e z b w N T n L X > < a : K e y > < K e y > T a b l e s \ M e a u r e s \ M e a s u r e s \ T o t a l _ R e t u r n e d < / K e y > < / a : K e y > < a : V a l u e   i : t y p e = " D i a g r a m D i s p l a y N o d e V i e w S t a t e " > < H e i g h t > 1 5 0 < / H e i g h t > < I s E x p a n d e d > t r u e < / I s E x p a n d e d > < W i d t h > 2 0 0 < / W i d t h > < / a : V a l u e > < / a : K e y V a l u e O f D i a g r a m O b j e c t K e y a n y T y p e z b w N T n L X > < a : K e y V a l u e O f D i a g r a m O b j e c t K e y a n y T y p e z b w N T n L X > < a : K e y > < K e y > T a b l e s \ M e a u r e s \ M e a s u r e s \ T o t a l _ Q t y < / K e y > < / a : K e y > < a : V a l u e   i : t y p e = " D i a g r a m D i s p l a y N o d e V i e w S t a t e " > < H e i g h t > 1 5 0 < / H e i g h t > < I s E x p a n d e d > t r u e < / I s E x p a n d e d > < W i d t h > 2 0 0 < / W i d t h > < / a : V a l u e > < / a : K e y V a l u e O f D i a g r a m O b j e c t K e y a n y T y p e z b w N T n L X > < a : K e y V a l u e O f D i a g r a m O b j e c t K e y a n y T y p e z b w N T n L X > < a : K e y > < K e y > T a b l e s \ M e a u r e s \ M e a s u r e s \ T o t a l _ T a r g e t < / K e y > < / a : K e y > < a : V a l u e   i : t y p e = " D i a g r a m D i s p l a y N o d e V i e w S t a t e " > < H e i g h t > 1 5 0 < / H e i g h t > < I s E x p a n d e d > t r u e < / I s E x p a n d e d > < W i d t h > 2 0 0 < / W i d t h > < / a : V a l u e > < / a : K e y V a l u e O f D i a g r a m O b j e c t K e y a n y T y p e z b w N T n L X > < a : K e y V a l u e O f D i a g r a m O b j e c t K e y a n y T y p e z b w N T n L X > < a : K e y > < K e y > T a b l e s \ M e a u r e s \ M e a s u r e s \ m e a s u r e   1 2 3 4 5 5 < / K e y > < / a : K e y > < a : V a l u e   i : t y p e = " D i a g r a m D i s p l a y N o d e V i e w S t a t e " > < H e i g h t > 1 5 0 < / H e i g h t > < I s E x p a n d e d > t r u e < / I s E x p a n d e d > < W i d t h > 2 0 0 < / W i d t h > < / a : V a l u e > < / a : K e y V a l u e O f D i a g r a m O b j e c t K e y a n y T y p e z b w N T n L X > < a : K e y V a l u e O f D i a g r a m O b j e c t K e y a n y T y p e z b w N T n L X > < a : K e y > < K e y > T a b l e s \ M e a u r e s \ M e a s u r e s \ V a r i a n c e < / K e y > < / a : K e y > < a : V a l u e   i : t y p e = " D i a g r a m D i s p l a y N o d e V i e w S t a t e " > < H e i g h t > 1 5 0 < / H e i g h t > < I s E x p a n d e d > t r u e < / I s E x p a n d e d > < W i d t h > 2 0 0 < / W i d t h > < / a : V a l u e > < / a : K e y V a l u e O f D i a g r a m O b j e c t K e y a n y T y p e z b w N T n L X > < a : K e y V a l u e O f D i a g r a m O b j e c t K e y a n y T y p e z b w N T n L X > < a : K e y > < K e y > T a b l e s \ d i m _ c u s t o m e r s _ t a b l e < / K e y > < / a : K e y > < a : V a l u e   i : t y p e = " D i a g r a m D i s p l a y N o d e V i e w S t a t e " > < H e i g h t > 1 5 0 < / H e i g h t > < I s E x p a n d e d > t r u e < / I s E x p a n d e d > < L a y e d O u t > t r u e < / L a y e d O u t > < L e f t > 7 0 2 . 3 1 9 0 5 2 8 3 8 3 2 9 0 7 < / L e f t > < T a b I n d e x > 2 < / T a b I n d e x > < W i d t h > 2 0 0 < / W i d t h > < / a : V a l u e > < / a : K e y V a l u e O f D i a g r a m O b j e c t K e y a n y T y p e z b w N T n L X > < a : K e y V a l u e O f D i a g r a m O b j e c t K e y a n y T y p e z b w N T n L X > < a : K e y > < K e y > T a b l e s \ d i m _ c u s t o m e r s _ t a b l e \ C o l u m n s \ C u s t o m e r   I D < / K e y > < / a : K e y > < a : V a l u e   i : t y p e = " D i a g r a m D i s p l a y N o d e V i e w S t a t e " > < H e i g h t > 1 5 0 < / H e i g h t > < I s E x p a n d e d > t r u e < / I s E x p a n d e d > < W i d t h > 2 0 0 < / W i d t h > < / a : V a l u e > < / a : K e y V a l u e O f D i a g r a m O b j e c t K e y a n y T y p e z b w N T n L X > < a : K e y V a l u e O f D i a g r a m O b j e c t K e y a n y T y p e z b w N T n L X > < a : K e y > < K e y > T a b l e s \ d i m _ c u s t o m e r s _ t a b l e \ C o l u m n s \ C u s t o m e r _ N a m e < / K e y > < / a : K e y > < a : V a l u e   i : t y p e = " D i a g r a m D i s p l a y N o d e V i e w S t a t e " > < H e i g h t > 1 5 0 < / H e i g h t > < I s E x p a n d e d > t r u e < / I s E x p a n d e d > < W i d t h > 2 0 0 < / W i d t h > < / a : V a l u e > < / a : K e y V a l u e O f D i a g r a m O b j e c t K e y a n y T y p e z b w N T n L X > < a : K e y V a l u e O f D i a g r a m O b j e c t K e y a n y T y p e z b w N T n L X > < a : K e y > < K e y > T a b l e s \ d i m _ c u s t o m e r s _ t a b l e \ C o l u m n s \ G e n d e r < / K e y > < / a : K e y > < a : V a l u e   i : t y p e = " D i a g r a m D i s p l a y N o d e V i e w S t a t e " > < H e i g h t > 1 5 0 < / H e i g h t > < I s E x p a n d e d > t r u e < / I s E x p a n d e d > < W i d t h > 2 0 0 < / W i d t h > < / a : V a l u e > < / a : K e y V a l u e O f D i a g r a m O b j e c t K e y a n y T y p e z b w N T n L X > < a : K e y V a l u e O f D i a g r a m O b j e c t K e y a n y T y p e z b w N T n L X > < a : K e y > < K e y > T a b l e s \ d i m _ c u s t o m e r s _ t a b l e \ C o l u m n s \ L o c a t i o n < / K e y > < / a : K e y > < a : V a l u e   i : t y p e = " D i a g r a m D i s p l a y N o d e V i e w S t a t e " > < H e i g h t > 1 5 0 < / H e i g h t > < I s E x p a n d e d > t r u e < / I s E x p a n d e d > < W i d t h > 2 0 0 < / W i d t h > < / a : V a l u e > < / a : K e y V a l u e O f D i a g r a m O b j e c t K e y a n y T y p e z b w N T n L X > < a : K e y V a l u e O f D i a g r a m O b j e c t K e y a n y T y p e z b w N T n L X > < a : K e y > < K e y > T a b l e s \ d i m _ c u s t o m e r s _ t a b l e \ C o l u m n s \ A g e < / K e y > < / a : K e y > < a : V a l u e   i : t y p e = " D i a g r a m D i s p l a y N o d e V i e w S t a t e " > < H e i g h t > 1 5 0 < / H e i g h t > < I s E x p a n d e d > t r u e < / I s E x p a n d e d > < W i d t h > 2 0 0 < / W i d t h > < / a : V a l u e > < / a : K e y V a l u e O f D i a g r a m O b j e c t K e y a n y T y p e z b w N T n L X > < a : K e y V a l u e O f D i a g r a m O b j e c t K e y a n y T y p e z b w N T n L X > < a : K e y > < K e y > T a b l e s \ d i m _ p r o d u c t s _ t a b l e < / K e y > < / a : K e y > < a : V a l u e   i : t y p e = " D i a g r a m D i s p l a y N o d e V i e w S t a t e " > < H e i g h t > 1 5 0 < / H e i g h t > < I s E x p a n d e d > t r u e < / I s E x p a n d e d > < L a y e d O u t > t r u e < / L a y e d O u t > < L e f t > 6 2 7 . 0 2 2 8 6 3 4 0 5 9 9 4 9 4 < / L e f t > < T a b I n d e x > 5 < / T a b I n d e x > < T o p > 4 2 4 . 7 9 9 9 9 9 9 9 9 9 9 9 9 5 < / T o p > < W i d t h > 2 0 0 < / W i d t h > < / a : V a l u e > < / a : K e y V a l u e O f D i a g r a m O b j e c t K e y a n y T y p e z b w N T n L X > < a : K e y V a l u e O f D i a g r a m O b j e c t K e y a n y T y p e z b w N T n L X > < a : K e y > < K e y > T a b l e s \ d i m _ p r o d u c t s _ t a b l e \ C o l u m n s \ P r o d u c t   I D < / K e y > < / a : K e y > < a : V a l u e   i : t y p e = " D i a g r a m D i s p l a y N o d e V i e w S t a t e " > < H e i g h t > 1 5 0 < / H e i g h t > < I s E x p a n d e d > t r u e < / I s E x p a n d e d > < W i d t h > 2 0 0 < / W i d t h > < / a : V a l u e > < / a : K e y V a l u e O f D i a g r a m O b j e c t K e y a n y T y p e z b w N T n L X > < a : K e y V a l u e O f D i a g r a m O b j e c t K e y a n y T y p e z b w N T n L X > < a : K e y > < K e y > T a b l e s \ d i m _ p r o d u c t s _ t a b l e \ C o l u m n s \ P r o d u c t   N a m e < / K e y > < / a : K e y > < a : V a l u e   i : t y p e = " D i a g r a m D i s p l a y N o d e V i e w S t a t e " > < H e i g h t > 1 5 0 < / H e i g h t > < I s E x p a n d e d > t r u e < / I s E x p a n d e d > < W i d t h > 2 0 0 < / W i d t h > < / a : V a l u e > < / a : K e y V a l u e O f D i a g r a m O b j e c t K e y a n y T y p e z b w N T n L X > < a : K e y V a l u e O f D i a g r a m O b j e c t K e y a n y T y p e z b w N T n L X > < a : K e y > < K e y > T a b l e s \ d i m _ p r o d u c t s _ t a b l e \ C o l u m n s \ C a t e g o r y < / K e y > < / a : K e y > < a : V a l u e   i : t y p e = " D i a g r a m D i s p l a y N o d e V i e w S t a t e " > < H e i g h t > 1 5 0 < / H e i g h t > < I s E x p a n d e d > t r u e < / I s E x p a n d e d > < W i d t h > 2 0 0 < / W i d t h > < / a : V a l u e > < / a : K e y V a l u e O f D i a g r a m O b j e c t K e y a n y T y p e z b w N T n L X > < a : K e y V a l u e O f D i a g r a m O b j e c t K e y a n y T y p e z b w N T n L X > < a : K e y > < K e y > T a b l e s \ d i m _ p r o d u c t s _ t a b l e \ C o l u m n s \ S a l e s   P r i c e < / K e y > < / a : K e y > < a : V a l u e   i : t y p e = " D i a g r a m D i s p l a y N o d e V i e w S t a t e " > < H e i g h t > 1 5 0 < / H e i g h t > < I s E x p a n d e d > t r u e < / I s E x p a n d e d > < W i d t h > 2 0 0 < / W i d t h > < / a : V a l u e > < / a : K e y V a l u e O f D i a g r a m O b j e c t K e y a n y T y p e z b w N T n L X > < a : K e y V a l u e O f D i a g r a m O b j e c t K e y a n y T y p e z b w N T n L X > < a : K e y > < K e y > T a b l e s \ d i m _ p r o d u c t s _ t a b l e \ C o l u m n s \ C o s t   P r i c e < / K e y > < / a : K e y > < a : V a l u e   i : t y p e = " D i a g r a m D i s p l a y N o d e V i e w S t a t e " > < H e i g h t > 1 5 0 < / H e i g h t > < I s E x p a n d e d > t r u e < / I s E x p a n d e d > < W i d t h > 2 0 0 < / W i d t h > < / a : V a l u e > < / a : K e y V a l u e O f D i a g r a m O b j e c t K e y a n y T y p e z b w N T n L X > < a : K e y V a l u e O f D i a g r a m O b j e c t K e y a n y T y p e z b w N T n L X > < a : K e y > < K e y > R e l a t i o n s h i p s \ & l t ; T a b l e s \ f a c t _ t a b l e \ C o l u m n s \ S a l e s   P e r s o n   I D & g t ; - & l t ; T a b l e s \ d i m _ s a l e s _ p e r s o n s _ t a b l e \ C o l u m n s \ S a l e s   P e r s o n   I D & g t ; < / K e y > < / a : K e y > < a : V a l u e   i : t y p e = " D i a g r a m D i s p l a y L i n k V i e w S t a t e " > < A u t o m a t i o n P r o p e r t y H e l p e r T e x t > E n d   p o i n t   1 :   ( 4 6 6 . 8 , 3 0 7 ) .   E n d   p o i n t   2 :   ( 3 3 9 . 3 1 1 4 3 1 7 0 2 9 9 7 , 6 5 )   < / A u t o m a t i o n P r o p e r t y H e l p e r T e x t > < L a y e d O u t > t r u e < / L a y e d O u t > < P o i n t s   x m l n s : b = " h t t p : / / s c h e m a s . d a t a c o n t r a c t . o r g / 2 0 0 4 / 0 7 / S y s t e m . W i n d o w s " > < b : P o i n t > < b : _ x > 4 6 6 . 7 9 9 9 9 9 9 9 9 9 9 9 8 4 < / b : _ x > < b : _ y > 3 0 7 < / b : _ y > < / b : P o i n t > < b : P o i n t > < b : _ x > 3 7 2 . 8 1 1 4 3 1 5 6 7 6 6 5 7 5 < / b : _ x > < b : _ y > 3 0 7 < / b : _ y > < / b : P o i n t > < b : P o i n t > < b : _ x > 3 7 0 . 8 1 1 4 3 1 5 6 7 6 6 5 7 5 < / b : _ x > < b : _ y > 3 0 5 < / b : _ y > < / b : P o i n t > < b : P o i n t > < b : _ x > 3 7 0 . 8 1 1 4 3 1 5 6 7 6 6 5 7 5 < / b : _ x > < b : _ y > 6 7 < / b : _ y > < / b : P o i n t > < b : P o i n t > < b : _ x > 3 6 8 . 8 1 1 4 3 1 5 6 7 6 6 5 7 5 < / b : _ x > < b : _ y > 6 5 < / b : _ y > < / b : P o i n t > < b : P o i n t > < b : _ x > 3 3 9 . 3 1 1 4 3 1 7 0 2 9 9 7 2 < / b : _ x > < b : _ y > 6 5 < / b : _ y > < / b : P o i n t > < / P o i n t s > < / a : V a l u e > < / a : K e y V a l u e O f D i a g r a m O b j e c t K e y a n y T y p e z b w N T n L X > < a : K e y V a l u e O f D i a g r a m O b j e c t K e y a n y T y p e z b w N T n L X > < a : K e y > < K e y > R e l a t i o n s h i p s \ & l t ; T a b l e s \ f a c t _ t a b l e \ C o l u m n s \ S a l e s   P e r s o n   I D & g t ; - & l t ; T a b l e s \ d i m _ s a l e s _ p e r s o n s _ t a b l e \ C o l u m n s \ S a l e s   P e r s o n   I D & g t ; \ F K < / K e y > < / a : K e y > < a : V a l u e   i : t y p e = " D i a g r a m D i s p l a y L i n k E n d p o i n t V i e w S t a t e " > < H e i g h t > 1 6 < / H e i g h t > < L a b e l L o c a t i o n   x m l n s : b = " h t t p : / / s c h e m a s . d a t a c o n t r a c t . o r g / 2 0 0 4 / 0 7 / S y s t e m . W i n d o w s " > < b : _ x > 4 6 6 . 7 9 9 9 9 9 9 9 9 9 9 9 8 4 < / b : _ x > < b : _ y > 2 9 9 < / b : _ y > < / L a b e l L o c a t i o n > < L o c a t i o n   x m l n s : b = " h t t p : / / s c h e m a s . d a t a c o n t r a c t . o r g / 2 0 0 4 / 0 7 / S y s t e m . W i n d o w s " > < b : _ x > 4 8 2 . 7 9 9 9 9 9 9 9 9 9 9 9 7 3 < / b : _ x > < b : _ y > 3 0 7 < / b : _ y > < / L o c a t i o n > < S h a p e R o t a t e A n g l e > 1 8 0 < / S h a p e R o t a t e A n g l e > < W i d t h > 1 6 < / W i d t h > < / a : V a l u e > < / a : K e y V a l u e O f D i a g r a m O b j e c t K e y a n y T y p e z b w N T n L X > < a : K e y V a l u e O f D i a g r a m O b j e c t K e y a n y T y p e z b w N T n L X > < a : K e y > < K e y > R e l a t i o n s h i p s \ & l t ; T a b l e s \ f a c t _ t a b l e \ C o l u m n s \ S a l e s   P e r s o n   I D & g t ; - & l t ; T a b l e s \ d i m _ s a l e s _ p e r s o n s _ t a b l e \ C o l u m n s \ S a l e s   P e r s o n   I D & g t ; \ P K < / K e y > < / a : K e y > < a : V a l u e   i : t y p e = " D i a g r a m D i s p l a y L i n k E n d p o i n t V i e w S t a t e " > < H e i g h t > 1 6 < / H e i g h t > < L a b e l L o c a t i o n   x m l n s : b = " h t t p : / / s c h e m a s . d a t a c o n t r a c t . o r g / 2 0 0 4 / 0 7 / S y s t e m . W i n d o w s " > < b : _ x > 3 2 3 . 3 1 1 4 3 1 7 0 2 9 9 7 2 < / b : _ x > < b : _ y > 5 7 < / b : _ y > < / L a b e l L o c a t i o n > < L o c a t i o n   x m l n s : b = " h t t p : / / s c h e m a s . d a t a c o n t r a c t . o r g / 2 0 0 4 / 0 7 / S y s t e m . W i n d o w s " > < b : _ x > 3 2 3 . 3 1 1 4 3 1 7 0 2 9 9 7 3 1 < / b : _ x > < b : _ y > 6 5 < / b : _ y > < / L o c a t i o n > < S h a p e R o t a t e A n g l e > 3 6 0 < / S h a p e R o t a t e A n g l e > < W i d t h > 1 6 < / W i d t h > < / a : V a l u e > < / a : K e y V a l u e O f D i a g r a m O b j e c t K e y a n y T y p e z b w N T n L X > < a : K e y V a l u e O f D i a g r a m O b j e c t K e y a n y T y p e z b w N T n L X > < a : K e y > < K e y > R e l a t i o n s h i p s \ & l t ; T a b l e s \ f a c t _ t a b l e \ C o l u m n s \ S a l e s   P e r s o n   I D & g t ; - & l t ; T a b l e s \ d i m _ s a l e s _ p e r s o n s _ t a b l e \ C o l u m n s \ S a l e s   P e r s o n   I D & g t ; \ C r o s s F i l t e r < / K e y > < / a : K e y > < a : V a l u e   i : t y p e = " D i a g r a m D i s p l a y L i n k C r o s s F i l t e r V i e w S t a t e " > < P o i n t s   x m l n s : b = " h t t p : / / s c h e m a s . d a t a c o n t r a c t . o r g / 2 0 0 4 / 0 7 / S y s t e m . W i n d o w s " > < b : P o i n t > < b : _ x > 4 6 6 . 7 9 9 9 9 9 9 9 9 9 9 9 8 4 < / b : _ x > < b : _ y > 3 0 7 < / b : _ y > < / b : P o i n t > < b : P o i n t > < b : _ x > 3 7 2 . 8 1 1 4 3 1 5 6 7 6 6 5 7 5 < / b : _ x > < b : _ y > 3 0 7 < / b : _ y > < / b : P o i n t > < b : P o i n t > < b : _ x > 3 7 0 . 8 1 1 4 3 1 5 6 7 6 6 5 7 5 < / b : _ x > < b : _ y > 3 0 5 < / b : _ y > < / b : P o i n t > < b : P o i n t > < b : _ x > 3 7 0 . 8 1 1 4 3 1 5 6 7 6 6 5 7 5 < / b : _ x > < b : _ y > 6 7 < / b : _ y > < / b : P o i n t > < b : P o i n t > < b : _ x > 3 6 8 . 8 1 1 4 3 1 5 6 7 6 6 5 7 5 < / b : _ x > < b : _ y > 6 5 < / b : _ y > < / b : P o i n t > < b : P o i n t > < b : _ x > 3 3 9 . 3 1 1 4 3 1 7 0 2 9 9 7 2 < / b : _ x > < b : _ y > 6 5 < / b : _ y > < / b : P o i n t > < / P o i n t s > < / a : V a l u e > < / a : K e y V a l u e O f D i a g r a m O b j e c t K e y a n y T y p e z b w N T n L X > < a : K e y V a l u e O f D i a g r a m O b j e c t K e y a n y T y p e z b w N T n L X > < a : K e y > < K e y > R e l a t i o n s h i p s \ & l t ; T a b l e s \ f a c t _ t a b l e \ C o l u m n s \ O r d e r   D a t e & g t ; - & l t ; T a b l e s \ d i m _ d a t e \ C o l u m n s \ O r d e r   D a t e & g t ; < / K e y > < / a : K e y > < a : V a l u e   i : t y p e = " D i a g r a m D i s p l a y L i n k V i e w S t a t e " > < A u t o m a t i o n P r o p e r t y H e l p e r T e x t > E n d   p o i n t   1 :   ( 5 7 2 . 7 9 9 9 9 9 5 6 7 6 6 6 , 2 2 6 ) .   E n d   p o i n t   2 :   ( 5 2 6 . 4 1 5 2 4 2 5 6 7 6 6 6 , 1 7 5 . 6 )   < / A u t o m a t i o n P r o p e r t y H e l p e r T e x t > < L a y e d O u t > t r u e < / L a y e d O u t > < P o i n t s   x m l n s : b = " h t t p : / / s c h e m a s . d a t a c o n t r a c t . o r g / 2 0 0 4 / 0 7 / S y s t e m . W i n d o w s " > < b : P o i n t > < b : _ x > 5 7 2 . 7 9 9 9 9 9 5 6 7 6 6 5 7 4 < / b : _ x > < b : _ y > 2 2 6 < / b : _ y > < / b : P o i n t > < b : P o i n t > < b : _ x > 5 7 2 . 7 9 9 9 9 9 5 6 7 6 6 5 7 4 < / b : _ x > < b : _ y > 2 0 5 . 3 < / b : _ y > < / b : P o i n t > < b : P o i n t > < b : _ x > 5 7 0 . 7 9 9 9 9 9 5 6 7 6 6 5 7 4 < / b : _ x > < b : _ y > 2 0 3 . 3 < / b : _ y > < / b : P o i n t > < b : P o i n t > < b : _ x > 5 2 8 . 4 1 5 2 4 2 5 6 7 6 6 5 7 < / b : _ x > < b : _ y > 2 0 3 . 3 < / b : _ y > < / b : P o i n t > < b : P o i n t > < b : _ x > 5 2 6 . 4 1 5 2 4 2 5 6 7 6 6 5 7 < / b : _ x > < b : _ y > 2 0 1 . 3 < / b : _ y > < / b : P o i n t > < b : P o i n t > < b : _ x > 5 2 6 . 4 1 5 2 4 2 5 6 7 6 6 5 7 < / b : _ x > < b : _ y > 1 7 5 . 5 9 9 9 9 9 9 9 9 9 9 9 9 7 < / b : _ y > < / b : P o i n t > < / P o i n t s > < / a : V a l u e > < / a : K e y V a l u e O f D i a g r a m O b j e c t K e y a n y T y p e z b w N T n L X > < a : K e y V a l u e O f D i a g r a m O b j e c t K e y a n y T y p e z b w N T n L X > < a : K e y > < K e y > R e l a t i o n s h i p s \ & l t ; T a b l e s \ f a c t _ t a b l e \ C o l u m n s \ O r d e r   D a t e & g t ; - & l t ; T a b l e s \ d i m _ d a t e \ C o l u m n s \ O r d e r   D a t e & g t ; \ F K < / K e y > < / a : K e y > < a : V a l u e   i : t y p e = " D i a g r a m D i s p l a y L i n k E n d p o i n t V i e w S t a t e " > < H e i g h t > 1 6 < / H e i g h t > < L a b e l L o c a t i o n   x m l n s : b = " h t t p : / / s c h e m a s . d a t a c o n t r a c t . o r g / 2 0 0 4 / 0 7 / S y s t e m . W i n d o w s " > < b : _ x > 5 6 4 . 7 9 9 9 9 9 5 6 7 6 6 5 7 4 < / b : _ x > < b : _ y > 2 2 6 < / b : _ y > < / L a b e l L o c a t i o n > < L o c a t i o n   x m l n s : b = " h t t p : / / s c h e m a s . d a t a c o n t r a c t . o r g / 2 0 0 4 / 0 7 / S y s t e m . W i n d o w s " > < b : _ x > 5 7 2 . 7 9 9 9 9 9 5 6 7 6 6 5 7 4 < / b : _ x > < b : _ y > 2 4 2 < / b : _ y > < / L o c a t i o n > < S h a p e R o t a t e A n g l e > 2 7 0 < / S h a p e R o t a t e A n g l e > < W i d t h > 1 6 < / W i d t h > < / a : V a l u e > < / a : K e y V a l u e O f D i a g r a m O b j e c t K e y a n y T y p e z b w N T n L X > < a : K e y V a l u e O f D i a g r a m O b j e c t K e y a n y T y p e z b w N T n L X > < a : K e y > < K e y > R e l a t i o n s h i p s \ & l t ; T a b l e s \ f a c t _ t a b l e \ C o l u m n s \ O r d e r   D a t e & g t ; - & l t ; T a b l e s \ d i m _ d a t e \ C o l u m n s \ O r d e r   D a t e & g t ; \ P K < / K e y > < / a : K e y > < a : V a l u e   i : t y p e = " D i a g r a m D i s p l a y L i n k E n d p o i n t V i e w S t a t e " > < H e i g h t > 1 6 < / H e i g h t > < L a b e l L o c a t i o n   x m l n s : b = " h t t p : / / s c h e m a s . d a t a c o n t r a c t . o r g / 2 0 0 4 / 0 7 / S y s t e m . W i n d o w s " > < b : _ x > 5 1 8 . 4 1 5 2 4 2 5 6 7 6 6 5 7 < / b : _ x > < b : _ y > 1 5 9 . 5 9 9 9 9 9 9 9 9 9 9 9 9 7 < / b : _ y > < / L a b e l L o c a t i o n > < L o c a t i o n   x m l n s : b = " h t t p : / / s c h e m a s . d a t a c o n t r a c t . o r g / 2 0 0 4 / 0 7 / S y s t e m . W i n d o w s " > < b : _ x > 5 2 6 . 4 1 5 2 4 2 5 6 7 6 6 5 7 < / b : _ x > < b : _ y > 1 5 9 . 6 < / b : _ y > < / L o c a t i o n > < S h a p e R o t a t e A n g l e > 9 0 < / S h a p e R o t a t e A n g l e > < W i d t h > 1 6 < / W i d t h > < / a : V a l u e > < / a : K e y V a l u e O f D i a g r a m O b j e c t K e y a n y T y p e z b w N T n L X > < a : K e y V a l u e O f D i a g r a m O b j e c t K e y a n y T y p e z b w N T n L X > < a : K e y > < K e y > R e l a t i o n s h i p s \ & l t ; T a b l e s \ f a c t _ t a b l e \ C o l u m n s \ O r d e r   D a t e & g t ; - & l t ; T a b l e s \ d i m _ d a t e \ C o l u m n s \ O r d e r   D a t e & g t ; \ C r o s s F i l t e r < / K e y > < / a : K e y > < a : V a l u e   i : t y p e = " D i a g r a m D i s p l a y L i n k C r o s s F i l t e r V i e w S t a t e " > < P o i n t s   x m l n s : b = " h t t p : / / s c h e m a s . d a t a c o n t r a c t . o r g / 2 0 0 4 / 0 7 / S y s t e m . W i n d o w s " > < b : P o i n t > < b : _ x > 5 7 2 . 7 9 9 9 9 9 5 6 7 6 6 5 7 4 < / b : _ x > < b : _ y > 2 2 6 < / b : _ y > < / b : P o i n t > < b : P o i n t > < b : _ x > 5 7 2 . 7 9 9 9 9 9 5 6 7 6 6 5 7 4 < / b : _ x > < b : _ y > 2 0 5 . 3 < / b : _ y > < / b : P o i n t > < b : P o i n t > < b : _ x > 5 7 0 . 7 9 9 9 9 9 5 6 7 6 6 5 7 4 < / b : _ x > < b : _ y > 2 0 3 . 3 < / b : _ y > < / b : P o i n t > < b : P o i n t > < b : _ x > 5 2 8 . 4 1 5 2 4 2 5 6 7 6 6 5 7 < / b : _ x > < b : _ y > 2 0 3 . 3 < / b : _ y > < / b : P o i n t > < b : P o i n t > < b : _ x > 5 2 6 . 4 1 5 2 4 2 5 6 7 6 6 5 7 < / b : _ x > < b : _ y > 2 0 1 . 3 < / b : _ y > < / b : P o i n t > < b : P o i n t > < b : _ x > 5 2 6 . 4 1 5 2 4 2 5 6 7 6 6 5 7 < / b : _ x > < b : _ y > 1 7 5 . 5 9 9 9 9 9 9 9 9 9 9 9 9 7 < / b : _ y > < / b : P o i n t > < / P o i n t s > < / a : V a l u e > < / a : K e y V a l u e O f D i a g r a m O b j e c t K e y a n y T y p e z b w N T n L X > < a : K e y V a l u e O f D i a g r a m O b j e c t K e y a n y T y p e z b w N T n L X > < a : K e y > < K e y > R e l a t i o n s h i p s \ & l t ; T a b l e s \ f a c t _ t a b l e \ C o l u m n s \ P r o d u c t   I D & g t ; - & l t ; T a b l e s \ d i m _ p r o d u c t s _ t a b l e \ C o l u m n s \ P r o d u c t   I D & g t ; < / K e y > < / a : K e y > < a : V a l u e   i : t y p e = " D i a g r a m D i s p l a y L i n k V i e w S t a t e " > < A u t o m a t i o n P r o p e r t y H e l p e r T e x t > E n d   p o i n t   1 :   ( 6 9 8 . 8 , 3 4 7 ) .   E n d   p o i n t   2 :   ( 7 1 9 . 7 9 9 9 9 9 5 6 7 6 6 6 , 4 0 8 . 8 )   < / A u t o m a t i o n P r o p e r t y H e l p e r T e x t > < L a y e d O u t > t r u e < / L a y e d O u t > < P o i n t s   x m l n s : b = " h t t p : / / s c h e m a s . d a t a c o n t r a c t . o r g / 2 0 0 4 / 0 7 / S y s t e m . W i n d o w s " > < b : P o i n t > < b : _ x > 6 9 8 . 7 9 9 9 9 9 9 9 9 9 9 9 7 3 < / b : _ x > < b : _ y > 3 4 7 < / b : _ y > < / b : P o i n t > < b : P o i n t > < b : _ x > 7 1 7 . 7 9 9 9 9 9 5 6 7 6 6 5 7 4 < / b : _ x > < b : _ y > 3 4 7 < / b : _ y > < / b : P o i n t > < b : P o i n t > < b : _ x > 7 1 9 . 7 9 9 9 9 9 5 6 7 6 6 5 7 4 < / b : _ x > < b : _ y > 3 4 9 < / b : _ y > < / b : P o i n t > < b : P o i n t > < b : _ x > 7 1 9 . 7 9 9 9 9 9 5 6 7 6 6 5 7 4 < / b : _ x > < b : _ y > 4 0 8 . 7 9 9 9 9 9 9 9 9 9 9 9 9 5 < / b : _ y > < / b : P o i n t > < / P o i n t s > < / a : V a l u e > < / a : K e y V a l u e O f D i a g r a m O b j e c t K e y a n y T y p e z b w N T n L X > < a : K e y V a l u e O f D i a g r a m O b j e c t K e y a n y T y p e z b w N T n L X > < a : K e y > < K e y > R e l a t i o n s h i p s \ & l t ; T a b l e s \ f a c t _ t a b l e \ C o l u m n s \ P r o d u c t   I D & g t ; - & l t ; T a b l e s \ d i m _ p r o d u c t s _ t a b l e \ C o l u m n s \ P r o d u c t   I D & g t ; \ F K < / K e y > < / a : K e y > < a : V a l u e   i : t y p e = " D i a g r a m D i s p l a y L i n k E n d p o i n t V i e w S t a t e " > < H e i g h t > 1 6 < / H e i g h t > < L a b e l L o c a t i o n   x m l n s : b = " h t t p : / / s c h e m a s . d a t a c o n t r a c t . o r g / 2 0 0 4 / 0 7 / S y s t e m . W i n d o w s " > < b : _ x > 6 8 2 . 7 9 9 9 9 9 9 9 9 9 9 9 7 3 < / b : _ x > < b : _ y > 3 3 9 < / b : _ y > < / L a b e l L o c a t i o n > < L o c a t i o n   x m l n s : b = " h t t p : / / s c h e m a s . d a t a c o n t r a c t . o r g / 2 0 0 4 / 0 7 / S y s t e m . W i n d o w s " > < b : _ x > 6 8 2 . 7 9 9 9 9 9 9 9 9 9 9 9 7 3 < / b : _ x > < b : _ y > 3 4 7 < / b : _ y > < / L o c a t i o n > < S h a p e R o t a t e A n g l e > 3 6 0 < / S h a p e R o t a t e A n g l e > < W i d t h > 1 6 < / W i d t h > < / a : V a l u e > < / a : K e y V a l u e O f D i a g r a m O b j e c t K e y a n y T y p e z b w N T n L X > < a : K e y V a l u e O f D i a g r a m O b j e c t K e y a n y T y p e z b w N T n L X > < a : K e y > < K e y > R e l a t i o n s h i p s \ & l t ; T a b l e s \ f a c t _ t a b l e \ C o l u m n s \ P r o d u c t   I D & g t ; - & l t ; T a b l e s \ d i m _ p r o d u c t s _ t a b l e \ C o l u m n s \ P r o d u c t   I D & g t ; \ P K < / K e y > < / a : K e y > < a : V a l u e   i : t y p e = " D i a g r a m D i s p l a y L i n k E n d p o i n t V i e w S t a t e " > < H e i g h t > 1 6 < / H e i g h t > < L a b e l L o c a t i o n   x m l n s : b = " h t t p : / / s c h e m a s . d a t a c o n t r a c t . o r g / 2 0 0 4 / 0 7 / S y s t e m . W i n d o w s " > < b : _ x > 7 1 1 . 7 9 9 9 9 9 5 6 7 6 6 5 7 4 < / b : _ x > < b : _ y > 4 0 8 . 7 9 9 9 9 9 9 9 9 9 9 9 9 5 < / b : _ y > < / L a b e l L o c a t i o n > < L o c a t i o n   x m l n s : b = " h t t p : / / s c h e m a s . d a t a c o n t r a c t . o r g / 2 0 0 4 / 0 7 / S y s t e m . W i n d o w s " > < b : _ x > 7 1 9 . 7 9 9 9 9 9 5 6 7 6 6 5 7 4 < / b : _ x > < b : _ y > 4 2 4 . 7 9 9 9 9 9 9 9 9 9 9 9 9 5 < / b : _ y > < / L o c a t i o n > < S h a p e R o t a t e A n g l e > 2 7 0 < / S h a p e R o t a t e A n g l e > < W i d t h > 1 6 < / W i d t h > < / a : V a l u e > < / a : K e y V a l u e O f D i a g r a m O b j e c t K e y a n y T y p e z b w N T n L X > < a : K e y V a l u e O f D i a g r a m O b j e c t K e y a n y T y p e z b w N T n L X > < a : K e y > < K e y > R e l a t i o n s h i p s \ & l t ; T a b l e s \ f a c t _ t a b l e \ C o l u m n s \ P r o d u c t   I D & g t ; - & l t ; T a b l e s \ d i m _ p r o d u c t s _ t a b l e \ C o l u m n s \ P r o d u c t   I D & g t ; \ C r o s s F i l t e r < / K e y > < / a : K e y > < a : V a l u e   i : t y p e = " D i a g r a m D i s p l a y L i n k C r o s s F i l t e r V i e w S t a t e " > < P o i n t s   x m l n s : b = " h t t p : / / s c h e m a s . d a t a c o n t r a c t . o r g / 2 0 0 4 / 0 7 / S y s t e m . W i n d o w s " > < b : P o i n t > < b : _ x > 6 9 8 . 7 9 9 9 9 9 9 9 9 9 9 9 7 3 < / b : _ x > < b : _ y > 3 4 7 < / b : _ y > < / b : P o i n t > < b : P o i n t > < b : _ x > 7 1 7 . 7 9 9 9 9 9 5 6 7 6 6 5 7 4 < / b : _ x > < b : _ y > 3 4 7 < / b : _ y > < / b : P o i n t > < b : P o i n t > < b : _ x > 7 1 9 . 7 9 9 9 9 9 5 6 7 6 6 5 7 4 < / b : _ x > < b : _ y > 3 4 9 < / b : _ y > < / b : P o i n t > < b : P o i n t > < b : _ x > 7 1 9 . 7 9 9 9 9 9 5 6 7 6 6 5 7 4 < / b : _ x > < b : _ y > 4 0 8 . 7 9 9 9 9 9 9 9 9 9 9 9 9 5 < / b : _ y > < / b : P o i n t > < / P o i n t s > < / a : V a l u e > < / a : K e y V a l u e O f D i a g r a m O b j e c t K e y a n y T y p e z b w N T n L X > < a : K e y V a l u e O f D i a g r a m O b j e c t K e y a n y T y p e z b w N T n L X > < a : K e y > < K e y > R e l a t i o n s h i p s \ & l t ; T a b l e s \ f a c t _ t a b l e \ C o l u m n s \ C u s t o m e r   I D & g t ; - & l t ; T a b l e s \ d i m _ c u s t o m e r s _ t a b l e \ C o l u m n s \ C u s t o m e r   I D & g t ; < / K e y > < / a : K e y > < a : V a l u e   i : t y p e = " D i a g r a m D i s p l a y L i n k V i e w S t a t e " > < A u t o m a t i o n P r o p e r t y H e l p e r T e x t > E n d   p o i n t   1 :   ( 6 9 8 . 8 , 2 8 7 ) .   E n d   p o i n t   2 :   ( 6 8 6 . 3 1 9 0 5 2 8 3 8 3 2 9 , 6 5 )   < / A u t o m a t i o n P r o p e r t y H e l p e r T e x t > < L a y e d O u t > t r u e < / L a y e d O u t > < P o i n t s   x m l n s : b = " h t t p : / / s c h e m a s . d a t a c o n t r a c t . o r g / 2 0 0 4 / 0 7 / S y s t e m . W i n d o w s " > < b : P o i n t > < b : _ x > 6 9 8 . 7 9 9 9 9 9 9 9 9 9 9 9 7 3 < / b : _ x > < b : _ y > 2 8 7 < / b : _ y > < / b : P o i n t > < b : P o i n t > < b : _ x > 7 0 0 . 2 9 9 9 9 9 5 5 3 6 6 5 6 6 < / b : _ x > < b : _ y > 2 8 7 < / b : _ y > < / b : P o i n t > < b : P o i n t > < b : _ x > 7 0 2 . 2 9 9 9 9 9 5 5 3 6 6 5 6 6 < / b : _ x > < b : _ y > 2 8 5 < / b : _ y > < / b : P o i n t > < b : P o i n t > < b : _ x > 7 0 2 . 2 9 9 9 9 9 5 5 3 6 6 5 6 6 < / b : _ x > < b : _ y > 2 0 0 . 5 < / b : _ y > < / b : P o i n t > < b : P o i n t > < b : _ x > 7 0 0 . 2 9 9 9 9 9 5 5 3 6 6 5 6 6 < / b : _ x > < b : _ y > 1 9 8 . 5 < / b : _ y > < / b : P o i n t > < b : P o i n t > < b : _ x > 6 7 9 . 8 1 9 0 5 2 5 8 1 6 6 5 5 7 < / b : _ x > < b : _ y > 1 9 8 . 5 < / b : _ y > < / b : P o i n t > < b : P o i n t > < b : _ x > 6 7 7 . 8 1 9 0 5 2 5 8 1 6 6 5 5 7 < / b : _ x > < b : _ y > 1 9 6 . 5 < / b : _ y > < / b : P o i n t > < b : P o i n t > < b : _ x > 6 7 7 . 8 1 9 0 5 2 5 8 1 6 6 5 5 7 < / b : _ x > < b : _ y > 6 7 < / b : _ y > < / b : P o i n t > < b : P o i n t > < b : _ x > 6 7 9 . 8 1 9 0 5 2 5 8 1 6 6 5 5 7 < / b : _ x > < b : _ y > 6 5 < / b : _ y > < / b : P o i n t > < b : P o i n t > < b : _ x > 6 8 6 . 3 1 9 0 5 2 8 3 8 3 2 9 0 7 < / b : _ x > < b : _ y > 6 5 < / b : _ y > < / b : P o i n t > < / P o i n t s > < / a : V a l u e > < / a : K e y V a l u e O f D i a g r a m O b j e c t K e y a n y T y p e z b w N T n L X > < a : K e y V a l u e O f D i a g r a m O b j e c t K e y a n y T y p e z b w N T n L X > < a : K e y > < K e y > R e l a t i o n s h i p s \ & l t ; T a b l e s \ f a c t _ t a b l e \ C o l u m n s \ C u s t o m e r   I D & g t ; - & l t ; T a b l e s \ d i m _ c u s t o m e r s _ t a b l e \ C o l u m n s \ C u s t o m e r   I D & g t ; \ F K < / K e y > < / a : K e y > < a : V a l u e   i : t y p e = " D i a g r a m D i s p l a y L i n k E n d p o i n t V i e w S t a t e " > < H e i g h t > 1 6 < / H e i g h t > < L a b e l L o c a t i o n   x m l n s : b = " h t t p : / / s c h e m a s . d a t a c o n t r a c t . o r g / 2 0 0 4 / 0 7 / S y s t e m . W i n d o w s " > < b : _ x > 6 8 2 . 7 9 9 9 9 9 9 9 9 9 9 9 7 3 < / b : _ x > < b : _ y > 2 7 9 < / b : _ y > < / L a b e l L o c a t i o n > < L o c a t i o n   x m l n s : b = " h t t p : / / s c h e m a s . d a t a c o n t r a c t . o r g / 2 0 0 4 / 0 7 / S y s t e m . W i n d o w s " > < b : _ x > 6 8 2 . 7 9 9 9 9 9 9 9 9 9 9 9 7 3 < / b : _ x > < b : _ y > 2 8 7 < / b : _ y > < / L o c a t i o n > < S h a p e R o t a t e A n g l e > 3 6 0 < / S h a p e R o t a t e A n g l e > < W i d t h > 1 6 < / W i d t h > < / a : V a l u e > < / a : K e y V a l u e O f D i a g r a m O b j e c t K e y a n y T y p e z b w N T n L X > < a : K e y V a l u e O f D i a g r a m O b j e c t K e y a n y T y p e z b w N T n L X > < a : K e y > < K e y > R e l a t i o n s h i p s \ & l t ; T a b l e s \ f a c t _ t a b l e \ C o l u m n s \ C u s t o m e r   I D & g t ; - & l t ; T a b l e s \ d i m _ c u s t o m e r s _ t a b l e \ C o l u m n s \ C u s t o m e r   I D & g t ; \ P K < / K e y > < / a : K e y > < a : V a l u e   i : t y p e = " D i a g r a m D i s p l a y L i n k E n d p o i n t V i e w S t a t e " > < H e i g h t > 1 6 < / H e i g h t > < L a b e l L o c a t i o n   x m l n s : b = " h t t p : / / s c h e m a s . d a t a c o n t r a c t . o r g / 2 0 0 4 / 0 7 / S y s t e m . W i n d o w s " > < b : _ x > 6 8 6 . 3 1 9 0 5 2 8 3 8 3 2 9 0 7 < / b : _ x > < b : _ y > 5 7 < / b : _ y > < / L a b e l L o c a t i o n > < L o c a t i o n   x m l n s : b = " h t t p : / / s c h e m a s . d a t a c o n t r a c t . o r g / 2 0 0 4 / 0 7 / S y s t e m . W i n d o w s " > < b : _ x > 7 0 2 . 3 1 9 0 5 2 8 3 8 3 2 9 0 7 < / b : _ x > < b : _ y > 6 5 < / b : _ y > < / L o c a t i o n > < S h a p e R o t a t e A n g l e > 1 8 0 < / S h a p e R o t a t e A n g l e > < W i d t h > 1 6 < / W i d t h > < / a : V a l u e > < / a : K e y V a l u e O f D i a g r a m O b j e c t K e y a n y T y p e z b w N T n L X > < a : K e y V a l u e O f D i a g r a m O b j e c t K e y a n y T y p e z b w N T n L X > < a : K e y > < K e y > R e l a t i o n s h i p s \ & l t ; T a b l e s \ f a c t _ t a b l e \ C o l u m n s \ C u s t o m e r   I D & g t ; - & l t ; T a b l e s \ d i m _ c u s t o m e r s _ t a b l e \ C o l u m n s \ C u s t o m e r   I D & g t ; \ C r o s s F i l t e r < / K e y > < / a : K e y > < a : V a l u e   i : t y p e = " D i a g r a m D i s p l a y L i n k C r o s s F i l t e r V i e w S t a t e " > < P o i n t s   x m l n s : b = " h t t p : / / s c h e m a s . d a t a c o n t r a c t . o r g / 2 0 0 4 / 0 7 / S y s t e m . W i n d o w s " > < b : P o i n t > < b : _ x > 6 9 8 . 7 9 9 9 9 9 9 9 9 9 9 9 7 3 < / b : _ x > < b : _ y > 2 8 7 < / b : _ y > < / b : P o i n t > < b : P o i n t > < b : _ x > 7 0 0 . 2 9 9 9 9 9 5 5 3 6 6 5 6 6 < / b : _ x > < b : _ y > 2 8 7 < / b : _ y > < / b : P o i n t > < b : P o i n t > < b : _ x > 7 0 2 . 2 9 9 9 9 9 5 5 3 6 6 5 6 6 < / b : _ x > < b : _ y > 2 8 5 < / b : _ y > < / b : P o i n t > < b : P o i n t > < b : _ x > 7 0 2 . 2 9 9 9 9 9 5 5 3 6 6 5 6 6 < / b : _ x > < b : _ y > 2 0 0 . 5 < / b : _ y > < / b : P o i n t > < b : P o i n t > < b : _ x > 7 0 0 . 2 9 9 9 9 9 5 5 3 6 6 5 6 6 < / b : _ x > < b : _ y > 1 9 8 . 5 < / b : _ y > < / b : P o i n t > < b : P o i n t > < b : _ x > 6 7 9 . 8 1 9 0 5 2 5 8 1 6 6 5 5 7 < / b : _ x > < b : _ y > 1 9 8 . 5 < / b : _ y > < / b : P o i n t > < b : P o i n t > < b : _ x > 6 7 7 . 8 1 9 0 5 2 5 8 1 6 6 5 5 7 < / b : _ x > < b : _ y > 1 9 6 . 5 < / b : _ y > < / b : P o i n t > < b : P o i n t > < b : _ x > 6 7 7 . 8 1 9 0 5 2 5 8 1 6 6 5 5 7 < / b : _ x > < b : _ y > 6 7 < / b : _ y > < / b : P o i n t > < b : P o i n t > < b : _ x > 6 7 9 . 8 1 9 0 5 2 5 8 1 6 6 5 5 7 < / b : _ x > < b : _ y > 6 5 < / b : _ y > < / b : P o i n t > < b : P o i n t > < b : _ x > 6 8 6 . 3 1 9 0 5 2 8 3 8 3 2 9 0 7 < / b : _ x > < b : _ y > 6 5 < / b : _ y > < / b : P o i n t > < / P o i n t s > < / a : V a l u e > < / a : K e y V a l u e O f D i a g r a m O b j e c t K e y a n y T y p e z b w N T n L X > < a : K e y V a l u e O f D i a g r a m O b j e c t K e y a n y T y p e z b w N T n L X > < a : K e y > < K e y > R e l a t i o n s h i p s \ & l t ; T a b l e s \ m o n t h l y _ s t o r e _ t a r g e t s \ C o l u m n s \ D a t e & g t ; - & l t ; T a b l e s \ d i m _ d a t e \ C o l u m n s \ O r d e r   D a t e & g t ; < / K e y > < / a : K e y > < a : V a l u e   i : t y p e = " D i a g r a m D i s p l a y L i n k V i e w S t a t e " > < A u t o m a t i o n P r o p e r t y H e l p e r T e x t > E n d   p o i n t   1 :   ( 2 6 6 . 7 1 9 0 5 2 8 3 8 3 2 9 , 3 7 3 . 4 ) .   E n d   p o i n t   2 :   ( 4 2 0 . 4 1 5 2 4 2 2 7 0 6 6 3 , 7 4 . 6 )   < / A u t o m a t i o n P r o p e r t y H e l p e r T e x t > < L a y e d O u t > t r u e < / L a y e d O u t > < P o i n t s   x m l n s : b = " h t t p : / / s c h e m a s . d a t a c o n t r a c t . o r g / 2 0 0 4 / 0 7 / S y s t e m . W i n d o w s " > < b : P o i n t > < b : _ x > 2 6 6 . 7 1 9 0 5 2 8 3 8 3 2 9 0 5 < / b : _ x > < b : _ y > 3 7 3 . 4 < / b : _ y > < / b : P o i n t > < b : P o i n t > < b : _ x > 3 7 3 . 8 1 1 4 3 1 5 6 7 6 6 5 7 5 < / b : _ x > < b : _ y > 3 7 3 . 4 < / b : _ y > < / b : P o i n t > < b : P o i n t > < b : _ x > 3 7 5 . 8 1 1 4 3 1 5 6 7 6 6 5 7 5 < / b : _ x > < b : _ y > 3 7 1 . 4 < / b : _ y > < / b : P o i n t > < b : P o i n t > < b : _ x > 3 7 5 . 8 1 1 4 3 1 5 6 7 6 6 5 7 5 < / b : _ x > < b : _ y > 7 6 . 6 < / b : _ y > < / b : P o i n t > < b : P o i n t > < b : _ x > 3 7 7 . 8 1 1 4 3 1 5 6 7 6 6 5 7 5 < / b : _ x > < b : _ y > 7 4 . 6 < / b : _ y > < / b : P o i n t > < b : P o i n t > < b : _ x > 4 2 0 . 4 1 5 2 4 2 2 7 0 6 6 3 1 6 < / b : _ x > < b : _ y > 7 4 . 6 < / b : _ y > < / b : P o i n t > < / P o i n t s > < / a : V a l u e > < / a : K e y V a l u e O f D i a g r a m O b j e c t K e y a n y T y p e z b w N T n L X > < a : K e y V a l u e O f D i a g r a m O b j e c t K e y a n y T y p e z b w N T n L X > < a : K e y > < K e y > R e l a t i o n s h i p s \ & l t ; T a b l e s \ m o n t h l y _ s t o r e _ t a r g e t s \ C o l u m n s \ D a t e & g t ; - & l t ; T a b l e s \ d i m _ d a t e \ C o l u m n s \ O r d e r   D a t e & g t ; \ F K < / K e y > < / a : K e y > < a : V a l u e   i : t y p e = " D i a g r a m D i s p l a y L i n k E n d p o i n t V i e w S t a t e " > < H e i g h t > 1 6 < / H e i g h t > < L a b e l L o c a t i o n   x m l n s : b = " h t t p : / / s c h e m a s . d a t a c o n t r a c t . o r g / 2 0 0 4 / 0 7 / S y s t e m . W i n d o w s " > < b : _ x > 2 5 0 . 7 1 9 0 5 2 8 3 8 3 2 9 0 5 < / b : _ x > < b : _ y > 3 6 5 . 4 < / b : _ y > < / L a b e l L o c a t i o n > < L o c a t i o n   x m l n s : b = " h t t p : / / s c h e m a s . d a t a c o n t r a c t . o r g / 2 0 0 4 / 0 7 / S y s t e m . W i n d o w s " > < b : _ x > 2 5 0 . 7 1 9 0 5 2 8 3 8 3 2 9 1 6 < / b : _ x > < b : _ y > 3 7 3 . 4 < / b : _ y > < / L o c a t i o n > < S h a p e R o t a t e A n g l e > 3 6 0 < / S h a p e R o t a t e A n g l e > < W i d t h > 1 6 < / W i d t h > < / a : V a l u e > < / a : K e y V a l u e O f D i a g r a m O b j e c t K e y a n y T y p e z b w N T n L X > < a : K e y V a l u e O f D i a g r a m O b j e c t K e y a n y T y p e z b w N T n L X > < a : K e y > < K e y > R e l a t i o n s h i p s \ & l t ; T a b l e s \ m o n t h l y _ s t o r e _ t a r g e t s \ C o l u m n s \ D a t e & g t ; - & l t ; T a b l e s \ d i m _ d a t e \ C o l u m n s \ O r d e r   D a t e & g t ; \ P K < / K e y > < / a : K e y > < a : V a l u e   i : t y p e = " D i a g r a m D i s p l a y L i n k E n d p o i n t V i e w S t a t e " > < H e i g h t > 1 6 < / H e i g h t > < L a b e l L o c a t i o n   x m l n s : b = " h t t p : / / s c h e m a s . d a t a c o n t r a c t . o r g / 2 0 0 4 / 0 7 / S y s t e m . W i n d o w s " > < b : _ x > 4 2 0 . 4 1 5 2 4 2 2 7 0 6 6 3 1 6 < / b : _ x > < b : _ y > 6 6 . 6 < / b : _ y > < / L a b e l L o c a t i o n > < L o c a t i o n   x m l n s : b = " h t t p : / / s c h e m a s . d a t a c o n t r a c t . o r g / 2 0 0 4 / 0 7 / S y s t e m . W i n d o w s " > < b : _ x > 4 3 6 . 4 1 5 2 4 2 2 7 0 6 6 3 1 6 < / b : _ x > < b : _ y > 7 4 . 6 < / b : _ y > < / L o c a t i o n > < S h a p e R o t a t e A n g l e > 1 8 0 < / S h a p e R o t a t e A n g l e > < W i d t h > 1 6 < / W i d t h > < / a : V a l u e > < / a : K e y V a l u e O f D i a g r a m O b j e c t K e y a n y T y p e z b w N T n L X > < a : K e y V a l u e O f D i a g r a m O b j e c t K e y a n y T y p e z b w N T n L X > < a : K e y > < K e y > R e l a t i o n s h i p s \ & l t ; T a b l e s \ m o n t h l y _ s t o r e _ t a r g e t s \ C o l u m n s \ D a t e & g t ; - & l t ; T a b l e s \ d i m _ d a t e \ C o l u m n s \ O r d e r   D a t e & g t ; \ C r o s s F i l t e r < / K e y > < / a : K e y > < a : V a l u e   i : t y p e = " D i a g r a m D i s p l a y L i n k C r o s s F i l t e r V i e w S t a t e " > < P o i n t s   x m l n s : b = " h t t p : / / s c h e m a s . d a t a c o n t r a c t . o r g / 2 0 0 4 / 0 7 / S y s t e m . W i n d o w s " > < b : P o i n t > < b : _ x > 2 6 6 . 7 1 9 0 5 2 8 3 8 3 2 9 0 5 < / b : _ x > < b : _ y > 3 7 3 . 4 < / b : _ y > < / b : P o i n t > < b : P o i n t > < b : _ x > 3 7 3 . 8 1 1 4 3 1 5 6 7 6 6 5 7 5 < / b : _ x > < b : _ y > 3 7 3 . 4 < / b : _ y > < / b : P o i n t > < b : P o i n t > < b : _ x > 3 7 5 . 8 1 1 4 3 1 5 6 7 6 6 5 7 5 < / b : _ x > < b : _ y > 3 7 1 . 4 < / b : _ y > < / b : P o i n t > < b : P o i n t > < b : _ x > 3 7 5 . 8 1 1 4 3 1 5 6 7 6 6 5 7 5 < / b : _ x > < b : _ y > 7 6 . 6 < / b : _ y > < / b : P o i n t > < b : P o i n t > < b : _ x > 3 7 7 . 8 1 1 4 3 1 5 6 7 6 6 5 7 5 < / b : _ x > < b : _ y > 7 4 . 6 < / b : _ y > < / b : P o i n t > < b : P o i n t > < b : _ x > 4 2 0 . 4 1 5 2 4 2 2 7 0 6 6 3 1 6 < / b : _ x > < b : _ y > 7 4 . 6 < / b : _ y > < / b : P o i n t > < / P o i n t s > < / a : V a l u e > < / a : K e y V a l u e O f D i a g r a m O b j e c t K e y a n y T y p e z b w N T n L X > < a : K e y V a l u e O f D i a g r a m O b j e c t K e y a n y T y p e z b w N T n L X > < a : K e y > < K e y > R e l a t i o n s h i p s \ & l t ; T a b l e s \ m o n t h l y _ s t o r e _ t a r g e t s \ C o l u m n s \ S t o r e   I D & g t ; - & l t ; T a b l e s \ d i m _ s a l e s _ p e r s o n s _ t a b l e \ C o l u m n s \ S a l e s   P e r s o n   I D & g t ; < / K e y > < / a : K e y > < a : V a l u e   i : t y p e = " D i a g r a m D i s p l a y L i n k V i e w S t a t e " > < A u t o m a t i o n P r o p e r t y H e l p e r T e x t > E n d   p o i n t   1 :   ( 1 4 0 . 7 1 9 0 5 2 5 6 7 6 6 6 , 2 9 2 . 4 ) .   E n d   p o i n t   2 :   ( 2 1 3 . 3 1 1 4 3 1 5 6 7 6 6 6 , 1 6 6 )   < / A u t o m a t i o n P r o p e r t y H e l p e r T e x t > < L a y e d O u t > t r u e < / L a y e d O u t > < P o i n t s   x m l n s : b = " h t t p : / / s c h e m a s . d a t a c o n t r a c t . o r g / 2 0 0 4 / 0 7 / S y s t e m . W i n d o w s " > < b : P o i n t > < b : _ x > 1 4 0 . 7 1 9 0 5 2 5 6 7 6 6 5 8 1 < / b : _ x > < b : _ y > 2 9 2 . 4 0 0 0 0 0 0 0 0 0 0 0 0 9 < / b : _ y > < / b : P o i n t > < b : P o i n t > < b : _ x > 1 4 0 . 7 1 9 0 5 2 5 6 7 6 6 5 7 < / b : _ x > < b : _ y > 2 2 8 . 7 < / b : _ y > < / b : P o i n t > < b : P o i n t > < b : _ x > 1 4 2 . 7 1 9 0 5 2 5 6 7 6 6 5 7 < / b : _ x > < b : _ y > 2 2 6 . 7 < / b : _ y > < / b : P o i n t > < b : P o i n t > < b : _ x > 2 1 1 . 3 1 1 4 3 1 5 6 7 6 6 5 7 5 < / b : _ x > < b : _ y > 2 2 6 . 7 < / b : _ y > < / b : P o i n t > < b : P o i n t > < b : _ x > 2 1 3 . 3 1 1 4 3 1 5 6 7 6 6 5 7 5 < / b : _ x > < b : _ y > 2 2 4 . 7 < / b : _ y > < / b : P o i n t > < b : P o i n t > < b : _ x > 2 1 3 . 3 1 1 4 3 1 5 6 7 6 6 5 7 5 < / b : _ x > < b : _ y > 1 6 5 . 9 9 9 9 9 9 9 9 9 9 9 9 9 7 < / b : _ y > < / b : P o i n t > < / P o i n t s > < / a : V a l u e > < / a : K e y V a l u e O f D i a g r a m O b j e c t K e y a n y T y p e z b w N T n L X > < a : K e y V a l u e O f D i a g r a m O b j e c t K e y a n y T y p e z b w N T n L X > < a : K e y > < K e y > R e l a t i o n s h i p s \ & l t ; T a b l e s \ m o n t h l y _ s t o r e _ t a r g e t s \ C o l u m n s \ S t o r e   I D & g t ; - & l t ; T a b l e s \ d i m _ s a l e s _ p e r s o n s _ t a b l e \ C o l u m n s \ S a l e s   P e r s o n   I D & g t ; \ F K < / K e y > < / a : K e y > < a : V a l u e   i : t y p e = " D i a g r a m D i s p l a y L i n k E n d p o i n t V i e w S t a t e " > < H e i g h t > 1 6 < / H e i g h t > < L a b e l L o c a t i o n   x m l n s : b = " h t t p : / / s c h e m a s . d a t a c o n t r a c t . o r g / 2 0 0 4 / 0 7 / S y s t e m . W i n d o w s " > < b : _ x > 1 3 2 . 7 1 9 0 5 2 5 6 7 6 6 5 8 1 < / b : _ x > < b : _ y > 2 9 2 . 4 0 0 0 0 0 0 0 0 0 0 0 0 9 < / b : _ y > < / L a b e l L o c a t i o n > < L o c a t i o n   x m l n s : b = " h t t p : / / s c h e m a s . d a t a c o n t r a c t . o r g / 2 0 0 4 / 0 7 / S y s t e m . W i n d o w s " > < b : _ x > 1 4 0 . 7 1 9 0 5 2 5 6 7 6 6 5 8 1 < / b : _ x > < b : _ y > 3 0 8 . 4 0 0 0 0 0 0 0 0 0 0 0 0 9 < / b : _ y > < / L o c a t i o n > < S h a p e R o t a t e A n g l e > 2 7 0 < / S h a p e R o t a t e A n g l e > < W i d t h > 1 6 < / W i d t h > < / a : V a l u e > < / a : K e y V a l u e O f D i a g r a m O b j e c t K e y a n y T y p e z b w N T n L X > < a : K e y V a l u e O f D i a g r a m O b j e c t K e y a n y T y p e z b w N T n L X > < a : K e y > < K e y > R e l a t i o n s h i p s \ & l t ; T a b l e s \ m o n t h l y _ s t o r e _ t a r g e t s \ C o l u m n s \ S t o r e   I D & g t ; - & l t ; T a b l e s \ d i m _ s a l e s _ p e r s o n s _ t a b l e \ C o l u m n s \ S a l e s   P e r s o n   I D & g t ; \ P K < / K e y > < / a : K e y > < a : V a l u e   i : t y p e = " D i a g r a m D i s p l a y L i n k E n d p o i n t V i e w S t a t e " > < H e i g h t > 1 6 < / H e i g h t > < L a b e l L o c a t i o n   x m l n s : b = " h t t p : / / s c h e m a s . d a t a c o n t r a c t . o r g / 2 0 0 4 / 0 7 / S y s t e m . W i n d o w s " > < b : _ x > 2 0 5 . 3 1 1 4 3 1 5 6 7 6 6 5 7 5 < / b : _ x > < b : _ y > 1 4 9 . 9 9 9 9 9 9 9 9 9 9 9 9 9 7 < / b : _ y > < / L a b e l L o c a t i o n > < L o c a t i o n   x m l n s : b = " h t t p : / / s c h e m a s . d a t a c o n t r a c t . o r g / 2 0 0 4 / 0 7 / S y s t e m . W i n d o w s " > < b : _ x > 2 1 3 . 3 1 1 4 3 1 5 6 7 6 6 5 7 5 < / b : _ x > < b : _ y > 1 4 9 . 9 9 9 9 9 9 9 9 9 9 9 9 9 7 < / b : _ y > < / L o c a t i o n > < S h a p e R o t a t e A n g l e > 9 0 < / S h a p e R o t a t e A n g l e > < W i d t h > 1 6 < / W i d t h > < / a : V a l u e > < / a : K e y V a l u e O f D i a g r a m O b j e c t K e y a n y T y p e z b w N T n L X > < a : K e y V a l u e O f D i a g r a m O b j e c t K e y a n y T y p e z b w N T n L X > < a : K e y > < K e y > R e l a t i o n s h i p s \ & l t ; T a b l e s \ m o n t h l y _ s t o r e _ t a r g e t s \ C o l u m n s \ S t o r e   I D & g t ; - & l t ; T a b l e s \ d i m _ s a l e s _ p e r s o n s _ t a b l e \ C o l u m n s \ S a l e s   P e r s o n   I D & g t ; \ C r o s s F i l t e r < / K e y > < / a : K e y > < a : V a l u e   i : t y p e = " D i a g r a m D i s p l a y L i n k C r o s s F i l t e r V i e w S t a t e " > < P o i n t s   x m l n s : b = " h t t p : / / s c h e m a s . d a t a c o n t r a c t . o r g / 2 0 0 4 / 0 7 / S y s t e m . W i n d o w s " > < b : P o i n t > < b : _ x > 1 4 0 . 7 1 9 0 5 2 5 6 7 6 6 5 8 1 < / b : _ x > < b : _ y > 2 9 2 . 4 0 0 0 0 0 0 0 0 0 0 0 0 9 < / b : _ y > < / b : P o i n t > < b : P o i n t > < b : _ x > 1 4 0 . 7 1 9 0 5 2 5 6 7 6 6 5 7 < / b : _ x > < b : _ y > 2 2 8 . 7 < / b : _ y > < / b : P o i n t > < b : P o i n t > < b : _ x > 1 4 2 . 7 1 9 0 5 2 5 6 7 6 6 5 7 < / b : _ x > < b : _ y > 2 2 6 . 7 < / b : _ y > < / b : P o i n t > < b : P o i n t > < b : _ x > 2 1 1 . 3 1 1 4 3 1 5 6 7 6 6 5 7 5 < / b : _ x > < b : _ y > 2 2 6 . 7 < / b : _ y > < / b : P o i n t > < b : P o i n t > < b : _ x > 2 1 3 . 3 1 1 4 3 1 5 6 7 6 6 5 7 5 < / b : _ x > < b : _ y > 2 2 4 . 7 < / b : _ y > < / b : P o i n t > < b : P o i n t > < b : _ x > 2 1 3 . 3 1 1 4 3 1 5 6 7 6 6 5 7 5 < / b : _ x > < b : _ y > 1 6 5 . 9 9 9 9 9 9 9 9 9 9 9 9 9 7 < / b : _ y > < / b : P o i n t > < / P o i n t s > < / a : V a l u e > < / a : K e y V a l u e O f D i a g r a m O b j e c t K e y a n y T y p e z b w N T n L X > < / V i e w S t a t e s > < / D i a g r a m M a n a g e r . S e r i a l i z a b l e D i a g r a m > < / A r r a y O f D i a g r a m M a n a g e r . S e r i a l i z a b l e D i a g r a m > ] ] > < / C u s t o m C o n t e n t > < / G e m i n i > 
</file>

<file path=customXml/item23.xml>��< ? x m l   v e r s i o n = " 1 . 0 "   e n c o d i n g = " u t f - 1 6 " ? > < D a t a M a s h u p   s q m i d = " c 8 c 4 9 9 f d - 6 b 7 e - 4 b 7 2 - 8 c 5 2 - d 8 1 0 f 8 c 0 f a 1 3 "   x m l n s = " h t t p : / / s c h e m a s . m i c r o s o f t . c o m / D a t a M a s h u p " > A A A A A L s H A A B Q S w M E F A A C A A g A F m 9 m 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B Z v Z 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b 2 Z a q G 8 f M 7 Q E A A B t G g A A E w A c A E Z v c m 1 1 b G F z L 1 N l Y 3 R p b 2 4 x L m 0 g o h g A K K A U A A A A A A A A A A A A A A A A A A A A A A A A A A A A 7 V h d T + t G E H 1 H 4 j + s f F 8 c y U 2 b S 6 F S q z z Q B F q k 8 n E J V V U F F C 3 2 Q K z a u 9 H u m k s U 8 d 8 7 6 7 X j t b 1 O g C I e 6 O W F e M c 7 c 2 b m 7 M y s J Y Q q 5 o x M z P / B L 7 s 7 u z t y T g V E 5 I 6 G a q b o b Q J k S B J Q u z s E / y Y 8 E 6 F e G c m H / p i H W Q p M + c d x A v 0 R Z w o f p O + N f r 7 + U 4 K Q 1 4 v w e s y / s o T T S F 4 f P Y a Q k A l N Q J I x l f N b T k V E / E t Y c K F 6 1 5 W 9 f i g f v F 4 w H U M S p 7 E C M f Q C L y A j n m Q p k 8 O f A n L E Q h 7 F 7 H 4 4 + L z / O S B f M q 5 g o p Y J D K u f / T P O 4 K Y X G N y f v A v B U 5 R F 5 H e g E Y L z 0 I m r 3 F w h K d Z 9 4 2 J A p s X 6 Y Z J M Q p p Q I Y d K Z L b K 0 Z y y e 9 R 4 t V x A p e 5 K U C b v u E g N Y C 2 U v s N + s F r p x S g L F T k Z o 4 M n T B 3 8 2 N f v P w V k 5 Y 0 y q X g K w i k 0 Y b x A P Z g + 1 w t f M s p U r J a Y s S R q i y / o U m e O n I K a c y 1 X K C E K H l V 9 9 y W o T D B w a D g X 6 A U m U k G 5 O 8 L f T 0 + 9 3 Z 2 Y O S N k s y u K 0 1 l Y O C j f k 2 Y N o 1 u 4 d v C B u L a R T 8 e x k I q c 0 R R a X P i D d k l + A 4 b a 2 x t 4 S H U 5 a Q k 0 W Q i / I 7 / G Q s 0 b r F k 7 e s I w p x r 7 4 b 3 l 6 G E U G R f 9 R i g C 4 u k X A w I 0 n O d 0 7 B + j 9 7 7 + d R W n 0 N d o k j P + 1 e / 1 y H d k W s N w U 2 L I R I 6 4 Q o H 2 0 I I J m R t F D a d B 0 R + U O K b 4 d P P 9 3 s G + O 4 G D r R m s 2 d f Z K 9 V b e b O C d g k p f 9 A b D G 8 r 9 U Z Q L P t N F M G q C F 4 j N T X N D F P v 1 K w F l e Y m B B t 0 b s W Z 5 F M Q 9 + t N 7 k A 3 E a C 6 k s q z g p Z 5 z K + Q Z l g d 0 t u Y g b + a V o z G L E / X J L 5 B J n o E j 3 z F T d t Z r q u a 2 9 1 c V P n b 4 U L Q P G g t s P W z V j t e 1 Y m y D 5 G J X m e y B 9 3 Z b v s T r D r N 1 y t 3 y 0 i z e i 9 M 6 3 r X 4 l 2 3 u a V 2 7 3 + g 2 r 1 p T i h l z h I 9 w n N 9 z 8 W y J S g G C B G H 6 0 0 s S 2 9 B m G 0 c W e E S v q C 9 S 2 1 h t s h H l H d l i c P w / 4 g q W y f D V 7 X 6 i e I C 3 K I P 3 d X z a J p g z i x E b 9 / f 2 4 b c n f 4 l n b P R 7 O v e v H n r f O Y E 0 t 0 3 X 9 W Y W m V H M + / b j f X b j f U F N 9 Y W i c / V H N 9 s U X k C C Y T K P U x r A l s G X C f 2 b 6 C i a 8 R 1 2 c V D k G + x q 6 B e 8 K e V I c y t 5 a a r T C D H 5 1 t q X W H F M + / a 5 v K V l 9 s z 5 3 a z 0 d K Y Z + 1 o m d a r T f O O 4 n P 0 q A Q e R t R q a g g m J n + 2 z 0 y D 5 L K F p Y S A J G 9 D y i v k R F G h / F l A 9 m w Y z u o 8 p k v d j / 4 C + M c d h w 2 Q 8 + t Y t d 0 O C q 6 f 3 + n V 5 + S k 6 D G c R b F u g z T Z 2 C y c 0 N f X l x J F f K e b 7 f q F G 1 R 1 Q J C 1 j H j 6 G a 8 v H o F E g u v F H 5 w v 5 o 8 R X X o d U e y m U q d / R Q B b l F p H 7 z / T q r v B y 2 Y o K 1 Y 1 M T 2 T U 8 / u r J v g B g W p 3 + x q X z s i p W 4 z D q 6 9 X K f W 6 g 7 l c l 4 z X W 6 O s 0 U S 4 9 0 X L E D j W K q Y h c r 5 N a B R d 1 2 z g q X T H h d S j T p Z z q Q e b r G T 4 z y i 5 P v M D k 7 T W 8 a I v Q 8 0 R p j 7 h G s M K P t C 1 a D X q 8 k S L e l I b f g O 9 k x K N 1 p 3 Z d Y z N G r y q K 7 W J t E p 0 E y A m z a D K m K c P Z i a o L i B p L F 9 y q d H f 6 D L g 9 l k O / O i K D s M 5 B 9 9 8 5 c 2 f T h 8 b c A q z d 6 I J m G 2 N W b / A l B L A Q I t A B Q A A g A I A B Z v Z l o 2 4 z 8 f p Q A A A P c A A A A S A A A A A A A A A A A A A A A A A A A A A A B D b 2 5 m a W c v U G F j a 2 F n Z S 5 4 b W x Q S w E C L Q A U A A I A C A A W b 2 Z a D 8 r p q 6 Q A A A D p A A A A E w A A A A A A A A A A A A A A A A D x A A A A W 0 N v b n R l b n R f V H l w Z X N d L n h t b F B L A Q I t A B Q A A g A I A B Z v Z l q o b x 8 z t A Q A A G 0 a A A A T A A A A A A A A A A A A A A A A A O I B A A B G b 3 J t d W x h c y 9 T Z W N 0 a W 9 u M S 5 t U E s F B g A A A A A D A A M A w g A A A O M 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N W A A A A A A A A Y V 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h Y 3 R f d 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N k O T k w M T Q 3 N i 0 y N G Y 3 L T R j Y z Q t O D N j Y y 1 h Y 2 U x Y W J l Y 2 Y 2 O D k 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U H J v Z H V j d C B J R C Z x d W 9 0 O y w m c X V v d D t D d X N 0 b 2 1 l c i B J R C Z x d W 9 0 O y w m c X V v d D t T Y W x l c y B Q Z X J z b 2 4 g S U Q m c X V v d D s s J n F 1 b 3 Q 7 U X V h b n R p d H k g U 2 9 s Z C Z x d W 9 0 O y w m c X V v d D t Q Y X l t Z W 5 0 I E 1 l d G h v Z C Z x d W 9 0 O y w m c X V v d D t R d W F u d G l 0 e S B S Z X R 1 c m 5 l Z C Z x d W 9 0 O y w m c X V v d D t P c m R l c i B E Y X R l J n F 1 b 3 Q 7 X S I g L z 4 8 R W 5 0 c n k g V H l w Z T 0 i R m l s b E N v b H V t b l R 5 c G V z I i B W Y W x 1 Z T 0 i c 0 F 3 T U R B d 1 l E Q 1 E 9 P S I g L z 4 8 R W 5 0 c n k g V H l w Z T 0 i R m l s b E x h c 3 R V c G R h d G V k I i B W Y W x 1 Z T 0 i Z D I w M j U t M D M t M D Z U M T I 6 M D I 6 N T k u M D g y N T c w M F o i I C 8 + P E V u d H J 5 I F R 5 c G U 9 I k Z p b G x F c n J v c k N v d W 5 0 I i B W Y W x 1 Z T 0 i b D A i I C 8 + P E V u d H J 5 I F R 5 c G U 9 I k Z p b G x F c n J v c k N v Z G U i I F Z h b H V l P S J z V W 5 r b m 9 3 b i I g L z 4 8 R W 5 0 c n k g V H l w Z T 0 i R m l s b E N v d W 5 0 I i B W Y W x 1 Z T 0 i b D I w M D A w I i A v P j x F b n R y e S B U e X B l P S J B Z G R l Z F R v R G F 0 Y U 1 v Z G V s I i B W Y W x 1 Z T 0 i b D E i I C 8 + P E V u d H J 5 I F R 5 c G U 9 I l J l b G F 0 a W 9 u c 2 h p c E l u Z m 9 D b 2 5 0 Y W l u Z X I i I F Z h b H V l P S J z e y Z x d W 9 0 O 2 N v b H V t b k N v d W 5 0 J n F 1 b 3 Q 7 O j c s J n F 1 b 3 Q 7 a 2 V 5 Q 2 9 s d W 1 u T m F t Z X M m c X V v d D s 6 W 1 0 s J n F 1 b 3 Q 7 c X V l c n l S Z W x h d G l v b n N o a X B z J n F 1 b 3 Q 7 O l t d L C Z x d W 9 0 O 2 N v b H V t b k l k Z W 5 0 a X R p Z X M m c X V v d D s 6 W y Z x d W 9 0 O 1 N l Y 3 R p b 2 4 x L 2 Z h Y 3 R f d G F i b G U v Q 2 h h b m d l Z C B U e X B l L n t Q c m 9 k d W N 0 I E l E L D B 9 J n F 1 b 3 Q 7 L C Z x d W 9 0 O 1 N l Y 3 R p b 2 4 x L 2 Z h Y 3 R f d G F i b G U v Q 2 h h b m d l Z C B U e X B l L n t D d X N 0 b 2 1 l c i B J R C w x f S Z x d W 9 0 O y w m c X V v d D t T Z W N 0 a W 9 u M S 9 m Y W N 0 X 3 R h Y m x l L 0 N o Y W 5 n Z W Q g V H l w Z S 5 7 U 2 F s Z X M g U G V y c 2 9 u I E l E L D J 9 J n F 1 b 3 Q 7 L C Z x d W 9 0 O 1 N l Y 3 R p b 2 4 x L 2 Z h Y 3 R f d G F i b G U v Q 2 h h b m d l Z C B U e X B l L n t R d W F u d G l 0 e S B T b 2 x k L D N 9 J n F 1 b 3 Q 7 L C Z x d W 9 0 O 1 N l Y 3 R p b 2 4 x L 2 Z h Y 3 R f d G F i b G U v Q 2 h h b m d l Z C B U e X B l L n t Q Y X l t Z W 5 0 I E 1 l d G h v Z C w 0 f S Z x d W 9 0 O y w m c X V v d D t T Z W N 0 a W 9 u M S 9 m Y W N 0 X 3 R h Y m x l L 0 N o Y W 5 n Z W Q g V H l w Z S 5 7 U X V h b n R p d H k g U m V 0 d X J u Z W Q s N X 0 m c X V v d D s s J n F 1 b 3 Q 7 U 2 V j d G l v b j E v Z m F j d F 9 0 Y W J s Z S 9 D a G F u Z 2 V k I F R 5 c G U u e 0 9 y Z G V y I E R h d G U s N n 0 m c X V v d D t d L C Z x d W 9 0 O 0 N v b H V t b k N v d W 5 0 J n F 1 b 3 Q 7 O j c s J n F 1 b 3 Q 7 S 2 V 5 Q 2 9 s d W 1 u T m F t Z X M m c X V v d D s 6 W 1 0 s J n F 1 b 3 Q 7 Q 2 9 s d W 1 u S W R l b n R p d G l l c y Z x d W 9 0 O z p b J n F 1 b 3 Q 7 U 2 V j d G l v b j E v Z m F j d F 9 0 Y W J s Z S 9 D a G F u Z 2 V k I F R 5 c G U u e 1 B y b 2 R 1 Y 3 Q g S U Q s M H 0 m c X V v d D s s J n F 1 b 3 Q 7 U 2 V j d G l v b j E v Z m F j d F 9 0 Y W J s Z S 9 D a G F u Z 2 V k I F R 5 c G U u e 0 N 1 c 3 R v b W V y I E l E L D F 9 J n F 1 b 3 Q 7 L C Z x d W 9 0 O 1 N l Y 3 R p b 2 4 x L 2 Z h Y 3 R f d G F i b G U v Q 2 h h b m d l Z C B U e X B l L n t T Y W x l c y B Q Z X J z b 2 4 g S U Q s M n 0 m c X V v d D s s J n F 1 b 3 Q 7 U 2 V j d G l v b j E v Z m F j d F 9 0 Y W J s Z S 9 D a G F u Z 2 V k I F R 5 c G U u e 1 F 1 Y W 5 0 a X R 5 I F N v b G Q s M 3 0 m c X V v d D s s J n F 1 b 3 Q 7 U 2 V j d G l v b j E v Z m F j d F 9 0 Y W J s Z S 9 D a G F u Z 2 V k I F R 5 c G U u e 1 B h e W 1 l b n Q g T W V 0 a G 9 k L D R 9 J n F 1 b 3 Q 7 L C Z x d W 9 0 O 1 N l Y 3 R p b 2 4 x L 2 Z h Y 3 R f d G F i b G U v Q 2 h h b m d l Z C B U e X B l L n t R d W F u d G l 0 e S B S Z X R 1 c m 5 l Z C w 1 f S Z x d W 9 0 O y w m c X V v d D t T Z W N 0 a W 9 u M S 9 m Y W N 0 X 3 R h Y m x l L 0 N o Y W 5 n Z W Q g V H l w Z S 5 7 T 3 J k Z X I g R G F 0 Z S w 2 f S Z x d W 9 0 O 1 0 s J n F 1 b 3 Q 7 U m V s Y X R p b 2 5 z a G l w S W 5 m b y Z x d W 9 0 O z p b X X 0 i I C 8 + P C 9 T d G F i b G V F b n R y a W V z P j w v S X R l b T 4 8 S X R l b T 4 8 S X R l b U x v Y 2 F 0 a W 9 u P j x J d G V t V H l w Z T 5 G b 3 J t d W x h P C 9 J d G V t V H l w Z T 4 8 S X R l b V B h d G g + U 2 V j d G l v b j E v Z m F j d F 9 0 Y W J s Z S 9 T b 3 V y Y 2 U 8 L 0 l 0 Z W 1 Q Y X R o P j w v S X R l b U x v Y 2 F 0 a W 9 u P j x T d G F i b G V F b n R y a W V z I C 8 + P C 9 J d G V t P j x J d G V t P j x J d G V t T G 9 j Y X R p b 2 4 + P E l 0 Z W 1 U e X B l P k Z v c m 1 1 b G E 8 L 0 l 0 Z W 1 U e X B l P j x J d G V t U G F 0 a D 5 T Z W N 0 a W 9 u M S 9 m Y W N 0 X 3 R h Y m x l L 1 B y b 2 1 v d G V k J T I w S G V h Z G V y c z w v S X R l b V B h d G g + P C 9 J d G V t T G 9 j Y X R p b 2 4 + P F N 0 Y W J s Z U V u d H J p Z X M g L z 4 8 L 0 l 0 Z W 0 + P E l 0 Z W 0 + P E l 0 Z W 1 M b 2 N h d G l v b j 4 8 S X R l b V R 5 c G U + R m 9 y b X V s Y T w v S X R l b V R 5 c G U + P E l 0 Z W 1 Q Y X R o P l N l Y 3 R p b 2 4 x L 2 Z h Y 3 R f d G F i b G U v Q 2 h h b m d l Z C U y M F R 5 c G U 8 L 0 l 0 Z W 1 Q Y X R o P j w v S X R l b U x v Y 2 F 0 a W 9 u P j x T d G F i b G V F b n R y a W V z I C 8 + P C 9 J d G V t P j x J d G V t P j x J d G V t T G 9 j Y X R p b 2 4 + P E l 0 Z W 1 U e X B l P k Z v c m 1 1 b G E 8 L 0 l 0 Z W 1 U e X B l P j x J d G V t U G F 0 a D 5 T Z W N 0 a W 9 u M S 9 k a W 1 f Z G F 0 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2 M 4 Z T g 5 O D c x L T E 4 N j k t N G N m N C 1 i M z Q 1 L T Z h Z T M 4 Y T k 2 M W M y 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R X J y b 3 J D b 2 R l I i B W Y W x 1 Z T 0 i c 1 V u a 2 5 v d 2 4 i I C 8 + P E V u d H J 5 I F R 5 c G U 9 I k Z p b G x F c n J v c k N v d W 5 0 I i B W Y W x 1 Z T 0 i b D A i I C 8 + P E V u d H J 5 I F R 5 c G U 9 I k Z p b G x M Y X N 0 V X B k Y X R l Z C I g V m F s d W U 9 I m Q y M D I 1 L T A z L T A 2 V D E y O j A y O j U 5 L j E x N D E 4 N j Z a I i A v P j x F b n R y e S B U e X B l P S J G a W x s Q 2 9 s d W 1 u V H l w Z X M i I F Z h b H V l P S J z Q 1 F N R 0 F 3 Q U c i I C 8 + P E V u d H J 5 I F R 5 c G U 9 I k Z p b G x D b 2 x 1 b W 5 O Y W 1 l c y I g V m F s d W U 9 I n N b J n F 1 b 3 Q 7 T 3 J k Z X I g R G F 0 Z S Z x d W 9 0 O y w m c X V v d D t Z Z W F y J n F 1 b 3 Q 7 L C Z x d W 9 0 O 0 1 v b n R o J n F 1 b 3 Q 7 L C Z x d W 9 0 O 0 R h e S B v Z i B X Z W V r J n F 1 b 3 Q 7 L C Z x d W 9 0 O 1 d l Z W t U e X B l J n F 1 b 3 Q 7 L C Z x d W 9 0 O 1 d l Z W t k Y X k m c X V v d D t d I i A v P j x F b n R y e S B U e X B l P S J G a W x s Q 2 9 1 b n Q i I F Z h b H V l P S J s M z Y 0 I i A v P j x F b n R y e S B U e X B l P S J G a W x s U 3 R h d H V z I i B W Y W x 1 Z T 0 i c 0 N v b X B s Z X R l I i A v P j x F b n R y e S B U e X B l P S J M b 2 F k Z W R U b 0 F u Y W x 5 c 2 l z U 2 V y d m l j Z X M i I F Z h b H V l P S J s M C I g L z 4 8 R W 5 0 c n k g V H l w Z T 0 i U m V s Y X R p b 2 5 z a G l w S W 5 m b 0 N v b n R h a W 5 l c i I g V m F s d W U 9 I n N 7 J n F 1 b 3 Q 7 Y 2 9 s d W 1 u Q 2 9 1 b n Q m c X V v d D s 6 N i w m c X V v d D t r Z X l D b 2 x 1 b W 5 O Y W 1 l c y Z x d W 9 0 O z p b J n F 1 b 3 Q 7 T 3 J k Z X I g R G F 0 Z S Z x d W 9 0 O 1 0 s J n F 1 b 3 Q 7 c X V l c n l S Z W x h d G l v b n N o a X B z J n F 1 b 3 Q 7 O l t d L C Z x d W 9 0 O 2 N v b H V t b k l k Z W 5 0 a X R p Z X M m c X V v d D s 6 W y Z x d W 9 0 O 1 N l Y 3 R p b 2 4 x L 2 R p b V 9 k Y X R l L 0 N o Y W 5 n Z W Q g V H l w Z S 5 7 T 3 J k Z X I g R G F 0 Z S w 2 f S Z x d W 9 0 O y w m c X V v d D t T Z W N 0 a W 9 u M S 9 k a W 1 f Z G F 0 Z S 9 J b n N l c n R l Z C B Z Z W F y L n t Z Z W F y L D F 9 J n F 1 b 3 Q 7 L C Z x d W 9 0 O 1 N l Y 3 R p b 2 4 x L 2 R p b V 9 k Y X R l L 0 V 4 d H J h Y 3 R l Z C B G a X J z d C B D a G F y Y W N 0 Z X J z L n t N b 2 5 0 a C B O Y W 1 l L D N 9 J n F 1 b 3 Q 7 L C Z x d W 9 0 O 1 N l Y 3 R p b 2 4 x L 2 R p b V 9 k Y X R l L 0 l u c 2 V y d G V k I E R h e S B v Z i B X Z W V r L n t E Y X k g b 2 Y g V 2 V l a y w 0 f S Z x d W 9 0 O y w m c X V v d D t T Z W N 0 a W 9 u M S 9 k a W 1 f Z G F 0 Z S 9 B Z G R l Z C B D b 2 5 k a X R p b 2 5 h b C B D b 2 x 1 b W 4 u e 0 N 1 c 3 R v b S w 1 f S Z x d W 9 0 O y w m c X V v d D t T Z W N 0 a W 9 u M S 9 k a W 1 f Z G F 0 Z S 9 F e H R y Y W N 0 Z W Q g R m l y c 3 Q g Q 2 h h c m F j d G V y c z E u e 0 R h e S B O Y W 1 l L D Z 9 J n F 1 b 3 Q 7 X S w m c X V v d D t D b 2 x 1 b W 5 D b 3 V u d C Z x d W 9 0 O z o 2 L C Z x d W 9 0 O 0 t l e U N v b H V t b k 5 h b W V z J n F 1 b 3 Q 7 O l s m c X V v d D t P c m R l c i B E Y X R l J n F 1 b 3 Q 7 X S w m c X V v d D t D b 2 x 1 b W 5 J Z G V u d G l 0 a W V z J n F 1 b 3 Q 7 O l s m c X V v d D t T Z W N 0 a W 9 u M S 9 k a W 1 f Z G F 0 Z S 9 D a G F u Z 2 V k I F R 5 c G U u e 0 9 y Z G V y I E R h d G U s N n 0 m c X V v d D s s J n F 1 b 3 Q 7 U 2 V j d G l v b j E v Z G l t X 2 R h d G U v S W 5 z Z X J 0 Z W Q g W W V h c i 5 7 W W V h c i w x f S Z x d W 9 0 O y w m c X V v d D t T Z W N 0 a W 9 u M S 9 k a W 1 f Z G F 0 Z S 9 F e H R y Y W N 0 Z W Q g R m l y c 3 Q g Q 2 h h c m F j d G V y c y 5 7 T W 9 u d G g g T m F t Z S w z f S Z x d W 9 0 O y w m c X V v d D t T Z W N 0 a W 9 u M S 9 k a W 1 f Z G F 0 Z S 9 J b n N l c n R l Z C B E Y X k g b 2 Y g V 2 V l a y 5 7 R G F 5 I G 9 m I F d l Z W s s N H 0 m c X V v d D s s J n F 1 b 3 Q 7 U 2 V j d G l v b j E v Z G l t X 2 R h d G U v Q W R k Z W Q g Q 2 9 u Z G l 0 a W 9 u Y W w g Q 2 9 s d W 1 u L n t D d X N 0 b 2 0 s N X 0 m c X V v d D s s J n F 1 b 3 Q 7 U 2 V j d G l v b j E v Z G l t X 2 R h d G U v R X h 0 c m F j d G V k I E Z p c n N 0 I E N o Y X J h Y 3 R l c n M x L n t E Y X k g T m F t Z S w 2 f S Z x d W 9 0 O 1 0 s J n F 1 b 3 Q 7 U m V s Y X R p b 2 5 z a G l w S W 5 m b y Z x d W 9 0 O z p b X X 0 i I C 8 + P C 9 T d G F i b G V F b n R y a W V z P j w v S X R l b T 4 8 S X R l b T 4 8 S X R l b U x v Y 2 F 0 a W 9 u P j x J d G V t V H l w Z T 5 G b 3 J t d W x h P C 9 J d G V t V H l w Z T 4 8 S X R l b V B h d G g + U 2 V j d G l v b j E v Z G l t X 2 R h d G U v U 2 9 1 c m N l P C 9 J d G V t U G F 0 a D 4 8 L 0 l 0 Z W 1 M b 2 N h d G l v b j 4 8 U 3 R h Y m x l R W 5 0 c m l l c y A v P j w v S X R l b T 4 8 S X R l b T 4 8 S X R l b U x v Y 2 F 0 a W 9 u P j x J d G V t V H l w Z T 5 G b 3 J t d W x h P C 9 J d G V t V H l w Z T 4 8 S X R l b V B h d G g + U 2 V j d G l v b j E v Z G l t X 2 R h d G U v U H J v b W 9 0 Z W Q l M j B I Z W F k Z X J z P C 9 J d G V t U G F 0 a D 4 8 L 0 l 0 Z W 1 M b 2 N h d G l v b j 4 8 U 3 R h Y m x l R W 5 0 c m l l c y A v P j w v S X R l b T 4 8 S X R l b T 4 8 S X R l b U x v Y 2 F 0 a W 9 u P j x J d G V t V H l w Z T 5 G b 3 J t d W x h P C 9 J d G V t V H l w Z T 4 8 S X R l b V B h d G g + U 2 V j d G l v b j E v Z G l t X 2 R h d G U v Q 2 h h b m d l Z C U y M F R 5 c G U 8 L 0 l 0 Z W 1 Q Y X R o P j w v S X R l b U x v Y 2 F 0 a W 9 u P j x T d G F i b G V F b n R y a W V z I C 8 + P C 9 J d G V t P j x J d G V t P j x J d G V t T G 9 j Y X R p b 2 4 + P E l 0 Z W 1 U e X B l P k Z v c m 1 1 b G E 8 L 0 l 0 Z W 1 U e X B l P j x J d G V t U G F 0 a D 5 T Z W N 0 a W 9 u M S 9 k a W 1 f Z G F 0 Z S 9 S Z W 1 v d m V k J T I w T 3 R o Z X I l M j B D b 2 x 1 b W 5 z P C 9 J d G V t U G F 0 a D 4 8 L 0 l 0 Z W 1 M b 2 N h d G l v b j 4 8 U 3 R h Y m x l R W 5 0 c m l l c y A v P j w v S X R l b T 4 8 S X R l b T 4 8 S X R l b U x v Y 2 F 0 a W 9 u P j x J d G V t V H l w Z T 5 G b 3 J t d W x h P C 9 J d G V t V H l w Z T 4 8 S X R l b V B h d G g + U 2 V j d G l v b j E v Z G l t X 3 N h b G V z X 3 B l c n N v b n N f d G F i b G U 8 L 0 l 0 Z W 1 Q Y X R o P j w v S X R l b U x v Y 2 F 0 a W 9 u P j x T d G F i b G V F b n R y a W V z P j x F b n R y e S B U e X B l P S J J c 1 B y a X Z h d G U i I F Z h b H V l P S J s M C I g L z 4 8 R W 5 0 c n k g V H l w Z T 0 i U X V l c n l J R C I g V m F s d W U 9 I n M 1 O W Q 3 M j R h O C 0 1 N j U 4 L T Q 3 Y W I t O W Y 4 O C 0 3 M G M 0 Y z h i O G U 2 Y j g 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3 V u d C I g V m F s d W U 9 I m w x M C I g L z 4 8 R W 5 0 c n k g V H l w Z T 0 i R m l s b E V y c m 9 y Q 2 9 k Z S I g V m F s d W U 9 I n N V b m t u b 3 d u I i A v P j x F b n R y e S B U e X B l P S J G a W x s R X J y b 3 J D b 3 V u d C I g V m F s d W U 9 I m w w I i A v P j x F b n R y e S B U e X B l P S J G a W x s T G F z d F V w Z G F 0 Z W Q i I F Z h b H V l P S J k M j A y N S 0 w M y 0 w N l Q x M j o w M j o 1 O S 4 x M D Y 3 N j Q z W i I g L z 4 8 R W 5 0 c n k g V H l w Z T 0 i R m l s b E N v b H V t b l R 5 c G V z I i B W Y W x 1 Z T 0 i c 0 F 3 W U p D d 0 1 H I i A v P j x F b n R y e S B U e X B l P S J G a W x s Q 2 9 s d W 1 u T m F t Z X M i I F Z h b H V l P S J z W y Z x d W 9 0 O 1 N h b G V z I F B l c n N v b i B J R C Z x d W 9 0 O y w m c X V v d D t T d G 9 y Z S B O Y W 1 l J n F 1 b 3 Q 7 L C Z x d W 9 0 O 0 R h d G U g b 2 Y g Q m l y d G g m c X V v d D s s J n F 1 b 3 Q 7 Q W d l J n F 1 b 3 Q 7 L C Z x d W 9 0 O 1 N h b G V z U G V y c 2 9 u X 0 F n Z S Z x d W 9 0 O y w m c X V v d D t T Y W x l c 1 B l c n N v b l 9 O Y W 1 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G l t X 3 N h b G V z X 3 B l c n N v b n N f d G F i b G U v Q 2 h h b m d l Z C B U e X B l L n t T Y W x l c y B Q Z X J z b 2 4 g S U Q s M H 0 m c X V v d D s s J n F 1 b 3 Q 7 U 2 V j d G l v b j E v Z G l t X 3 N h b G V z X 3 B l c n N v b n N f d G F i b G U v Q 2 h h b m d l Z C B U e X B l L n t T d G 9 y Z S B O Y W 1 l L D N 9 J n F 1 b 3 Q 7 L C Z x d W 9 0 O 1 N l Y 3 R p b 2 4 x L 2 R p b V 9 z Y W x l c 1 9 w Z X J z b 2 5 z X 3 R h Y m x l L 0 N o Y W 5 n Z W Q g V H l w Z S 5 7 R G F 0 Z S B v Z i B C a X J 0 a C w 0 f S Z x d W 9 0 O y w m c X V v d D t T Z W N 0 a W 9 u M S 9 k a W 1 f c 2 F s Z X N f c G V y c 2 9 u c 1 9 0 Y W J s Z S 9 J b n N l c n R l Z C B B Z 2 U u e 0 F n Z S w 1 f S Z x d W 9 0 O y w m c X V v d D t T Z W N 0 a W 9 u M S 9 k a W 1 f c 2 F s Z X N f c G V y c 2 9 u c 1 9 0 Y W J s Z S 9 D a G F u Z 2 V k I F R 5 c G U x L n t T Y W x l c 1 B l c n N v b l 9 B Z 2 U s N n 0 m c X V v d D s s J n F 1 b 3 Q 7 U 2 V j d G l v b j E v Z G l t X 3 N h b G V z X 3 B l c n N v b n N f d G F i b G U v S W 5 z Z X J 0 Z W Q g T W V y Z 2 V k I E N v b H V t b i 5 7 U 2 F s Z X N Q Z X J z b 2 5 f T m F t Z S w 3 f S Z x d W 9 0 O 1 0 s J n F 1 b 3 Q 7 Q 2 9 s d W 1 u Q 2 9 1 b n Q m c X V v d D s 6 N i w m c X V v d D t L Z X l D b 2 x 1 b W 5 O Y W 1 l c y Z x d W 9 0 O z p b X S w m c X V v d D t D b 2 x 1 b W 5 J Z G V u d G l 0 a W V z J n F 1 b 3 Q 7 O l s m c X V v d D t T Z W N 0 a W 9 u M S 9 k a W 1 f c 2 F s Z X N f c G V y c 2 9 u c 1 9 0 Y W J s Z S 9 D a G F u Z 2 V k I F R 5 c G U u e 1 N h b G V z I F B l c n N v b i B J R C w w f S Z x d W 9 0 O y w m c X V v d D t T Z W N 0 a W 9 u M S 9 k a W 1 f c 2 F s Z X N f c G V y c 2 9 u c 1 9 0 Y W J s Z S 9 D a G F u Z 2 V k I F R 5 c G U u e 1 N 0 b 3 J l I E 5 h b W U s M 3 0 m c X V v d D s s J n F 1 b 3 Q 7 U 2 V j d G l v b j E v Z G l t X 3 N h b G V z X 3 B l c n N v b n N f d G F i b G U v Q 2 h h b m d l Z C B U e X B l L n t E Y X R l I G 9 m I E J p c n R o L D R 9 J n F 1 b 3 Q 7 L C Z x d W 9 0 O 1 N l Y 3 R p b 2 4 x L 2 R p b V 9 z Y W x l c 1 9 w Z X J z b 2 5 z X 3 R h Y m x l L 0 l u c 2 V y d G V k I E F n Z S 5 7 Q W d l L D V 9 J n F 1 b 3 Q 7 L C Z x d W 9 0 O 1 N l Y 3 R p b 2 4 x L 2 R p b V 9 z Y W x l c 1 9 w Z X J z b 2 5 z X 3 R h Y m x l L 0 N o Y W 5 n Z W Q g V H l w Z T E u e 1 N h b G V z U G V y c 2 9 u X 0 F n Z S w 2 f S Z x d W 9 0 O y w m c X V v d D t T Z W N 0 a W 9 u M S 9 k a W 1 f c 2 F s Z X N f c G V y c 2 9 u c 1 9 0 Y W J s Z S 9 J b n N l c n R l Z C B N Z X J n Z W Q g Q 2 9 s d W 1 u L n t T Y W x l c 1 B l c n N v b l 9 O Y W 1 l L D d 9 J n F 1 b 3 Q 7 X S w m c X V v d D t S Z W x h d G l v b n N o a X B J b m Z v J n F 1 b 3 Q 7 O l t d f S I g L z 4 8 R W 5 0 c n k g V H l w Z T 0 i Q W R k Z W R U b 0 R h d G F N b 2 R l b C I g V m F s d W U 9 I m w x I i A v P j w v U 3 R h Y m x l R W 5 0 c m l l c z 4 8 L 0 l 0 Z W 0 + P E l 0 Z W 0 + P E l 0 Z W 1 M b 2 N h d G l v b j 4 8 S X R l b V R 5 c G U + R m 9 y b X V s Y T w v S X R l b V R 5 c G U + P E l 0 Z W 1 Q Y X R o P l N l Y 3 R p b 2 4 x L 2 R p b V 9 z Y W x l c 1 9 w Z X J z b 2 5 z X 3 R h Y m x l L 1 N v d X J j Z T w v S X R l b V B h d G g + P C 9 J d G V t T G 9 j Y X R p b 2 4 + P F N 0 Y W J s Z U V u d H J p Z X M g L z 4 8 L 0 l 0 Z W 0 + P E l 0 Z W 0 + P E l 0 Z W 1 M b 2 N h d G l v b j 4 8 S X R l b V R 5 c G U + R m 9 y b X V s Y T w v S X R l b V R 5 c G U + P E l 0 Z W 1 Q Y X R o P l N l Y 3 R p b 2 4 x L 2 R p b V 9 z Y W x l c 1 9 w Z X J z b 2 5 z X 3 R h Y m x l L 1 B y b 2 1 v d G V k J T I w S G V h Z G V y c z w v S X R l b V B h d G g + P C 9 J d G V t T G 9 j Y X R p b 2 4 + P F N 0 Y W J s Z U V u d H J p Z X M g L z 4 8 L 0 l 0 Z W 0 + P E l 0 Z W 0 + P E l 0 Z W 1 M b 2 N h d G l v b j 4 8 S X R l b V R 5 c G U + R m 9 y b X V s Y T w v S X R l b V R 5 c G U + P E l 0 Z W 1 Q Y X R o P l N l Y 3 R p b 2 4 x L 2 R p b V 9 z Y W x l c 1 9 w Z X J z b 2 5 z X 3 R h Y m x l L 0 N o Y W 5 n Z W Q l M j B U e X B l P C 9 J d G V t U G F 0 a D 4 8 L 0 l 0 Z W 1 M b 2 N h d G l v b j 4 8 U 3 R h Y m x l R W 5 0 c m l l c y A v P j w v S X R l b T 4 8 S X R l b T 4 8 S X R l b U x v Y 2 F 0 a W 9 u P j x J d G V t V H l w Z T 5 G b 3 J t d W x h P C 9 J d G V t V H l w Z T 4 8 S X R l b V B h d G g + U 2 V j d G l v b j E v Z G l t X 3 N h b G V z X 3 B l c n N v b n N f d G F i b G U v S W 5 z Z X J 0 Z W Q l M j B B Z 2 U 8 L 0 l 0 Z W 1 Q Y X R o P j w v S X R l b U x v Y 2 F 0 a W 9 u P j x T d G F i b G V F b n R y a W V z I C 8 + P C 9 J d G V t P j x J d G V t P j x J d G V t T G 9 j Y X R p b 2 4 + P E l 0 Z W 1 U e X B l P k Z v c m 1 1 b G E 8 L 0 l 0 Z W 1 U e X B l P j x J d G V t U G F 0 a D 5 T Z W N 0 a W 9 u M S 9 k a W 1 f c 2 F s Z X N f c G V y c 2 9 u c 1 9 0 Y W J s Z S 9 B Z G R l Z C U y M E N 1 c 3 R v b T w v S X R l b V B h d G g + P C 9 J d G V t T G 9 j Y X R p b 2 4 + P F N 0 Y W J s Z U V u d H J p Z X M g L z 4 8 L 0 l 0 Z W 0 + P E l 0 Z W 0 + P E l 0 Z W 1 M b 2 N h d G l v b j 4 8 S X R l b V R 5 c G U + R m 9 y b X V s Y T w v S X R l b V R 5 c G U + P E l 0 Z W 1 Q Y X R o P l N l Y 3 R p b 2 4 x L 2 R p b V 9 z Y W x l c 1 9 w Z X J z b 2 5 z X 3 R h Y m x l L 0 N o Y W 5 n Z W Q l M j B U e X B l M T w v S X R l b V B h d G g + P C 9 J d G V t T G 9 j Y X R p b 2 4 + P F N 0 Y W J s Z U V u d H J p Z X M g L z 4 8 L 0 l 0 Z W 0 + P E l 0 Z W 0 + P E l 0 Z W 1 M b 2 N h d G l v b j 4 8 S X R l b V R 5 c G U + R m 9 y b X V s Y T w v S X R l b V R 5 c G U + P E l 0 Z W 1 Q Y X R o P l N l Y 3 R p b 2 4 x L 2 R p b V 9 w c m 9 k d W N 0 c 1 9 0 Y W J s 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E 1 O D Q y Z m U 2 L T Q x M D Y t N D F l O S 0 5 M D U 1 L W N l N D k 0 O G Z m M j k 5 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Q c m 9 k d W N 0 I E l E J n F 1 b 3 Q 7 L C Z x d W 9 0 O 1 B y b 2 R 1 Y 3 Q g T m F t Z S Z x d W 9 0 O y w m c X V v d D t D Y X R l Z 2 9 y e S Z x d W 9 0 O y w m c X V v d D t T Y W x l c y B Q c m l j Z S Z x d W 9 0 O y w m c X V v d D t D b 3 N 0 I F B y a W N l J n F 1 b 3 Q 7 X S I g L z 4 8 R W 5 0 c n k g V H l w Z T 0 i R m l s b E N v b H V t b l R 5 c G V z I i B W Y W x 1 Z T 0 i c 0 F 3 W U d C U V U 9 I i A v P j x F b n R y e S B U e X B l P S J G a W x s T G F z d F V w Z G F 0 Z W Q i I F Z h b H V l P S J k M j A y N S 0 w M y 0 w N l Q x M j o w M j o 1 O S 4 w O T g y N D A 1 W i I g L z 4 8 R W 5 0 c n k g V H l w Z T 0 i R m l s b E V y c m 9 y Q 2 9 1 b n Q i I F Z h b H V l P S J s M C I g L z 4 8 R W 5 0 c n k g V H l w Z T 0 i R m l s b E V y c m 9 y Q 2 9 k Z S I g V m F s d W U 9 I n N V b m t u b 3 d u I i A v P j x F b n R y e S B U e X B l P S J G a W x s Q 2 9 1 b n Q i I F Z h b H V l P S J s M T A w I i A v P j x F b n R y e S B U e X B l P S J B Z G R l Z F R v R G F 0 Y U 1 v Z G V s I i B W Y W x 1 Z T 0 i b D E i I C 8 + P E V u d H J 5 I F R 5 c G U 9 I l J l b G F 0 a W 9 u c 2 h p c E l u Z m 9 D b 2 5 0 Y W l u Z X I i I F Z h b H V l P S J z e y Z x d W 9 0 O 2 N v b H V t b k N v d W 5 0 J n F 1 b 3 Q 7 O j U s J n F 1 b 3 Q 7 a 2 V 5 Q 2 9 s d W 1 u T m F t Z X M m c X V v d D s 6 W 1 0 s J n F 1 b 3 Q 7 c X V l c n l S Z W x h d G l v b n N o a X B z J n F 1 b 3 Q 7 O l t d L C Z x d W 9 0 O 2 N v b H V t b k l k Z W 5 0 a X R p Z X M m c X V v d D s 6 W y Z x d W 9 0 O 1 N l Y 3 R p b 2 4 x L 2 R p b V 9 w c m 9 k d W N 0 c 1 9 0 Y W J s Z S 9 D a G F u Z 2 V k I F R 5 c G U u e 1 B y b 2 R 1 Y 3 Q g S U Q s M H 0 m c X V v d D s s J n F 1 b 3 Q 7 U 2 V j d G l v b j E v Z G l t X 3 B y b 2 R 1 Y 3 R z X 3 R h Y m x l L 0 N o Y W 5 n Z W Q g V H l w Z S 5 7 U H J v Z H V j d C B O Y W 1 l L D F 9 J n F 1 b 3 Q 7 L C Z x d W 9 0 O 1 N l Y 3 R p b 2 4 x L 2 R p b V 9 w c m 9 k d W N 0 c 1 9 0 Y W J s Z S 9 D a G F u Z 2 V k I F R 5 c G U u e 0 N h d G V n b 3 J 5 L D J 9 J n F 1 b 3 Q 7 L C Z x d W 9 0 O 1 N l Y 3 R p b 2 4 x L 2 R p b V 9 w c m 9 k d W N 0 c 1 9 0 Y W J s Z S 9 D a G F u Z 2 V k I F R 5 c G U u e 1 N h b G V z I F B y a W N l L D N 9 J n F 1 b 3 Q 7 L C Z x d W 9 0 O 1 N l Y 3 R p b 2 4 x L 2 R p b V 9 w c m 9 k d W N 0 c 1 9 0 Y W J s Z S 9 D a G F u Z 2 V k I F R 5 c G U u e 0 N v c 3 Q g U H J p Y 2 U s N H 0 m c X V v d D t d L C Z x d W 9 0 O 0 N v b H V t b k N v d W 5 0 J n F 1 b 3 Q 7 O j U s J n F 1 b 3 Q 7 S 2 V 5 Q 2 9 s d W 1 u T m F t Z X M m c X V v d D s 6 W 1 0 s J n F 1 b 3 Q 7 Q 2 9 s d W 1 u S W R l b n R p d G l l c y Z x d W 9 0 O z p b J n F 1 b 3 Q 7 U 2 V j d G l v b j E v Z G l t X 3 B y b 2 R 1 Y 3 R z X 3 R h Y m x l L 0 N o Y W 5 n Z W Q g V H l w Z S 5 7 U H J v Z H V j d C B J R C w w f S Z x d W 9 0 O y w m c X V v d D t T Z W N 0 a W 9 u M S 9 k a W 1 f c H J v Z H V j d H N f d G F i b G U v Q 2 h h b m d l Z C B U e X B l L n t Q c m 9 k d W N 0 I E 5 h b W U s M X 0 m c X V v d D s s J n F 1 b 3 Q 7 U 2 V j d G l v b j E v Z G l t X 3 B y b 2 R 1 Y 3 R z X 3 R h Y m x l L 0 N o Y W 5 n Z W Q g V H l w Z S 5 7 Q 2 F 0 Z W d v c n k s M n 0 m c X V v d D s s J n F 1 b 3 Q 7 U 2 V j d G l v b j E v Z G l t X 3 B y b 2 R 1 Y 3 R z X 3 R h Y m x l L 0 N o Y W 5 n Z W Q g V H l w Z S 5 7 U 2 F s Z X M g U H J p Y 2 U s M 3 0 m c X V v d D s s J n F 1 b 3 Q 7 U 2 V j d G l v b j E v Z G l t X 3 B y b 2 R 1 Y 3 R z X 3 R h Y m x l L 0 N o Y W 5 n Z W Q g V H l w Z S 5 7 Q 2 9 z d C B Q c m l j Z S w 0 f S Z x d W 9 0 O 1 0 s J n F 1 b 3 Q 7 U m V s Y X R p b 2 5 z a G l w S W 5 m b y Z x d W 9 0 O z p b X X 0 i I C 8 + P C 9 T d G F i b G V F b n R y a W V z P j w v S X R l b T 4 8 S X R l b T 4 8 S X R l b U x v Y 2 F 0 a W 9 u P j x J d G V t V H l w Z T 5 G b 3 J t d W x h P C 9 J d G V t V H l w Z T 4 8 S X R l b V B h d G g + U 2 V j d G l v b j E v Z G l t X 3 B y b 2 R 1 Y 3 R z X 3 R h Y m x l L 1 N v d X J j Z T w v S X R l b V B h d G g + P C 9 J d G V t T G 9 j Y X R p b 2 4 + P F N 0 Y W J s Z U V u d H J p Z X M g L z 4 8 L 0 l 0 Z W 0 + P E l 0 Z W 0 + P E l 0 Z W 1 M b 2 N h d G l v b j 4 8 S X R l b V R 5 c G U + R m 9 y b X V s Y T w v S X R l b V R 5 c G U + P E l 0 Z W 1 Q Y X R o P l N l Y 3 R p b 2 4 x L 2 R p b V 9 w c m 9 k d W N 0 c 1 9 0 Y W J s Z S 9 Q c m 9 t b 3 R l Z C U y M E h l Y W R l c n M 8 L 0 l 0 Z W 1 Q Y X R o P j w v S X R l b U x v Y 2 F 0 a W 9 u P j x T d G F i b G V F b n R y a W V z I C 8 + P C 9 J d G V t P j x J d G V t P j x J d G V t T G 9 j Y X R p b 2 4 + P E l 0 Z W 1 U e X B l P k Z v c m 1 1 b G E 8 L 0 l 0 Z W 1 U e X B l P j x J d G V t U G F 0 a D 5 T Z W N 0 a W 9 u M S 9 k a W 1 f c H J v Z H V j d H N f d G F i b G U v Q 2 h h b m d l Z C U y M F R 5 c G U 8 L 0 l 0 Z W 1 Q Y X R o P j w v S X R l b U x v Y 2 F 0 a W 9 u P j x T d G F i b G V F b n R y a W V z I C 8 + P C 9 J d G V t P j x J d G V t P j x J d G V t T G 9 j Y X R p b 2 4 + P E l 0 Z W 1 U e X B l P k Z v c m 1 1 b G E 8 L 0 l 0 Z W 1 U e X B l P j x J d G V t U G F 0 a D 5 T Z W N 0 a W 9 u M S 9 k a W 1 f Y 3 V z d G 9 t Z X J z X 3 R h Y m x l P C 9 J d G V t U G F 0 a D 4 8 L 0 l 0 Z W 1 M b 2 N h d G l v b j 4 8 U 3 R h Y m x l R W 5 0 c m l l c z 4 8 R W 5 0 c n k g V H l w Z T 0 i S X N Q c m l 2 Y X R l I i B W Y W x 1 Z T 0 i b D A i I C 8 + P E V u d H J 5 I F R 5 c G U 9 I l F 1 Z X J 5 S U Q i I F Z h b H V l P S J z N D A 0 M T V k Y 2 E t N W J m M i 0 0 N D E 3 L T k z N T E t N j I 0 Z D I 3 O D d i Y z Q 1 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N j A w I i A v P j x F b n R y e S B U e X B l P S J G a W x s R X J y b 3 J D b 2 R l I i B W Y W x 1 Z T 0 i c 1 V u a 2 5 v d 2 4 i I C 8 + P E V u d H J 5 I F R 5 c G U 9 I k Z p b G x F c n J v c k N v d W 5 0 I i B W Y W x 1 Z T 0 i b D A i I C 8 + P E V u d H J 5 I F R 5 c G U 9 I k Z p b G x M Y X N 0 V X B k Y X R l Z C I g V m F s d W U 9 I m Q y M D I 1 L T A z L T A 2 V D E y O j A y O j U 5 L j A 5 O D I 0 M D V a I i A v P j x F b n R y e S B U e X B l P S J G a W x s Q 2 9 s d W 1 u V H l w Z X M i I F Z h b H V l P S J z Q X d Z R 0 J n T T 0 i I C 8 + P E V u d H J 5 I F R 5 c G U 9 I k Z p b G x D b 2 x 1 b W 5 O Y W 1 l c y I g V m F s d W U 9 I n N b J n F 1 b 3 Q 7 Q 3 V z d G 9 t Z X I g S U Q m c X V v d D s s J n F 1 b 3 Q 7 Q 3 V z d G 9 t Z X J f T m F t Z S Z x d W 9 0 O y w m c X V v d D t H Z W 5 k Z X I m c X V v d D s s J n F 1 b 3 Q 7 T G 9 j Y X R p b 2 4 m c X V v d D s s J n F 1 b 3 Q 7 Q W d 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G l t X 2 N 1 c 3 R v b W V y c 1 9 0 Y W J s Z S 9 D a G F u Z 2 V k I F R 5 c G U u e 0 N 1 c 3 R v b W V y I E l E L D B 9 J n F 1 b 3 Q 7 L C Z x d W 9 0 O 1 N l Y 3 R p b 2 4 x L 2 R p b V 9 j d X N 0 b 2 1 l c n N f d G F i b G U v S W 5 z Z X J 0 Z W Q g T W V y Z 2 V k I E N v b H V t b i 5 7 Q 3 V z d G 9 t Z X J f T m F t Z S w 2 f S Z x d W 9 0 O y w m c X V v d D t T Z W N 0 a W 9 u M S 9 k a W 1 f Y 3 V z d G 9 t Z X J z X 3 R h Y m x l L 0 N o Y W 5 n Z W Q g V H l w Z S 5 7 R 2 V u Z G V y L D N 9 J n F 1 b 3 Q 7 L C Z x d W 9 0 O 1 N l Y 3 R p b 2 4 x L 2 R p b V 9 j d X N 0 b 2 1 l c n N f d G F i b G U v Q 2 h h b m d l Z C B U e X B l L n t M b 2 N h d G l v b i w 0 f S Z x d W 9 0 O y w m c X V v d D t T Z W N 0 a W 9 u M S 9 k a W 1 f Y 3 V z d G 9 t Z X J z X 3 R h Y m x l L 0 N o Y W 5 n Z W Q g V H l w Z T E u e 0 F n Z S 4 x L D d 9 J n F 1 b 3 Q 7 X S w m c X V v d D t D b 2 x 1 b W 5 D b 3 V u d C Z x d W 9 0 O z o 1 L C Z x d W 9 0 O 0 t l e U N v b H V t b k 5 h b W V z J n F 1 b 3 Q 7 O l t d L C Z x d W 9 0 O 0 N v b H V t b k l k Z W 5 0 a X R p Z X M m c X V v d D s 6 W y Z x d W 9 0 O 1 N l Y 3 R p b 2 4 x L 2 R p b V 9 j d X N 0 b 2 1 l c n N f d G F i b G U v Q 2 h h b m d l Z C B U e X B l L n t D d X N 0 b 2 1 l c i B J R C w w f S Z x d W 9 0 O y w m c X V v d D t T Z W N 0 a W 9 u M S 9 k a W 1 f Y 3 V z d G 9 t Z X J z X 3 R h Y m x l L 0 l u c 2 V y d G V k I E 1 l c m d l Z C B D b 2 x 1 b W 4 u e 0 N 1 c 3 R v b W V y X 0 5 h b W U s N n 0 m c X V v d D s s J n F 1 b 3 Q 7 U 2 V j d G l v b j E v Z G l t X 2 N 1 c 3 R v b W V y c 1 9 0 Y W J s Z S 9 D a G F u Z 2 V k I F R 5 c G U u e 0 d l b m R l c i w z f S Z x d W 9 0 O y w m c X V v d D t T Z W N 0 a W 9 u M S 9 k a W 1 f Y 3 V z d G 9 t Z X J z X 3 R h Y m x l L 0 N o Y W 5 n Z W Q g V H l w Z S 5 7 T G 9 j Y X R p b 2 4 s N H 0 m c X V v d D s s J n F 1 b 3 Q 7 U 2 V j d G l v b j E v Z G l t X 2 N 1 c 3 R v b W V y c 1 9 0 Y W J s Z S 9 D a G F u Z 2 V k I F R 5 c G U x L n t B Z 2 U u M S w 3 f S Z x d W 9 0 O 1 0 s J n F 1 b 3 Q 7 U m V s Y X R p b 2 5 z a G l w S W 5 m b y Z x d W 9 0 O z p b X X 0 i I C 8 + P E V u d H J 5 I F R 5 c G U 9 I k F k Z G V k V G 9 E Y X R h T W 9 k Z W w i I F Z h b H V l P S J s M S I g L z 4 8 L 1 N 0 Y W J s Z U V u d H J p Z X M + P C 9 J d G V t P j x J d G V t P j x J d G V t T G 9 j Y X R p b 2 4 + P E l 0 Z W 1 U e X B l P k Z v c m 1 1 b G E 8 L 0 l 0 Z W 1 U e X B l P j x J d G V t U G F 0 a D 5 T Z W N 0 a W 9 u M S 9 k a W 1 f Y 3 V z d G 9 t Z X J z X 3 R h Y m x l L 1 N v d X J j Z T w v S X R l b V B h d G g + P C 9 J d G V t T G 9 j Y X R p b 2 4 + P F N 0 Y W J s Z U V u d H J p Z X M g L z 4 8 L 0 l 0 Z W 0 + P E l 0 Z W 0 + P E l 0 Z W 1 M b 2 N h d G l v b j 4 8 S X R l b V R 5 c G U + R m 9 y b X V s Y T w v S X R l b V R 5 c G U + P E l 0 Z W 1 Q Y X R o P l N l Y 3 R p b 2 4 x L 2 R p b V 9 j d X N 0 b 2 1 l c n N f d G F i b G U v U H J v b W 9 0 Z W Q l M j B I Z W F k Z X J z P C 9 J d G V t U G F 0 a D 4 8 L 0 l 0 Z W 1 M b 2 N h d G l v b j 4 8 U 3 R h Y m x l R W 5 0 c m l l c y A v P j w v S X R l b T 4 8 S X R l b T 4 8 S X R l b U x v Y 2 F 0 a W 9 u P j x J d G V t V H l w Z T 5 G b 3 J t d W x h P C 9 J d G V t V H l w Z T 4 8 S X R l b V B h d G g + U 2 V j d G l v b j E v Z G l t X 2 N 1 c 3 R v b W V y c 1 9 0 Y W J s Z S 9 D a G F u Z 2 V k J T I w V H l w Z T w v S X R l b V B h d G g + P C 9 J d G V t T G 9 j Y X R p b 2 4 + P F N 0 Y W J s Z U V u d H J p Z X M g L z 4 8 L 0 l 0 Z W 0 + P E l 0 Z W 0 + P E l 0 Z W 1 M b 2 N h d G l v b j 4 8 S X R l b V R 5 c G U + R m 9 y b X V s Y T w v S X R l b V R 5 c G U + P E l 0 Z W 1 Q Y X R o P l N l Y 3 R p b 2 4 x L 2 R p b V 9 j d X N 0 b 2 1 l c n N f d G F i b G U v S W 5 z Z X J 0 Z W Q l M j B B Z 2 U 8 L 0 l 0 Z W 1 Q Y X R o P j w v S X R l b U x v Y 2 F 0 a W 9 u P j x T d G F i b G V F b n R y a W V z I C 8 + P C 9 J d G V t P j x J d G V t P j x J d G V t T G 9 j Y X R p b 2 4 + P E l 0 Z W 1 U e X B l P k Z v c m 1 1 b G E 8 L 0 l 0 Z W 1 U e X B l P j x J d G V t U G F 0 a D 5 T Z W N 0 a W 9 u M S 9 k a W 1 f Y 3 V z d G 9 t Z X J z X 3 R h Y m x l L 0 F k Z G V k J T I w Q 3 V z d G 9 t P C 9 J d G V t U G F 0 a D 4 8 L 0 l 0 Z W 1 M b 2 N h d G l v b j 4 8 U 3 R h Y m x l R W 5 0 c m l l c y A v P j w v S X R l b T 4 8 S X R l b T 4 8 S X R l b U x v Y 2 F 0 a W 9 u P j x J d G V t V H l w Z T 5 G b 3 J t d W x h P C 9 J d G V t V H l w Z T 4 8 S X R l b V B h d G g + U 2 V j d G l v b j E v Z G l t X 2 N 1 c 3 R v b W V y c 1 9 0 Y W J s Z S 9 D a G F u Z 2 V k J T I w V H l w Z T E 8 L 0 l 0 Z W 1 Q Y X R o P j w v S X R l b U x v Y 2 F 0 a W 9 u P j x T d G F i b G V F b n R y a W V z I C 8 + P C 9 J d G V t P j x J d G V t P j x J d G V t T G 9 j Y X R p b 2 4 + P E l 0 Z W 1 U e X B l P k Z v c m 1 1 b G E 8 L 0 l 0 Z W 1 U e X B l P j x J d G V t U G F 0 a D 5 T Z W N 0 a W 9 u M S 9 k a W 1 f Y 3 V z d G 9 t Z X J z X 3 R h Y m x l L 1 J l b W 9 2 Z W Q l M j B D b 2 x 1 b W 5 z P C 9 J d G V t U G F 0 a D 4 8 L 0 l 0 Z W 1 M b 2 N h d G l v b j 4 8 U 3 R h Y m x l R W 5 0 c m l l c y A v P j w v S X R l b T 4 8 S X R l b T 4 8 S X R l b U x v Y 2 F 0 a W 9 u P j x J d G V t V H l w Z T 5 G b 3 J t d W x h P C 9 J d G V t V H l w Z T 4 8 S X R l b V B h d G g + U 2 V j d G l v b j E v Z G l t X 2 N 1 c 3 R v b W V y c 1 9 0 Y W J s Z S 9 S Z W 5 h b W V k J T I w Q 2 9 s d W 1 u c z w v S X R l b V B h d G g + P C 9 J d G V t T G 9 j Y X R p b 2 4 + P F N 0 Y W J s Z U V u d H J p Z X M g L z 4 8 L 0 l 0 Z W 0 + P E l 0 Z W 0 + P E l 0 Z W 1 M b 2 N h d G l v b j 4 8 S X R l b V R 5 c G U + R m 9 y b X V s Y T w v S X R l b V R 5 c G U + P E l 0 Z W 1 Q Y X R o P l N l Y 3 R p b 2 4 x L 2 R p b V 9 j d X N 0 b 2 1 l c n N f d G F i b G U v S W 5 z Z X J 0 Z W Q l M j B N Z X J n Z W Q l M j B D b 2 x 1 b W 4 8 L 0 l 0 Z W 1 Q Y X R o P j w v S X R l b U x v Y 2 F 0 a W 9 u P j x T d G F i b G V F b n R y a W V z I C 8 + P C 9 J d G V t P j x J d G V t P j x J d G V t T G 9 j Y X R p b 2 4 + P E l 0 Z W 1 U e X B l P k Z v c m 1 1 b G E 8 L 0 l 0 Z W 1 U e X B l P j x J d G V t U G F 0 a D 5 T Z W N 0 a W 9 u M S 9 k a W 1 f Y 3 V z d G 9 t Z X J z X 3 R h Y m x l L 1 J l b 3 J k Z X J l Z C U y M E N v b H V t b n M 8 L 0 l 0 Z W 1 Q Y X R o P j w v S X R l b U x v Y 2 F 0 a W 9 u P j x T d G F i b G V F b n R y a W V z I C 8 + P C 9 J d G V t P j x J d G V t P j x J d G V t T G 9 j Y X R p b 2 4 + P E l 0 Z W 1 U e X B l P k Z v c m 1 1 b G E 8 L 0 l 0 Z W 1 U e X B l P j x J d G V t U G F 0 a D 5 T Z W N 0 a W 9 u M S 9 k a W 1 f Y 3 V z d G 9 t Z X J z X 3 R h Y m x l L 1 J l b W 9 2 Z W Q l M j B D b 2 x 1 b W 5 z M T w v S X R l b V B h d G g + P C 9 J d G V t T G 9 j Y X R p b 2 4 + P F N 0 Y W J s Z U V u d H J p Z X M g L z 4 8 L 0 l 0 Z W 0 + P E l 0 Z W 0 + P E l 0 Z W 1 M b 2 N h d G l v b j 4 8 S X R l b V R 5 c G U + R m 9 y b X V s Y T w v S X R l b V R 5 c G U + P E l 0 Z W 1 Q Y X R o P l N l Y 3 R p b 2 4 x L 2 R p b V 9 k Y X R l L 0 l u c 2 V y d G V k J T I w W W V h c j w v S X R l b V B h d G g + P C 9 J d G V t T G 9 j Y X R p b 2 4 + P F N 0 Y W J s Z U V u d H J p Z X M g L z 4 8 L 0 l 0 Z W 0 + P E l 0 Z W 0 + P E l 0 Z W 1 M b 2 N h d G l v b j 4 8 S X R l b V R 5 c G U + R m 9 y b X V s Y T w v S X R l b V R 5 c G U + P E l 0 Z W 1 Q Y X R o P l N l Y 3 R p b 2 4 x L 2 R p b V 9 k Y X R l L 0 l u c 2 V y d G V k J T I w T W 9 u d G g 8 L 0 l 0 Z W 1 Q Y X R o P j w v S X R l b U x v Y 2 F 0 a W 9 u P j x T d G F i b G V F b n R y a W V z I C 8 + P C 9 J d G V t P j x J d G V t P j x J d G V t T G 9 j Y X R p b 2 4 + P E l 0 Z W 1 U e X B l P k Z v c m 1 1 b G E 8 L 0 l 0 Z W 1 U e X B l P j x J d G V t U G F 0 a D 5 T Z W N 0 a W 9 u M S 9 k a W 1 f Z G F 0 Z S 9 J b n N l c n R l Z C U y M E 1 v b n R o J T I w T m F t Z T w v S X R l b V B h d G g + P C 9 J d G V t T G 9 j Y X R p b 2 4 + P F N 0 Y W J s Z U V u d H J p Z X M g L z 4 8 L 0 l 0 Z W 0 + P E l 0 Z W 0 + P E l 0 Z W 1 M b 2 N h d G l v b j 4 8 S X R l b V R 5 c G U + R m 9 y b X V s Y T w v S X R l b V R 5 c G U + P E l 0 Z W 1 Q Y X R o P l N l Y 3 R p b 2 4 x L 2 R p b V 9 k Y X R l L 0 V 4 d H J h Y 3 R l Z C U y M E Z p c n N 0 J T I w Q 2 h h c m F j d G V y c z w v S X R l b V B h d G g + P C 9 J d G V t T G 9 j Y X R p b 2 4 + P F N 0 Y W J s Z U V u d H J p Z X M g L z 4 8 L 0 l 0 Z W 0 + P E l 0 Z W 0 + P E l 0 Z W 1 M b 2 N h d G l v b j 4 8 S X R l b V R 5 c G U + R m 9 y b X V s Y T w v S X R l b V R 5 c G U + P E l 0 Z W 1 Q Y X R o P l N l Y 3 R p b 2 4 x L 2 R p b V 9 k Y X R l L 0 l u c 2 V y d G V k J T I w R G F 5 J T I w b 2 Y l M j B X Z W V r P C 9 J d G V t U G F 0 a D 4 8 L 0 l 0 Z W 1 M b 2 N h d G l v b j 4 8 U 3 R h Y m x l R W 5 0 c m l l c y A v P j w v S X R l b T 4 8 S X R l b T 4 8 S X R l b U x v Y 2 F 0 a W 9 u P j x J d G V t V H l w Z T 5 G b 3 J t d W x h P C 9 J d G V t V H l w Z T 4 8 S X R l b V B h d G g + U 2 V j d G l v b j E v Z G l t X 2 R h d G U v Q W R k Z W Q l M j B D b 2 5 k a X R p b 2 5 h b C U y M E N v b H V t b j w v S X R l b V B h d G g + P C 9 J d G V t T G 9 j Y X R p b 2 4 + P F N 0 Y W J s Z U V u d H J p Z X M g L z 4 8 L 0 l 0 Z W 0 + P E l 0 Z W 0 + P E l 0 Z W 1 M b 2 N h d G l v b j 4 8 S X R l b V R 5 c G U + R m 9 y b X V s Y T w v S X R l b V R 5 c G U + P E l 0 Z W 1 Q Y X R o P l N l Y 3 R p b 2 4 x L 2 R p b V 9 k Y X R l L 0 l u c 2 V y d G V k J T I w R G F 5 J T I w T m F t Z T w v S X R l b V B h d G g + P C 9 J d G V t T G 9 j Y X R p b 2 4 + P F N 0 Y W J s Z U V u d H J p Z X M g L z 4 8 L 0 l 0 Z W 0 + P E l 0 Z W 0 + P E l 0 Z W 1 M b 2 N h d G l v b j 4 8 S X R l b V R 5 c G U + R m 9 y b X V s Y T w v S X R l b V R 5 c G U + P E l 0 Z W 1 Q Y X R o P l N l Y 3 R p b 2 4 x L 2 R p b V 9 k Y X R l L 0 V 4 d H J h Y 3 R l Z C U y M E Z p c n N 0 J T I w Q 2 h h c m F j d G V y c z E 8 L 0 l 0 Z W 1 Q Y X R o P j w v S X R l b U x v Y 2 F 0 a W 9 u P j x T d G F i b G V F b n R y a W V z I C 8 + P C 9 J d G V t P j x J d G V t P j x J d G V t T G 9 j Y X R p b 2 4 + P E l 0 Z W 1 U e X B l P k Z v c m 1 1 b G E 8 L 0 l 0 Z W 1 U e X B l P j x J d G V t U G F 0 a D 5 T Z W N 0 a W 9 u M S 9 k a W 1 f Z G F 0 Z S 9 S Z W 1 v d m V k J T I w Q 2 9 s d W 1 u c z w v S X R l b V B h d G g + P C 9 J d G V t T G 9 j Y X R p b 2 4 + P F N 0 Y W J s Z U V u d H J p Z X M g L z 4 8 L 0 l 0 Z W 0 + P E l 0 Z W 0 + P E l 0 Z W 1 M b 2 N h d G l v b j 4 8 S X R l b V R 5 c G U + R m 9 y b X V s Y T w v S X R l b V R 5 c G U + P E l 0 Z W 1 Q Y X R o P l N l Y 3 R p b 2 4 x L 2 R p b V 9 k Y X R l L 1 J l b m F t Z W Q l M j B D b 2 x 1 b W 5 z P C 9 J d G V t U G F 0 a D 4 8 L 0 l 0 Z W 1 M b 2 N h d G l v b j 4 8 U 3 R h Y m x l R W 5 0 c m l l c y A v P j w v S X R l b T 4 8 S X R l b T 4 8 S X R l b U x v Y 2 F 0 a W 9 u P j x J d G V t V H l w Z T 5 G b 3 J t d W x h P C 9 J d G V t V H l w Z T 4 8 S X R l b V B h d G g + U 2 V j d G l v b j E v Z G l t X 2 R h d G U v U m V t b 3 Z l Z C U y M E R 1 c G x p Y 2 F 0 Z X M 8 L 0 l 0 Z W 1 Q Y X R o P j w v S X R l b U x v Y 2 F 0 a W 9 u P j x T d G F i b G V F b n R y a W V z I C 8 + P C 9 J d G V t P j x J d G V t P j x J d G V t T G 9 j Y X R p b 2 4 + P E l 0 Z W 1 U e X B l P k Z v c m 1 1 b G E 8 L 0 l 0 Z W 1 U e X B l P j x J d G V t U G F 0 a D 5 T Z W N 0 a W 9 u M S 9 t b 2 5 0 a G x 5 X 3 N 0 b 3 J l X 3 R h c m d l 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N m N j J i O D M x M i 1 k N W F m L T Q 0 Y j I t Y T Y 3 N i 0 z N j A 0 M G R m N T U 4 N T g 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U 3 R v c m U g S U Q m c X V v d D s s J n F 1 b 3 Q 7 R G F 0 Z S Z x d W 9 0 O y w m c X V v d D t N b 2 5 0 a G x 5 I F R h c m d l d C Z x d W 9 0 O 1 0 i I C 8 + P E V u d H J 5 I F R 5 c G U 9 I k Z p b G x D b 2 x 1 b W 5 U e X B l c y I g V m F s d W U 9 I n N B d 2 t E I i A v P j x F b n R y e S B U e X B l P S J G a W x s T G F z d F V w Z G F 0 Z W Q i I F Z h b H V l P S J k M j A y N S 0 w M y 0 w N l Q x M j o w M j o 1 O S 4 x M j k 4 N j E 0 W i I g L z 4 8 R W 5 0 c n k g V H l w Z T 0 i R m l s b E V y c m 9 y Q 2 9 1 b n Q i I F Z h b H V l P S J s M C I g L z 4 8 R W 5 0 c n k g V H l w Z T 0 i R m l s b E V y c m 9 y Q 2 9 k Z S I g V m F s d W U 9 I n N V b m t u b 3 d u I i A v P j x F b n R y e S B U e X B l P S J G a W x s Q 2 9 1 b n Q i I F Z h b H V l P S J s M T I w 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2 1 v b n R o b H l f c 3 R v c m V f d G F y Z 2 V 0 c y 9 D a G F u Z 2 V k I F R 5 c G U u e 1 N 0 b 3 J l I E l E L D B 9 J n F 1 b 3 Q 7 L C Z x d W 9 0 O 1 N l Y 3 R p b 2 4 x L 2 1 v b n R o b H l f c 3 R v c m V f d G F y Z 2 V 0 c y 9 D a G F u Z 2 V k I F R 5 c G U u e 0 1 v b n R o L D F 9 J n F 1 b 3 Q 7 L C Z x d W 9 0 O 1 N l Y 3 R p b 2 4 x L 2 1 v b n R o b H l f c 3 R v c m V f d G F y Z 2 V 0 c y 9 D a G F u Z 2 V k I F R 5 c G U u e 0 1 v b n R o b H k g V G F y Z 2 V 0 L D J 9 J n F 1 b 3 Q 7 X S w m c X V v d D t D b 2 x 1 b W 5 D b 3 V u d C Z x d W 9 0 O z o z L C Z x d W 9 0 O 0 t l e U N v b H V t b k 5 h b W V z J n F 1 b 3 Q 7 O l t d L C Z x d W 9 0 O 0 N v b H V t b k l k Z W 5 0 a X R p Z X M m c X V v d D s 6 W y Z x d W 9 0 O 1 N l Y 3 R p b 2 4 x L 2 1 v b n R o b H l f c 3 R v c m V f d G F y Z 2 V 0 c y 9 D a G F u Z 2 V k I F R 5 c G U u e 1 N 0 b 3 J l I E l E L D B 9 J n F 1 b 3 Q 7 L C Z x d W 9 0 O 1 N l Y 3 R p b 2 4 x L 2 1 v b n R o b H l f c 3 R v c m V f d G F y Z 2 V 0 c y 9 D a G F u Z 2 V k I F R 5 c G U u e 0 1 v b n R o L D F 9 J n F 1 b 3 Q 7 L C Z x d W 9 0 O 1 N l Y 3 R p b 2 4 x L 2 1 v b n R o b H l f c 3 R v c m V f d G F y Z 2 V 0 c y 9 D a G F u Z 2 V k I F R 5 c G U u e 0 1 v b n R o b H k g V G F y Z 2 V 0 L D J 9 J n F 1 b 3 Q 7 X S w m c X V v d D t S Z W x h d G l v b n N o a X B J b m Z v J n F 1 b 3 Q 7 O l t d f S I g L z 4 8 L 1 N 0 Y W J s Z U V u d H J p Z X M + P C 9 J d G V t P j x J d G V t P j x J d G V t T G 9 j Y X R p b 2 4 + P E l 0 Z W 1 U e X B l P k Z v c m 1 1 b G E 8 L 0 l 0 Z W 1 U e X B l P j x J d G V t U G F 0 a D 5 T Z W N 0 a W 9 u M S 9 t b 2 5 0 a G x 5 X 3 N 0 b 3 J l X 3 R h c m d l d H M v U 2 9 1 c m N l P C 9 J d G V t U G F 0 a D 4 8 L 0 l 0 Z W 1 M b 2 N h d G l v b j 4 8 U 3 R h Y m x l R W 5 0 c m l l c y A v P j w v S X R l b T 4 8 S X R l b T 4 8 S X R l b U x v Y 2 F 0 a W 9 u P j x J d G V t V H l w Z T 5 G b 3 J t d W x h P C 9 J d G V t V H l w Z T 4 8 S X R l b V B h d G g + U 2 V j d G l v b j E v b W 9 u d G h s e V 9 z d G 9 y Z V 9 0 Y X J n Z X R z L 1 B y b 2 1 v d G V k J T I w S G V h Z G V y c z w v S X R l b V B h d G g + P C 9 J d G V t T G 9 j Y X R p b 2 4 + P F N 0 Y W J s Z U V u d H J p Z X M g L z 4 8 L 0 l 0 Z W 0 + P E l 0 Z W 0 + P E l 0 Z W 1 M b 2 N h d G l v b j 4 8 S X R l b V R 5 c G U + R m 9 y b X V s Y T w v S X R l b V R 5 c G U + P E l 0 Z W 1 Q Y X R o P l N l Y 3 R p b 2 4 x L 2 1 v b n R o b H l f c 3 R v c m V f d G F y Z 2 V 0 c y 9 D a G F u Z 2 V k J T I w V H l w Z T w v S X R l b V B h d G g + P C 9 J d G V t T G 9 j Y X R p b 2 4 + P F N 0 Y W J s Z U V u d H J p Z X M g L z 4 8 L 0 l 0 Z W 0 + P E l 0 Z W 0 + P E l 0 Z W 1 M b 2 N h d G l v b j 4 8 S X R l b V R 5 c G U + R m 9 y b X V s Y T w v S X R l b V R 5 c G U + P E l 0 Z W 1 Q Y X R o P l N l Y 3 R p b 2 4 x L 2 1 v b n R o b H l f c 3 R v c m V f d G F y Z 2 V 0 c y 9 S Z W 5 h b W V k J T I w Q 2 9 s d W 1 u c z w v S X R l b V B h d G g + P C 9 J d G V t T G 9 j Y X R p b 2 4 + P F N 0 Y W J s Z U V u d H J p Z X M g L z 4 8 L 0 l 0 Z W 0 + P E l 0 Z W 0 + P E l 0 Z W 1 M b 2 N h d G l v b j 4 8 S X R l b V R 5 c G U + R m 9 y b X V s Y T w v S X R l b V R 5 c G U + P E l 0 Z W 1 Q Y X R o P l N l Y 3 R p b 2 4 x L 0 1 l Y X V y Z X M 8 L 0 l 0 Z W 1 Q Y X R o P j w v S X R l b U x v Y 2 F 0 a W 9 u P j x T d G F i b G V F b n R y a W V z P j x F b n R y e S B U e X B l P S J J c 1 B y a X Z h d G U i I F Z h b H V l P S J s M C I g L z 4 8 R W 5 0 c n k g V H l w Z T 0 i U X V l c n l J R C I g V m F s d W U 9 I n M y Y z B h Z m R h O C 0 y N D B l L T R i M m U t Y W M x M i 0 w M G M 3 Z G J k N G E w N m 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x I i A v P j x F b n R y e S B U e X B l P S J G a W x s R X J y b 3 J D b 2 R l I i B W Y W x 1 Z T 0 i c 1 V u a 2 5 v d 2 4 i I C 8 + P E V u d H J 5 I F R 5 c G U 9 I k Z p b G x F c n J v c k N v d W 5 0 I i B W Y W x 1 Z T 0 i b D A i I C 8 + P E V u d H J 5 I F R 5 c G U 9 I k Z p b G x M Y X N 0 V X B k Y X R l Z C I g V m F s d W U 9 I m Q y M D I 1 L T A z L T A 2 V D E y O j A y O j U 5 L j E z M z g 4 M T d a I i A v P j x F b n R y e S B U e X B l P S J G a W x s Q 2 9 s d W 1 u V H l w Z X M i I F Z h b H V l P S J z Q X c 9 P S I g L z 4 8 R W 5 0 c n k g V H l w Z T 0 i R m l s b E N v b H V t b k 5 h b W V z I i B W Y W x 1 Z T 0 i c 1 s m c X V v d D t D Y W x j d 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1 l Y X V y Z X M v Q 2 h h b m d l Z C B U e X B l L n t D b 2 x 1 b W 4 x L D B 9 J n F 1 b 3 Q 7 X S w m c X V v d D t D b 2 x 1 b W 5 D b 3 V u d C Z x d W 9 0 O z o x L C Z x d W 9 0 O 0 t l e U N v b H V t b k 5 h b W V z J n F 1 b 3 Q 7 O l t d L C Z x d W 9 0 O 0 N v b H V t b k l k Z W 5 0 a X R p Z X M m c X V v d D s 6 W y Z x d W 9 0 O 1 N l Y 3 R p b 2 4 x L 0 1 l Y X V y Z X M v Q 2 h h b m d l Z C B U e X B l L n t D b 2 x 1 b W 4 x L D B 9 J n F 1 b 3 Q 7 X S w m c X V v d D t S Z W x h d G l v b n N o a X B J b m Z v J n F 1 b 3 Q 7 O l t d f S I g L z 4 8 R W 5 0 c n k g V H l w Z T 0 i Q W R k Z W R U b 0 R h d G F N b 2 R l b C I g V m F s d W U 9 I m w x I i A v P j w v U 3 R h Y m x l R W 5 0 c m l l c z 4 8 L 0 l 0 Z W 0 + P E l 0 Z W 0 + P E l 0 Z W 1 M b 2 N h d G l v b j 4 8 S X R l b V R 5 c G U + R m 9 y b X V s Y T w v S X R l b V R 5 c G U + P E l 0 Z W 1 Q Y X R o P l N l Y 3 R p b 2 4 x L 0 1 l Y X V y Z X M v U 2 9 1 c m N l P C 9 J d G V t U G F 0 a D 4 8 L 0 l 0 Z W 1 M b 2 N h d G l v b j 4 8 U 3 R h Y m x l R W 5 0 c m l l c y A v P j w v S X R l b T 4 8 S X R l b T 4 8 S X R l b U x v Y 2 F 0 a W 9 u P j x J d G V t V H l w Z T 5 G b 3 J t d W x h P C 9 J d G V t V H l w Z T 4 8 S X R l b V B h d G g + U 2 V j d G l v b j E v T W V h d X J l c y 9 D b 2 5 2 Z X J 0 Z W Q l M j B 0 b y U y M F R h Y m x l P C 9 J d G V t U G F 0 a D 4 8 L 0 l 0 Z W 1 M b 2 N h d G l v b j 4 8 U 3 R h Y m x l R W 5 0 c m l l c y A v P j w v S X R l b T 4 8 S X R l b T 4 8 S X R l b U x v Y 2 F 0 a W 9 u P j x J d G V t V H l w Z T 5 G b 3 J t d W x h P C 9 J d G V t V H l w Z T 4 8 S X R l b V B h d G g + U 2 V j d G l v b j E v T W V h d X J l c y 9 D a G F u Z 2 V k J T I w V H l w Z T w v S X R l b V B h d G g + P C 9 J d G V t T G 9 j Y X R p b 2 4 + P F N 0 Y W J s Z U V u d H J p Z X M g L z 4 8 L 0 l 0 Z W 0 + P E l 0 Z W 0 + P E l 0 Z W 1 M b 2 N h d G l v b j 4 8 S X R l b V R 5 c G U + R m 9 y b X V s Y T w v S X R l b V R 5 c G U + P E l 0 Z W 1 Q Y X R o P l N l Y 3 R p b 2 4 x L 0 1 l Y X V y Z X M v U m V u Y W 1 l Z C U y M E N v b H V t b n M 8 L 0 l 0 Z W 1 Q Y X R o P j w v S X R l b U x v Y 2 F 0 a W 9 u P j x T d G F i b G V F b n R y a W V z I C 8 + P C 9 J d G V t P j x J d G V t P j x J d G V t T G 9 j Y X R p b 2 4 + P E l 0 Z W 1 U e X B l P k Z v c m 1 1 b G E 8 L 0 l 0 Z W 1 U e X B l P j x J d G V t U G F 0 a D 5 T Z W N 0 a W 9 u M S 9 k a W 1 f c 2 F s Z X N f c G V y c 2 9 u c 1 9 0 Y W J s Z S 9 J b n N l c n R l Z C U y M E 1 l c m d l Z C U y M E N v b H V t b j w v S X R l b V B h d G g + P C 9 J d G V t T G 9 j Y X R p b 2 4 + P F N 0 Y W J s Z U V u d H J p Z X M g L z 4 8 L 0 l 0 Z W 0 + P E l 0 Z W 0 + P E l 0 Z W 1 M b 2 N h d G l v b j 4 8 S X R l b V R 5 c G U + R m 9 y b X V s Y T w v S X R l b V R 5 c G U + P E l 0 Z W 1 Q Y X R o P l N l Y 3 R p b 2 4 x L 2 R p b V 9 z Y W x l c 1 9 w Z X J z b 2 5 z X 3 R h Y m x l L 1 J l b W 9 2 Z W Q l M j B D b 2 x 1 b W 5 z P C 9 J d G V t U G F 0 a D 4 8 L 0 l 0 Z W 1 M b 2 N h d G l v b j 4 8 U 3 R h Y m x l R W 5 0 c m l l c y A v P j w v S X R l b T 4 8 L 0 l 0 Z W 1 z P j w v T G 9 j Y W x Q Y W N r Y W d l T W V 0 Y W R h d G F G a W x l P h Y A A A B Q S w U G A A A A A A A A A A A A A A A A A A A A A A A A J g E A A A E A A A D Q j J 3 f A R X R E Y x 6 A M B P w p f r A Q A A A N V f R z B O 9 B 9 K s Z 3 l b P H f s S 8 A A A A A A g A A A A A A E G Y A A A A B A A A g A A A A h z v y 7 m T o K 6 K F + e i D Y J V A 2 V W k s J 3 5 v x H 5 d l q s U O 6 Q O / A A A A A A D o A A A A A C A A A g A A A A m Q 1 Z f 1 x K I c s W P D d Q 0 3 1 A k k r d D 3 m k p m 4 1 d b o + u x y m r m J Q A A A A M 5 U f d H m O X s C 4 y r 5 9 8 m r R i p X z 2 G S b d c 2 e j 9 t 0 r F X D o g u V 2 y 0 G I 6 f E 5 w R S q 0 o k G S y Z 0 q + P l l a v 3 k n W + b e p P H 2 B N k Q Z U E H R c b x L S k 9 + t b X z o 5 9 A A A A A V M 7 v 6 R n G T B e B k H r 9 u w x 9 m 5 U r A M Y b M 0 E z h o T J O W L B 3 3 X W v y E o P 8 i 5 T v h M U 4 z s b F D G e 1 F P R + u h N 6 D w 0 Z D d V 5 d d T w = = < / D a t a M a s h u p > 
</file>

<file path=customXml/item24.xml>��< ? x m l   v e r s i o n = " 1 . 0 "   e n c o d i n g = " U T F - 1 6 " ? > < G e m i n i   x m l n s = " h t t p : / / g e m i n i / p i v o t c u s t o m i z a t i o n / 5 1 0 4 f 3 2 b - 7 d f 0 - 4 1 f 5 - a a 5 e - 9 a 5 9 6 a b e 1 7 d 0 " > < 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25.xml>��< ? x m l   v e r s i o n = " 1 . 0 "   e n c o d i n g = " U T F - 1 6 " ? > < G e m i n i   x m l n s = " h t t p : / / g e m i n i / p i v o t c u s t o m i z a t i o n / 3 b 6 7 d 2 b 1 - a 9 b b - 4 7 a 0 - 9 b 1 5 - d f 2 f 8 b a c d 4 7 1 " > < 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26.xml>��< ? x m l   v e r s i o n = " 1 . 0 "   e n c o d i n g = " U T F - 1 6 " ? > < G e m i n i   x m l n s = " h t t p : / / g e m i n i / p i v o t c u s t o m i z a t i o n / 2 5 8 2 e d a 4 - 3 f 8 6 - 4 6 a 1 - 9 6 3 7 - d 0 7 b a 9 6 c 1 5 d 6 " > < 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27.xml>��< ? x m l   v e r s i o n = " 1 . 0 "   e n c o d i n g = " U T F - 1 6 " ? > < G e m i n i   x m l n s = " h t t p : / / g e m i n i / p i v o t c u s t o m i z a t i o n / 1 9 9 2 3 1 e 6 - 5 5 6 7 - 4 3 6 a - 9 b 6 1 - 0 f 6 e 6 3 5 6 0 5 2 d " > < 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28.xml>��< ? x m l   v e r s i o n = " 1 . 0 "   e n c o d i n g = " U T F - 1 6 " ? > < G e m i n i   x m l n s = " h t t p : / / g e m i n i / p i v o t c u s t o m i z a t i o n / c a a 2 a 6 5 8 - 3 a 4 7 - 4 d c 2 - 9 f 9 0 - 1 b 7 4 d a b a c 6 5 1 " > < 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29.xml>��< ? x m l   v e r s i o n = " 1 . 0 "   e n c o d i n g = " U T F - 1 6 " ? > < G e m i n i   x m l n s = " h t t p : / / g e m i n i / p i v o t c u s t o m i z a t i o n / 3 d e e 2 1 2 2 - 5 8 b 9 - 4 c 8 a - 8 b 4 8 - a 5 8 a 1 a 5 3 c 8 c 0 " > < 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3.xml>��< ? x m l   v e r s i o n = " 1 . 0 "   e n c o d i n g = " U T F - 1 6 " ? > < G e m i n i   x m l n s = " h t t p : / / g e m i n i / p i v o t c u s t o m i z a t i o n / T a b l e X M L _ p r o d u c t s _ t a b l e _ 5 a a e 0 a 3 5 - 1 e b 1 - 4 0 c c - b f 3 f - 0 c 6 3 4 d 2 f 0 8 6 1 " > < 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 1 2 8 < / i n t > < / v a l u e > < / i t e m > < i t e m > < k e y > < s t r i n g > P r o d u c t   N a m e < / s t r i n g > < / k e y > < v a l u e > < i n t > 1 6 2 < / i n t > < / v a l u e > < / i t e m > < i t e m > < k e y > < s t r i n g > C a t e g o r y < / s t r i n g > < / k e y > < v a l u e > < i n t > 1 1 6 < / i n t > < / v a l u e > < / i t e m > < i t e m > < k e y > < s t r i n g > S a l e s   P r i c e < / s t r i n g > < / k e y > < v a l u e > < i n t > 1 3 5 < / i n t > < / v a l u e > < / i t e m > < i t e m > < k e y > < s t r i n g > C o s t   P r i c e < / s t r i n g > < / k e y > < v a l u e > < i n t > 1 2 6 < / 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a 0 e 0 c 2 f 2 - 2 5 1 f - 4 a 4 b - 8 e a 5 - 1 5 9 0 c 6 5 f 6 b a 9 " > < 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31.xml>��< ? x m l   v e r s i o n = " 1 . 0 "   e n c o d i n g = " U T F - 1 6 " ? > < G e m i n i   x m l n s = " h t t p : / / g e m i n i / p i v o t c u s t o m i z a t i o n / 5 5 a c c d f 2 - e e 7 8 - 4 e c 3 - a 2 9 4 - 9 9 d 4 a 1 0 2 e 3 3 3 " > < 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32.xml>��< ? x m l   v e r s i o n = " 1 . 0 "   e n c o d i n g = " U T F - 1 6 " ? > < G e m i n i   x m l n s = " h t t p : / / g e m i n i / p i v o t c u s t o m i z a t i o n / 1 4 c b 4 d e 0 - f 8 e 0 - 4 e 6 d - a 1 3 a - 5 c e 6 d f 9 a 4 5 7 8 " > < 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33.xml>��< ? x m l   v e r s i o n = " 1 . 0 "   e n c o d i n g = " U T F - 1 6 " ? > < G e m i n i   x m l n s = " h t t p : / / g e m i n i / p i v o t c u s t o m i z a t i o n / e 2 6 1 b 6 f f - e 2 1 6 - 4 2 e 0 - 9 7 2 c - 8 c 2 5 c e f 5 e 2 7 f " > < 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34.xml>��< ? x m l   v e r s i o n = " 1 . 0 "   e n c o d i n g = " U T F - 1 6 " ? > < G e m i n i   x m l n s = " h t t p : / / g e m i n i / p i v o t c u s t o m i z a t i o n / 7 8 e 8 0 b 7 8 - 4 8 7 4 - 4 e 7 f - 9 e 9 9 - 5 e 3 f f 7 7 2 b 5 6 f " > < 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35.xml>��< ? x m l   v e r s i o n = " 1 . 0 "   e n c o d i n g = " U T F - 1 6 " ? > < G e m i n i   x m l n s = " h t t p : / / g e m i n i / p i v o t c u s t o m i z a t i o n / 6 6 1 4 9 2 7 1 - 0 a b 5 - 4 d 6 6 - 9 a 6 a - 7 b 9 d 3 b 2 c c 6 d 9 " > < 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36.xml>��< ? x m l   v e r s i o n = " 1 . 0 "   e n c o d i n g = " U T F - 1 6 " ? > < G e m i n i   x m l n s = " h t t p : / / g e m i n i / p i v o t c u s t o m i z a t i o n / 2 9 d 6 8 0 6 3 - 3 e e 8 - 4 a 6 d - 9 0 6 0 - b 9 9 3 b 5 9 5 6 0 c 6 " > < 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37.xml>��< ? x m l   v e r s i o n = " 1 . 0 "   e n c o d i n g = " U T F - 1 6 " ? > < G e m i n i   x m l n s = " h t t p : / / g e m i n i / p i v o t c u s t o m i z a t i o n / 1 7 f a 0 0 a 0 - a 2 9 a - 4 c 5 8 - b 6 d e - e b 7 e 3 2 a 5 6 7 4 1 " > < 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38.xml>��< ? x m l   v e r s i o n = " 1 . 0 "   e n c o d i n g = " U T F - 1 6 " ? > < G e m i n i   x m l n s = " h t t p : / / g e m i n i / p i v o t c u s t o m i z a t i o n / 4 2 2 b 2 1 7 8 - 1 f 9 3 - 4 8 2 d - a 6 0 9 - 4 f 2 0 f 6 8 f 1 b b 3 " > < 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39.xml>��< ? x m l   v e r s i o n = " 1 . 0 "   e n c o d i n g = " U T F - 1 6 " ? > < G e m i n i   x m l n s = " h t t p : / / g e m i n i / p i v o t c u s t o m i z a t i o n / 8 2 6 0 4 b 5 2 - 7 5 9 f - 4 6 5 3 - a c 2 0 - 9 9 a e e 9 0 9 e 3 f 6 " > < 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4.xml>��< ? x m l   v e r s i o n = " 1 . 0 "   e n c o d i n g = " U T F - 1 6 " ? > < G e m i n i   x m l n s = " h t t p : / / g e m i n i / p i v o t c u s t o m i z a t i o n / d 1 d 0 5 d 0 5 - a 9 a c - 4 3 e 0 - b 8 d 1 - 5 5 8 5 e 8 2 4 7 6 a b " > < C u s t o m C o n t e n t > < ! [ C D A T A [ < ? x m l   v e r s i o n = " 1 . 0 "   e n c o d i n g = " u t f - 1 6 " ? > < S e t t i n g s > < C a l c u l a t e d F i e l d s > < i t e m > < M e a s u r e N a m e > T o t a l   R e v e n u e < / M e a s u r e N a m e > < D i s p l a y N a m e > T o t a l   R e v e n u e < / D i s p l a y N a m e > < V i s i b l e > F a l s e < / V i s i b l e > < / i t e m > < i t e m > < M e a s u r e N a m e > T o t a l   R e v e n u e s < / M e a s u r e N a m e > < D i s p l a y N a m e > T o t a l   R e v e n u e s < / D i s p l a y N a m e > < V i s i b l e > F a l s e < / V i s i b l e > < / i t e m > < / C a l c u l a t e d F i e l d s > < S A H o s t H a s h > 0 < / S A H o s t H a s h > < G e m i n i F i e l d L i s t V i s i b l e > T r u e < / G e m i n i F i e l d L i s t V i s i b l e > < / S e t t i n g s > ] ] > < / C u s t o m C o n t e n t > < / G e m i n i > 
</file>

<file path=customXml/item40.xml>��< ? x m l   v e r s i o n = " 1 . 0 "   e n c o d i n g = " U T F - 1 6 " ? > < G e m i n i   x m l n s = " h t t p : / / g e m i n i / p i v o t c u s t o m i z a t i o n / 7 3 9 9 3 1 9 f - 1 8 3 8 - 4 e e b - a f a d - b b 8 4 c 1 7 7 e 1 b 0 " > < 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C a l c u l a t e d F i e l d s > < S A H o s t H a s h > 0 < / S A H o s t H a s h > < G e m i n i F i e l d L i s t V i s i b l e > T r u e < / G e m i n i F i e l d L i s t V i s i b l e > < / S e t t i n g s > ] ] > < / C u s t o m C o n t e n t > < / G e m i n i > 
</file>

<file path=customXml/item41.xml>��< ? x m l   v e r s i o n = " 1 . 0 "   e n c o d i n g = " U T F - 1 6 " ? > < G e m i n i   x m l n s = " h t t p : / / g e m i n i / p i v o t c u s t o m i z a t i o n / 6 6 1 4 4 2 5 7 - c 6 3 e - 4 8 1 8 - b 7 d b - 5 a 6 c 2 1 0 c d 6 e d " > < 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42.xml>��< ? x m l   v e r s i o n = " 1 . 0 "   e n c o d i n g = " U T F - 1 6 " ? > < G e m i n i   x m l n s = " h t t p : / / g e m i n i / p i v o t c u s t o m i z a t i o n / 3 d 7 7 9 e 2 d - 1 9 d 7 - 4 3 3 d - b c b d - 4 8 c 5 d 5 9 3 0 5 0 c " > < 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43.xml>��< ? x m l   v e r s i o n = " 1 . 0 "   e n c o d i n g = " U T F - 1 6 " ? > < G e m i n i   x m l n s = " h t t p : / / g e m i n i / p i v o t c u s t o m i z a t i o n / 5 c e 6 f e 0 4 - f 5 b b - 4 c 7 1 - 8 d 9 6 - f 5 4 5 c 2 0 6 b 0 1 4 " > < 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44.xml>��< ? x m l   v e r s i o n = " 1 . 0 "   e n c o d i n g = " U T F - 1 6 " ? > < G e m i n i   x m l n s = " h t t p : / / g e m i n i / p i v o t c u s t o m i z a t i o n / 0 b 3 7 1 6 c 5 - 0 7 a 7 - 4 8 9 b - a 2 8 d - e 3 4 0 7 1 a 2 0 a d 8 " > < 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45.xml>��< ? x m l   v e r s i o n = " 1 . 0 "   e n c o d i n g = " U T F - 1 6 " ? > < G e m i n i   x m l n s = " h t t p : / / g e m i n i / p i v o t c u s t o m i z a t i o n / 7 a f d 8 f c a - 8 8 c d - 4 a 6 d - a 9 6 c - 4 9 1 6 d 2 5 e c e d d " > < 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 V a r i a n a c e < / M e a s u r e N a m e > < D i s p l a y N a m e > V a r i a n a c e < / D i s p l a y N a m e > < V i s i b l e > T r u e < / V i s i b l e > < / i t e m > < i t e m > < M e a s u r e N a m e > V a r i a n c e < / M e a s u r e N a m e > < D i s p l a y N a m e > V a r i a n c e < / D i s p l a y N a m e > < V i s i b l e > F a l s e < / V i s i b l e > < / i t e m > < i t e m > < M e a s u r e N a m e > V a r i a n c e _ P e r c e n t < / M e a s u r e N a m e > < D i s p l a y N a m e > V a r i a n c e _ P e r c e n t < / D i s p l a y N a m e > < V i s i b l e > T r u e < / V i s i b l e > < / i t e m > < / C a l c u l a t e d F i e l d s > < S A H o s t H a s h > 0 < / S A H o s t H a s h > < G e m i n i F i e l d L i s t V i s i b l e > T r u e < / G e m i n i F i e l d L i s t V i s i b l e > < / S e t t i n g s > ] ] > < / C u s t o m C o n t e n t > < / G e m i n i > 
</file>

<file path=customXml/item46.xml>��< ? x m l   v e r s i o n = " 1 . 0 "   e n c o d i n g = " U T F - 1 6 " ? > < G e m i n i   x m l n s = " h t t p : / / g e m i n i / p i v o t c u s t o m i z a t i o n / 3 4 3 8 d 9 2 3 - c 7 d 3 - 4 6 c 5 - a a 9 5 - 5 8 3 3 7 7 a c 9 0 0 9 " > < 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 T r u e 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47.xml>��< ? x m l   v e r s i o n = " 1 . 0 "   e n c o d i n g = " U T F - 1 6 " ? > < G e m i n i   x m l n s = " h t t p : / / g e m i n i / p i v o t c u s t o m i z a t i o n / c f 5 8 e 1 5 8 - 4 9 4 e - 4 7 8 8 - 9 6 6 d - a 3 e 5 4 7 6 6 0 2 8 b " > < 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48.xml>��< ? x m l   v e r s i o n = " 1 . 0 "   e n c o d i n g = " U T F - 1 6 " ? > < G e m i n i   x m l n s = " h t t p : / / g e m i n i / p i v o t c u s t o m i z a t i o n / f d 0 3 9 8 b 8 - 1 2 d 8 - 4 3 4 b - 9 6 0 6 - 1 7 9 f 9 5 b 0 e e 3 b " > < 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C a l c u l a t e d F i e l d s > < S A H o s t H a s h > 0 < / S A H o s t H a s h > < G e m i n i F i e l d L i s t V i s i b l e > T r u e < / G e m i n i F i e l d L i s t V i s i b l e > < / S e t t i n g s > ] ] > < / C u s t o m C o n t e n t > < / G e m i n i > 
</file>

<file path=customXml/item49.xml>��< ? x m l   v e r s i o n = " 1 . 0 "   e n c o d i n g = " U T F - 1 6 " ? > < G e m i n i   x m l n s = " h t t p : / / g e m i n i / p i v o t c u s t o m i z a t i o n / f 7 e 2 7 c 7 c - 5 7 c 6 - 4 7 9 3 - 8 c a 0 - 9 6 a 4 1 9 6 8 6 d c 6 " > < 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5.xml>��< ? x m l   v e r s i o n = " 1 . 0 "   e n c o d i n g = " U T F - 1 6 " ? > < G e m i n i   x m l n s = " h t t p : / / g e m i n i / p i v o t c u s t o m i z a t i o n / T a b l e X M L _ m o n t h l y _ s t o r e _ t a r g e t s _ 1 6 c 4 b f 8 4 - f 0 6 0 - 4 2 0 d - 9 b 6 a - e f 8 6 d d 1 b a 7 b f " > < 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 1 0 7 < / i n t > < / v a l u e > < / i t e m > < i t e m > < k e y > < s t r i n g > D a t e < / s t r i n g > < / k e y > < v a l u e > < i n t > 7 9 < / i n t > < / v a l u e > < / i t e m > < i t e m > < k e y > < s t r i n g > M o n t h l y   T a r g e t < / s t r i n g > < / k e y > < v a l u e > < i n t > 1 6 6 < / i n t > < / v a l u e > < / i t e m > < / C o l u m n W i d t h s > < C o l u m n D i s p l a y I n d e x > < i t e m > < k e y > < s t r i n g > S t o r e   I D < / s t r i n g > < / k e y > < v a l u e > < i n t > 0 < / i n t > < / v a l u e > < / i t e m > < i t e m > < k e y > < s t r i n g > D a t e < / s t r i n g > < / k e y > < v a l u e > < i n t > 1 < / i n t > < / v a l u e > < / i t e m > < i t e m > < k e y > < s t r i n g > M o n t h l y   T a r g e t < / s t r i n g > < / k e y > < v a l u e > < i n t > 2 < / i n t > < / v a l u e > < / i t e m > < / C o l u m n D i s p l a y I n d e x > < C o l u m n F r o z e n   / > < C o l u m n C h e c k e d   / > < C o l u m n F i l t e r   / > < S e l e c t i o n F i l t e r   / > < F i l t e r P a r a m e t e r s   / > < I s S o r t D e s c e n d i n g > f a l s e < / I s S o r t D e s c e n d i n g > < / T a b l e W i d g e t G r i d S e r i a l i z a t i o n > ] ] > < / C u s t o m C o n t e n t > < / G e m i n i > 
</file>

<file path=customXml/item50.xml>��< ? x m l   v e r s i o n = " 1 . 0 "   e n c o d i n g = " U T F - 1 6 " ? > < G e m i n i   x m l n s = " h t t p : / / g e m i n i / p i v o t c u s t o m i z a t i o n / 3 9 7 3 1 b 7 b - 9 6 f b - 4 1 c 3 - b 9 e 6 - 1 d 5 1 a 7 4 8 9 e 9 3 " > < 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 T r u e 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51.xml>��< ? x m l   v e r s i o n = " 1 . 0 "   e n c o d i n g = " U T F - 1 6 " ? > < G e m i n i   x m l n s = " h t t p : / / g e m i n i / p i v o t c u s t o m i z a t i o n / 0 e 1 b 7 7 f e - c b f d - 4 b f 2 - 9 1 4 5 - b b 9 9 c f f 7 1 3 7 b " > < 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 T r u e < / V i s i b l e > < / i t e m > < / C a l c u l a t e d F i e l d s > < S A H o s t H a s h > 0 < / S A H o s t H a s h > < G e m i n i F i e l d L i s t V i s i b l e > T r u e < / G e m i n i F i e l d L i s t V i s i b l e > < / S e t t i n g s > ] ] > < / C u s t o m C o n t e n t > < / G e m i n i > 
</file>

<file path=customXml/item52.xml>��< ? x m l   v e r s i o n = " 1 . 0 "   e n c o d i n g = " U T F - 1 6 " ? > < G e m i n i   x m l n s = " h t t p : / / g e m i n i / p i v o t c u s t o m i z a t i o n / 6 4 2 5 4 0 4 c - e 8 c 4 - 4 b 8 8 - 9 8 1 b - f 1 2 6 2 4 6 2 2 b 3 3 " > < 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 T r u e 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53.xml>��< ? x m l   v e r s i o n = " 1 . 0 "   e n c o d i n g = " U T F - 1 6 " ? > < G e m i n i   x m l n s = " h t t p : / / g e m i n i / p i v o t c u s t o m i z a t i o n / b a e 0 8 c 8 5 - e c 6 0 - 4 7 2 3 - a 9 f 9 - b d 6 9 6 9 b f d 7 3 e " > < 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 T r u e 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54.xml>��< ? x m l   v e r s i o n = " 1 . 0 "   e n c o d i n g = " U T F - 1 6 " ? > < G e m i n i   x m l n s = " h t t p : / / g e m i n i / p i v o t c u s t o m i z a t i o n / d 9 5 4 4 8 2 a - c 5 f 2 - 4 4 c 5 - 9 d f 7 - b e 7 2 e 2 e b 8 1 1 a " > < 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 T r u e 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55.xml>��< ? x m l   v e r s i o n = " 1 . 0 "   e n c o d i n g = " U T F - 1 6 " ? > < G e m i n i   x m l n s = " h t t p : / / g e m i n i / p i v o t c u s t o m i z a t i o n / 0 8 0 9 3 c 3 4 - 0 7 1 1 - 4 3 6 d - b 1 a 4 - 1 4 0 1 5 c a 8 1 c f a " > < 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56.xml>��< ? x m l   v e r s i o n = " 1 . 0 "   e n c o d i n g = " U T F - 1 6 " ? > < G e m i n i   x m l n s = " h t t p : / / g e m i n i / p i v o t c u s t o m i z a t i o n / 0 1 4 f 6 f 8 a - e 2 5 3 - 4 0 f 0 - 9 0 a 7 - 1 5 2 a 0 3 4 e 1 a e c " > < 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 T r u e 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57.xml>��< ? x m l   v e r s i o n = " 1 . 0 "   e n c o d i n g = " U T F - 1 6 " ? > < G e m i n i   x m l n s = " h t t p : / / g e m i n i / p i v o t c u s t o m i z a t i o n / 4 4 0 7 c 0 e f - 6 3 1 a - 4 4 b f - 8 4 3 f - 9 0 e 0 b e 7 b c 7 9 4 " > < 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 T r u e 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58.xml>��< ? x m l   v e r s i o n = " 1 . 0 "   e n c o d i n g = " U T F - 1 6 " ? > < G e m i n i   x m l n s = " h t t p : / / g e m i n i / p i v o t c u s t o m i z a t i o n / 7 7 f b 5 7 a 4 - a e 6 1 - 4 8 7 1 - 8 4 4 d - 8 e b a 3 c 5 b 7 7 8 5 " > < 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 T r u e 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59.xml>��< ? x m l   v e r s i o n = " 1 . 0 "   e n c o d i n g = " U T F - 1 6 " ? > < G e m i n i   x m l n s = " h t t p : / / g e m i n i / p i v o t c u s t o m i z a t i o n / 4 9 2 3 9 d 7 d - 0 0 7 1 - 4 2 9 7 - b b 2 a - 8 4 d 4 4 d 2 5 3 f 1 9 " > < 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60.xml>��< ? x m l   v e r s i o n = " 1 . 0 "   e n c o d i n g = " U T F - 1 6 " ? > < G e m i n i   x m l n s = " h t t p : / / g e m i n i / p i v o t c u s t o m i z a t i o n / 2 b b 0 1 0 7 0 - e 0 6 0 - 4 5 4 d - 8 5 7 5 - 7 d c d 8 a 3 2 5 c 7 c " > < 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 2 1 2 2 < / M e a s u r e N a m e > < D i s p l a y N a m e > m e a s u r e   2 1 2 2 < / D i s p l a y N a m e > < V i s i b l e > F a l s e < / V i s i b l e > < / i t e m > < i t e m > < M e a s u r e N a m e > m e a s u r e   1 2 3 4 5 5 < / M e a s u r e N a m e > < D i s p l a y N a m e > m e a s u r e   1 2 3 4 5 5 < / D i s p l a y N a m e > < V i s i b l e > F a l s e < / V i s i b l e > < / i t e m > < / C a l c u l a t e d F i e l d s > < S A H o s t H a s h > 0 < / S A H o s t H a s h > < G e m i n i F i e l d L i s t V i s i b l e > T r u e < / G e m i n i F i e l d L i s t V i s i b l e > < / S e t t i n g s > ] ] > < / C u s t o m C o n t e n t > < / G e m i n i > 
</file>

<file path=customXml/item61.xml>��< ? x m l   v e r s i o n = " 1 . 0 "   e n c o d i n g = " U T F - 1 6 " ? > < G e m i n i   x m l n s = " h t t p : / / g e m i n i / p i v o t c u s t o m i z a t i o n / c c 8 7 9 5 5 a - 7 a d 4 - 4 8 7 2 - 8 f a 1 - 6 9 e 0 0 e 7 8 9 b c 2 " > < 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62.xml>��< ? x m l   v e r s i o n = " 1 . 0 "   e n c o d i n g = " U T F - 1 6 " ? > < G e m i n i   x m l n s = " h t t p : / / g e m i n i / p i v o t c u s t o m i z a t i o n / 3 f 0 9 d 5 1 b - 1 c a 7 - 4 6 c 4 - b 7 e 2 - 8 5 f c e 1 3 7 3 8 0 c " > < 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63.xml>��< ? x m l   v e r s i o n = " 1 . 0 "   e n c o d i n g = " U T F - 1 6 " ? > < G e m i n i   x m l n s = " h t t p : / / g e m i n i / p i v o t c u s t o m i z a t i o n / 2 a f 5 7 2 d 1 - f 1 f e - 4 c 0 5 - 8 0 b 6 - 2 0 5 f b b 8 0 1 5 4 f " > < 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64.xml>��< ? x m l   v e r s i o n = " 1 . 0 "   e n c o d i n g = " U T F - 1 6 " ? > < G e m i n i   x m l n s = " h t t p : / / g e m i n i / p i v o t c u s t o m i z a t i o n / a a 6 a b a f 5 - 3 b b 3 - 4 d 2 6 - 9 2 7 9 - 6 5 9 f e 0 e 2 a a 3 e " > < 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C a l c u l a t e d F i e l d s > < S A H o s t H a s h > 0 < / S A H o s t H a s h > < G e m i n i F i e l d L i s t V i s i b l e > T r u e < / G e m i n i F i e l d L i s t V i s i b l e > < / S e t t i n g s > ] ] > < / C u s t o m C o n t e n t > < / G e m i n i > 
</file>

<file path=customXml/item65.xml>��< ? x m l   v e r s i o n = " 1 . 0 "   e n c o d i n g = " U T F - 1 6 " ? > < G e m i n i   x m l n s = " h t t p : / / g e m i n i / p i v o t c u s t o m i z a t i o n / c 3 b d b d a 5 - d d 5 0 - 4 4 7 7 - 8 7 b 4 - 2 b 9 7 8 9 2 c f a 5 f " > < 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66.xml>��< ? x m l   v e r s i o n = " 1 . 0 "   e n c o d i n g = " U T F - 1 6 " ? > < G e m i n i   x m l n s = " h t t p : / / g e m i n i / p i v o t c u s t o m i z a t i o n / c 5 6 a 7 a 4 6 - b 4 a a - 4 8 f 0 - b 3 2 9 - b a e 6 8 f 0 b d 5 4 1 " > < 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67.xml>��< ? x m l   v e r s i o n = " 1 . 0 "   e n c o d i n g = " U T F - 1 6 " ? > < G e m i n i   x m l n s = " h t t p : / / g e m i n i / p i v o t c u s t o m i z a t i o n / 4 9 2 7 3 9 1 6 - 9 9 e 9 - 4 a 1 e - a 7 7 3 - c 2 1 a c 7 1 a a 8 e 2 " > < C u s t o m C o n t e n t > < ! [ C D A T A [ < ? x m l   v e r s i o n = " 1 . 0 "   e n c o d i n g = " u t f - 1 6 " ? > < S e t t i n g s > < C a l c u l a t e d F i e l d s > < i t e m > < M e a s u r e N a m e > T o t a l _ R e v e n u e < / M e a s u r e N a m e > < D i s p l a y N a m e > T o t a l _ R e v e n u e < / D i s p l a y N a m e > < V i s i b l e > F a l s e < / V i s i b l e > < / i t e m > < i t e m > < M e a s u r e N a m e > C O G S < / M e a s u r e N a m e > < D i s p l a y N a m e > C O G S < / D i s p l a y N a m e > < V i s i b l e > F a l s e < / V i s i b l e > < / i t e m > < i t e m > < M e a s u r e N a m e > P r o f i t   M a r g i n < / M e a s u r e N a m e > < D i s p l a y N a m e > P r o f i t   M a r g i n < / D i s p l a y N a m e > < V i s i b l e > F a l s e < / V i s i b l e > < / i t e m > < i t e m > < M e a s u r e N a m e > P r o f i t _ M a r g i n _ p e r c e n t < / M e a s u r e N a m e > < D i s p l a y N a m e > P r o f i t _ M a r g i n _ p e r c e n t < / D i s p l a y N a m e > < V i s i b l e > F a l s e < / V i s i b l e > < / i t e m > < i t e m > < M e a s u r e N a m e > N o _ T r a n s a c t i o n s < / M e a s u r e N a m e > < D i s p l a y N a m e > N o _ T r a n s a c t i o n s < / D i s p l a y N a m e > < V i s i b l e > F a l s e < / V i s i b l e > < / i t e m > < i t e m > < M e a s u r e N a m e > T o t a l _ R e f u n d < / M e a s u r e N a m e > < D i s p l a y N a m e > T o t a l _ R e f u n d < / D i s p l a y N a m e > < V i s i b l e > F a l s e < / V i s i b l e > < / i t e m > < i t e m > < M e a s u r e N a m e > R e f u n d _ r a t e < / M e a s u r e N a m e > < D i s p l a y N a m e > R e f u n d _ r a t e < / D i s p l a y N a m e > < V i s i b l e > F a l s e < / V i s i b l e > < / i t e m > < i t e m > < M e a s u r e N a m e > N o _ P r o d u c t s < / M e a s u r e N a m e > < D i s p l a y N a m e > N o _ P r o d u c t s < / D i s p l a y N a m e > < V i s i b l e > F a l s e < / V i s i b l e > < / i t e m > < i t e m > < M e a s u r e N a m e > T o t a l _ R e t u r n e d < / M e a s u r e N a m e > < D i s p l a y N a m e > T o t a l _ R e t u r n e d < / D i s p l a y N a m e > < V i s i b l e > F a l s e < / V i s i b l e > < / i t e m > < i t e m > < M e a s u r e N a m e > T o t a l _ Q t y < / M e a s u r e N a m e > < D i s p l a y N a m e > T o t a l _ Q t y < / D i s p l a y N a m e > < V i s i b l e > F a l s e < / V i s i b l e > < / i t e m > < i t e m > < M e a s u r e N a m e > T o t a l _ T a r g e t < / M e a s u r e N a m e > < D i s p l a y N a m e > T o t a l _ T a r g e t < / D i s p l a y N a m e > < V i s i b l e > F a l s e < / V i s i b l e > < / i t e m > < i t e m > < M e a s u r e N a m e > m e a s u r e   1 2 3 4 5 5 < / M e a s u r e N a m e > < D i s p l a y N a m e > m e a s u r e   1 2 3 4 5 5 < / D i s p l a y N a m e > < V i s i b l e > F a l s e < / V i s i b l e > < / i t e m > < i t e m > < M e a s u r e N a m e > V a r i a n c e < / M e a s u r e N a m e > < D i s p l a y N a m e > V a r i a n c e < / D i s p l a y N a m e > < V i s i b l e > F a l s e < / V i s i b l e > < / i t e m > < i t e m > < M e a s u r e N a m e > V a r i a n a c e < / M e a s u r e N a m e > < D i s p l a y N a m e > V a r i a n a c e < / D i s p l a y N a m e > < V i s i b l e > F a l s e < / V i s i b l e > < / i t e m > < i t e m > < M e a s u r e N a m e > V a r i a n c e _ P e r c e n t < / M e a s u r e N a m e > < D i s p l a y N a m e > V a r i a n c e _ P e r c e n t < / D i s p l a y N a m e > < V i s i b l e > F a l s e < / V i s i b l e > < / i t e m > < / C a l c u l a t e d F i e l d s > < S A H o s t H a s h > 0 < / S A H o s t H a s h > < G e m i n i F i e l d L i s t V i s i b l e > T r u e < / G e m i n i F i e l d L i s t V i s i b l e > < / S e t t i n g s > ] ] > < / C u s t o m C o n t e n t > < / G e m i n i > 
</file>

<file path=customXml/item68.xml>��< ? x m l   v e r s i o n = " 1 . 0 "   e n c o d i n g = " U T F - 1 6 " ? > < G e m i n i   x m l n s = " h t t p : / / g e m i n i / p i v o t c u s t o m i z a t i o n / S a n d b o x N o n E m p t y " > < C u s t o m C o n t e n t > < ! [ C D A T A [ 1 ] ] > < / C u s t o m C o n t e n t > < / G e m i n i > 
</file>

<file path=customXml/item69.xml>��< ? x m l   v e r s i o n = " 1 . 0 "   e n c o d i n g = " U T F - 1 6 " ? > < G e m i n i   x m l n s = " h t t p : / / g e m i n i / p i v o t c u s t o m i z a t i o n / I s S a n d b o x E m b e d d e d " > < C u s t o m C o n t e n t > < ! [ C D A T A [ y e s ] ] > < / C u s t o m C o n t e n t > < / G e m i n i > 
</file>

<file path=customXml/item7.xml>��< ? x m l   v e r s i o n = " 1 . 0 "   e n c o d i n g = " U T F - 1 6 " ? > < G e m i n i   x m l n s = " h t t p : / / g e m i n i / p i v o t c u s t o m i z a t i o n / T a b l e X M L _ c u s t o m e r s _ t a b l e _ b 2 d a 8 8 b c - 9 1 d 6 - 4 3 0 b - a 8 8 c - 7 8 7 9 d 2 6 d 0 f f 3 " > < 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 C u s t o m e r _ N a m e < / s t r i n g > < / k e y > < v a l u e > < i n t > 1 8 3 < / i n t > < / v a l u e > < / i t e m > < i t e m > < k e y > < s t r i n g > G e n d e r < / s t r i n g > < / k e y > < v a l u e > < i n t > 1 0 5 < / i n t > < / v a l u e > < / i t e m > < i t e m > < k e y > < s t r i n g > L o c a t i o n < / s t r i n g > < / k e y > < v a l u e > < i n t > 1 1 2 < / i n t > < / v a l u e > < / i t e m > < i t e m > < k e y > < s t r i n g > A g e < / s t r i n g > < / k e y > < v a l u e > < i n t > 7 6 < / i n t > < / v a l u e > < / i t e m > < / C o l u m n W i d t h s > < C o l u m n D i s p l a y I n d e x > < i t e m > < k e y > < s t r i n g > C u s t o m e r   I D < / s t r i n g > < / k e y > < v a l u e > < i n t > 0 < / i n t > < / v a l u e > < / i t e m > < i t e m > < k e y > < s t r i n g > C u s t o m e r _ N a m e < / s t r i n g > < / k e y > < v a l u e > < i n t > 1 < / i n t > < / v a l u e > < / i t e m > < i t e m > < k e y > < s t r i n g > G e n d e r < / s t r i n g > < / k e y > < v a l u e > < i n t > 2 < / i n t > < / v a l u e > < / i t e m > < i t e m > < k e y > < s t r i n g > L o c a t i o n < / s t r i n g > < / k e y > < v a l u e > < i n t > 3 < / i n t > < / v a l u e > < / i t e m > < i t e m > < k e y > < s t r i n g > A g e < / s t r i n g > < / k e y > < v a l u e > < i n t > 4 < / i n t > < / v a l u e > < / i t e m > < / C o l u m n D i s p l a y I n d e x > < C o l u m n F r o z e n   / > < C o l u m n C h e c k e d   / > < C o l u m n F i l t e r   / > < S e l e c t i o n F i l t e r   / > < F i l t e r P a r a m e t e r s   / > < I s S o r t D e s c e n d i n g > f a l s e < / I s S o r t D e s c e n d i n g > < / T a b l e W i d g e t G r i d S e r i a l i z a t i o n > ] ] > < / C u s t o m C o n t e n t > < / G e m i n i > 
</file>

<file path=customXml/item70.xml>��< ? x m l   v e r s i o n = " 1 . 0 "   e n c o d i n g = " U T F - 1 6 " ? > < G e m i n i   x m l n s = " h t t p : / / g e m i n i / p i v o t c u s t o m i z a t i o n / P o w e r P i v o t V e r s i o n " > < C u s t o m C o n t e n t > < ! [ C D A T A [ 2 0 1 5 . 1 3 0 . 1 6 0 6 . 1 ] ] > < / C u s t o m C o n t e n t > < / G e m i n i > 
</file>

<file path=customXml/item71.xml>��< ? x m l   v e r s i o n = " 1 . 0 "   e n c o d i n g = " U T F - 1 6 " ? > < G e m i n i   x m l n s = " h t t p : / / g e m i n i / p i v o t c u s t o m i z a t i o n / R e l a t i o n s h i p A u t o D e t e c t i o n E n a b l e d " > < C u s t o m C o n t e n t > < ! [ C D A T A [ T r u e ] ] > < / C u s t o m C o n t e n t > < / G e m i n i > 
</file>

<file path=customXml/item7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 2 0 2 5 - 0 3 - 0 6 T 1 5 : 0 3 : 0 5 . 0 6 5 6 2 7 4 - 0 8 : 0 0 < / L a s t P r o c e s s e d T i m e > < / D a t a M o d e l i n g S a n d b o x . S e r i a l i z e d S a n d b o x E r r o r C a c h 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d i m _ d a t e _ 0 2 f e 0 b 9 8 - 4 f 9 2 - 4 a 4 9 - 8 3 b 7 - c a 8 a 7 f 7 9 8 7 d 9 " > < 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 1 3 3 < / i n t > < / v a l u e > < / i t e m > < i t e m > < k e y > < s t r i n g > Y e a r < / s t r i n g > < / k e y > < v a l u e > < i n t > 8 0 < / i n t > < / v a l u e > < / i t e m > < i t e m > < k e y > < s t r i n g > M o n t h < / s t r i n g > < / k e y > < v a l u e > < i n t > 9 4 < / i n t > < / v a l u e > < / i t e m > < i t e m > < k e y > < s t r i n g > D a y   o f   W e e k < / s t r i n g > < / k e y > < v a l u e > < i n t > 1 4 7 < / i n t > < / v a l u e > < / i t e m > < i t e m > < k e y > < s t r i n g > W e e k T y p e < / s t r i n g > < / k e y > < v a l u e > < i n t > 1 3 3 < / i n t > < / v a l u e > < / i t e m > < i t e m > < k e y > < s t r i n g > W e e k d a y < / s t r i n g > < / k e y > < v a l u e > < i n t > 1 2 0 < / i n t > < / v a l u e > < / i t e m > < / C o l u m n W i d t h s > < C o l u m n D i s p l a y I n d e x > < i t e m > < k e y > < s t r i n g > O r d e r   D a t e < / s t r i n g > < / k e y > < v a l u e > < i n t > 0 < / i n t > < / v a l u e > < / i t e m > < i t e m > < k e y > < s t r i n g > Y e a r < / s t r i n g > < / k e y > < v a l u e > < i n t > 1 < / i n t > < / v a l u e > < / i t e m > < i t e m > < k e y > < s t r i n g > M o n t h < / s t r i n g > < / k e y > < v a l u e > < i n t > 2 < / i n t > < / v a l u e > < / i t e m > < i t e m > < k e y > < s t r i n g > D a y   o f   W e e k < / s t r i n g > < / k e y > < v a l u e > < i n t > 3 < / i n t > < / v a l u e > < / i t e m > < i t e m > < k e y > < s t r i n g > W e e k T y p e < / s t r i n g > < / k e y > < v a l u e > < i n t > 4 < / i n t > < / v a l u e > < / i t e m > < i t e m > < k e y > < s t r i n g > W e e k d a y < / 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A6B8717-DB74-47BE-AAA0-F246011B5E2F}">
  <ds:schemaRefs/>
</ds:datastoreItem>
</file>

<file path=customXml/itemProps10.xml><?xml version="1.0" encoding="utf-8"?>
<ds:datastoreItem xmlns:ds="http://schemas.openxmlformats.org/officeDocument/2006/customXml" ds:itemID="{02989DD5-2C9A-4B82-8385-6BC547BEC457}">
  <ds:schemaRefs/>
</ds:datastoreItem>
</file>

<file path=customXml/itemProps11.xml><?xml version="1.0" encoding="utf-8"?>
<ds:datastoreItem xmlns:ds="http://schemas.openxmlformats.org/officeDocument/2006/customXml" ds:itemID="{87EAE5D2-649D-461D-B3F9-EDBCCFD3F944}">
  <ds:schemaRefs/>
</ds:datastoreItem>
</file>

<file path=customXml/itemProps12.xml><?xml version="1.0" encoding="utf-8"?>
<ds:datastoreItem xmlns:ds="http://schemas.openxmlformats.org/officeDocument/2006/customXml" ds:itemID="{CDFA5023-C371-4961-A6A4-615A38096785}">
  <ds:schemaRefs/>
</ds:datastoreItem>
</file>

<file path=customXml/itemProps13.xml><?xml version="1.0" encoding="utf-8"?>
<ds:datastoreItem xmlns:ds="http://schemas.openxmlformats.org/officeDocument/2006/customXml" ds:itemID="{6263BD30-B322-4816-A73B-12C943E69B42}">
  <ds:schemaRefs/>
</ds:datastoreItem>
</file>

<file path=customXml/itemProps14.xml><?xml version="1.0" encoding="utf-8"?>
<ds:datastoreItem xmlns:ds="http://schemas.openxmlformats.org/officeDocument/2006/customXml" ds:itemID="{EB4A634A-5C00-44B6-A4ED-32DC8243F880}">
  <ds:schemaRefs/>
</ds:datastoreItem>
</file>

<file path=customXml/itemProps15.xml><?xml version="1.0" encoding="utf-8"?>
<ds:datastoreItem xmlns:ds="http://schemas.openxmlformats.org/officeDocument/2006/customXml" ds:itemID="{CBE86862-85C7-498B-97F7-17EC5F74CD32}">
  <ds:schemaRefs/>
</ds:datastoreItem>
</file>

<file path=customXml/itemProps16.xml><?xml version="1.0" encoding="utf-8"?>
<ds:datastoreItem xmlns:ds="http://schemas.openxmlformats.org/officeDocument/2006/customXml" ds:itemID="{5746C45C-2675-4E70-9290-5A5204E1DA4D}">
  <ds:schemaRefs/>
</ds:datastoreItem>
</file>

<file path=customXml/itemProps17.xml><?xml version="1.0" encoding="utf-8"?>
<ds:datastoreItem xmlns:ds="http://schemas.openxmlformats.org/officeDocument/2006/customXml" ds:itemID="{F31C8CC9-8F61-4598-87B6-151C8055017A}">
  <ds:schemaRefs/>
</ds:datastoreItem>
</file>

<file path=customXml/itemProps18.xml><?xml version="1.0" encoding="utf-8"?>
<ds:datastoreItem xmlns:ds="http://schemas.openxmlformats.org/officeDocument/2006/customXml" ds:itemID="{BE057021-C8B4-4C56-8D08-26FA073CC6F1}">
  <ds:schemaRefs/>
</ds:datastoreItem>
</file>

<file path=customXml/itemProps19.xml><?xml version="1.0" encoding="utf-8"?>
<ds:datastoreItem xmlns:ds="http://schemas.openxmlformats.org/officeDocument/2006/customXml" ds:itemID="{49F51506-9641-44A7-B15A-57EFBADC4F71}">
  <ds:schemaRefs/>
</ds:datastoreItem>
</file>

<file path=customXml/itemProps2.xml><?xml version="1.0" encoding="utf-8"?>
<ds:datastoreItem xmlns:ds="http://schemas.openxmlformats.org/officeDocument/2006/customXml" ds:itemID="{9DA8D3F3-9F6F-46BA-A1EA-0DEAFCD2C5A5}">
  <ds:schemaRefs/>
</ds:datastoreItem>
</file>

<file path=customXml/itemProps20.xml><?xml version="1.0" encoding="utf-8"?>
<ds:datastoreItem xmlns:ds="http://schemas.openxmlformats.org/officeDocument/2006/customXml" ds:itemID="{B2E3047C-4E41-41A4-89D6-1EE2E4441527}">
  <ds:schemaRefs/>
</ds:datastoreItem>
</file>

<file path=customXml/itemProps21.xml><?xml version="1.0" encoding="utf-8"?>
<ds:datastoreItem xmlns:ds="http://schemas.openxmlformats.org/officeDocument/2006/customXml" ds:itemID="{49DA3C2D-0867-456E-8927-2E1ECD3114C5}">
  <ds:schemaRefs/>
</ds:datastoreItem>
</file>

<file path=customXml/itemProps22.xml><?xml version="1.0" encoding="utf-8"?>
<ds:datastoreItem xmlns:ds="http://schemas.openxmlformats.org/officeDocument/2006/customXml" ds:itemID="{1A1D5CBA-F2DE-4CCC-9C99-162A334CA459}">
  <ds:schemaRefs/>
</ds:datastoreItem>
</file>

<file path=customXml/itemProps23.xml><?xml version="1.0" encoding="utf-8"?>
<ds:datastoreItem xmlns:ds="http://schemas.openxmlformats.org/officeDocument/2006/customXml" ds:itemID="{75C01562-D40B-4BA7-93C9-24022F20C949}">
  <ds:schemaRefs>
    <ds:schemaRef ds:uri="http://schemas.microsoft.com/DataMashup"/>
  </ds:schemaRefs>
</ds:datastoreItem>
</file>

<file path=customXml/itemProps24.xml><?xml version="1.0" encoding="utf-8"?>
<ds:datastoreItem xmlns:ds="http://schemas.openxmlformats.org/officeDocument/2006/customXml" ds:itemID="{3FAC0CCE-A1C0-42D7-851A-D758AFE1ADD1}">
  <ds:schemaRefs/>
</ds:datastoreItem>
</file>

<file path=customXml/itemProps25.xml><?xml version="1.0" encoding="utf-8"?>
<ds:datastoreItem xmlns:ds="http://schemas.openxmlformats.org/officeDocument/2006/customXml" ds:itemID="{6911FD63-D2B4-4998-B7B4-6BB1BB9A9107}">
  <ds:schemaRefs/>
</ds:datastoreItem>
</file>

<file path=customXml/itemProps26.xml><?xml version="1.0" encoding="utf-8"?>
<ds:datastoreItem xmlns:ds="http://schemas.openxmlformats.org/officeDocument/2006/customXml" ds:itemID="{02128BAC-7F59-4528-82CD-FA8659FAC351}">
  <ds:schemaRefs/>
</ds:datastoreItem>
</file>

<file path=customXml/itemProps27.xml><?xml version="1.0" encoding="utf-8"?>
<ds:datastoreItem xmlns:ds="http://schemas.openxmlformats.org/officeDocument/2006/customXml" ds:itemID="{D8918D3C-6712-4AAB-992E-CABAB2292423}">
  <ds:schemaRefs/>
</ds:datastoreItem>
</file>

<file path=customXml/itemProps28.xml><?xml version="1.0" encoding="utf-8"?>
<ds:datastoreItem xmlns:ds="http://schemas.openxmlformats.org/officeDocument/2006/customXml" ds:itemID="{F0B101DF-EE08-452C-8849-B22052631B48}">
  <ds:schemaRefs/>
</ds:datastoreItem>
</file>

<file path=customXml/itemProps29.xml><?xml version="1.0" encoding="utf-8"?>
<ds:datastoreItem xmlns:ds="http://schemas.openxmlformats.org/officeDocument/2006/customXml" ds:itemID="{0A9A7F45-F590-44D8-8790-827D84303764}">
  <ds:schemaRefs/>
</ds:datastoreItem>
</file>

<file path=customXml/itemProps3.xml><?xml version="1.0" encoding="utf-8"?>
<ds:datastoreItem xmlns:ds="http://schemas.openxmlformats.org/officeDocument/2006/customXml" ds:itemID="{59D45BEE-3AA4-4869-B0A8-704E759E24E1}">
  <ds:schemaRefs/>
</ds:datastoreItem>
</file>

<file path=customXml/itemProps30.xml><?xml version="1.0" encoding="utf-8"?>
<ds:datastoreItem xmlns:ds="http://schemas.openxmlformats.org/officeDocument/2006/customXml" ds:itemID="{537925FB-381E-44FA-9D94-AF3214F7F858}">
  <ds:schemaRefs/>
</ds:datastoreItem>
</file>

<file path=customXml/itemProps31.xml><?xml version="1.0" encoding="utf-8"?>
<ds:datastoreItem xmlns:ds="http://schemas.openxmlformats.org/officeDocument/2006/customXml" ds:itemID="{922182EC-0C5E-42FA-8FD7-9B9BE8D85A3A}">
  <ds:schemaRefs/>
</ds:datastoreItem>
</file>

<file path=customXml/itemProps32.xml><?xml version="1.0" encoding="utf-8"?>
<ds:datastoreItem xmlns:ds="http://schemas.openxmlformats.org/officeDocument/2006/customXml" ds:itemID="{32E30A66-76C7-4889-8EB3-4A50C6ECA245}">
  <ds:schemaRefs/>
</ds:datastoreItem>
</file>

<file path=customXml/itemProps33.xml><?xml version="1.0" encoding="utf-8"?>
<ds:datastoreItem xmlns:ds="http://schemas.openxmlformats.org/officeDocument/2006/customXml" ds:itemID="{0D216E68-B8AA-4ADC-BB6E-26A963294545}">
  <ds:schemaRefs/>
</ds:datastoreItem>
</file>

<file path=customXml/itemProps34.xml><?xml version="1.0" encoding="utf-8"?>
<ds:datastoreItem xmlns:ds="http://schemas.openxmlformats.org/officeDocument/2006/customXml" ds:itemID="{C451B00B-DF36-4961-8B4E-7C77A7BF615E}">
  <ds:schemaRefs/>
</ds:datastoreItem>
</file>

<file path=customXml/itemProps35.xml><?xml version="1.0" encoding="utf-8"?>
<ds:datastoreItem xmlns:ds="http://schemas.openxmlformats.org/officeDocument/2006/customXml" ds:itemID="{552FFD02-B7B1-4EA5-B70F-944714A71C12}">
  <ds:schemaRefs/>
</ds:datastoreItem>
</file>

<file path=customXml/itemProps36.xml><?xml version="1.0" encoding="utf-8"?>
<ds:datastoreItem xmlns:ds="http://schemas.openxmlformats.org/officeDocument/2006/customXml" ds:itemID="{85366CEA-3838-4C6B-994C-3DE208E174F0}">
  <ds:schemaRefs/>
</ds:datastoreItem>
</file>

<file path=customXml/itemProps37.xml><?xml version="1.0" encoding="utf-8"?>
<ds:datastoreItem xmlns:ds="http://schemas.openxmlformats.org/officeDocument/2006/customXml" ds:itemID="{93B5300D-81DA-4EE1-AC44-FDA1C6EBA864}">
  <ds:schemaRefs/>
</ds:datastoreItem>
</file>

<file path=customXml/itemProps38.xml><?xml version="1.0" encoding="utf-8"?>
<ds:datastoreItem xmlns:ds="http://schemas.openxmlformats.org/officeDocument/2006/customXml" ds:itemID="{711A82A6-54D4-42D4-871E-8CED186BAE28}">
  <ds:schemaRefs/>
</ds:datastoreItem>
</file>

<file path=customXml/itemProps39.xml><?xml version="1.0" encoding="utf-8"?>
<ds:datastoreItem xmlns:ds="http://schemas.openxmlformats.org/officeDocument/2006/customXml" ds:itemID="{565A3543-0DBC-4B37-B578-80F146D5E33B}">
  <ds:schemaRefs/>
</ds:datastoreItem>
</file>

<file path=customXml/itemProps4.xml><?xml version="1.0" encoding="utf-8"?>
<ds:datastoreItem xmlns:ds="http://schemas.openxmlformats.org/officeDocument/2006/customXml" ds:itemID="{CDD86E1A-CDCC-4C88-9561-C33F64678031}">
  <ds:schemaRefs/>
</ds:datastoreItem>
</file>

<file path=customXml/itemProps40.xml><?xml version="1.0" encoding="utf-8"?>
<ds:datastoreItem xmlns:ds="http://schemas.openxmlformats.org/officeDocument/2006/customXml" ds:itemID="{C56B8A95-595C-4AF5-9FA7-4FFA3C63E49F}">
  <ds:schemaRefs/>
</ds:datastoreItem>
</file>

<file path=customXml/itemProps41.xml><?xml version="1.0" encoding="utf-8"?>
<ds:datastoreItem xmlns:ds="http://schemas.openxmlformats.org/officeDocument/2006/customXml" ds:itemID="{E8E3567F-7A37-42D7-ABC4-FA9F6F5B1B1F}">
  <ds:schemaRefs/>
</ds:datastoreItem>
</file>

<file path=customXml/itemProps42.xml><?xml version="1.0" encoding="utf-8"?>
<ds:datastoreItem xmlns:ds="http://schemas.openxmlformats.org/officeDocument/2006/customXml" ds:itemID="{DCCF2272-A2C8-4D6C-8ABB-1A9E02B46972}">
  <ds:schemaRefs/>
</ds:datastoreItem>
</file>

<file path=customXml/itemProps43.xml><?xml version="1.0" encoding="utf-8"?>
<ds:datastoreItem xmlns:ds="http://schemas.openxmlformats.org/officeDocument/2006/customXml" ds:itemID="{62F92FDF-1272-474D-BD0C-F0DB460FFAE0}">
  <ds:schemaRefs/>
</ds:datastoreItem>
</file>

<file path=customXml/itemProps44.xml><?xml version="1.0" encoding="utf-8"?>
<ds:datastoreItem xmlns:ds="http://schemas.openxmlformats.org/officeDocument/2006/customXml" ds:itemID="{E2BF7D16-751C-464B-829D-54DAD0B0462D}">
  <ds:schemaRefs/>
</ds:datastoreItem>
</file>

<file path=customXml/itemProps45.xml><?xml version="1.0" encoding="utf-8"?>
<ds:datastoreItem xmlns:ds="http://schemas.openxmlformats.org/officeDocument/2006/customXml" ds:itemID="{8557DC13-892D-46CD-BDFA-E3694222F36D}">
  <ds:schemaRefs/>
</ds:datastoreItem>
</file>

<file path=customXml/itemProps46.xml><?xml version="1.0" encoding="utf-8"?>
<ds:datastoreItem xmlns:ds="http://schemas.openxmlformats.org/officeDocument/2006/customXml" ds:itemID="{81914BED-3C34-411E-AB5B-702854E8DF6E}">
  <ds:schemaRefs/>
</ds:datastoreItem>
</file>

<file path=customXml/itemProps47.xml><?xml version="1.0" encoding="utf-8"?>
<ds:datastoreItem xmlns:ds="http://schemas.openxmlformats.org/officeDocument/2006/customXml" ds:itemID="{C57F2084-88F5-4744-BE93-A1E450005602}">
  <ds:schemaRefs/>
</ds:datastoreItem>
</file>

<file path=customXml/itemProps48.xml><?xml version="1.0" encoding="utf-8"?>
<ds:datastoreItem xmlns:ds="http://schemas.openxmlformats.org/officeDocument/2006/customXml" ds:itemID="{7F6719A4-3E35-4272-B20C-D91B48F95292}">
  <ds:schemaRefs/>
</ds:datastoreItem>
</file>

<file path=customXml/itemProps49.xml><?xml version="1.0" encoding="utf-8"?>
<ds:datastoreItem xmlns:ds="http://schemas.openxmlformats.org/officeDocument/2006/customXml" ds:itemID="{AB045A76-AA34-46B2-AE2D-F7835868A59B}">
  <ds:schemaRefs/>
</ds:datastoreItem>
</file>

<file path=customXml/itemProps5.xml><?xml version="1.0" encoding="utf-8"?>
<ds:datastoreItem xmlns:ds="http://schemas.openxmlformats.org/officeDocument/2006/customXml" ds:itemID="{A70EE0EA-BED4-4E9D-95E2-F74016A68F0F}">
  <ds:schemaRefs/>
</ds:datastoreItem>
</file>

<file path=customXml/itemProps50.xml><?xml version="1.0" encoding="utf-8"?>
<ds:datastoreItem xmlns:ds="http://schemas.openxmlformats.org/officeDocument/2006/customXml" ds:itemID="{B6AF44BF-9F87-4531-8BE4-F29D33029C61}">
  <ds:schemaRefs/>
</ds:datastoreItem>
</file>

<file path=customXml/itemProps51.xml><?xml version="1.0" encoding="utf-8"?>
<ds:datastoreItem xmlns:ds="http://schemas.openxmlformats.org/officeDocument/2006/customXml" ds:itemID="{70457850-141F-4BE8-9B5D-59A563AE7689}">
  <ds:schemaRefs/>
</ds:datastoreItem>
</file>

<file path=customXml/itemProps52.xml><?xml version="1.0" encoding="utf-8"?>
<ds:datastoreItem xmlns:ds="http://schemas.openxmlformats.org/officeDocument/2006/customXml" ds:itemID="{67C05F71-BC5C-4649-A661-B0A554229475}">
  <ds:schemaRefs/>
</ds:datastoreItem>
</file>

<file path=customXml/itemProps53.xml><?xml version="1.0" encoding="utf-8"?>
<ds:datastoreItem xmlns:ds="http://schemas.openxmlformats.org/officeDocument/2006/customXml" ds:itemID="{566A9D3A-ECC9-4108-A12F-AAC44E137E80}">
  <ds:schemaRefs/>
</ds:datastoreItem>
</file>

<file path=customXml/itemProps54.xml><?xml version="1.0" encoding="utf-8"?>
<ds:datastoreItem xmlns:ds="http://schemas.openxmlformats.org/officeDocument/2006/customXml" ds:itemID="{6C42D89A-E925-450E-940E-C2448E9533DE}">
  <ds:schemaRefs/>
</ds:datastoreItem>
</file>

<file path=customXml/itemProps55.xml><?xml version="1.0" encoding="utf-8"?>
<ds:datastoreItem xmlns:ds="http://schemas.openxmlformats.org/officeDocument/2006/customXml" ds:itemID="{60AF4A12-8120-4DD9-B286-4704397C9ABA}">
  <ds:schemaRefs/>
</ds:datastoreItem>
</file>

<file path=customXml/itemProps56.xml><?xml version="1.0" encoding="utf-8"?>
<ds:datastoreItem xmlns:ds="http://schemas.openxmlformats.org/officeDocument/2006/customXml" ds:itemID="{7CC88258-28AA-416E-A9F1-6E23B35A7498}">
  <ds:schemaRefs/>
</ds:datastoreItem>
</file>

<file path=customXml/itemProps57.xml><?xml version="1.0" encoding="utf-8"?>
<ds:datastoreItem xmlns:ds="http://schemas.openxmlformats.org/officeDocument/2006/customXml" ds:itemID="{567C0A3D-5F39-403A-B030-40734C50CF1D}">
  <ds:schemaRefs/>
</ds:datastoreItem>
</file>

<file path=customXml/itemProps58.xml><?xml version="1.0" encoding="utf-8"?>
<ds:datastoreItem xmlns:ds="http://schemas.openxmlformats.org/officeDocument/2006/customXml" ds:itemID="{CC5A4409-C925-45BB-8E45-E12057FC46E7}">
  <ds:schemaRefs/>
</ds:datastoreItem>
</file>

<file path=customXml/itemProps59.xml><?xml version="1.0" encoding="utf-8"?>
<ds:datastoreItem xmlns:ds="http://schemas.openxmlformats.org/officeDocument/2006/customXml" ds:itemID="{BF0D09E6-59E9-4812-BBAB-B289FC33CC90}">
  <ds:schemaRefs/>
</ds:datastoreItem>
</file>

<file path=customXml/itemProps6.xml><?xml version="1.0" encoding="utf-8"?>
<ds:datastoreItem xmlns:ds="http://schemas.openxmlformats.org/officeDocument/2006/customXml" ds:itemID="{5DD661DF-C7B3-4021-B323-88579AB4FAF8}">
  <ds:schemaRefs/>
</ds:datastoreItem>
</file>

<file path=customXml/itemProps60.xml><?xml version="1.0" encoding="utf-8"?>
<ds:datastoreItem xmlns:ds="http://schemas.openxmlformats.org/officeDocument/2006/customXml" ds:itemID="{FD3F80D9-7CBD-43D2-805B-DFA9093AD00D}">
  <ds:schemaRefs/>
</ds:datastoreItem>
</file>

<file path=customXml/itemProps61.xml><?xml version="1.0" encoding="utf-8"?>
<ds:datastoreItem xmlns:ds="http://schemas.openxmlformats.org/officeDocument/2006/customXml" ds:itemID="{A072C89D-2C6D-4AA7-BB17-6E3BA9CF41A7}">
  <ds:schemaRefs/>
</ds:datastoreItem>
</file>

<file path=customXml/itemProps62.xml><?xml version="1.0" encoding="utf-8"?>
<ds:datastoreItem xmlns:ds="http://schemas.openxmlformats.org/officeDocument/2006/customXml" ds:itemID="{0611FB7D-3E72-47F7-B32F-A2012A164104}">
  <ds:schemaRefs/>
</ds:datastoreItem>
</file>

<file path=customXml/itemProps63.xml><?xml version="1.0" encoding="utf-8"?>
<ds:datastoreItem xmlns:ds="http://schemas.openxmlformats.org/officeDocument/2006/customXml" ds:itemID="{0AB5810C-465C-42EC-8ADD-99B871FB5977}">
  <ds:schemaRefs/>
</ds:datastoreItem>
</file>

<file path=customXml/itemProps64.xml><?xml version="1.0" encoding="utf-8"?>
<ds:datastoreItem xmlns:ds="http://schemas.openxmlformats.org/officeDocument/2006/customXml" ds:itemID="{AC457041-6948-463B-AE50-0080B0D8EEDC}">
  <ds:schemaRefs/>
</ds:datastoreItem>
</file>

<file path=customXml/itemProps65.xml><?xml version="1.0" encoding="utf-8"?>
<ds:datastoreItem xmlns:ds="http://schemas.openxmlformats.org/officeDocument/2006/customXml" ds:itemID="{983D0E99-869F-4879-B314-17B38285E647}">
  <ds:schemaRefs/>
</ds:datastoreItem>
</file>

<file path=customXml/itemProps66.xml><?xml version="1.0" encoding="utf-8"?>
<ds:datastoreItem xmlns:ds="http://schemas.openxmlformats.org/officeDocument/2006/customXml" ds:itemID="{7DA0C1B4-0B81-44BE-9014-7BC96DCACE6F}">
  <ds:schemaRefs/>
</ds:datastoreItem>
</file>

<file path=customXml/itemProps67.xml><?xml version="1.0" encoding="utf-8"?>
<ds:datastoreItem xmlns:ds="http://schemas.openxmlformats.org/officeDocument/2006/customXml" ds:itemID="{53FFC9E5-B065-49B8-AF8E-AF17C49ED5F5}">
  <ds:schemaRefs/>
</ds:datastoreItem>
</file>

<file path=customXml/itemProps68.xml><?xml version="1.0" encoding="utf-8"?>
<ds:datastoreItem xmlns:ds="http://schemas.openxmlformats.org/officeDocument/2006/customXml" ds:itemID="{213BC0C0-4C7B-42CA-96F2-B85015A358A2}">
  <ds:schemaRefs/>
</ds:datastoreItem>
</file>

<file path=customXml/itemProps69.xml><?xml version="1.0" encoding="utf-8"?>
<ds:datastoreItem xmlns:ds="http://schemas.openxmlformats.org/officeDocument/2006/customXml" ds:itemID="{CD9E50CE-955D-43EB-80C4-C6F2A65D69E0}">
  <ds:schemaRefs/>
</ds:datastoreItem>
</file>

<file path=customXml/itemProps7.xml><?xml version="1.0" encoding="utf-8"?>
<ds:datastoreItem xmlns:ds="http://schemas.openxmlformats.org/officeDocument/2006/customXml" ds:itemID="{5B985742-240C-45FD-8DD1-EF617DD1EDEB}">
  <ds:schemaRefs/>
</ds:datastoreItem>
</file>

<file path=customXml/itemProps70.xml><?xml version="1.0" encoding="utf-8"?>
<ds:datastoreItem xmlns:ds="http://schemas.openxmlformats.org/officeDocument/2006/customXml" ds:itemID="{472C509F-A249-406A-86B9-A2E062F1D79A}">
  <ds:schemaRefs/>
</ds:datastoreItem>
</file>

<file path=customXml/itemProps71.xml><?xml version="1.0" encoding="utf-8"?>
<ds:datastoreItem xmlns:ds="http://schemas.openxmlformats.org/officeDocument/2006/customXml" ds:itemID="{4725611A-EF3A-4C79-82BD-6FAEC2FEE20E}">
  <ds:schemaRefs/>
</ds:datastoreItem>
</file>

<file path=customXml/itemProps72.xml><?xml version="1.0" encoding="utf-8"?>
<ds:datastoreItem xmlns:ds="http://schemas.openxmlformats.org/officeDocument/2006/customXml" ds:itemID="{54F75F51-5052-4394-81CC-B516296406B2}">
  <ds:schemaRefs/>
</ds:datastoreItem>
</file>

<file path=customXml/itemProps8.xml><?xml version="1.0" encoding="utf-8"?>
<ds:datastoreItem xmlns:ds="http://schemas.openxmlformats.org/officeDocument/2006/customXml" ds:itemID="{5FA01ECD-4CE4-4D0C-8171-2379402D24E4}">
  <ds:schemaRefs/>
</ds:datastoreItem>
</file>

<file path=customXml/itemProps9.xml><?xml version="1.0" encoding="utf-8"?>
<ds:datastoreItem xmlns:ds="http://schemas.openxmlformats.org/officeDocument/2006/customXml" ds:itemID="{DECCBB32-27F8-4ED3-9883-71A971FD699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Pivotable</vt:lpstr>
      <vt:lpstr>Pivot table 2</vt:lpstr>
      <vt:lpstr>KPIs</vt:lpstr>
      <vt:lpstr>Perfomance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yousef sebai</dc:creator>
  <cp:lastModifiedBy>yousef sebai</cp:lastModifiedBy>
  <dcterms:created xsi:type="dcterms:W3CDTF">2025-03-04T21:20:40Z</dcterms:created>
  <dcterms:modified xsi:type="dcterms:W3CDTF">2025-03-06T23:03:05Z</dcterms:modified>
</cp:coreProperties>
</file>