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aouj\Desktop\Open Data\Données_MEF\macro_economique\"/>
    </mc:Choice>
  </mc:AlternateContent>
  <xr:revisionPtr revIDLastSave="0" documentId="13_ncr:1_{25464E92-1EB5-41F9-911E-F9092CD36677}" xr6:coauthVersionLast="47" xr6:coauthVersionMax="47" xr10:uidLastSave="{00000000-0000-0000-0000-000000000000}"/>
  <bookViews>
    <workbookView xWindow="-120" yWindow="-120" windowWidth="29040" windowHeight="15840" xr2:uid="{1DFBA6B4-FA02-46B2-8746-206E5B8AD788}"/>
  </bookViews>
  <sheets>
    <sheet name="MAJ site(Comptes nationaux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BQ4.1" localSheetId="0" hidden="1">#REF!</definedName>
    <definedName name="_BQ4.1" hidden="1">#REF!</definedName>
    <definedName name="_ct1" localSheetId="0">#N/A</definedName>
    <definedName name="_ct1">#N/A</definedName>
    <definedName name="_Toc205882729" localSheetId="0">[1]Graph!#REF!</definedName>
    <definedName name="_Toc205882729">[1]Graph!#REF!</definedName>
    <definedName name="_Toc240454453" localSheetId="0">[1]Graph!#REF!</definedName>
    <definedName name="_Toc240454453">[1]Graph!#REF!</definedName>
    <definedName name="_Toc240454459" localSheetId="0">#REF!</definedName>
    <definedName name="_Toc240454459">#REF!</definedName>
    <definedName name="_Toc240454476">[1]Graph!#REF!</definedName>
    <definedName name="_Toc274738822">[2]Feuil1!$A$874</definedName>
    <definedName name="_Toc293412904">[2]Feuil1!$A$689</definedName>
    <definedName name="_Toc301910645">[2]Feuil1!$A$822</definedName>
    <definedName name="_Toc301910646">[1]Graph!#REF!</definedName>
    <definedName name="_Toc301910647">[2]Feuil1!$A$840</definedName>
    <definedName name="_Toc301910648">[2]Feuil1!$A$858</definedName>
    <definedName name="_Toc301910650">[2]Feuil1!$A$894</definedName>
    <definedName name="_Toc301910652">[2]Feuil1!$A$910</definedName>
    <definedName name="_Toc301910653">[2]Feuil1!$A$659</definedName>
    <definedName name="_Toc301910657">[2]Feuil1!$A$927</definedName>
    <definedName name="_Toc301910658">[2]Feuil1!$A$939</definedName>
    <definedName name="_Toc301910659">[2]Feuil1!$A$732</definedName>
    <definedName name="_Toc301910660">[2]Feuil1!$A$959</definedName>
    <definedName name="_Toc301910661">[2]Feuil1!$A$976</definedName>
    <definedName name="_Toc301910662">[2]Feuil1!$A$991</definedName>
    <definedName name="_Toc301910663">[2]Feuil1!$A$1006</definedName>
    <definedName name="_Toc334550841">[2]Feuil1!$A$6</definedName>
    <definedName name="_Toc367377263">[2]Feuil1!$A$40</definedName>
    <definedName name="_Toc367377266">[2]Feuil1!$A$114</definedName>
    <definedName name="_Toc367377267">[2]Feuil1!$A$137</definedName>
    <definedName name="_Toc367377268">[2]Feuil1!$A$166</definedName>
    <definedName name="_Toc367377269">[2]Feuil1!$A$98</definedName>
    <definedName name="_Toc367377270">[2]Feuil1!$A$197</definedName>
    <definedName name="_Toc367377274">[2]Feuil1!$A$214</definedName>
    <definedName name="_Toc367377275">[1]Graph!#REF!</definedName>
    <definedName name="_Toc367377276">[1]Graph!#REF!</definedName>
    <definedName name="_Toc367377278" localSheetId="0">[1]Graph!#REF!</definedName>
    <definedName name="_Toc367377278">[1]Graph!#REF!</definedName>
    <definedName name="_Toc367377279">[2]Feuil1!$A$271</definedName>
    <definedName name="_Toc367377280">[2]Feuil1!$A$287</definedName>
    <definedName name="_Toc367377281">[2]Feuil1!$A$304</definedName>
    <definedName name="_Toc367377282">[2]Feuil1!$A$316</definedName>
    <definedName name="_Toc367377283">[2]Feuil1!$A$329</definedName>
    <definedName name="_Toc367377285">[2]Feuil1!$A$342</definedName>
    <definedName name="_Toc367377287">[2]Feuil1!$A$371</definedName>
    <definedName name="_Toc367377288">[2]Feuil1!$A$391</definedName>
    <definedName name="_Toc367377289">[2]Feuil1!$A$404</definedName>
    <definedName name="_Toc367377290">[2]Feuil1!$A$417</definedName>
    <definedName name="_Toc367377291">[2]Feuil1!$A$433</definedName>
    <definedName name="_Toc430076685" localSheetId="0">[1]Graph!#REF!</definedName>
    <definedName name="_Toc430076685">[1]Graph!#REF!</definedName>
    <definedName name="_Toc430076686">[1]Graph!#REF!</definedName>
    <definedName name="_Toc66015669" localSheetId="0">#REF!</definedName>
    <definedName name="_Toc66015669">#REF!</definedName>
    <definedName name="AAA" localSheetId="0">#N/A</definedName>
    <definedName name="AAA">#N/A</definedName>
    <definedName name="aaaa" localSheetId="0">OFFSET(Full_Print,0,0,'MAJ site(Comptes nationaux)'!Last_Row)</definedName>
    <definedName name="aaaa">OFFSET(Full_Print,0,0,Last_Row)</definedName>
    <definedName name="Beg_Bal">'[3]Amortissement de prêt'!$C$18:$C$377</definedName>
    <definedName name="cdmt" localSheetId="0">MATCH(0.01,End_Bal,-1)+1</definedName>
    <definedName name="cdmt">MATCH(0.01,End_Bal,-1)+1</definedName>
    <definedName name="Data">'[3]Amortissement de prêt'!$A$18:$I$377</definedName>
    <definedName name="End_Bal">'[3]Amortissement de prêt'!$I$18:$I$377</definedName>
    <definedName name="Extra_Pay">'[3]Amortissement de prêt'!$E$18:$E$377</definedName>
    <definedName name="Full_Print">'[3]Amortissement de prêt'!$A$1:$I$377</definedName>
    <definedName name="gk" localSheetId="0">DATE(YEAR([0]!Loan_Start),MONTH([0]!Loan_Start)+Payment_Number,DAY([0]!Loan_Start))</definedName>
    <definedName name="gk">DATE(YEAR([0]!Loan_Start),MONTH([0]!Loan_Start)+Payment_Number,DAY([0]!Loan_Start))</definedName>
    <definedName name="graph" localSheetId="0">#REF!</definedName>
    <definedName name="graph">#REF!</definedName>
    <definedName name="Header_Row">ROW('[3]Amortissement de prêt'!$A$17:$IV$17)</definedName>
    <definedName name="_xlnm.Print_Titles">#REF!</definedName>
    <definedName name="Int">'[3]Amortissement de prêt'!$H$18:$H$377</definedName>
    <definedName name="Interest_Rate">'[3]Amortissement de prêt'!$D$7</definedName>
    <definedName name="international" localSheetId="0">#REF!</definedName>
    <definedName name="international">#REF!</definedName>
    <definedName name="Last_Row" localSheetId="0">IF('MAJ site(Comptes nationaux)'!Values_Entered,Header_Row+'MAJ site(Comptes nationaux)'!Number_of_Payments,Header_Row)</definedName>
    <definedName name="Last_Row">IF([0]!Values_Entered,Header_Row+[0]!Number_of_Payments,Header_Row)</definedName>
    <definedName name="Loan_Amount">'[3]Amortissement de prêt'!$D$6</definedName>
    <definedName name="Loan_Start">'[3]Amortissement de prêt'!$D$10</definedName>
    <definedName name="Loan_Years">'[3]Amortissement de prêt'!$D$8</definedName>
    <definedName name="Num_Pmt_Per_Year">'[3]Amortissement de prêt'!$D$9</definedName>
    <definedName name="Number_of_Payments" localSheetId="0">MATCH(0.01,End_Bal,-1)+1</definedName>
    <definedName name="Number_of_Payments">MATCH(0.01,End_Bal,-1)+1</definedName>
    <definedName name="paiement" localSheetId="0">DATE(YEAR([0]!Loan_Start),MONTH([0]!Loan_Start)+Payment_Number,DAY([0]!Loan_Start))</definedName>
    <definedName name="paiement">DATE(YEAR([0]!Loan_Start),MONTH([0]!Loan_Start)+Payment_Number,DAY([0]!Loan_Start))</definedName>
    <definedName name="Pay_Date">'[3]Amortissement de prêt'!$B$18:$B$377</definedName>
    <definedName name="Pay_Num">'[3]Amortissement de prêt'!$A$18:$A$377</definedName>
    <definedName name="Payment_Date" localSheetId="0">DATE(YEAR([0]!Loan_Start),MONTH([0]!Loan_Start)+Payment_Number,DAY([0]!Loan_Start))</definedName>
    <definedName name="Payment_Date">DATE(YEAR(Loan_Start),MONTH(Loan_Start)+Payment_Number,DAY(Loan_Start))</definedName>
    <definedName name="Princ">'[3]Amortissement de prêt'!$G$18:$G$377</definedName>
    <definedName name="Print_Area_Reset" localSheetId="0">OFFSET(Full_Print,0,0,'MAJ site(Comptes nationaux)'!Last_Row)</definedName>
    <definedName name="Print_Area_Reset">OFFSET(Full_Print,0,0,Last_Row)</definedName>
    <definedName name="Sched_Pay">'[3]Amortissement de prêt'!$D$18:$D$377</definedName>
    <definedName name="Scheduled_Extra_Payments">'[3]Amortissement de prêt'!$D$11</definedName>
    <definedName name="Scheduled_Interest_Rate">'[3]Amortissement de prêt'!$D$7</definedName>
    <definedName name="Scheduled_Monthly_Payment">'[3]Amortissement de prêt'!$H$6</definedName>
    <definedName name="social2" localSheetId="0">DATE(YEAR([0]!Loan_Start),MONTH([0]!Loan_Start)+Payment_Number,DAY([0]!Loan_Start))</definedName>
    <definedName name="social2">DATE(YEAR(Loan_Start),MONTH(Loan_Start)+Payment_Number,DAY(Loan_Start))</definedName>
    <definedName name="Total_Interest">'[3]Amortissement de prêt'!$H$10</definedName>
    <definedName name="Total_Pay">'[3]Amortissement de prêt'!$F$18:$F$377</definedName>
    <definedName name="Total_Payment" localSheetId="0">Scheduled_Payment+Extra_Payment</definedName>
    <definedName name="Total_Payment">Scheduled_Payment+Extra_Payment</definedName>
    <definedName name="Values_Entered" localSheetId="0">IF(Loan_Amount*Interest_Rate*Loan_Years*Loan_Start&gt;0,1,0)</definedName>
    <definedName name="Values_Entered">IF(Loan_Amount*Interest_Rate*Loan_Years*Loan_Start&gt;0,1,0)</definedName>
    <definedName name="x" localSheetId="0">#REF!</definedName>
    <definedName name="x">#REF!</definedName>
    <definedName name="zone" localSheetId="0">#REF!</definedName>
    <definedName name="zone">#REF!</definedName>
    <definedName name="_xlnm.Print_Area" localSheetId="0">'MAJ site(Comptes nationaux)'!$A$1:$H$341</definedName>
    <definedName name="_xlnm.Print_Area">#REF!</definedName>
    <definedName name="لا578" localSheetId="0">#REF!</definedName>
    <definedName name="لا57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D5" i="1"/>
  <c r="E5" i="1"/>
  <c r="E34" i="1" s="1"/>
  <c r="F5" i="1"/>
  <c r="G5" i="1"/>
  <c r="H5" i="1"/>
  <c r="C6" i="1" a="1"/>
  <c r="C6" i="1"/>
  <c r="D6" i="1"/>
  <c r="E6" i="1"/>
  <c r="F6" i="1"/>
  <c r="G6" i="1"/>
  <c r="H6" i="1"/>
  <c r="C7" i="1" a="1"/>
  <c r="C7" i="1"/>
  <c r="D7" i="1"/>
  <c r="E7" i="1"/>
  <c r="F7" i="1"/>
  <c r="G7" i="1"/>
  <c r="G35" i="1" s="1"/>
  <c r="H7" i="1"/>
  <c r="C8" i="1" a="1"/>
  <c r="C8" i="1" s="1"/>
  <c r="C36" i="1" s="1"/>
  <c r="D8" i="1"/>
  <c r="E8" i="1"/>
  <c r="F8" i="1"/>
  <c r="G8" i="1"/>
  <c r="H8" i="1"/>
  <c r="H36" i="1" s="1"/>
  <c r="C9" i="1" a="1"/>
  <c r="C9" i="1" s="1"/>
  <c r="C37" i="1" s="1"/>
  <c r="D9" i="1"/>
  <c r="E9" i="1"/>
  <c r="F9" i="1"/>
  <c r="G9" i="1"/>
  <c r="H9" i="1"/>
  <c r="C10" i="1" a="1"/>
  <c r="C10" i="1" s="1"/>
  <c r="C38" i="1" s="1"/>
  <c r="D10" i="1"/>
  <c r="E10" i="1"/>
  <c r="F10" i="1"/>
  <c r="G10" i="1"/>
  <c r="H10" i="1"/>
  <c r="C11" i="1" a="1"/>
  <c r="C11" i="1"/>
  <c r="C39" i="1" s="1"/>
  <c r="D11" i="1"/>
  <c r="E11" i="1"/>
  <c r="F11" i="1"/>
  <c r="G11" i="1"/>
  <c r="H11" i="1"/>
  <c r="C12" i="1" a="1"/>
  <c r="C12" i="1"/>
  <c r="D12" i="1"/>
  <c r="D40" i="1" s="1"/>
  <c r="E12" i="1"/>
  <c r="F12" i="1"/>
  <c r="G12" i="1"/>
  <c r="H12" i="1"/>
  <c r="C13" i="1" a="1"/>
  <c r="C13" i="1" s="1"/>
  <c r="C41" i="1" s="1"/>
  <c r="D13" i="1"/>
  <c r="E13" i="1"/>
  <c r="F13" i="1"/>
  <c r="G13" i="1"/>
  <c r="H13" i="1"/>
  <c r="C14" i="1" a="1"/>
  <c r="C14" i="1"/>
  <c r="D14" i="1"/>
  <c r="E14" i="1"/>
  <c r="F14" i="1"/>
  <c r="F42" i="1" s="1"/>
  <c r="G14" i="1"/>
  <c r="H14" i="1"/>
  <c r="C15" i="1" a="1"/>
  <c r="C15" i="1" s="1"/>
  <c r="C43" i="1" s="1"/>
  <c r="D15" i="1"/>
  <c r="E15" i="1"/>
  <c r="F15" i="1"/>
  <c r="G15" i="1"/>
  <c r="H15" i="1"/>
  <c r="C16" i="1" a="1"/>
  <c r="C16" i="1" s="1"/>
  <c r="C44" i="1" s="1"/>
  <c r="D16" i="1"/>
  <c r="E16" i="1"/>
  <c r="F16" i="1"/>
  <c r="G16" i="1"/>
  <c r="H16" i="1"/>
  <c r="C17" i="1" a="1"/>
  <c r="C17" i="1" s="1"/>
  <c r="C45" i="1" s="1"/>
  <c r="D17" i="1"/>
  <c r="E17" i="1"/>
  <c r="F17" i="1"/>
  <c r="G17" i="1"/>
  <c r="H17" i="1"/>
  <c r="C18" i="1" a="1"/>
  <c r="C18" i="1" s="1"/>
  <c r="C46" i="1" s="1"/>
  <c r="D18" i="1"/>
  <c r="E18" i="1"/>
  <c r="F18" i="1"/>
  <c r="G18" i="1"/>
  <c r="H18" i="1"/>
  <c r="C19" i="1" a="1"/>
  <c r="C19" i="1"/>
  <c r="D19" i="1"/>
  <c r="E19" i="1"/>
  <c r="F19" i="1"/>
  <c r="G19" i="1"/>
  <c r="H19" i="1"/>
  <c r="C20" i="1" a="1"/>
  <c r="C20" i="1" s="1"/>
  <c r="C48" i="1" s="1"/>
  <c r="D20" i="1"/>
  <c r="E20" i="1"/>
  <c r="F20" i="1"/>
  <c r="G20" i="1"/>
  <c r="H20" i="1"/>
  <c r="C21" i="1" a="1"/>
  <c r="C21" i="1" s="1"/>
  <c r="C49" i="1" s="1"/>
  <c r="D21" i="1"/>
  <c r="E21" i="1"/>
  <c r="F21" i="1"/>
  <c r="G21" i="1"/>
  <c r="H21" i="1"/>
  <c r="C22" i="1" a="1"/>
  <c r="C22" i="1" s="1"/>
  <c r="C50" i="1" s="1"/>
  <c r="D22" i="1"/>
  <c r="E22" i="1"/>
  <c r="F22" i="1"/>
  <c r="G22" i="1"/>
  <c r="H22" i="1"/>
  <c r="C23" i="1" a="1"/>
  <c r="C23" i="1" s="1"/>
  <c r="C51" i="1" s="1"/>
  <c r="D23" i="1"/>
  <c r="E23" i="1"/>
  <c r="F23" i="1"/>
  <c r="G23" i="1"/>
  <c r="H23" i="1"/>
  <c r="C24" i="1" a="1"/>
  <c r="C24" i="1" s="1"/>
  <c r="C52" i="1" s="1"/>
  <c r="D24" i="1"/>
  <c r="E24" i="1"/>
  <c r="F24" i="1"/>
  <c r="G24" i="1"/>
  <c r="H24" i="1"/>
  <c r="C25" i="1" a="1"/>
  <c r="C25" i="1" s="1"/>
  <c r="C53" i="1" s="1"/>
  <c r="D25" i="1"/>
  <c r="E25" i="1"/>
  <c r="F25" i="1"/>
  <c r="G25" i="1"/>
  <c r="H25" i="1"/>
  <c r="C26" i="1" a="1"/>
  <c r="C26" i="1" s="1"/>
  <c r="C54" i="1" s="1"/>
  <c r="D26" i="1"/>
  <c r="E26" i="1"/>
  <c r="F26" i="1"/>
  <c r="G26" i="1"/>
  <c r="H26" i="1"/>
  <c r="C27" i="1" a="1"/>
  <c r="C27" i="1"/>
  <c r="D27" i="1"/>
  <c r="E27" i="1"/>
  <c r="F27" i="1"/>
  <c r="G27" i="1"/>
  <c r="H27" i="1"/>
  <c r="C28" i="1" a="1"/>
  <c r="C28" i="1"/>
  <c r="D28" i="1"/>
  <c r="E28" i="1"/>
  <c r="F28" i="1"/>
  <c r="G28" i="1"/>
  <c r="H28" i="1"/>
  <c r="C29" i="1" a="1"/>
  <c r="C29" i="1" s="1"/>
  <c r="C57" i="1" s="1"/>
  <c r="D29" i="1"/>
  <c r="E29" i="1"/>
  <c r="F29" i="1"/>
  <c r="G29" i="1"/>
  <c r="H29" i="1"/>
  <c r="C30" i="1" a="1"/>
  <c r="C30" i="1" s="1"/>
  <c r="C58" i="1" s="1"/>
  <c r="D30" i="1"/>
  <c r="E30" i="1"/>
  <c r="F30" i="1"/>
  <c r="G30" i="1"/>
  <c r="H30" i="1"/>
  <c r="C31" i="1" a="1"/>
  <c r="C31" i="1" s="1"/>
  <c r="C59" i="1" s="1"/>
  <c r="D31" i="1"/>
  <c r="E31" i="1"/>
  <c r="F31" i="1"/>
  <c r="G31" i="1"/>
  <c r="H31" i="1"/>
  <c r="C32" i="1" a="1"/>
  <c r="C32" i="1" s="1"/>
  <c r="C60" i="1" s="1"/>
  <c r="D32" i="1"/>
  <c r="E32" i="1"/>
  <c r="F32" i="1"/>
  <c r="G32" i="1"/>
  <c r="H32" i="1"/>
  <c r="D34" i="1"/>
  <c r="F34" i="1"/>
  <c r="G34" i="1"/>
  <c r="H34" i="1"/>
  <c r="C35" i="1"/>
  <c r="D35" i="1"/>
  <c r="E35" i="1"/>
  <c r="F35" i="1"/>
  <c r="H35" i="1"/>
  <c r="D36" i="1"/>
  <c r="E36" i="1"/>
  <c r="F36" i="1"/>
  <c r="G36" i="1"/>
  <c r="D37" i="1"/>
  <c r="E37" i="1"/>
  <c r="F37" i="1"/>
  <c r="G37" i="1"/>
  <c r="H37" i="1"/>
  <c r="D38" i="1"/>
  <c r="E38" i="1"/>
  <c r="F38" i="1"/>
  <c r="G38" i="1"/>
  <c r="H38" i="1"/>
  <c r="D39" i="1"/>
  <c r="E39" i="1"/>
  <c r="F39" i="1"/>
  <c r="G39" i="1"/>
  <c r="H39" i="1"/>
  <c r="C40" i="1"/>
  <c r="E40" i="1"/>
  <c r="F40" i="1"/>
  <c r="G40" i="1"/>
  <c r="H40" i="1"/>
  <c r="D41" i="1"/>
  <c r="E41" i="1"/>
  <c r="F41" i="1"/>
  <c r="G41" i="1"/>
  <c r="H41" i="1"/>
  <c r="C42" i="1"/>
  <c r="D42" i="1"/>
  <c r="E42" i="1"/>
  <c r="G42" i="1"/>
  <c r="H42" i="1"/>
  <c r="D43" i="1"/>
  <c r="E43" i="1"/>
  <c r="F43" i="1"/>
  <c r="G43" i="1"/>
  <c r="H43" i="1"/>
  <c r="D44" i="1"/>
  <c r="E44" i="1"/>
  <c r="F44" i="1"/>
  <c r="G44" i="1"/>
  <c r="H44" i="1"/>
  <c r="D45" i="1"/>
  <c r="E45" i="1"/>
  <c r="F45" i="1"/>
  <c r="G45" i="1"/>
  <c r="H45" i="1"/>
  <c r="D46" i="1"/>
  <c r="E46" i="1"/>
  <c r="F46" i="1"/>
  <c r="G46" i="1"/>
  <c r="H46" i="1"/>
  <c r="C47" i="1"/>
  <c r="D47" i="1"/>
  <c r="E47" i="1"/>
  <c r="F47" i="1"/>
  <c r="G47" i="1"/>
  <c r="H47" i="1"/>
  <c r="D48" i="1"/>
  <c r="E48" i="1"/>
  <c r="F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C55" i="1"/>
  <c r="D55" i="1"/>
  <c r="E55" i="1"/>
  <c r="F55" i="1"/>
  <c r="G55" i="1"/>
  <c r="H55" i="1"/>
  <c r="C56" i="1"/>
  <c r="D56" i="1"/>
  <c r="E56" i="1"/>
  <c r="F56" i="1"/>
  <c r="G56" i="1"/>
  <c r="H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C69" i="1"/>
  <c r="D69" i="1"/>
  <c r="E69" i="1"/>
  <c r="F69" i="1"/>
  <c r="G69" i="1"/>
  <c r="H69" i="1"/>
  <c r="C70" i="1"/>
  <c r="D70" i="1"/>
  <c r="E70" i="1"/>
  <c r="E98" i="1" s="1"/>
  <c r="F70" i="1"/>
  <c r="G70" i="1"/>
  <c r="H70" i="1"/>
  <c r="C71" i="1"/>
  <c r="D71" i="1"/>
  <c r="E71" i="1"/>
  <c r="F71" i="1"/>
  <c r="G71" i="1"/>
  <c r="H71" i="1"/>
  <c r="H98" i="1" s="1"/>
  <c r="C72" i="1"/>
  <c r="D72" i="1"/>
  <c r="E72" i="1"/>
  <c r="E99" i="1" s="1"/>
  <c r="F72" i="1"/>
  <c r="G72" i="1"/>
  <c r="H72" i="1"/>
  <c r="C73" i="1"/>
  <c r="D73" i="1"/>
  <c r="D100" i="1" s="1"/>
  <c r="E73" i="1"/>
  <c r="F73" i="1"/>
  <c r="G73" i="1"/>
  <c r="G100" i="1" s="1"/>
  <c r="H73" i="1"/>
  <c r="C74" i="1"/>
  <c r="D74" i="1"/>
  <c r="E74" i="1"/>
  <c r="F74" i="1"/>
  <c r="F101" i="1" s="1"/>
  <c r="G74" i="1"/>
  <c r="H74" i="1"/>
  <c r="C75" i="1"/>
  <c r="D75" i="1"/>
  <c r="E75" i="1"/>
  <c r="F75" i="1"/>
  <c r="G75" i="1"/>
  <c r="H75" i="1"/>
  <c r="H102" i="1" s="1"/>
  <c r="C76" i="1"/>
  <c r="D76" i="1"/>
  <c r="E76" i="1"/>
  <c r="E103" i="1" s="1"/>
  <c r="F76" i="1"/>
  <c r="G76" i="1"/>
  <c r="H76" i="1"/>
  <c r="C77" i="1"/>
  <c r="D77" i="1"/>
  <c r="D104" i="1" s="1"/>
  <c r="E77" i="1"/>
  <c r="F77" i="1"/>
  <c r="G77" i="1"/>
  <c r="G104" i="1" s="1"/>
  <c r="H77" i="1"/>
  <c r="C78" i="1"/>
  <c r="D78" i="1"/>
  <c r="E78" i="1"/>
  <c r="F78" i="1"/>
  <c r="F105" i="1" s="1"/>
  <c r="G78" i="1"/>
  <c r="H78" i="1"/>
  <c r="H105" i="1" s="1"/>
  <c r="C79" i="1"/>
  <c r="D79" i="1"/>
  <c r="E79" i="1"/>
  <c r="F79" i="1"/>
  <c r="G79" i="1"/>
  <c r="H79" i="1"/>
  <c r="H106" i="1" s="1"/>
  <c r="C80" i="1"/>
  <c r="D80" i="1"/>
  <c r="D107" i="1" s="1"/>
  <c r="E80" i="1"/>
  <c r="E107" i="1" s="1"/>
  <c r="F80" i="1"/>
  <c r="G80" i="1"/>
  <c r="H80" i="1"/>
  <c r="C81" i="1"/>
  <c r="D81" i="1"/>
  <c r="D108" i="1" s="1"/>
  <c r="E81" i="1"/>
  <c r="F81" i="1"/>
  <c r="F108" i="1" s="1"/>
  <c r="G81" i="1"/>
  <c r="G108" i="1" s="1"/>
  <c r="H81" i="1"/>
  <c r="C82" i="1"/>
  <c r="D82" i="1"/>
  <c r="E82" i="1"/>
  <c r="F82" i="1"/>
  <c r="F109" i="1" s="1"/>
  <c r="G82" i="1"/>
  <c r="H82" i="1"/>
  <c r="H109" i="1" s="1"/>
  <c r="C83" i="1"/>
  <c r="D83" i="1"/>
  <c r="E83" i="1"/>
  <c r="F83" i="1"/>
  <c r="G83" i="1"/>
  <c r="H83" i="1"/>
  <c r="H110" i="1" s="1"/>
  <c r="C84" i="1"/>
  <c r="D84" i="1"/>
  <c r="D111" i="1" s="1"/>
  <c r="E84" i="1"/>
  <c r="E111" i="1" s="1"/>
  <c r="F84" i="1"/>
  <c r="G84" i="1"/>
  <c r="H84" i="1"/>
  <c r="C85" i="1"/>
  <c r="D85" i="1"/>
  <c r="D112" i="1" s="1"/>
  <c r="E85" i="1"/>
  <c r="F85" i="1"/>
  <c r="F112" i="1" s="1"/>
  <c r="G85" i="1"/>
  <c r="G112" i="1" s="1"/>
  <c r="H85" i="1"/>
  <c r="C86" i="1"/>
  <c r="D86" i="1"/>
  <c r="E86" i="1"/>
  <c r="F86" i="1"/>
  <c r="F113" i="1" s="1"/>
  <c r="G86" i="1"/>
  <c r="H86" i="1"/>
  <c r="H113" i="1" s="1"/>
  <c r="C87" i="1"/>
  <c r="D87" i="1"/>
  <c r="E87" i="1"/>
  <c r="F87" i="1"/>
  <c r="G87" i="1"/>
  <c r="H87" i="1"/>
  <c r="H114" i="1" s="1"/>
  <c r="C88" i="1"/>
  <c r="D88" i="1"/>
  <c r="D115" i="1" s="1"/>
  <c r="E88" i="1"/>
  <c r="E115" i="1" s="1"/>
  <c r="F88" i="1"/>
  <c r="G88" i="1"/>
  <c r="H88" i="1"/>
  <c r="C89" i="1"/>
  <c r="D89" i="1"/>
  <c r="D116" i="1" s="1"/>
  <c r="E89" i="1"/>
  <c r="F89" i="1"/>
  <c r="F116" i="1" s="1"/>
  <c r="G89" i="1"/>
  <c r="G116" i="1" s="1"/>
  <c r="H89" i="1"/>
  <c r="C90" i="1"/>
  <c r="D90" i="1"/>
  <c r="E90" i="1"/>
  <c r="F90" i="1"/>
  <c r="F117" i="1" s="1"/>
  <c r="G90" i="1"/>
  <c r="H90" i="1"/>
  <c r="H117" i="1" s="1"/>
  <c r="C91" i="1"/>
  <c r="D91" i="1"/>
  <c r="E91" i="1"/>
  <c r="F91" i="1"/>
  <c r="G91" i="1"/>
  <c r="H91" i="1"/>
  <c r="H118" i="1" s="1"/>
  <c r="C92" i="1"/>
  <c r="D92" i="1"/>
  <c r="D119" i="1" s="1"/>
  <c r="E92" i="1"/>
  <c r="E119" i="1" s="1"/>
  <c r="F92" i="1"/>
  <c r="G92" i="1"/>
  <c r="H92" i="1"/>
  <c r="C93" i="1"/>
  <c r="D93" i="1"/>
  <c r="D120" i="1" s="1"/>
  <c r="E93" i="1"/>
  <c r="F93" i="1"/>
  <c r="F120" i="1" s="1"/>
  <c r="G93" i="1"/>
  <c r="G120" i="1" s="1"/>
  <c r="H93" i="1"/>
  <c r="C94" i="1"/>
  <c r="D94" i="1"/>
  <c r="E94" i="1"/>
  <c r="F94" i="1"/>
  <c r="F121" i="1" s="1"/>
  <c r="G94" i="1"/>
  <c r="H94" i="1"/>
  <c r="H121" i="1" s="1"/>
  <c r="C95" i="1"/>
  <c r="D95" i="1"/>
  <c r="E95" i="1"/>
  <c r="F95" i="1"/>
  <c r="G95" i="1"/>
  <c r="H95" i="1"/>
  <c r="H122" i="1" s="1"/>
  <c r="C96" i="1"/>
  <c r="D96" i="1"/>
  <c r="D123" i="1" s="1"/>
  <c r="E96" i="1"/>
  <c r="E123" i="1" s="1"/>
  <c r="F96" i="1"/>
  <c r="G96" i="1"/>
  <c r="H96" i="1"/>
  <c r="C98" i="1"/>
  <c r="D98" i="1"/>
  <c r="F98" i="1"/>
  <c r="G98" i="1"/>
  <c r="C99" i="1"/>
  <c r="D99" i="1"/>
  <c r="F99" i="1"/>
  <c r="G99" i="1"/>
  <c r="H99" i="1"/>
  <c r="C100" i="1"/>
  <c r="F100" i="1"/>
  <c r="H100" i="1"/>
  <c r="C101" i="1"/>
  <c r="D101" i="1"/>
  <c r="E101" i="1"/>
  <c r="G101" i="1"/>
  <c r="H101" i="1"/>
  <c r="C102" i="1"/>
  <c r="D102" i="1"/>
  <c r="F102" i="1"/>
  <c r="G102" i="1"/>
  <c r="C103" i="1"/>
  <c r="D103" i="1"/>
  <c r="F103" i="1"/>
  <c r="G103" i="1"/>
  <c r="H103" i="1"/>
  <c r="C104" i="1"/>
  <c r="F104" i="1"/>
  <c r="H104" i="1"/>
  <c r="C105" i="1"/>
  <c r="D105" i="1"/>
  <c r="E105" i="1"/>
  <c r="G105" i="1"/>
  <c r="C106" i="1"/>
  <c r="D106" i="1"/>
  <c r="F106" i="1"/>
  <c r="G106" i="1"/>
  <c r="C107" i="1"/>
  <c r="F107" i="1"/>
  <c r="G107" i="1"/>
  <c r="H107" i="1"/>
  <c r="C108" i="1"/>
  <c r="H108" i="1"/>
  <c r="C109" i="1"/>
  <c r="D109" i="1"/>
  <c r="E109" i="1"/>
  <c r="G109" i="1"/>
  <c r="C110" i="1"/>
  <c r="D110" i="1"/>
  <c r="F110" i="1"/>
  <c r="G110" i="1"/>
  <c r="C111" i="1"/>
  <c r="F111" i="1"/>
  <c r="G111" i="1"/>
  <c r="H111" i="1"/>
  <c r="C112" i="1"/>
  <c r="H112" i="1"/>
  <c r="C113" i="1"/>
  <c r="D113" i="1"/>
  <c r="E113" i="1"/>
  <c r="G113" i="1"/>
  <c r="C114" i="1"/>
  <c r="D114" i="1"/>
  <c r="F114" i="1"/>
  <c r="G114" i="1"/>
  <c r="C115" i="1"/>
  <c r="F115" i="1"/>
  <c r="G115" i="1"/>
  <c r="H115" i="1"/>
  <c r="C116" i="1"/>
  <c r="H116" i="1"/>
  <c r="C117" i="1"/>
  <c r="D117" i="1"/>
  <c r="E117" i="1"/>
  <c r="G117" i="1"/>
  <c r="C118" i="1"/>
  <c r="D118" i="1"/>
  <c r="F118" i="1"/>
  <c r="G118" i="1"/>
  <c r="C119" i="1"/>
  <c r="F119" i="1"/>
  <c r="G119" i="1"/>
  <c r="H119" i="1"/>
  <c r="C120" i="1"/>
  <c r="H120" i="1"/>
  <c r="C121" i="1"/>
  <c r="D121" i="1"/>
  <c r="E121" i="1"/>
  <c r="G121" i="1"/>
  <c r="C122" i="1"/>
  <c r="D122" i="1"/>
  <c r="F122" i="1"/>
  <c r="G122" i="1"/>
  <c r="C123" i="1"/>
  <c r="F123" i="1"/>
  <c r="G123" i="1"/>
  <c r="H123" i="1"/>
  <c r="D134" i="1"/>
  <c r="E134" i="1"/>
  <c r="E144" i="1" s="1"/>
  <c r="F134" i="1"/>
  <c r="G134" i="1"/>
  <c r="G144" i="1" s="1"/>
  <c r="H134" i="1"/>
  <c r="C135" i="1" a="1"/>
  <c r="C135" i="1"/>
  <c r="C145" i="1" s="1"/>
  <c r="D135" i="1"/>
  <c r="D145" i="1" s="1"/>
  <c r="E135" i="1"/>
  <c r="F135" i="1"/>
  <c r="G135" i="1"/>
  <c r="G145" i="1" s="1"/>
  <c r="H135" i="1"/>
  <c r="H145" i="1" s="1"/>
  <c r="C136" i="1" a="1"/>
  <c r="C136" i="1"/>
  <c r="D136" i="1"/>
  <c r="E136" i="1"/>
  <c r="E146" i="1" s="1"/>
  <c r="F136" i="1"/>
  <c r="G136" i="1"/>
  <c r="H136" i="1"/>
  <c r="C137" i="1" a="1"/>
  <c r="C137" i="1" s="1"/>
  <c r="C147" i="1" s="1"/>
  <c r="D137" i="1"/>
  <c r="E137" i="1"/>
  <c r="E147" i="1" s="1"/>
  <c r="F137" i="1"/>
  <c r="F147" i="1" s="1"/>
  <c r="G137" i="1"/>
  <c r="H137" i="1"/>
  <c r="C138" i="1" a="1"/>
  <c r="C138" i="1"/>
  <c r="C148" i="1" s="1"/>
  <c r="D138" i="1"/>
  <c r="E138" i="1"/>
  <c r="E148" i="1" s="1"/>
  <c r="F138" i="1"/>
  <c r="F148" i="1" s="1"/>
  <c r="G138" i="1"/>
  <c r="G148" i="1" s="1"/>
  <c r="H138" i="1"/>
  <c r="C139" i="1" a="1"/>
  <c r="C139" i="1"/>
  <c r="D139" i="1"/>
  <c r="D149" i="1" s="1"/>
  <c r="E139" i="1"/>
  <c r="F139" i="1"/>
  <c r="G139" i="1"/>
  <c r="H139" i="1"/>
  <c r="H149" i="1" s="1"/>
  <c r="C140" i="1" a="1"/>
  <c r="C140" i="1"/>
  <c r="D140" i="1"/>
  <c r="E140" i="1"/>
  <c r="F140" i="1"/>
  <c r="G140" i="1"/>
  <c r="H140" i="1"/>
  <c r="C141" i="1" a="1"/>
  <c r="C141" i="1" s="1"/>
  <c r="C151" i="1" s="1"/>
  <c r="D141" i="1"/>
  <c r="D151" i="1" s="1"/>
  <c r="E141" i="1"/>
  <c r="F141" i="1"/>
  <c r="F151" i="1" s="1"/>
  <c r="G141" i="1"/>
  <c r="H141" i="1"/>
  <c r="D144" i="1"/>
  <c r="F144" i="1"/>
  <c r="H144" i="1"/>
  <c r="E145" i="1"/>
  <c r="F145" i="1"/>
  <c r="C146" i="1"/>
  <c r="D146" i="1"/>
  <c r="F146" i="1"/>
  <c r="G146" i="1"/>
  <c r="H146" i="1"/>
  <c r="D147" i="1"/>
  <c r="G147" i="1"/>
  <c r="H147" i="1"/>
  <c r="D148" i="1"/>
  <c r="H148" i="1"/>
  <c r="E149" i="1"/>
  <c r="F149" i="1"/>
  <c r="G149" i="1"/>
  <c r="C150" i="1"/>
  <c r="D150" i="1"/>
  <c r="E150" i="1"/>
  <c r="F150" i="1"/>
  <c r="G150" i="1"/>
  <c r="H150" i="1"/>
  <c r="E151" i="1"/>
  <c r="G151" i="1"/>
  <c r="H151" i="1"/>
  <c r="C154" i="1"/>
  <c r="D154" i="1"/>
  <c r="E154" i="1"/>
  <c r="F154" i="1"/>
  <c r="G154" i="1"/>
  <c r="H154" i="1"/>
  <c r="C155" i="1"/>
  <c r="D155" i="1"/>
  <c r="E155" i="1"/>
  <c r="F155" i="1"/>
  <c r="G155" i="1"/>
  <c r="H155" i="1"/>
  <c r="C156" i="1"/>
  <c r="D156" i="1"/>
  <c r="E156" i="1"/>
  <c r="F156" i="1"/>
  <c r="G156" i="1"/>
  <c r="H156" i="1"/>
  <c r="C157" i="1"/>
  <c r="D157" i="1"/>
  <c r="E157" i="1"/>
  <c r="F157" i="1"/>
  <c r="G157" i="1"/>
  <c r="H157" i="1"/>
  <c r="C158" i="1"/>
  <c r="D158" i="1"/>
  <c r="E158" i="1"/>
  <c r="F158" i="1"/>
  <c r="G158" i="1"/>
  <c r="H158" i="1"/>
  <c r="C159" i="1"/>
  <c r="D159" i="1"/>
  <c r="E159" i="1"/>
  <c r="F159" i="1"/>
  <c r="G159" i="1"/>
  <c r="H159" i="1"/>
  <c r="C160" i="1"/>
  <c r="D160" i="1"/>
  <c r="E160" i="1"/>
  <c r="F160" i="1"/>
  <c r="G160" i="1"/>
  <c r="H160" i="1"/>
  <c r="C161" i="1"/>
  <c r="D161" i="1"/>
  <c r="E161" i="1"/>
  <c r="F161" i="1"/>
  <c r="G161" i="1"/>
  <c r="H161" i="1"/>
  <c r="C162" i="1"/>
  <c r="D162" i="1"/>
  <c r="E162" i="1"/>
  <c r="F162" i="1"/>
  <c r="G162" i="1"/>
  <c r="H162" i="1"/>
  <c r="C165" i="1"/>
  <c r="D165" i="1"/>
  <c r="E165" i="1"/>
  <c r="F165" i="1"/>
  <c r="G165" i="1"/>
  <c r="H165" i="1"/>
  <c r="C166" i="1"/>
  <c r="D166" i="1"/>
  <c r="E166" i="1"/>
  <c r="F166" i="1"/>
  <c r="G166" i="1"/>
  <c r="H166" i="1"/>
  <c r="C167" i="1"/>
  <c r="D167" i="1"/>
  <c r="E167" i="1"/>
  <c r="F167" i="1"/>
  <c r="G167" i="1"/>
  <c r="H167" i="1"/>
  <c r="C168" i="1"/>
  <c r="D168" i="1"/>
  <c r="E168" i="1"/>
  <c r="F168" i="1"/>
  <c r="G168" i="1"/>
  <c r="H168" i="1"/>
  <c r="C169" i="1"/>
  <c r="D169" i="1"/>
  <c r="E169" i="1"/>
  <c r="F169" i="1"/>
  <c r="G169" i="1"/>
  <c r="H169" i="1"/>
  <c r="D170" i="1"/>
  <c r="E170" i="1"/>
  <c r="F170" i="1"/>
  <c r="G170" i="1"/>
  <c r="H170" i="1"/>
  <c r="C171" i="1"/>
  <c r="D171" i="1"/>
  <c r="E171" i="1"/>
  <c r="F171" i="1"/>
  <c r="G171" i="1"/>
  <c r="H171" i="1"/>
  <c r="C172" i="1"/>
  <c r="D172" i="1"/>
  <c r="E172" i="1"/>
  <c r="F172" i="1"/>
  <c r="G172" i="1"/>
  <c r="H172" i="1"/>
  <c r="C175" i="1"/>
  <c r="D175" i="1"/>
  <c r="E175" i="1"/>
  <c r="F175" i="1"/>
  <c r="G175" i="1"/>
  <c r="H175" i="1"/>
  <c r="C176" i="1"/>
  <c r="D176" i="1"/>
  <c r="E176" i="1"/>
  <c r="F176" i="1"/>
  <c r="G176" i="1"/>
  <c r="H176" i="1"/>
  <c r="C177" i="1"/>
  <c r="D177" i="1"/>
  <c r="E177" i="1"/>
  <c r="F177" i="1"/>
  <c r="G177" i="1"/>
  <c r="H177" i="1"/>
  <c r="C178" i="1"/>
  <c r="D178" i="1"/>
  <c r="E178" i="1"/>
  <c r="F178" i="1"/>
  <c r="G178" i="1"/>
  <c r="H178" i="1"/>
  <c r="C179" i="1"/>
  <c r="D179" i="1"/>
  <c r="E179" i="1"/>
  <c r="F179" i="1"/>
  <c r="G179" i="1"/>
  <c r="H179" i="1"/>
  <c r="C180" i="1"/>
  <c r="D180" i="1"/>
  <c r="E180" i="1"/>
  <c r="F180" i="1"/>
  <c r="G180" i="1"/>
  <c r="H180" i="1"/>
  <c r="C181" i="1"/>
  <c r="D181" i="1"/>
  <c r="E181" i="1"/>
  <c r="F181" i="1"/>
  <c r="G181" i="1"/>
  <c r="H181" i="1"/>
  <c r="C182" i="1"/>
  <c r="D182" i="1"/>
  <c r="E182" i="1"/>
  <c r="F182" i="1"/>
  <c r="G182" i="1"/>
  <c r="H182" i="1"/>
  <c r="C183" i="1"/>
  <c r="D183" i="1"/>
  <c r="E183" i="1"/>
  <c r="F183" i="1"/>
  <c r="G183" i="1"/>
  <c r="H183" i="1"/>
  <c r="C184" i="1"/>
  <c r="D184" i="1"/>
  <c r="E184" i="1"/>
  <c r="F184" i="1"/>
  <c r="G184" i="1"/>
  <c r="H184" i="1"/>
  <c r="C202" i="1" a="1"/>
  <c r="C202" i="1"/>
  <c r="D202" i="1"/>
  <c r="E202" i="1"/>
  <c r="F202" i="1"/>
  <c r="G202" i="1"/>
  <c r="H202" i="1"/>
  <c r="C203" i="1" a="1"/>
  <c r="C203" i="1"/>
  <c r="C208" i="1" s="1"/>
  <c r="D203" i="1"/>
  <c r="D208" i="1" s="1"/>
  <c r="E203" i="1"/>
  <c r="F203" i="1"/>
  <c r="G203" i="1"/>
  <c r="H203" i="1"/>
  <c r="H208" i="1" s="1"/>
  <c r="C204" i="1" a="1"/>
  <c r="C204" i="1" s="1"/>
  <c r="C209" i="1" s="1"/>
  <c r="D204" i="1"/>
  <c r="D209" i="1" s="1"/>
  <c r="E204" i="1"/>
  <c r="E209" i="1" s="1"/>
  <c r="F204" i="1"/>
  <c r="G204" i="1"/>
  <c r="H204" i="1"/>
  <c r="C205" i="1" a="1"/>
  <c r="C205" i="1" s="1"/>
  <c r="C210" i="1" s="1"/>
  <c r="D205" i="1"/>
  <c r="E205" i="1"/>
  <c r="F205" i="1"/>
  <c r="F210" i="1" s="1"/>
  <c r="G205" i="1"/>
  <c r="H205" i="1"/>
  <c r="C206" i="1" a="1"/>
  <c r="C206" i="1"/>
  <c r="D206" i="1"/>
  <c r="E206" i="1"/>
  <c r="F206" i="1"/>
  <c r="G206" i="1"/>
  <c r="G211" i="1" s="1"/>
  <c r="H206" i="1"/>
  <c r="E208" i="1"/>
  <c r="F208" i="1"/>
  <c r="G208" i="1"/>
  <c r="F209" i="1"/>
  <c r="G209" i="1"/>
  <c r="H209" i="1"/>
  <c r="D210" i="1"/>
  <c r="E210" i="1"/>
  <c r="G210" i="1"/>
  <c r="H210" i="1"/>
  <c r="C211" i="1"/>
  <c r="D211" i="1"/>
  <c r="E211" i="1"/>
  <c r="F211" i="1"/>
  <c r="H211" i="1"/>
  <c r="C212" i="1"/>
  <c r="D212" i="1"/>
  <c r="E212" i="1"/>
  <c r="F212" i="1"/>
  <c r="G212" i="1"/>
  <c r="H212" i="1"/>
  <c r="C213" i="1"/>
  <c r="D213" i="1"/>
  <c r="E213" i="1"/>
  <c r="F213" i="1"/>
  <c r="F223" i="1" s="1"/>
  <c r="G213" i="1"/>
  <c r="G223" i="1" s="1"/>
  <c r="H213" i="1"/>
  <c r="H223" i="1" s="1"/>
  <c r="C214" i="1"/>
  <c r="D214" i="1"/>
  <c r="D224" i="1" s="1"/>
  <c r="E214" i="1"/>
  <c r="E224" i="1" s="1"/>
  <c r="F214" i="1"/>
  <c r="G214" i="1"/>
  <c r="H214" i="1"/>
  <c r="H224" i="1" s="1"/>
  <c r="C215" i="1"/>
  <c r="D215" i="1"/>
  <c r="D225" i="1" s="1"/>
  <c r="E215" i="1"/>
  <c r="F215" i="1"/>
  <c r="F225" i="1" s="1"/>
  <c r="G215" i="1"/>
  <c r="G225" i="1" s="1"/>
  <c r="H215" i="1"/>
  <c r="C216" i="1"/>
  <c r="D216" i="1"/>
  <c r="D226" i="1" s="1"/>
  <c r="E216" i="1"/>
  <c r="E226" i="1" s="1"/>
  <c r="F216" i="1"/>
  <c r="G216" i="1"/>
  <c r="H216" i="1"/>
  <c r="H226" i="1" s="1"/>
  <c r="C217" i="1"/>
  <c r="D217" i="1"/>
  <c r="E217" i="1"/>
  <c r="F217" i="1"/>
  <c r="G217" i="1"/>
  <c r="H217" i="1"/>
  <c r="C218" i="1"/>
  <c r="D218" i="1"/>
  <c r="E218" i="1"/>
  <c r="F218" i="1"/>
  <c r="G218" i="1"/>
  <c r="H218" i="1"/>
  <c r="C219" i="1"/>
  <c r="D219" i="1"/>
  <c r="E219" i="1"/>
  <c r="F219" i="1"/>
  <c r="G219" i="1"/>
  <c r="H219" i="1"/>
  <c r="C220" i="1"/>
  <c r="D220" i="1"/>
  <c r="E220" i="1"/>
  <c r="F220" i="1"/>
  <c r="G220" i="1"/>
  <c r="H220" i="1"/>
  <c r="C221" i="1"/>
  <c r="D221" i="1"/>
  <c r="E221" i="1"/>
  <c r="F221" i="1"/>
  <c r="G221" i="1"/>
  <c r="H221" i="1"/>
  <c r="C223" i="1"/>
  <c r="D223" i="1"/>
  <c r="E223" i="1"/>
  <c r="C224" i="1"/>
  <c r="F224" i="1"/>
  <c r="G224" i="1"/>
  <c r="C225" i="1"/>
  <c r="E225" i="1"/>
  <c r="H225" i="1"/>
  <c r="C226" i="1"/>
  <c r="F226" i="1"/>
  <c r="G226" i="1"/>
  <c r="C228" i="1"/>
  <c r="D228" i="1"/>
  <c r="D265" i="1" s="1"/>
  <c r="E228" i="1"/>
  <c r="E265" i="1" s="1"/>
  <c r="F228" i="1"/>
  <c r="G228" i="1"/>
  <c r="H228" i="1"/>
  <c r="C230" i="1"/>
  <c r="D230" i="1"/>
  <c r="E230" i="1"/>
  <c r="F230" i="1"/>
  <c r="G230" i="1"/>
  <c r="H230" i="1"/>
  <c r="C231" i="1"/>
  <c r="D231" i="1"/>
  <c r="E231" i="1"/>
  <c r="E268" i="1" s="1"/>
  <c r="F231" i="1"/>
  <c r="G231" i="1"/>
  <c r="H231" i="1"/>
  <c r="H268" i="1" s="1"/>
  <c r="C232" i="1"/>
  <c r="D232" i="1"/>
  <c r="E232" i="1"/>
  <c r="F232" i="1"/>
  <c r="G232" i="1"/>
  <c r="H232" i="1"/>
  <c r="C233" i="1"/>
  <c r="D233" i="1"/>
  <c r="E233" i="1"/>
  <c r="F233" i="1"/>
  <c r="G233" i="1"/>
  <c r="H233" i="1"/>
  <c r="C235" i="1"/>
  <c r="D235" i="1"/>
  <c r="E235" i="1"/>
  <c r="F235" i="1"/>
  <c r="F263" i="1" s="1"/>
  <c r="G235" i="1"/>
  <c r="G263" i="1" s="1"/>
  <c r="H235" i="1"/>
  <c r="C236" i="1"/>
  <c r="D236" i="1"/>
  <c r="E236" i="1"/>
  <c r="E264" i="1" s="1"/>
  <c r="F236" i="1"/>
  <c r="G236" i="1"/>
  <c r="H236" i="1"/>
  <c r="H264" i="1" s="1"/>
  <c r="C237" i="1"/>
  <c r="D237" i="1"/>
  <c r="E237" i="1"/>
  <c r="F237" i="1"/>
  <c r="G237" i="1"/>
  <c r="G265" i="1" s="1"/>
  <c r="H237" i="1"/>
  <c r="C238" i="1"/>
  <c r="D238" i="1"/>
  <c r="D266" i="1" s="1"/>
  <c r="E238" i="1"/>
  <c r="E266" i="1" s="1"/>
  <c r="F238" i="1"/>
  <c r="G238" i="1"/>
  <c r="H238" i="1"/>
  <c r="C239" i="1"/>
  <c r="D239" i="1"/>
  <c r="E239" i="1"/>
  <c r="F239" i="1"/>
  <c r="F267" i="1" s="1"/>
  <c r="G239" i="1"/>
  <c r="G267" i="1" s="1"/>
  <c r="H239" i="1"/>
  <c r="C240" i="1"/>
  <c r="D240" i="1"/>
  <c r="E240" i="1"/>
  <c r="F240" i="1"/>
  <c r="G240" i="1"/>
  <c r="H240" i="1"/>
  <c r="C242" i="1"/>
  <c r="D242" i="1"/>
  <c r="E242" i="1"/>
  <c r="F242" i="1"/>
  <c r="G242" i="1"/>
  <c r="H242" i="1"/>
  <c r="C243" i="1"/>
  <c r="D243" i="1"/>
  <c r="E243" i="1"/>
  <c r="F243" i="1"/>
  <c r="G243" i="1"/>
  <c r="H243" i="1"/>
  <c r="C244" i="1"/>
  <c r="D244" i="1"/>
  <c r="E244" i="1"/>
  <c r="F244" i="1"/>
  <c r="G244" i="1"/>
  <c r="H244" i="1"/>
  <c r="C245" i="1"/>
  <c r="D245" i="1"/>
  <c r="E245" i="1"/>
  <c r="F245" i="1"/>
  <c r="G245" i="1"/>
  <c r="H245" i="1"/>
  <c r="C247" i="1"/>
  <c r="D247" i="1"/>
  <c r="E247" i="1"/>
  <c r="F247" i="1"/>
  <c r="G247" i="1"/>
  <c r="H247" i="1"/>
  <c r="C248" i="1"/>
  <c r="D248" i="1"/>
  <c r="E248" i="1"/>
  <c r="F248" i="1"/>
  <c r="G248" i="1"/>
  <c r="H248" i="1"/>
  <c r="C249" i="1"/>
  <c r="D249" i="1"/>
  <c r="E249" i="1"/>
  <c r="F249" i="1"/>
  <c r="G249" i="1"/>
  <c r="H249" i="1"/>
  <c r="C250" i="1"/>
  <c r="D250" i="1"/>
  <c r="E250" i="1"/>
  <c r="F250" i="1"/>
  <c r="G250" i="1"/>
  <c r="H250" i="1"/>
  <c r="C251" i="1"/>
  <c r="D251" i="1"/>
  <c r="E251" i="1"/>
  <c r="F251" i="1"/>
  <c r="G251" i="1"/>
  <c r="H251" i="1"/>
  <c r="C263" i="1"/>
  <c r="D263" i="1"/>
  <c r="E263" i="1"/>
  <c r="H263" i="1"/>
  <c r="C264" i="1"/>
  <c r="F264" i="1"/>
  <c r="G264" i="1"/>
  <c r="C265" i="1"/>
  <c r="F265" i="1"/>
  <c r="H265" i="1"/>
  <c r="C266" i="1"/>
  <c r="F266" i="1"/>
  <c r="G266" i="1"/>
  <c r="H266" i="1"/>
  <c r="C267" i="1"/>
  <c r="D267" i="1"/>
  <c r="E267" i="1"/>
  <c r="H267" i="1"/>
  <c r="C268" i="1"/>
  <c r="D268" i="1"/>
  <c r="F268" i="1"/>
  <c r="G268" i="1"/>
  <c r="C270" i="1"/>
  <c r="D270" i="1"/>
  <c r="E270" i="1"/>
  <c r="F270" i="1"/>
  <c r="G270" i="1"/>
  <c r="H270" i="1"/>
  <c r="C271" i="1"/>
  <c r="D271" i="1"/>
  <c r="E271" i="1"/>
  <c r="F271" i="1"/>
  <c r="G271" i="1"/>
  <c r="H271" i="1"/>
  <c r="C272" i="1"/>
  <c r="D272" i="1"/>
  <c r="E272" i="1"/>
  <c r="F272" i="1"/>
  <c r="G272" i="1"/>
  <c r="H272" i="1"/>
  <c r="C273" i="1"/>
  <c r="D273" i="1"/>
  <c r="E273" i="1"/>
  <c r="F273" i="1"/>
  <c r="G273" i="1"/>
  <c r="H273" i="1"/>
  <c r="C274" i="1"/>
  <c r="D274" i="1"/>
  <c r="E274" i="1"/>
  <c r="F274" i="1"/>
  <c r="G274" i="1"/>
  <c r="H274" i="1"/>
  <c r="C275" i="1"/>
  <c r="D275" i="1"/>
  <c r="E275" i="1"/>
  <c r="F275" i="1"/>
  <c r="G275" i="1"/>
  <c r="H275" i="1"/>
  <c r="C276" i="1"/>
  <c r="D276" i="1"/>
  <c r="D277" i="1" s="1"/>
  <c r="E276" i="1"/>
  <c r="E277" i="1" s="1"/>
  <c r="F276" i="1"/>
  <c r="G276" i="1"/>
  <c r="H276" i="1"/>
  <c r="C277" i="1"/>
  <c r="F277" i="1"/>
  <c r="G277" i="1"/>
  <c r="C134" i="1" l="1"/>
  <c r="C144" i="1" s="1"/>
  <c r="C34" i="1"/>
  <c r="D264" i="1"/>
  <c r="E120" i="1"/>
  <c r="E116" i="1"/>
  <c r="E112" i="1"/>
  <c r="E108" i="1"/>
  <c r="E104" i="1"/>
  <c r="E100" i="1"/>
  <c r="H277" i="1"/>
  <c r="E122" i="1"/>
  <c r="E118" i="1"/>
  <c r="E114" i="1"/>
  <c r="E110" i="1"/>
  <c r="E106" i="1"/>
  <c r="E102" i="1"/>
</calcChain>
</file>

<file path=xl/sharedStrings.xml><?xml version="1.0" encoding="utf-8"?>
<sst xmlns="http://schemas.openxmlformats.org/spreadsheetml/2006/main" count="251" uniqueCount="102">
  <si>
    <t>(1) Consommation nationale rapportée au revenu national brut disponible.</t>
  </si>
  <si>
    <r>
      <t>Source</t>
    </r>
    <r>
      <rPr>
        <sz val="16"/>
        <rFont val="Times New Roman"/>
        <family val="1"/>
      </rPr>
      <t xml:space="preserve"> :  Haut commissariat au Plan.</t>
    </r>
  </si>
  <si>
    <t>Capacité (+) ou besoin (-) de financement en % du PIB</t>
  </si>
  <si>
    <t>Besoin de financement</t>
  </si>
  <si>
    <t>Variation des stocks</t>
  </si>
  <si>
    <t>Formation brute du capital fixe</t>
  </si>
  <si>
    <t>Emplois</t>
  </si>
  <si>
    <t>Transferts nets en capital reçu du reste du monde</t>
  </si>
  <si>
    <t>Epargne nationale brute</t>
  </si>
  <si>
    <t>Ressources</t>
  </si>
  <si>
    <t>8 - Compte capital de la nation (En millions de DH)</t>
  </si>
  <si>
    <t>Epargne nationale brute en % du PIB</t>
  </si>
  <si>
    <t>ISBL</t>
  </si>
  <si>
    <t>Administrations publiques</t>
  </si>
  <si>
    <t>Ménages</t>
  </si>
  <si>
    <t>Propension moyenne à consommer (1)</t>
  </si>
  <si>
    <t>Structure du revenu national brut disponible (En %)</t>
  </si>
  <si>
    <t>2014-17</t>
  </si>
  <si>
    <t>Moyenne</t>
  </si>
  <si>
    <t>Indicateurs macro-économiques (Fin)</t>
  </si>
  <si>
    <r>
      <t>Source</t>
    </r>
    <r>
      <rPr>
        <sz val="16"/>
        <rFont val="Times New Roman"/>
        <family val="1"/>
      </rPr>
      <t xml:space="preserve"> :  Haut Commissariat au Plan .</t>
    </r>
  </si>
  <si>
    <t>Dépenses de consommation finale</t>
  </si>
  <si>
    <t>Transferts courants nets en provenance de l'extérieur</t>
  </si>
  <si>
    <t>Revenu de la propriété net en provenance de l'extérieur</t>
  </si>
  <si>
    <t>PIB</t>
  </si>
  <si>
    <t>Revenu national brut</t>
  </si>
  <si>
    <t>Taux de croissance du revenu national brut disponible</t>
  </si>
  <si>
    <t>7 - Revenu national brut disponible aux prix courants
          (En millions de DH)</t>
  </si>
  <si>
    <t>Produits des Services</t>
  </si>
  <si>
    <t>Produits du bâtiment et travaux publics</t>
  </si>
  <si>
    <t>Produits de l'industrie</t>
  </si>
  <si>
    <t>Produits de l'agriculture, chasse et services annexes</t>
  </si>
  <si>
    <t>Structure (En %)</t>
  </si>
  <si>
    <t>Taux de croissance  (En %)</t>
  </si>
  <si>
    <t>6 - Formation brute du capital fixe aux prix courants 
         (En millions de DH)</t>
  </si>
  <si>
    <t>Contribution des produits à la croissance de la FBCF en volume (En nombre de points de la croissance)</t>
  </si>
  <si>
    <t>5 - Formation brute du capital fixe en volume (évolution annuelle aux prix de l'année précédente) (En %)</t>
  </si>
  <si>
    <t>Indicateurs macro-économiques (Suite 3)</t>
  </si>
  <si>
    <t>(3) (FBCF + V stocks)/PIB</t>
  </si>
  <si>
    <t xml:space="preserve">     le degré d'ouverture du marché intérieur aux produits d'origine étrangère.</t>
  </si>
  <si>
    <t xml:space="preserve">(2) Importations de biens et services rapportées à la demande intérieure de B&amp;S. Il peut être interprété comme étant </t>
  </si>
  <si>
    <t xml:space="preserve">(1) Total des exportations et des importations des B &amp; S rapporté au PIB nominal </t>
  </si>
  <si>
    <r>
      <t>Source</t>
    </r>
    <r>
      <rPr>
        <sz val="16"/>
        <rFont val="Times New Roman"/>
        <family val="1"/>
      </rPr>
      <t xml:space="preserve"> :  Haut Commissariat au Plan.</t>
    </r>
  </si>
  <si>
    <t>Taux d'investissement brut (3)</t>
  </si>
  <si>
    <t>Taux de pénétration (En %) (2)</t>
  </si>
  <si>
    <t>Taux d'ouverture de l'économie (En %) (1)</t>
  </si>
  <si>
    <t>Exportations de biens et services</t>
  </si>
  <si>
    <t>Dépenses de consommation finale des Administrations publiques</t>
  </si>
  <si>
    <t>Dépenses de consommation finale des ménages</t>
  </si>
  <si>
    <t>Consommation finale intérieure</t>
  </si>
  <si>
    <t>Importations de biens et services</t>
  </si>
  <si>
    <t>Eléments de la demande en % du PIB nominal</t>
  </si>
  <si>
    <t xml:space="preserve">Formation brute du capital fixe </t>
  </si>
  <si>
    <t>Dépenses de consommation finale des ISBL</t>
  </si>
  <si>
    <t>Produit intérieur brut</t>
  </si>
  <si>
    <t>Taux de croissance des éléments de la demande aux prix courants (En %)</t>
  </si>
  <si>
    <t>Variation de stocks</t>
  </si>
  <si>
    <t>4 - Équilibre ressources-emplois aux prix courants (En millions de DH)</t>
  </si>
  <si>
    <t xml:space="preserve">Contribution des éléments de la demande à la croissance en  volume (en points) </t>
  </si>
  <si>
    <t>3 - Équilibre ressources-emplois en volume (Evolution annuelle aux prix de l'année précédente) (En %)</t>
  </si>
  <si>
    <t>2010-17</t>
  </si>
  <si>
    <t>Indicateurs macro-économiques (Suite 2)</t>
  </si>
  <si>
    <t xml:space="preserve"> (1) Y compris les services non marchands fournis par les administrations publiques</t>
  </si>
  <si>
    <r>
      <t>Source</t>
    </r>
    <r>
      <rPr>
        <sz val="16"/>
        <rFont val="Times New Roman"/>
        <family val="1"/>
      </rPr>
      <t xml:space="preserve"> : Haut Commissariat au Plan.</t>
    </r>
  </si>
  <si>
    <t>VA non agricole</t>
  </si>
  <si>
    <t>Autres services non financiers</t>
  </si>
  <si>
    <t>Education, santé humaine et activités d’action sociale</t>
  </si>
  <si>
    <t>Administration publique; sécurité sociale obl obligatoire</t>
  </si>
  <si>
    <t>Recherches et développement et services rendus aux entreprises</t>
  </si>
  <si>
    <t>Activités immobilières</t>
  </si>
  <si>
    <t>Activités financierière et d'assurance</t>
  </si>
  <si>
    <t>Information et communication</t>
  </si>
  <si>
    <t>Activités d’hébergement et de restauration</t>
  </si>
  <si>
    <t>Transports et entreposage</t>
  </si>
  <si>
    <t>Commerce de gros et de détail; ; réparation de véhicules automobiles et de motocycles</t>
  </si>
  <si>
    <t>Secteur tertiaire (1)</t>
  </si>
  <si>
    <t>Construction</t>
  </si>
  <si>
    <t>Distribution d’électricité et de gaz- Distribution d’eau, réseau d’assainissement, traitement des déchets</t>
  </si>
  <si>
    <t>Fabrication de matériel de transport</t>
  </si>
  <si>
    <t>Fabrication de produits métallurgiques  de base et d’ouvrages en métaux, sauf machines et matériel</t>
  </si>
  <si>
    <t>Fabrication d’articles en caoutchouc et en matières plastiques, et autres produits minéraux non métalliques</t>
  </si>
  <si>
    <t>Fabrication de produits chimiques</t>
  </si>
  <si>
    <t>Fabrication de textiles, d’articles d’habillement, de cuir et d’articles de cuir</t>
  </si>
  <si>
    <t>Fabrication de produits alimentaires et de boissons et tabacs</t>
  </si>
  <si>
    <t>Industries manufacturières</t>
  </si>
  <si>
    <t>Industrie d'extraction</t>
  </si>
  <si>
    <t>Secteur secondaire</t>
  </si>
  <si>
    <t>Pêche, aquaculture</t>
  </si>
  <si>
    <t>Agriculture, chasse et services annexes</t>
  </si>
  <si>
    <t>Secteur primaire</t>
  </si>
  <si>
    <t>Structure par rapport au total des valeurs ajoutées aux prix courants (En %)</t>
  </si>
  <si>
    <t>Autres services</t>
  </si>
  <si>
    <t>Total des valeurs ajoutées (En millions DH)</t>
  </si>
  <si>
    <t>2 - PIB aux prix courants (En millions DH)</t>
  </si>
  <si>
    <t>Indicateurs macro-économiques (Suite 1)</t>
  </si>
  <si>
    <t>(1) Y compris les services non marchands fournis par les administrations publiques</t>
  </si>
  <si>
    <t>PIB non agricole</t>
  </si>
  <si>
    <t>PIB en volume (Croissance aux prix de l'année précédente) (En %)</t>
  </si>
  <si>
    <t>Contribution des principales branches à la croissance du PIB en volume (En nombre de points de la croissance)</t>
  </si>
  <si>
    <t>Valeurs ajoutées par branche en volume (Croissance aux prix de l'année précédente) (En %)</t>
  </si>
  <si>
    <t>1 - PIB en volume (Croissance aux prix de l'année précédente) (En %)</t>
  </si>
  <si>
    <t>Indicateurs macro-économiques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</si>
</sst>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C]d\-mmm\-yy;@"/>
    <numFmt numFmtId="165" formatCode="0.0"/>
    <numFmt numFmtId="166" formatCode="#,##0.0"/>
  </numFmts>
  <fonts count="2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2"/>
      <name val="Times New Roman"/>
      <family val="1"/>
    </font>
    <font>
      <sz val="10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b/>
      <u/>
      <sz val="16"/>
      <name val="Times New Roman"/>
      <family val="1"/>
    </font>
    <font>
      <sz val="10"/>
      <name val="Arial"/>
      <family val="2"/>
    </font>
    <font>
      <sz val="20"/>
      <name val="Times New Roman"/>
      <family val="1"/>
    </font>
    <font>
      <b/>
      <sz val="20"/>
      <name val="Times New Roman"/>
      <family val="1"/>
    </font>
    <font>
      <b/>
      <sz val="20"/>
      <color indexed="18"/>
      <name val="Times New Roman"/>
      <family val="1"/>
    </font>
    <font>
      <b/>
      <sz val="12"/>
      <name val="Times New Roman"/>
      <family val="1"/>
    </font>
    <font>
      <b/>
      <i/>
      <sz val="16"/>
      <name val="Times New Roman"/>
      <family val="1"/>
    </font>
    <font>
      <i/>
      <sz val="12"/>
      <color indexed="18"/>
      <name val="Times New Roman"/>
      <family val="1"/>
    </font>
    <font>
      <b/>
      <i/>
      <sz val="12"/>
      <color indexed="18"/>
      <name val="Times New Roman"/>
      <family val="1"/>
    </font>
    <font>
      <i/>
      <sz val="20"/>
      <color indexed="18"/>
      <name val="Times New Roman"/>
      <family val="1"/>
    </font>
    <font>
      <i/>
      <sz val="10"/>
      <color indexed="18"/>
      <name val="Times New Roman"/>
      <family val="1"/>
    </font>
    <font>
      <b/>
      <i/>
      <sz val="24"/>
      <color indexed="12"/>
      <name val="Times New Roman"/>
      <family val="1"/>
    </font>
    <font>
      <b/>
      <sz val="16"/>
      <name val="Times New Roman"/>
      <family val="1"/>
    </font>
    <font>
      <sz val="1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164" fontId="1" fillId="0" borderId="0" applyNumberFormat="0" applyFill="0" applyBorder="0" applyAlignment="0" applyProtection="0"/>
  </cellStyleXfs>
  <cellXfs count="82">
    <xf numFmtId="0" fontId="0" fillId="0" borderId="0" xfId="0"/>
    <xf numFmtId="164" fontId="2" fillId="0" borderId="0" xfId="2" applyFont="1" applyFill="1"/>
    <xf numFmtId="164" fontId="3" fillId="0" borderId="0" xfId="2" applyNumberFormat="1" applyFont="1" applyFill="1"/>
    <xf numFmtId="164" fontId="2" fillId="0" borderId="0" xfId="2" applyNumberFormat="1" applyFont="1" applyFill="1" applyAlignment="1"/>
    <xf numFmtId="164" fontId="4" fillId="0" borderId="0" xfId="2" applyNumberFormat="1" applyFont="1" applyFill="1" applyAlignment="1"/>
    <xf numFmtId="165" fontId="5" fillId="0" borderId="0" xfId="2" quotePrefix="1" applyNumberFormat="1" applyFont="1" applyFill="1" applyBorder="1" applyAlignment="1">
      <alignment horizontal="center"/>
    </xf>
    <xf numFmtId="165" fontId="2" fillId="0" borderId="0" xfId="2" quotePrefix="1" applyNumberFormat="1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left" indent="8"/>
    </xf>
    <xf numFmtId="164" fontId="5" fillId="0" borderId="0" xfId="2" quotePrefix="1" applyNumberFormat="1" applyFont="1" applyFill="1" applyBorder="1" applyAlignment="1">
      <alignment horizontal="left" indent="2"/>
    </xf>
    <xf numFmtId="164" fontId="6" fillId="0" borderId="0" xfId="2" applyNumberFormat="1" applyFont="1" applyFill="1" applyBorder="1" applyAlignment="1">
      <alignment horizontal="left" indent="2"/>
    </xf>
    <xf numFmtId="164" fontId="5" fillId="0" borderId="1" xfId="2" applyNumberFormat="1" applyFont="1" applyFill="1" applyBorder="1" applyAlignment="1">
      <alignment horizontal="left" indent="2"/>
    </xf>
    <xf numFmtId="165" fontId="5" fillId="0" borderId="0" xfId="1" quotePrefix="1" applyNumberFormat="1" applyFont="1" applyFill="1" applyBorder="1" applyAlignment="1">
      <alignment horizontal="center"/>
    </xf>
    <xf numFmtId="164" fontId="5" fillId="0" borderId="0" xfId="2" quotePrefix="1" applyNumberFormat="1" applyFont="1" applyFill="1" applyBorder="1" applyAlignment="1">
      <alignment horizontal="left" indent="5"/>
    </xf>
    <xf numFmtId="164" fontId="2" fillId="0" borderId="0" xfId="2" applyNumberFormat="1" applyFont="1" applyFill="1"/>
    <xf numFmtId="164" fontId="8" fillId="0" borderId="0" xfId="2" applyNumberFormat="1" applyFont="1" applyFill="1"/>
    <xf numFmtId="165" fontId="9" fillId="0" borderId="0" xfId="1" quotePrefix="1" applyNumberFormat="1" applyFont="1" applyFill="1" applyBorder="1" applyAlignment="1">
      <alignment horizontal="center"/>
    </xf>
    <xf numFmtId="165" fontId="8" fillId="0" borderId="0" xfId="1" quotePrefix="1" applyNumberFormat="1" applyFont="1" applyFill="1" applyBorder="1" applyAlignment="1">
      <alignment horizontal="center"/>
    </xf>
    <xf numFmtId="164" fontId="9" fillId="0" borderId="0" xfId="2" applyNumberFormat="1" applyFont="1" applyFill="1" applyBorder="1" applyAlignment="1">
      <alignment horizontal="left" indent="3"/>
    </xf>
    <xf numFmtId="1" fontId="8" fillId="0" borderId="0" xfId="1" quotePrefix="1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left" indent="5"/>
    </xf>
    <xf numFmtId="1" fontId="9" fillId="0" borderId="0" xfId="1" quotePrefix="1" applyNumberFormat="1" applyFont="1" applyFill="1" applyBorder="1" applyAlignment="1">
      <alignment horizontal="center"/>
    </xf>
    <xf numFmtId="164" fontId="9" fillId="0" borderId="0" xfId="2" applyNumberFormat="1" applyFont="1" applyFill="1" applyBorder="1" applyAlignment="1">
      <alignment horizontal="left"/>
    </xf>
    <xf numFmtId="164" fontId="8" fillId="0" borderId="0" xfId="2" applyNumberFormat="1" applyFont="1" applyFill="1" applyBorder="1" applyAlignment="1">
      <alignment horizontal="left" indent="7"/>
    </xf>
    <xf numFmtId="164" fontId="9" fillId="0" borderId="0" xfId="2" applyNumberFormat="1" applyFont="1" applyFill="1" applyBorder="1" applyAlignment="1">
      <alignment horizontal="left" wrapText="1" indent="3"/>
    </xf>
    <xf numFmtId="164" fontId="8" fillId="0" borderId="0" xfId="2" quotePrefix="1" applyNumberFormat="1" applyFont="1" applyFill="1" applyBorder="1" applyAlignment="1">
      <alignment horizontal="left" indent="5"/>
    </xf>
    <xf numFmtId="1" fontId="10" fillId="2" borderId="2" xfId="2" applyNumberFormat="1" applyFont="1" applyFill="1" applyBorder="1" applyAlignment="1">
      <alignment horizontal="center"/>
    </xf>
    <xf numFmtId="164" fontId="10" fillId="2" borderId="2" xfId="2" applyNumberFormat="1" applyFont="1" applyFill="1" applyBorder="1" applyAlignment="1">
      <alignment horizontal="center" vertical="center"/>
    </xf>
    <xf numFmtId="164" fontId="11" fillId="2" borderId="2" xfId="2" applyNumberFormat="1" applyFont="1" applyFill="1" applyBorder="1" applyAlignment="1">
      <alignment horizontal="center"/>
    </xf>
    <xf numFmtId="164" fontId="12" fillId="2" borderId="2" xfId="2" applyNumberFormat="1" applyFont="1" applyFill="1" applyBorder="1" applyAlignment="1">
      <alignment horizontal="left"/>
    </xf>
    <xf numFmtId="164" fontId="13" fillId="0" borderId="0" xfId="2" applyFont="1" applyFill="1"/>
    <xf numFmtId="164" fontId="14" fillId="2" borderId="0" xfId="2" applyNumberFormat="1" applyFont="1" applyFill="1" applyBorder="1" applyAlignment="1">
      <alignment horizontal="center"/>
    </xf>
    <xf numFmtId="164" fontId="15" fillId="2" borderId="2" xfId="2" applyNumberFormat="1" applyFont="1" applyFill="1" applyBorder="1" applyAlignment="1">
      <alignment horizontal="center"/>
    </xf>
    <xf numFmtId="164" fontId="16" fillId="2" borderId="0" xfId="2" applyNumberFormat="1" applyFont="1" applyFill="1"/>
    <xf numFmtId="164" fontId="3" fillId="0" borderId="2" xfId="2" applyNumberFormat="1" applyFont="1" applyFill="1" applyBorder="1"/>
    <xf numFmtId="164" fontId="2" fillId="0" borderId="2" xfId="2" applyNumberFormat="1" applyFont="1" applyFill="1" applyBorder="1"/>
    <xf numFmtId="164" fontId="11" fillId="0" borderId="2" xfId="2" applyNumberFormat="1" applyFont="1" applyFill="1" applyBorder="1" applyAlignment="1">
      <alignment horizontal="center"/>
    </xf>
    <xf numFmtId="164" fontId="17" fillId="0" borderId="2" xfId="2" applyNumberFormat="1" applyFont="1" applyFill="1" applyBorder="1" applyAlignment="1">
      <alignment horizontal="left"/>
    </xf>
    <xf numFmtId="1" fontId="11" fillId="0" borderId="0" xfId="1" quotePrefix="1" applyNumberFormat="1" applyFont="1" applyFill="1" applyBorder="1" applyAlignment="1">
      <alignment horizontal="center"/>
    </xf>
    <xf numFmtId="166" fontId="8" fillId="0" borderId="0" xfId="2" applyNumberFormat="1" applyFont="1" applyFill="1" applyBorder="1" applyAlignment="1">
      <alignment horizontal="center" vertical="center"/>
    </xf>
    <xf numFmtId="1" fontId="11" fillId="3" borderId="0" xfId="1" quotePrefix="1" applyNumberFormat="1" applyFont="1" applyFill="1" applyBorder="1" applyAlignment="1">
      <alignment horizontal="center"/>
    </xf>
    <xf numFmtId="164" fontId="18" fillId="0" borderId="3" xfId="2" applyNumberFormat="1" applyFont="1" applyFill="1" applyBorder="1" applyAlignment="1">
      <alignment horizontal="left" indent="3"/>
    </xf>
    <xf numFmtId="164" fontId="11" fillId="0" borderId="0" xfId="2" applyFont="1" applyFill="1"/>
    <xf numFmtId="164" fontId="9" fillId="0" borderId="0" xfId="2" applyNumberFormat="1" applyFont="1" applyFill="1" applyBorder="1" applyAlignment="1">
      <alignment horizontal="left" wrapText="1" indent="4"/>
    </xf>
    <xf numFmtId="164" fontId="8" fillId="0" borderId="0" xfId="2" applyNumberFormat="1" applyFont="1" applyFill="1" applyBorder="1" applyAlignment="1">
      <alignment horizontal="left" indent="6"/>
    </xf>
    <xf numFmtId="164" fontId="9" fillId="0" borderId="0" xfId="2" applyNumberFormat="1" applyFont="1" applyFill="1" applyBorder="1" applyAlignment="1">
      <alignment horizontal="left" wrapText="1" indent="2"/>
    </xf>
    <xf numFmtId="164" fontId="8" fillId="0" borderId="0" xfId="2" applyNumberFormat="1" applyFont="1" applyFill="1" applyBorder="1" applyAlignment="1">
      <alignment horizontal="left" indent="4"/>
    </xf>
    <xf numFmtId="164" fontId="9" fillId="0" borderId="0" xfId="2" applyNumberFormat="1" applyFont="1" applyFill="1" applyBorder="1" applyAlignment="1">
      <alignment horizontal="left" wrapText="1"/>
    </xf>
    <xf numFmtId="165" fontId="8" fillId="0" borderId="0" xfId="2" applyNumberFormat="1" applyFont="1" applyFill="1" applyBorder="1" applyAlignment="1">
      <alignment horizontal="center"/>
    </xf>
    <xf numFmtId="165" fontId="9" fillId="0" borderId="0" xfId="2" applyNumberFormat="1" applyFont="1" applyFill="1" applyBorder="1" applyAlignment="1">
      <alignment horizontal="center"/>
    </xf>
    <xf numFmtId="3" fontId="8" fillId="0" borderId="0" xfId="2" applyNumberFormat="1" applyFont="1" applyFill="1" applyBorder="1" applyAlignment="1">
      <alignment horizontal="center"/>
    </xf>
    <xf numFmtId="3" fontId="9" fillId="0" borderId="0" xfId="2" applyNumberFormat="1" applyFont="1" applyFill="1" applyBorder="1" applyAlignment="1">
      <alignment horizontal="center"/>
    </xf>
    <xf numFmtId="164" fontId="9" fillId="0" borderId="0" xfId="2" applyNumberFormat="1" applyFont="1" applyFill="1" applyBorder="1" applyAlignment="1">
      <alignment horizontal="left" wrapText="1" indent="1"/>
    </xf>
    <xf numFmtId="164" fontId="19" fillId="0" borderId="0" xfId="2" applyNumberFormat="1" applyFont="1" applyFill="1" applyAlignment="1">
      <alignment horizontal="left" indent="1"/>
    </xf>
    <xf numFmtId="165" fontId="8" fillId="0" borderId="0" xfId="2" quotePrefix="1" applyNumberFormat="1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left" indent="2"/>
    </xf>
    <xf numFmtId="164" fontId="4" fillId="0" borderId="3" xfId="2" applyNumberFormat="1" applyFont="1" applyFill="1" applyBorder="1" applyAlignment="1">
      <alignment horizontal="left" indent="2"/>
    </xf>
    <xf numFmtId="164" fontId="9" fillId="0" borderId="0" xfId="2" applyNumberFormat="1" applyFont="1" applyFill="1" applyBorder="1" applyAlignment="1">
      <alignment horizontal="left" indent="4"/>
    </xf>
    <xf numFmtId="165" fontId="9" fillId="0" borderId="0" xfId="2" quotePrefix="1" applyNumberFormat="1" applyFont="1" applyFill="1" applyBorder="1" applyAlignment="1">
      <alignment horizontal="center"/>
    </xf>
    <xf numFmtId="164" fontId="9" fillId="0" borderId="0" xfId="2" applyNumberFormat="1" applyFont="1" applyFill="1" applyBorder="1" applyAlignment="1">
      <alignment horizontal="left" indent="2"/>
    </xf>
    <xf numFmtId="1" fontId="8" fillId="0" borderId="0" xfId="2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left" indent="8"/>
    </xf>
    <xf numFmtId="165" fontId="5" fillId="0" borderId="0" xfId="2" applyNumberFormat="1" applyFont="1" applyFill="1" applyBorder="1" applyAlignment="1">
      <alignment horizontal="center"/>
    </xf>
    <xf numFmtId="164" fontId="8" fillId="3" borderId="0" xfId="2" applyNumberFormat="1" applyFont="1" applyFill="1" applyAlignment="1"/>
    <xf numFmtId="164" fontId="6" fillId="0" borderId="1" xfId="2" applyNumberFormat="1" applyFont="1" applyFill="1" applyBorder="1" applyAlignment="1">
      <alignment horizontal="left" indent="2"/>
    </xf>
    <xf numFmtId="164" fontId="8" fillId="0" borderId="0" xfId="2" applyNumberFormat="1" applyFont="1" applyFill="1" applyAlignment="1"/>
    <xf numFmtId="164" fontId="9" fillId="0" borderId="0" xfId="2" applyNumberFormat="1" applyFont="1" applyFill="1" applyBorder="1" applyAlignment="1">
      <alignment horizontal="left" indent="5"/>
    </xf>
    <xf numFmtId="164" fontId="8" fillId="0" borderId="0" xfId="2" applyNumberFormat="1" applyFont="1" applyFill="1" applyBorder="1" applyAlignment="1">
      <alignment horizontal="left" indent="9"/>
    </xf>
    <xf numFmtId="1" fontId="9" fillId="0" borderId="0" xfId="2" applyNumberFormat="1" applyFont="1" applyFill="1" applyBorder="1" applyAlignment="1">
      <alignment horizontal="center"/>
    </xf>
    <xf numFmtId="1" fontId="18" fillId="0" borderId="0" xfId="2" quotePrefix="1" applyNumberFormat="1" applyFont="1" applyFill="1" applyBorder="1" applyAlignment="1">
      <alignment horizontal="center"/>
    </xf>
    <xf numFmtId="1" fontId="11" fillId="0" borderId="0" xfId="2" quotePrefix="1" applyNumberFormat="1" applyFont="1" applyFill="1" applyBorder="1" applyAlignment="1">
      <alignment horizontal="center"/>
    </xf>
    <xf numFmtId="165" fontId="2" fillId="3" borderId="0" xfId="2" applyNumberFormat="1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1" fontId="9" fillId="0" borderId="0" xfId="2" quotePrefix="1" applyNumberFormat="1" applyFont="1" applyFill="1" applyBorder="1" applyAlignment="1">
      <alignment horizontal="center"/>
    </xf>
    <xf numFmtId="164" fontId="12" fillId="0" borderId="2" xfId="2" applyNumberFormat="1" applyFont="1" applyFill="1" applyBorder="1" applyAlignment="1">
      <alignment horizontal="center"/>
    </xf>
    <xf numFmtId="164" fontId="8" fillId="4" borderId="0" xfId="2" applyNumberFormat="1" applyFont="1" applyFill="1" applyBorder="1" applyAlignment="1">
      <alignment horizontal="left" indent="7"/>
    </xf>
    <xf numFmtId="164" fontId="8" fillId="4" borderId="0" xfId="2" applyNumberFormat="1" applyFont="1" applyFill="1" applyBorder="1" applyAlignment="1">
      <alignment horizontal="left" indent="9"/>
    </xf>
    <xf numFmtId="164" fontId="9" fillId="4" borderId="0" xfId="2" applyNumberFormat="1" applyFont="1" applyFill="1" applyBorder="1" applyAlignment="1">
      <alignment horizontal="left" indent="5"/>
    </xf>
    <xf numFmtId="164" fontId="9" fillId="4" borderId="0" xfId="2" applyNumberFormat="1" applyFont="1" applyFill="1" applyBorder="1" applyAlignment="1">
      <alignment horizontal="left" indent="3"/>
    </xf>
    <xf numFmtId="164" fontId="6" fillId="4" borderId="1" xfId="2" applyNumberFormat="1" applyFont="1" applyFill="1" applyBorder="1" applyAlignment="1">
      <alignment horizontal="left" indent="2"/>
    </xf>
    <xf numFmtId="164" fontId="5" fillId="4" borderId="0" xfId="2" applyNumberFormat="1" applyFont="1" applyFill="1" applyBorder="1" applyAlignment="1">
      <alignment horizontal="left" indent="8"/>
    </xf>
  </cellXfs>
  <cellStyles count="3">
    <cellStyle name="?_x001d_?½_x000c_'ÿ-_x000d_ ÿU_x0001_?_x0005_ˆ_x0008__x0007__x0001__x0001_" xfId="2" xr:uid="{53F74471-B9E2-4AB8-AFD6-590A566DAB5A}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Tableaux%20de%20bord\AnnexeLF\Excel\Excel%202019\Annexe%20LF%202019-09-10-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AnnexeLF\Excel\Excel%202015\Compl&#233;ment%20de%20graphiqu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naanaa\sauvegarde\azeroual\ALPHA\SIMULATION%20CREDIT\Simula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base%20de%20donnees\agregats%20de%20la%20nation\pib-prix%20constants\annuel\PIB%20en%20volume%20base%20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base%20de%20donnees\agregats%20de%20la%20nation\pib-prix%20courants\annuel\Pib-prix%20courants%20Base%2020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base%20de%20donnees\agregats%20de%20la%20nation\equilibre%20du%20pib\annuel\ERE%20de%20biens%20et%20services%20%20Base%20%2020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base%20de%20donnees\agregats%20de%20la%20nation\f.b.c.f\FBCF%20Base%20201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base%20de%20donnees\agregats%20de%20la%20nation\revenu%20national%20brut%20disponible\annuel\Revenu%20national%20brut%20disponible%20Base%20201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base%20de%20donnees\agregats%20de%20la%20nation\Compte%20capital%20de%20la%20nation\Compte%20capital%20de%20la%20nation%20base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BusinessQuery#"/>
      <sheetName val="Annexe_5_pgs"/>
      <sheetName val="Env_int"/>
      <sheetName val="Annexe_arab_5_pgs"/>
      <sheetName val="comptes nationaux 2007"/>
      <sheetName val="Annexe global"/>
      <sheetName val="finances publiques "/>
      <sheetName val="macro"/>
      <sheetName val="monnaie "/>
      <sheetName val="social"/>
      <sheetName val="Annexe arabe"/>
      <sheetName val="Tableau"/>
      <sheetName val="Synthèse DH"/>
      <sheetName val="graph dépliant"/>
      <sheetName val="Synthèse Directeur FR"/>
      <sheetName val="Synthèse"/>
      <sheetName val="Synthèse arabe"/>
      <sheetName val="D-Graph"/>
      <sheetName val="Graph"/>
      <sheetName val="Synthèse Directeur AR"/>
      <sheetName val="S&amp;P-EUROSTOXX"/>
      <sheetName val="CME"/>
      <sheetName val="MAJ site(International)"/>
      <sheetName val="MAJ site(Comptes nationaux)"/>
      <sheetName val="MAJ site(sectoriel)"/>
      <sheetName val="MAJ site(social)"/>
      <sheetName val="Annexe 14_pgs"/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</sheetNames>
    <sheetDataSet>
      <sheetData sheetId="0"/>
      <sheetData sheetId="1"/>
      <sheetData sheetId="2"/>
      <sheetData sheetId="3"/>
      <sheetData sheetId="4"/>
      <sheetData sheetId="5">
        <row r="657">
          <cell r="C657">
            <v>7546.9591855551835</v>
          </cell>
        </row>
      </sheetData>
      <sheetData sheetId="6"/>
      <sheetData sheetId="7">
        <row r="583">
          <cell r="C583">
            <v>2941.4260000000004</v>
          </cell>
        </row>
      </sheetData>
      <sheetData sheetId="8"/>
      <sheetData sheetId="9">
        <row r="8">
          <cell r="F8">
            <v>28833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-Graph"/>
      <sheetName val="Feuil1"/>
      <sheetName val="Feuil2"/>
      <sheetName val="Feuil3"/>
    </sheetNames>
    <sheetDataSet>
      <sheetData sheetId="0"/>
      <sheetData sheetId="1">
        <row r="6">
          <cell r="A6" t="str">
            <v>Graphique 13 : Evolution des importations des céréales à fin mai </v>
          </cell>
        </row>
        <row r="40">
          <cell r="A40" t="str">
            <v>Graphique 15: Part de marché mondiale et au niveau de l’UE</v>
          </cell>
        </row>
        <row r="98">
          <cell r="A98" t="str">
            <v>Graphique: Répartition géographique des flux des IDE marocains à l'étranger entre 2008 et 2013</v>
          </cell>
        </row>
        <row r="114">
          <cell r="A114">
            <v>0</v>
          </cell>
        </row>
        <row r="137">
          <cell r="A137" t="str">
            <v>Graphique 19: Evolution des exportations des MMM (2008-2012)</v>
          </cell>
        </row>
        <row r="166">
          <cell r="A166" t="str">
            <v>Graphique 20: Evolution des échanges commerciaux entre le Maroc et l’Afrique subsaharienne</v>
          </cell>
        </row>
        <row r="197">
          <cell r="A197" t="str">
            <v>Graphique 22: Evolution des entrées d’IDE au niveau mondial et par groupe d’économies (en milliards de dollars)</v>
          </cell>
        </row>
        <row r="214">
          <cell r="A214" t="str">
            <v>Graphique 26: Contribution des différentes composantes du PIB à la croissance réelle</v>
          </cell>
        </row>
        <row r="271">
          <cell r="A271" t="str">
            <v>Graphique 31: Ventilation de l’IDH</v>
          </cell>
        </row>
        <row r="287">
          <cell r="A287" t="str">
            <v>Graphique 32: Le taux de chômage par niveau d’instruction en 2012 (en %)</v>
          </cell>
        </row>
        <row r="304">
          <cell r="A304" t="str">
            <v>Graphique 33: Evolution du taux de pauvreté absolue, relative et de vulnérabilité</v>
          </cell>
        </row>
        <row r="316">
          <cell r="A316" t="str">
            <v>Graphique 34: Evolution du nombre des coopératives au Maroc</v>
          </cell>
        </row>
        <row r="329">
          <cell r="A329" t="str">
            <v>Graphique 35 : Rendement du contrôle fiscal en millions de dirhams</v>
          </cell>
        </row>
        <row r="342">
          <cell r="A342" t="str">
            <v>Graphique 37: Masse salariale en % du PIB</v>
          </cell>
        </row>
        <row r="371">
          <cell r="A371" t="str">
            <v>Graphique 39: Evolution de la structure des dépenses de l’Etat</v>
          </cell>
        </row>
        <row r="391">
          <cell r="A391" t="str">
            <v>Graphique 40: Evolution de la dette directe du Trésor en % du PIB</v>
          </cell>
        </row>
        <row r="404">
          <cell r="A404" t="str">
            <v>Graphique 41: Evolution du solde structurel en % du PIB</v>
          </cell>
        </row>
        <row r="417">
          <cell r="A417" t="str">
            <v>Graphique 42: Evolution de la structure de l’encours de la dette directe du Trésor</v>
          </cell>
        </row>
        <row r="433">
          <cell r="A433" t="str">
            <v>Graphique 43: Evolution du solde primaire effective et celui stabilisant le ratio d’endettement en % du PIB</v>
          </cell>
        </row>
        <row r="659">
          <cell r="A659" t="str">
            <v>Décomposition du solde courant en % du PIB</v>
          </cell>
        </row>
        <row r="689">
          <cell r="A689" t="str">
            <v>Graphique 15 : Spécialisation et concentration industrielles des régions économiques du Maroc (2010)</v>
          </cell>
        </row>
        <row r="732">
          <cell r="A732" t="str">
            <v>Graphique 18 : Evolution de l’élasticité des recettes fiscales par rapport au PIB courant</v>
          </cell>
        </row>
        <row r="822">
          <cell r="A822">
            <v>0</v>
          </cell>
        </row>
        <row r="840">
          <cell r="A840">
            <v>0</v>
          </cell>
        </row>
        <row r="858">
          <cell r="A858" t="str">
            <v>Graphique 6 : Hausse des taux d’intérêt directeurs</v>
          </cell>
        </row>
        <row r="874">
          <cell r="A874" t="str">
            <v>Graphique 8 : Evolution des IDE au Maroc par pays</v>
          </cell>
        </row>
        <row r="894">
          <cell r="A894" t="str">
            <v>Graphique 9 : Evolution des IDE au Maroc par secteur</v>
          </cell>
        </row>
        <row r="910">
          <cell r="A910" t="str">
            <v>Graphique 11 : Evolution de la croissance de la consommation finale des ménages en volume</v>
          </cell>
        </row>
        <row r="927">
          <cell r="A927" t="str">
            <v>Graphique 16 : La répartition des projets INDH réalisés par programme au titre de la première phase 2005-2010</v>
          </cell>
        </row>
        <row r="939">
          <cell r="A939" t="str">
            <v>Graphique 17 : Evolution annuelle de l’emploi par région (2000-2010)</v>
          </cell>
        </row>
        <row r="959">
          <cell r="A959" t="str">
            <v>Graphique 19 : Evolution des recettes recouvrées en rapport avec le contrôle fiscale</v>
          </cell>
        </row>
        <row r="976">
          <cell r="A976" t="str">
            <v>Graphique 20 : Impact sur la réduction des recettes fiscales en % du PIB de la non concrétisation des mesures de réforme de l’IS et de l’IR depuis 2007</v>
          </cell>
        </row>
        <row r="991">
          <cell r="A991" t="str">
            <v>Graphique 21 : Croissance des dépenses et du PIB nominal (moyenne mobile sur 3 ans)</v>
          </cell>
        </row>
        <row r="1006">
          <cell r="A1006" t="str">
            <v>Graphique 22 : Evolution du taux de couverture des dépenses par les recettes en %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rème IGR"/>
      <sheetName val="Indices"/>
      <sheetName val="Ing Etat GP"/>
      <sheetName val="Crédit Cons"/>
      <sheetName val="Feuille de présence"/>
      <sheetName val="Note de frais"/>
      <sheetName val="Facture"/>
      <sheetName val="Dépenses"/>
      <sheetName val="Évolution du solde"/>
      <sheetName val="Amortissement de prêt"/>
      <sheetName val="Crédit LOG (2)"/>
      <sheetName val="Crédit LOG"/>
      <sheetName val="Barème_IGR"/>
      <sheetName val="Ing_Etat_GP"/>
      <sheetName val="Crédit_Cons"/>
      <sheetName val="Feuille_de_présence"/>
      <sheetName val="Note_de_frais"/>
      <sheetName val="Évolution_du_solde"/>
      <sheetName val="Amortissement_de_prêt"/>
      <sheetName val="Crédit_LOG_(2)"/>
      <sheetName val="Crédit_LOG"/>
      <sheetName val="Barème_IGR1"/>
      <sheetName val="Ing_Etat_GP1"/>
      <sheetName val="Crédit_Cons1"/>
      <sheetName val="Feuille_de_présence1"/>
      <sheetName val="Note_de_frais1"/>
      <sheetName val="Évolution_du_solde1"/>
      <sheetName val="Amortissement_de_prêt1"/>
      <sheetName val="Crédit_LOG_(2)1"/>
      <sheetName val="Crédit_LOG1"/>
      <sheetName val="Barème_IGR2"/>
      <sheetName val="Ing_Etat_GP2"/>
      <sheetName val="Crédit_Cons2"/>
      <sheetName val="Feuille_de_présence2"/>
      <sheetName val="Note_de_frais2"/>
      <sheetName val="Évolution_du_solde2"/>
      <sheetName val="Amortissement_de_prêt2"/>
      <sheetName val="Crédit_LOG_(2)2"/>
      <sheetName val="Crédit_LOG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Calculateur d'emprunt</v>
          </cell>
        </row>
        <row r="5">
          <cell r="B5" t="str">
            <v>Entrez vos valeurs</v>
          </cell>
          <cell r="F5" t="str">
            <v>Synthèse de l'emprunt</v>
          </cell>
        </row>
        <row r="6">
          <cell r="C6" t="str">
            <v>Montant de l'emprunt</v>
          </cell>
          <cell r="D6">
            <v>130000</v>
          </cell>
          <cell r="G6" t="str">
            <v>Versement périodique</v>
          </cell>
          <cell r="H6">
            <v>2613.6939171498152</v>
          </cell>
        </row>
        <row r="7">
          <cell r="C7" t="str">
            <v>Taux d'intérêt annuel</v>
          </cell>
          <cell r="D7">
            <v>7.6416700000000004E-2</v>
          </cell>
          <cell r="G7" t="str">
            <v>Nombre de versements prévu</v>
          </cell>
          <cell r="H7">
            <v>60</v>
          </cell>
        </row>
        <row r="8">
          <cell r="C8" t="str">
            <v>Durée de l'emprunt en années</v>
          </cell>
          <cell r="D8">
            <v>5</v>
          </cell>
          <cell r="G8" t="str">
            <v>Nombre de versements requis</v>
          </cell>
          <cell r="H8">
            <v>60</v>
          </cell>
        </row>
        <row r="9">
          <cell r="C9" t="str">
            <v>Nombre de versements par an</v>
          </cell>
          <cell r="D9">
            <v>12</v>
          </cell>
          <cell r="G9" t="str">
            <v>Montant des versements anticipés</v>
          </cell>
          <cell r="H9">
            <v>0</v>
          </cell>
        </row>
        <row r="10">
          <cell r="C10" t="str">
            <v>Date de début de l'emprunt</v>
          </cell>
          <cell r="D10">
            <v>39198</v>
          </cell>
          <cell r="G10" t="str">
            <v>Montant des intérêts</v>
          </cell>
          <cell r="H10">
            <v>26821.635028990197</v>
          </cell>
        </row>
        <row r="11">
          <cell r="C11" t="str">
            <v>Versements supplémentaires facultatifs</v>
          </cell>
          <cell r="D11">
            <v>0</v>
          </cell>
        </row>
        <row r="13">
          <cell r="B13" t="str">
            <v>Nom du prêteur :</v>
          </cell>
          <cell r="C13" t="str">
            <v>azeroual</v>
          </cell>
        </row>
        <row r="16">
          <cell r="A16" t="str">
            <v>N° vers.</v>
          </cell>
          <cell r="B16" t="str">
            <v>Date du versement</v>
          </cell>
          <cell r="C16" t="str">
            <v>Solde initial</v>
          </cell>
          <cell r="D16" t="str">
            <v>Versement périodique</v>
          </cell>
          <cell r="E16" t="str">
            <v>Versement supplémentaire</v>
          </cell>
          <cell r="F16" t="str">
            <v>Total des versements</v>
          </cell>
          <cell r="G16" t="str">
            <v>Principal</v>
          </cell>
          <cell r="H16" t="str">
            <v>Intérêts</v>
          </cell>
          <cell r="I16" t="str">
            <v>Solde final</v>
          </cell>
        </row>
        <row r="18">
          <cell r="A18">
            <v>1</v>
          </cell>
          <cell r="B18">
            <v>39228</v>
          </cell>
          <cell r="C18">
            <v>130000</v>
          </cell>
          <cell r="D18">
            <v>2613.6939171498152</v>
          </cell>
          <cell r="E18">
            <v>0</v>
          </cell>
          <cell r="F18">
            <v>2613.6939171498152</v>
          </cell>
          <cell r="G18">
            <v>1785.846333816482</v>
          </cell>
          <cell r="H18">
            <v>827.84758333333332</v>
          </cell>
          <cell r="I18">
            <v>128214.15366618351</v>
          </cell>
        </row>
        <row r="19">
          <cell r="A19">
            <v>2</v>
          </cell>
          <cell r="B19">
            <v>39259</v>
          </cell>
          <cell r="C19">
            <v>128214.15366618351</v>
          </cell>
          <cell r="D19">
            <v>2613.6939171498152</v>
          </cell>
          <cell r="E19">
            <v>0</v>
          </cell>
          <cell r="F19">
            <v>2613.6939171498152</v>
          </cell>
          <cell r="G19">
            <v>1797.2187074445947</v>
          </cell>
          <cell r="H19">
            <v>816.47520970522055</v>
          </cell>
          <cell r="I19">
            <v>126416.93495873892</v>
          </cell>
        </row>
        <row r="20">
          <cell r="A20">
            <v>3</v>
          </cell>
          <cell r="B20">
            <v>39289</v>
          </cell>
          <cell r="C20">
            <v>126416.93495873892</v>
          </cell>
          <cell r="D20">
            <v>2613.6939171498152</v>
          </cell>
          <cell r="E20">
            <v>0</v>
          </cell>
          <cell r="F20">
            <v>2613.6939171498152</v>
          </cell>
          <cell r="G20">
            <v>1808.66350101136</v>
          </cell>
          <cell r="H20">
            <v>805.03041613845528</v>
          </cell>
          <cell r="I20">
            <v>124608.27145772756</v>
          </cell>
        </row>
        <row r="21">
          <cell r="A21">
            <v>4</v>
          </cell>
          <cell r="B21">
            <v>39320</v>
          </cell>
          <cell r="C21">
            <v>124608.27145772756</v>
          </cell>
          <cell r="D21">
            <v>2613.6939171498152</v>
          </cell>
          <cell r="E21">
            <v>0</v>
          </cell>
          <cell r="F21">
            <v>2613.6939171498152</v>
          </cell>
          <cell r="G21">
            <v>1820.1811756911711</v>
          </cell>
          <cell r="H21">
            <v>793.5127414586442</v>
          </cell>
          <cell r="I21">
            <v>122788.09028203638</v>
          </cell>
        </row>
        <row r="22">
          <cell r="A22">
            <v>5</v>
          </cell>
          <cell r="B22">
            <v>39351</v>
          </cell>
          <cell r="C22">
            <v>122788.09028203638</v>
          </cell>
          <cell r="D22">
            <v>2613.6939171498152</v>
          </cell>
          <cell r="E22">
            <v>0</v>
          </cell>
          <cell r="F22">
            <v>2613.6939171498152</v>
          </cell>
          <cell r="G22">
            <v>1831.7721955952079</v>
          </cell>
          <cell r="H22">
            <v>781.92172155460742</v>
          </cell>
          <cell r="I22">
            <v>120956.31808644117</v>
          </cell>
        </row>
        <row r="23">
          <cell r="A23">
            <v>6</v>
          </cell>
          <cell r="B23">
            <v>39381</v>
          </cell>
          <cell r="C23">
            <v>120956.31808644117</v>
          </cell>
          <cell r="D23">
            <v>2613.6939171498152</v>
          </cell>
          <cell r="E23">
            <v>0</v>
          </cell>
          <cell r="F23">
            <v>2613.6939171498152</v>
          </cell>
          <cell r="G23">
            <v>1843.4370277901362</v>
          </cell>
          <cell r="H23">
            <v>770.25688935967912</v>
          </cell>
          <cell r="I23">
            <v>119112.88105865104</v>
          </cell>
        </row>
        <row r="24">
          <cell r="A24">
            <v>7</v>
          </cell>
          <cell r="B24">
            <v>39412</v>
          </cell>
          <cell r="C24">
            <v>119112.88105865104</v>
          </cell>
          <cell r="D24">
            <v>2613.6939171498152</v>
          </cell>
          <cell r="E24">
            <v>0</v>
          </cell>
          <cell r="F24">
            <v>2613.6939171498152</v>
          </cell>
          <cell r="G24">
            <v>1855.1761423169301</v>
          </cell>
          <cell r="H24">
            <v>758.51777483288504</v>
          </cell>
          <cell r="I24">
            <v>117257.7049163341</v>
          </cell>
        </row>
        <row r="25">
          <cell r="A25">
            <v>8</v>
          </cell>
          <cell r="B25">
            <v>39442</v>
          </cell>
          <cell r="C25">
            <v>117257.7049163341</v>
          </cell>
          <cell r="D25">
            <v>2613.6939171498152</v>
          </cell>
          <cell r="E25">
            <v>0</v>
          </cell>
          <cell r="F25">
            <v>2613.6939171498152</v>
          </cell>
          <cell r="G25">
            <v>1866.9900122098129</v>
          </cell>
          <cell r="H25">
            <v>746.7039049400023</v>
          </cell>
          <cell r="I25">
            <v>115390.71490412428</v>
          </cell>
        </row>
        <row r="26">
          <cell r="A26">
            <v>9</v>
          </cell>
          <cell r="B26">
            <v>39473</v>
          </cell>
          <cell r="C26">
            <v>115390.71490412428</v>
          </cell>
          <cell r="D26">
            <v>2613.6939171498152</v>
          </cell>
          <cell r="E26">
            <v>0</v>
          </cell>
          <cell r="F26">
            <v>2613.6939171498152</v>
          </cell>
          <cell r="G26">
            <v>1878.8791135153156</v>
          </cell>
          <cell r="H26">
            <v>734.81480363449953</v>
          </cell>
          <cell r="I26">
            <v>113511.83579060897</v>
          </cell>
        </row>
        <row r="27">
          <cell r="A27">
            <v>10</v>
          </cell>
          <cell r="B27">
            <v>39504</v>
          </cell>
          <cell r="C27">
            <v>113511.83579060897</v>
          </cell>
          <cell r="D27">
            <v>2613.6939171498152</v>
          </cell>
          <cell r="E27">
            <v>0</v>
          </cell>
          <cell r="F27">
            <v>2613.6939171498152</v>
          </cell>
          <cell r="G27">
            <v>1890.843925311463</v>
          </cell>
          <cell r="H27">
            <v>722.84999183835237</v>
          </cell>
          <cell r="I27">
            <v>111620.9918652975</v>
          </cell>
        </row>
        <row r="28">
          <cell r="A28">
            <v>11</v>
          </cell>
          <cell r="B28">
            <v>39533</v>
          </cell>
          <cell r="C28">
            <v>111620.9918652975</v>
          </cell>
          <cell r="D28">
            <v>2613.6939171498152</v>
          </cell>
          <cell r="E28">
            <v>0</v>
          </cell>
          <cell r="F28">
            <v>2613.6939171498152</v>
          </cell>
          <cell r="G28">
            <v>1902.8849297270754</v>
          </cell>
          <cell r="H28">
            <v>710.80898742273996</v>
          </cell>
          <cell r="I28">
            <v>109718.10693557042</v>
          </cell>
        </row>
        <row r="29">
          <cell r="A29">
            <v>12</v>
          </cell>
          <cell r="B29">
            <v>39564</v>
          </cell>
          <cell r="C29">
            <v>109718.10693557042</v>
          </cell>
          <cell r="D29">
            <v>2613.6939171498152</v>
          </cell>
          <cell r="E29">
            <v>0</v>
          </cell>
          <cell r="F29">
            <v>2613.6939171498152</v>
          </cell>
          <cell r="G29">
            <v>1915.002611961198</v>
          </cell>
          <cell r="H29">
            <v>698.69130518861709</v>
          </cell>
          <cell r="I29">
            <v>107803.10432360922</v>
          </cell>
        </row>
        <row r="30">
          <cell r="A30">
            <v>13</v>
          </cell>
          <cell r="B30">
            <v>39594</v>
          </cell>
          <cell r="C30">
            <v>107803.10432360922</v>
          </cell>
          <cell r="D30">
            <v>2613.6939171498152</v>
          </cell>
          <cell r="E30">
            <v>0</v>
          </cell>
          <cell r="F30">
            <v>2613.6939171498152</v>
          </cell>
          <cell r="G30">
            <v>1927.1974603026529</v>
          </cell>
          <cell r="H30">
            <v>686.49645684716245</v>
          </cell>
          <cell r="I30">
            <v>105875.90686330658</v>
          </cell>
        </row>
        <row r="31">
          <cell r="A31">
            <v>14</v>
          </cell>
          <cell r="B31">
            <v>39625</v>
          </cell>
          <cell r="C31">
            <v>105875.90686330658</v>
          </cell>
          <cell r="D31">
            <v>2613.6939171498152</v>
          </cell>
          <cell r="E31">
            <v>0</v>
          </cell>
          <cell r="F31">
            <v>2613.6939171498152</v>
          </cell>
          <cell r="G31">
            <v>1939.469966149712</v>
          </cell>
          <cell r="H31">
            <v>674.22395100010328</v>
          </cell>
          <cell r="I31">
            <v>103936.43689715686</v>
          </cell>
        </row>
        <row r="32">
          <cell r="A32">
            <v>15</v>
          </cell>
          <cell r="B32">
            <v>39655</v>
          </cell>
          <cell r="C32">
            <v>103936.43689715686</v>
          </cell>
          <cell r="D32">
            <v>2613.6939171498152</v>
          </cell>
          <cell r="E32">
            <v>0</v>
          </cell>
          <cell r="F32">
            <v>2613.6939171498152</v>
          </cell>
          <cell r="G32">
            <v>1951.8206240299014</v>
          </cell>
          <cell r="H32">
            <v>661.87329311991391</v>
          </cell>
          <cell r="I32">
            <v>101984.61627312696</v>
          </cell>
        </row>
        <row r="33">
          <cell r="A33">
            <v>16</v>
          </cell>
          <cell r="B33">
            <v>39686</v>
          </cell>
          <cell r="C33">
            <v>101984.61627312696</v>
          </cell>
          <cell r="D33">
            <v>2613.6939171498152</v>
          </cell>
          <cell r="E33">
            <v>0</v>
          </cell>
          <cell r="F33">
            <v>2613.6939171498152</v>
          </cell>
          <cell r="G33">
            <v>1964.2499316199269</v>
          </cell>
          <cell r="H33">
            <v>649.44398552988844</v>
          </cell>
          <cell r="I33">
            <v>100020.36634150703</v>
          </cell>
        </row>
        <row r="34">
          <cell r="A34">
            <v>17</v>
          </cell>
          <cell r="B34">
            <v>39717</v>
          </cell>
          <cell r="C34">
            <v>100020.36634150703</v>
          </cell>
          <cell r="D34">
            <v>2613.6939171498152</v>
          </cell>
          <cell r="E34">
            <v>0</v>
          </cell>
          <cell r="F34">
            <v>2613.6939171498152</v>
          </cell>
          <cell r="G34">
            <v>1976.7583897657285</v>
          </cell>
          <cell r="H34">
            <v>636.93552738408675</v>
          </cell>
          <cell r="I34">
            <v>98043.607951741302</v>
          </cell>
        </row>
        <row r="35">
          <cell r="A35">
            <v>18</v>
          </cell>
          <cell r="B35">
            <v>39747</v>
          </cell>
          <cell r="C35">
            <v>98043.607951741302</v>
          </cell>
          <cell r="D35">
            <v>2613.6939171498152</v>
          </cell>
          <cell r="E35">
            <v>0</v>
          </cell>
          <cell r="F35">
            <v>2613.6939171498152</v>
          </cell>
          <cell r="G35">
            <v>1989.3465025026626</v>
          </cell>
          <cell r="H35">
            <v>624.3474146471525</v>
          </cell>
          <cell r="I35">
            <v>96054.261449238635</v>
          </cell>
        </row>
        <row r="36">
          <cell r="A36">
            <v>19</v>
          </cell>
          <cell r="B36">
            <v>39778</v>
          </cell>
          <cell r="C36">
            <v>96054.261449238635</v>
          </cell>
          <cell r="D36">
            <v>2613.6939171498152</v>
          </cell>
          <cell r="E36">
            <v>0</v>
          </cell>
          <cell r="F36">
            <v>2613.6939171498152</v>
          </cell>
          <cell r="G36">
            <v>2002.0147770758122</v>
          </cell>
          <cell r="H36">
            <v>611.67914007400293</v>
          </cell>
          <cell r="I36">
            <v>94052.246672162815</v>
          </cell>
        </row>
        <row r="37">
          <cell r="A37">
            <v>20</v>
          </cell>
          <cell r="B37">
            <v>39808</v>
          </cell>
          <cell r="C37">
            <v>94052.246672162815</v>
          </cell>
          <cell r="D37">
            <v>2613.6939171498152</v>
          </cell>
          <cell r="E37">
            <v>0</v>
          </cell>
          <cell r="F37">
            <v>2613.6939171498152</v>
          </cell>
          <cell r="G37">
            <v>2014.7637239604264</v>
          </cell>
          <cell r="H37">
            <v>598.93019318938866</v>
          </cell>
          <cell r="I37">
            <v>92037.482948202392</v>
          </cell>
        </row>
        <row r="38">
          <cell r="A38">
            <v>21</v>
          </cell>
          <cell r="B38">
            <v>39839</v>
          </cell>
          <cell r="C38">
            <v>92037.482948202392</v>
          </cell>
          <cell r="D38">
            <v>2613.6939171498152</v>
          </cell>
          <cell r="E38">
            <v>0</v>
          </cell>
          <cell r="F38">
            <v>2613.6939171498152</v>
          </cell>
          <cell r="G38">
            <v>2027.5938568824904</v>
          </cell>
          <cell r="H38">
            <v>586.10006026732492</v>
          </cell>
          <cell r="I38">
            <v>90009.889091319899</v>
          </cell>
        </row>
        <row r="39">
          <cell r="A39">
            <v>22</v>
          </cell>
          <cell r="B39">
            <v>39870</v>
          </cell>
          <cell r="C39">
            <v>90009.889091319899</v>
          </cell>
          <cell r="D39">
            <v>2613.6939171498152</v>
          </cell>
          <cell r="E39">
            <v>0</v>
          </cell>
          <cell r="F39">
            <v>2613.6939171498152</v>
          </cell>
          <cell r="G39">
            <v>2040.5056928394265</v>
          </cell>
          <cell r="H39">
            <v>573.18822431038882</v>
          </cell>
          <cell r="I39">
            <v>87969.383398480466</v>
          </cell>
        </row>
        <row r="40">
          <cell r="A40">
            <v>23</v>
          </cell>
          <cell r="B40">
            <v>39898</v>
          </cell>
          <cell r="C40">
            <v>87969.383398480466</v>
          </cell>
          <cell r="D40">
            <v>2613.6939171498152</v>
          </cell>
          <cell r="E40">
            <v>0</v>
          </cell>
          <cell r="F40">
            <v>2613.6939171498152</v>
          </cell>
          <cell r="G40">
            <v>2053.4997521209266</v>
          </cell>
          <cell r="H40">
            <v>560.19416502888851</v>
          </cell>
          <cell r="I40">
            <v>85915.883646359536</v>
          </cell>
        </row>
        <row r="41">
          <cell r="A41">
            <v>24</v>
          </cell>
          <cell r="B41">
            <v>39929</v>
          </cell>
          <cell r="C41">
            <v>85915.883646359536</v>
          </cell>
          <cell r="D41">
            <v>2613.6939171498152</v>
          </cell>
          <cell r="E41">
            <v>0</v>
          </cell>
          <cell r="F41">
            <v>2613.6939171498152</v>
          </cell>
          <cell r="G41">
            <v>2066.576558329918</v>
          </cell>
          <cell r="H41">
            <v>547.11735881989694</v>
          </cell>
          <cell r="I41">
            <v>83849.307088029615</v>
          </cell>
        </row>
        <row r="42">
          <cell r="A42">
            <v>25</v>
          </cell>
          <cell r="B42">
            <v>39959</v>
          </cell>
          <cell r="C42">
            <v>83849.307088029615</v>
          </cell>
          <cell r="D42">
            <v>2613.6939171498152</v>
          </cell>
          <cell r="E42">
            <v>0</v>
          </cell>
          <cell r="F42">
            <v>2613.6939171498152</v>
          </cell>
          <cell r="G42">
            <v>2079.7366384036623</v>
          </cell>
          <cell r="H42">
            <v>533.95727874615272</v>
          </cell>
          <cell r="I42">
            <v>81769.570449625957</v>
          </cell>
        </row>
        <row r="43">
          <cell r="A43">
            <v>26</v>
          </cell>
          <cell r="B43">
            <v>39990</v>
          </cell>
          <cell r="C43">
            <v>81769.570449625957</v>
          </cell>
          <cell r="D43">
            <v>2613.6939171498152</v>
          </cell>
          <cell r="E43">
            <v>0</v>
          </cell>
          <cell r="F43">
            <v>2613.6939171498152</v>
          </cell>
          <cell r="G43">
            <v>2092.9805226349877</v>
          </cell>
          <cell r="H43">
            <v>520.71339451482766</v>
          </cell>
          <cell r="I43">
            <v>79676.589926990971</v>
          </cell>
        </row>
        <row r="44">
          <cell r="A44">
            <v>27</v>
          </cell>
          <cell r="B44">
            <v>40020</v>
          </cell>
          <cell r="C44">
            <v>79676.589926990971</v>
          </cell>
          <cell r="D44">
            <v>2613.6939171498152</v>
          </cell>
          <cell r="E44">
            <v>0</v>
          </cell>
          <cell r="F44">
            <v>2613.6939171498152</v>
          </cell>
          <cell r="G44">
            <v>2106.3087446936574</v>
          </cell>
          <cell r="H44">
            <v>507.38517245615759</v>
          </cell>
          <cell r="I44">
            <v>77570.281182297316</v>
          </cell>
        </row>
        <row r="45">
          <cell r="A45">
            <v>28</v>
          </cell>
          <cell r="B45">
            <v>40051</v>
          </cell>
          <cell r="C45">
            <v>77570.281182297316</v>
          </cell>
          <cell r="D45">
            <v>2613.6939171498152</v>
          </cell>
          <cell r="E45">
            <v>0</v>
          </cell>
          <cell r="F45">
            <v>2613.6939171498152</v>
          </cell>
          <cell r="G45">
            <v>2119.7218416478768</v>
          </cell>
          <cell r="H45">
            <v>493.97207550193826</v>
          </cell>
          <cell r="I45">
            <v>75450.559340649444</v>
          </cell>
        </row>
        <row r="46">
          <cell r="A46">
            <v>29</v>
          </cell>
          <cell r="B46">
            <v>40082</v>
          </cell>
          <cell r="C46">
            <v>75450.559340649444</v>
          </cell>
          <cell r="D46">
            <v>2613.6939171498152</v>
          </cell>
          <cell r="E46">
            <v>0</v>
          </cell>
          <cell r="F46">
            <v>2613.6939171498152</v>
          </cell>
          <cell r="G46">
            <v>2133.2203539859311</v>
          </cell>
          <cell r="H46">
            <v>480.47356316388391</v>
          </cell>
          <cell r="I46">
            <v>73317.338986663512</v>
          </cell>
        </row>
        <row r="47">
          <cell r="A47">
            <v>30</v>
          </cell>
          <cell r="B47">
            <v>40112</v>
          </cell>
          <cell r="C47">
            <v>73317.338986663512</v>
          </cell>
          <cell r="D47">
            <v>2613.6939171498152</v>
          </cell>
          <cell r="E47">
            <v>0</v>
          </cell>
          <cell r="F47">
            <v>2613.6939171498152</v>
          </cell>
          <cell r="G47">
            <v>2146.804825637968</v>
          </cell>
          <cell r="H47">
            <v>466.88909151184748</v>
          </cell>
          <cell r="I47">
            <v>71170.534161025542</v>
          </cell>
        </row>
        <row r="48">
          <cell r="A48">
            <v>31</v>
          </cell>
          <cell r="B48">
            <v>40143</v>
          </cell>
          <cell r="C48">
            <v>71170.534161025542</v>
          </cell>
          <cell r="D48">
            <v>2613.6939171498152</v>
          </cell>
          <cell r="E48">
            <v>0</v>
          </cell>
          <cell r="F48">
            <v>2613.6939171498152</v>
          </cell>
          <cell r="G48">
            <v>2160.475803997912</v>
          </cell>
          <cell r="H48">
            <v>453.21811315190342</v>
          </cell>
          <cell r="I48">
            <v>69010.058357027636</v>
          </cell>
        </row>
        <row r="49">
          <cell r="A49">
            <v>32</v>
          </cell>
          <cell r="B49">
            <v>40173</v>
          </cell>
          <cell r="C49">
            <v>69010.058357027636</v>
          </cell>
          <cell r="D49">
            <v>2613.6939171498152</v>
          </cell>
          <cell r="E49">
            <v>0</v>
          </cell>
          <cell r="F49">
            <v>2613.6939171498152</v>
          </cell>
          <cell r="G49">
            <v>2174.2338399455257</v>
          </cell>
          <cell r="H49">
            <v>439.46007720428952</v>
          </cell>
          <cell r="I49">
            <v>66835.824517082103</v>
          </cell>
        </row>
        <row r="50">
          <cell r="A50">
            <v>33</v>
          </cell>
          <cell r="B50">
            <v>40204</v>
          </cell>
          <cell r="C50">
            <v>66835.824517082103</v>
          </cell>
          <cell r="D50">
            <v>2613.6939171498152</v>
          </cell>
          <cell r="E50">
            <v>0</v>
          </cell>
          <cell r="F50">
            <v>2613.6939171498152</v>
          </cell>
          <cell r="G50">
            <v>2188.0794878686061</v>
          </cell>
          <cell r="H50">
            <v>425.61442928120897</v>
          </cell>
          <cell r="I50">
            <v>64647.745029213496</v>
          </cell>
        </row>
        <row r="51">
          <cell r="A51">
            <v>34</v>
          </cell>
          <cell r="B51">
            <v>40235</v>
          </cell>
          <cell r="C51">
            <v>64647.745029213496</v>
          </cell>
          <cell r="D51">
            <v>2613.6939171498152</v>
          </cell>
          <cell r="E51">
            <v>0</v>
          </cell>
          <cell r="F51">
            <v>2613.6939171498152</v>
          </cell>
          <cell r="G51">
            <v>2202.0133056853238</v>
          </cell>
          <cell r="H51">
            <v>411.68061146449162</v>
          </cell>
          <cell r="I51">
            <v>62445.731723528173</v>
          </cell>
        </row>
        <row r="52">
          <cell r="A52">
            <v>35</v>
          </cell>
          <cell r="B52">
            <v>40263</v>
          </cell>
          <cell r="C52">
            <v>62445.731723528173</v>
          </cell>
          <cell r="D52">
            <v>2613.6939171498152</v>
          </cell>
          <cell r="E52">
            <v>0</v>
          </cell>
          <cell r="F52">
            <v>2613.6939171498152</v>
          </cell>
          <cell r="G52">
            <v>2216.0358548667041</v>
          </cell>
          <cell r="H52">
            <v>397.65806228311129</v>
          </cell>
          <cell r="I52">
            <v>60229.695868661467</v>
          </cell>
        </row>
        <row r="53">
          <cell r="A53">
            <v>36</v>
          </cell>
          <cell r="B53">
            <v>40294</v>
          </cell>
          <cell r="C53">
            <v>60229.695868661467</v>
          </cell>
          <cell r="D53">
            <v>2613.6939171498152</v>
          </cell>
          <cell r="E53">
            <v>0</v>
          </cell>
          <cell r="F53">
            <v>2613.6939171498152</v>
          </cell>
          <cell r="G53">
            <v>2230.1477004592534</v>
          </cell>
          <cell r="H53">
            <v>383.54621669056195</v>
          </cell>
          <cell r="I53">
            <v>57999.548168202215</v>
          </cell>
        </row>
        <row r="54">
          <cell r="A54">
            <v>37</v>
          </cell>
          <cell r="B54">
            <v>40324</v>
          </cell>
          <cell r="C54">
            <v>57999.548168202215</v>
          </cell>
          <cell r="D54">
            <v>2613.6939171498152</v>
          </cell>
          <cell r="E54">
            <v>0</v>
          </cell>
          <cell r="F54">
            <v>2613.6939171498152</v>
          </cell>
          <cell r="G54">
            <v>2244.3494111077271</v>
          </cell>
          <cell r="H54">
            <v>369.3445060420882</v>
          </cell>
          <cell r="I54">
            <v>55755.198757094491</v>
          </cell>
        </row>
        <row r="55">
          <cell r="A55">
            <v>38</v>
          </cell>
          <cell r="B55">
            <v>40355</v>
          </cell>
          <cell r="C55">
            <v>55755.198757094491</v>
          </cell>
          <cell r="D55">
            <v>2613.6939171498152</v>
          </cell>
          <cell r="E55">
            <v>0</v>
          </cell>
          <cell r="F55">
            <v>2613.6939171498152</v>
          </cell>
          <cell r="G55">
            <v>2258.6415590780434</v>
          </cell>
          <cell r="H55">
            <v>355.05235807177195</v>
          </cell>
          <cell r="I55">
            <v>53496.557198016446</v>
          </cell>
        </row>
        <row r="56">
          <cell r="A56">
            <v>39</v>
          </cell>
          <cell r="B56">
            <v>40385</v>
          </cell>
          <cell r="C56">
            <v>53496.557198016446</v>
          </cell>
          <cell r="D56">
            <v>2613.6939171498152</v>
          </cell>
          <cell r="E56">
            <v>0</v>
          </cell>
          <cell r="F56">
            <v>2613.6939171498152</v>
          </cell>
          <cell r="G56">
            <v>2273.0247202803434</v>
          </cell>
          <cell r="H56">
            <v>340.66919686947193</v>
          </cell>
          <cell r="I56">
            <v>51223.532477736102</v>
          </cell>
        </row>
        <row r="57">
          <cell r="A57">
            <v>40</v>
          </cell>
          <cell r="B57">
            <v>40416</v>
          </cell>
          <cell r="C57">
            <v>51223.532477736102</v>
          </cell>
          <cell r="D57">
            <v>2613.6939171498152</v>
          </cell>
          <cell r="E57">
            <v>0</v>
          </cell>
          <cell r="F57">
            <v>2613.6939171498152</v>
          </cell>
          <cell r="G57">
            <v>2287.4994742921972</v>
          </cell>
          <cell r="H57">
            <v>326.19444285761807</v>
          </cell>
          <cell r="I57">
            <v>48936.033003443903</v>
          </cell>
        </row>
        <row r="58">
          <cell r="A58">
            <v>41</v>
          </cell>
          <cell r="B58">
            <v>40447</v>
          </cell>
          <cell r="C58">
            <v>48936.033003443903</v>
          </cell>
          <cell r="D58">
            <v>2613.6939171498152</v>
          </cell>
          <cell r="E58">
            <v>0</v>
          </cell>
          <cell r="F58">
            <v>2613.6939171498152</v>
          </cell>
          <cell r="G58">
            <v>2302.0664043819593</v>
          </cell>
          <cell r="H58">
            <v>311.62751276785599</v>
          </cell>
          <cell r="I58">
            <v>46633.966599061947</v>
          </cell>
        </row>
        <row r="59">
          <cell r="A59">
            <v>42</v>
          </cell>
          <cell r="B59">
            <v>40477</v>
          </cell>
          <cell r="C59">
            <v>46633.966599061947</v>
          </cell>
          <cell r="D59">
            <v>2613.6939171498152</v>
          </cell>
          <cell r="E59">
            <v>0</v>
          </cell>
          <cell r="F59">
            <v>2613.6939171498152</v>
          </cell>
          <cell r="G59">
            <v>2316.7260975322706</v>
          </cell>
          <cell r="H59">
            <v>296.96781961754476</v>
          </cell>
          <cell r="I59">
            <v>44317.240501529675</v>
          </cell>
        </row>
        <row r="60">
          <cell r="A60">
            <v>43</v>
          </cell>
          <cell r="B60">
            <v>40508</v>
          </cell>
          <cell r="C60">
            <v>44317.240501529675</v>
          </cell>
          <cell r="D60">
            <v>2613.6939171498152</v>
          </cell>
          <cell r="E60">
            <v>0</v>
          </cell>
          <cell r="F60">
            <v>2613.6939171498152</v>
          </cell>
          <cell r="G60">
            <v>2331.4791444637117</v>
          </cell>
          <cell r="H60">
            <v>282.21477268610357</v>
          </cell>
          <cell r="I60">
            <v>41985.761357065967</v>
          </cell>
        </row>
        <row r="61">
          <cell r="A61">
            <v>44</v>
          </cell>
          <cell r="B61">
            <v>40538</v>
          </cell>
          <cell r="C61">
            <v>41985.761357065967</v>
          </cell>
          <cell r="D61">
            <v>2613.6939171498152</v>
          </cell>
          <cell r="E61">
            <v>0</v>
          </cell>
          <cell r="F61">
            <v>2613.6939171498152</v>
          </cell>
          <cell r="G61">
            <v>2346.3261396586067</v>
          </cell>
          <cell r="H61">
            <v>267.36777749120859</v>
          </cell>
          <cell r="I61">
            <v>39639.435217407357</v>
          </cell>
        </row>
        <row r="62">
          <cell r="A62">
            <v>45</v>
          </cell>
          <cell r="B62">
            <v>40569</v>
          </cell>
          <cell r="C62">
            <v>39639.435217407357</v>
          </cell>
          <cell r="D62">
            <v>2613.6939171498152</v>
          </cell>
          <cell r="E62">
            <v>0</v>
          </cell>
          <cell r="F62">
            <v>2613.6939171498152</v>
          </cell>
          <cell r="G62">
            <v>2361.2676813849775</v>
          </cell>
          <cell r="H62">
            <v>252.42623576483774</v>
          </cell>
          <cell r="I62">
            <v>37278.167536022382</v>
          </cell>
        </row>
        <row r="63">
          <cell r="A63">
            <v>46</v>
          </cell>
          <cell r="B63">
            <v>40600</v>
          </cell>
          <cell r="C63">
            <v>37278.167536022382</v>
          </cell>
          <cell r="D63">
            <v>2613.6939171498152</v>
          </cell>
          <cell r="E63">
            <v>0</v>
          </cell>
          <cell r="F63">
            <v>2613.6939171498152</v>
          </cell>
          <cell r="G63">
            <v>2376.3043717206519</v>
          </cell>
          <cell r="H63">
            <v>237.38954542916349</v>
          </cell>
          <cell r="I63">
            <v>34901.863164301729</v>
          </cell>
        </row>
        <row r="64">
          <cell r="A64">
            <v>47</v>
          </cell>
          <cell r="B64">
            <v>40628</v>
          </cell>
          <cell r="C64">
            <v>34901.863164301729</v>
          </cell>
          <cell r="D64">
            <v>2613.6939171498152</v>
          </cell>
          <cell r="E64">
            <v>0</v>
          </cell>
          <cell r="F64">
            <v>2613.6939171498152</v>
          </cell>
          <cell r="G64">
            <v>2391.436816577524</v>
          </cell>
          <cell r="H64">
            <v>222.25710057229136</v>
          </cell>
          <cell r="I64">
            <v>32510.426347724206</v>
          </cell>
        </row>
        <row r="65">
          <cell r="A65">
            <v>48</v>
          </cell>
          <cell r="B65">
            <v>40659</v>
          </cell>
          <cell r="C65">
            <v>32510.426347724206</v>
          </cell>
          <cell r="D65">
            <v>2613.6939171498152</v>
          </cell>
          <cell r="E65">
            <v>0</v>
          </cell>
          <cell r="F65">
            <v>2613.6939171498152</v>
          </cell>
          <cell r="G65">
            <v>2406.6656257259706</v>
          </cell>
          <cell r="H65">
            <v>207.02829142384471</v>
          </cell>
          <cell r="I65">
            <v>30103.760721998235</v>
          </cell>
        </row>
        <row r="66">
          <cell r="A66">
            <v>49</v>
          </cell>
          <cell r="B66">
            <v>40689</v>
          </cell>
          <cell r="C66">
            <v>30103.760721998235</v>
          </cell>
          <cell r="D66">
            <v>2613.6939171498152</v>
          </cell>
          <cell r="E66">
            <v>0</v>
          </cell>
          <cell r="F66">
            <v>2613.6939171498152</v>
          </cell>
          <cell r="G66">
            <v>2421.9914128194218</v>
          </cell>
          <cell r="H66">
            <v>191.70250433039357</v>
          </cell>
          <cell r="I66">
            <v>27681.769309178813</v>
          </cell>
        </row>
        <row r="67">
          <cell r="A67">
            <v>50</v>
          </cell>
          <cell r="B67">
            <v>40720</v>
          </cell>
          <cell r="C67">
            <v>27681.769309178813</v>
          </cell>
          <cell r="D67">
            <v>2613.6939171498152</v>
          </cell>
          <cell r="E67">
            <v>0</v>
          </cell>
          <cell r="F67">
            <v>2613.6939171498152</v>
          </cell>
          <cell r="G67">
            <v>2437.414795419088</v>
          </cell>
          <cell r="H67">
            <v>176.27912173072707</v>
          </cell>
          <cell r="I67">
            <v>25244.354513759725</v>
          </cell>
        </row>
        <row r="68">
          <cell r="A68">
            <v>51</v>
          </cell>
          <cell r="B68">
            <v>40750</v>
          </cell>
          <cell r="C68">
            <v>25244.354513759725</v>
          </cell>
          <cell r="D68">
            <v>2613.6939171498152</v>
          </cell>
          <cell r="E68">
            <v>0</v>
          </cell>
          <cell r="F68">
            <v>2613.6939171498152</v>
          </cell>
          <cell r="G68">
            <v>2452.9363950188467</v>
          </cell>
          <cell r="H68">
            <v>160.75752213096857</v>
          </cell>
          <cell r="I68">
            <v>22791.418118740879</v>
          </cell>
        </row>
        <row r="69">
          <cell r="A69">
            <v>52</v>
          </cell>
          <cell r="B69">
            <v>40781</v>
          </cell>
          <cell r="C69">
            <v>22791.418118740879</v>
          </cell>
          <cell r="D69">
            <v>2613.6939171498152</v>
          </cell>
          <cell r="E69">
            <v>0</v>
          </cell>
          <cell r="F69">
            <v>2613.6939171498152</v>
          </cell>
          <cell r="G69">
            <v>2468.5568370702831</v>
          </cell>
          <cell r="H69">
            <v>145.13708007953218</v>
          </cell>
          <cell r="I69">
            <v>20322.861281670597</v>
          </cell>
        </row>
        <row r="70">
          <cell r="A70">
            <v>53</v>
          </cell>
          <cell r="B70">
            <v>40812</v>
          </cell>
          <cell r="C70">
            <v>20322.861281670597</v>
          </cell>
          <cell r="D70">
            <v>2613.6939171498152</v>
          </cell>
          <cell r="E70">
            <v>0</v>
          </cell>
          <cell r="F70">
            <v>2613.6939171498152</v>
          </cell>
          <cell r="G70">
            <v>2484.2767510078952</v>
          </cell>
          <cell r="H70">
            <v>129.41716614191981</v>
          </cell>
          <cell r="I70">
            <v>17838.584530662702</v>
          </cell>
        </row>
        <row r="71">
          <cell r="A71">
            <v>54</v>
          </cell>
          <cell r="B71">
            <v>40842</v>
          </cell>
          <cell r="C71">
            <v>17838.584530662702</v>
          </cell>
          <cell r="D71">
            <v>2613.6939171498152</v>
          </cell>
          <cell r="E71">
            <v>0</v>
          </cell>
          <cell r="F71">
            <v>2613.6939171498152</v>
          </cell>
          <cell r="G71">
            <v>2500.0967702744574</v>
          </cell>
          <cell r="H71">
            <v>113.59714687535772</v>
          </cell>
          <cell r="I71">
            <v>15338.487760388245</v>
          </cell>
        </row>
        <row r="72">
          <cell r="A72">
            <v>55</v>
          </cell>
          <cell r="B72">
            <v>40873</v>
          </cell>
          <cell r="C72">
            <v>15338.487760388245</v>
          </cell>
          <cell r="D72">
            <v>2613.6939171498152</v>
          </cell>
          <cell r="E72">
            <v>0</v>
          </cell>
          <cell r="F72">
            <v>2613.6939171498152</v>
          </cell>
          <cell r="G72">
            <v>2516.0175323465437</v>
          </cell>
          <cell r="H72">
            <v>97.676384803271716</v>
          </cell>
          <cell r="I72">
            <v>12822.4702280417</v>
          </cell>
        </row>
        <row r="73">
          <cell r="A73">
            <v>56</v>
          </cell>
          <cell r="B73">
            <v>40903</v>
          </cell>
          <cell r="C73">
            <v>12822.4702280417</v>
          </cell>
          <cell r="D73">
            <v>2613.6939171498152</v>
          </cell>
          <cell r="E73">
            <v>0</v>
          </cell>
          <cell r="F73">
            <v>2613.6939171498152</v>
          </cell>
          <cell r="G73">
            <v>2532.0396787602158</v>
          </cell>
          <cell r="H73">
            <v>81.654238389599513</v>
          </cell>
          <cell r="I73">
            <v>10290.430549281486</v>
          </cell>
        </row>
        <row r="74">
          <cell r="A74">
            <v>57</v>
          </cell>
          <cell r="B74">
            <v>40934</v>
          </cell>
          <cell r="C74">
            <v>10290.430549281486</v>
          </cell>
          <cell r="D74">
            <v>2613.6939171498152</v>
          </cell>
          <cell r="E74">
            <v>0</v>
          </cell>
          <cell r="F74">
            <v>2613.6939171498152</v>
          </cell>
          <cell r="G74">
            <v>2548.1638551368751</v>
          </cell>
          <cell r="H74">
            <v>65.530062012939879</v>
          </cell>
          <cell r="I74">
            <v>7742.2666941446105</v>
          </cell>
        </row>
        <row r="75">
          <cell r="A75">
            <v>58</v>
          </cell>
          <cell r="B75">
            <v>40965</v>
          </cell>
          <cell r="C75">
            <v>7742.2666941446105</v>
          </cell>
          <cell r="D75">
            <v>2613.6939171498152</v>
          </cell>
          <cell r="E75">
            <v>0</v>
          </cell>
          <cell r="F75">
            <v>2613.6939171498152</v>
          </cell>
          <cell r="G75">
            <v>2564.3907112092784</v>
          </cell>
          <cell r="H75">
            <v>49.303205940536706</v>
          </cell>
          <cell r="I75">
            <v>5177.8759829353321</v>
          </cell>
        </row>
        <row r="76">
          <cell r="A76">
            <v>59</v>
          </cell>
          <cell r="B76">
            <v>40994</v>
          </cell>
          <cell r="C76">
            <v>5177.8759829353321</v>
          </cell>
          <cell r="D76">
            <v>2613.6939171498152</v>
          </cell>
          <cell r="E76">
            <v>0</v>
          </cell>
          <cell r="F76">
            <v>2613.6939171498152</v>
          </cell>
          <cell r="G76">
            <v>2580.7209008477175</v>
          </cell>
          <cell r="H76">
            <v>32.973016302097868</v>
          </cell>
          <cell r="I76">
            <v>2597.1550820876146</v>
          </cell>
        </row>
        <row r="77">
          <cell r="A77">
            <v>60</v>
          </cell>
          <cell r="B77">
            <v>41025</v>
          </cell>
          <cell r="C77">
            <v>2597.1550820876146</v>
          </cell>
          <cell r="D77">
            <v>2613.6939171498152</v>
          </cell>
          <cell r="E77">
            <v>0</v>
          </cell>
          <cell r="F77">
            <v>2597.1550820876146</v>
          </cell>
          <cell r="G77">
            <v>2580.6162470241675</v>
          </cell>
          <cell r="H77">
            <v>16.538835063447053</v>
          </cell>
          <cell r="I77">
            <v>0</v>
          </cell>
        </row>
        <row r="78">
          <cell r="A78">
            <v>61</v>
          </cell>
          <cell r="B78">
            <v>41055</v>
          </cell>
          <cell r="C78">
            <v>0</v>
          </cell>
          <cell r="D78">
            <v>2613.6939171498152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</row>
        <row r="79">
          <cell r="A79">
            <v>62</v>
          </cell>
          <cell r="B79">
            <v>41086</v>
          </cell>
          <cell r="C79">
            <v>0</v>
          </cell>
          <cell r="D79">
            <v>2613.6939171498152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</row>
        <row r="80">
          <cell r="A80">
            <v>63</v>
          </cell>
          <cell r="B80">
            <v>41116</v>
          </cell>
          <cell r="C80">
            <v>0</v>
          </cell>
          <cell r="D80">
            <v>2613.6939171498152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A81">
            <v>64</v>
          </cell>
          <cell r="B81">
            <v>41147</v>
          </cell>
          <cell r="C81">
            <v>0</v>
          </cell>
          <cell r="D81">
            <v>2613.6939171498152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65</v>
          </cell>
          <cell r="B82">
            <v>41178</v>
          </cell>
          <cell r="C82">
            <v>0</v>
          </cell>
          <cell r="D82">
            <v>2613.6939171498152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A83">
            <v>66</v>
          </cell>
          <cell r="B83">
            <v>41208</v>
          </cell>
          <cell r="C83">
            <v>0</v>
          </cell>
          <cell r="D83">
            <v>2613.6939171498152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A84">
            <v>67</v>
          </cell>
          <cell r="B84">
            <v>41239</v>
          </cell>
          <cell r="C84">
            <v>0</v>
          </cell>
          <cell r="D84">
            <v>2613.6939171498152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68</v>
          </cell>
          <cell r="B85">
            <v>41269</v>
          </cell>
          <cell r="C85">
            <v>0</v>
          </cell>
          <cell r="D85">
            <v>2613.6939171498152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  <row r="86">
          <cell r="A86">
            <v>69</v>
          </cell>
          <cell r="B86">
            <v>41300</v>
          </cell>
          <cell r="C86">
            <v>0</v>
          </cell>
          <cell r="D86">
            <v>2613.6939171498152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70</v>
          </cell>
          <cell r="B87">
            <v>41331</v>
          </cell>
          <cell r="C87">
            <v>0</v>
          </cell>
          <cell r="D87">
            <v>2613.6939171498152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</row>
        <row r="88">
          <cell r="A88">
            <v>71</v>
          </cell>
          <cell r="B88">
            <v>41359</v>
          </cell>
          <cell r="C88">
            <v>0</v>
          </cell>
          <cell r="D88">
            <v>2613.6939171498152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</row>
        <row r="89">
          <cell r="A89">
            <v>72</v>
          </cell>
          <cell r="B89">
            <v>41390</v>
          </cell>
          <cell r="C89">
            <v>0</v>
          </cell>
          <cell r="D89">
            <v>2613.6939171498152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73</v>
          </cell>
          <cell r="B90">
            <v>41420</v>
          </cell>
          <cell r="C90">
            <v>0</v>
          </cell>
          <cell r="D90">
            <v>2613.6939171498152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74</v>
          </cell>
          <cell r="B91">
            <v>41451</v>
          </cell>
          <cell r="C91">
            <v>0</v>
          </cell>
          <cell r="D91">
            <v>2613.6939171498152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75</v>
          </cell>
          <cell r="B92">
            <v>41481</v>
          </cell>
          <cell r="C92">
            <v>0</v>
          </cell>
          <cell r="D92">
            <v>2613.6939171498152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</row>
        <row r="93">
          <cell r="A93">
            <v>76</v>
          </cell>
          <cell r="B93">
            <v>41512</v>
          </cell>
          <cell r="C93">
            <v>0</v>
          </cell>
          <cell r="D93">
            <v>2613.6939171498152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77</v>
          </cell>
          <cell r="B94">
            <v>41543</v>
          </cell>
          <cell r="C94">
            <v>0</v>
          </cell>
          <cell r="D94">
            <v>2613.6939171498152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A95">
            <v>78</v>
          </cell>
          <cell r="B95">
            <v>41573</v>
          </cell>
          <cell r="C95">
            <v>0</v>
          </cell>
          <cell r="D95">
            <v>2613.6939171498152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A96">
            <v>79</v>
          </cell>
          <cell r="B96">
            <v>41604</v>
          </cell>
          <cell r="C96">
            <v>0</v>
          </cell>
          <cell r="D96">
            <v>2613.6939171498152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</row>
        <row r="97">
          <cell r="A97">
            <v>80</v>
          </cell>
          <cell r="B97">
            <v>41634</v>
          </cell>
          <cell r="C97">
            <v>0</v>
          </cell>
          <cell r="D97">
            <v>2613.6939171498152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A98">
            <v>81</v>
          </cell>
          <cell r="B98">
            <v>41665</v>
          </cell>
          <cell r="C98">
            <v>0</v>
          </cell>
          <cell r="D98">
            <v>2613.6939171498152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99">
          <cell r="A99">
            <v>82</v>
          </cell>
          <cell r="B99">
            <v>41696</v>
          </cell>
          <cell r="C99">
            <v>0</v>
          </cell>
          <cell r="D99">
            <v>2613.6939171498152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A100">
            <v>83</v>
          </cell>
          <cell r="B100">
            <v>41724</v>
          </cell>
          <cell r="C100">
            <v>0</v>
          </cell>
          <cell r="D100">
            <v>2613.6939171498152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</row>
        <row r="101">
          <cell r="A101">
            <v>84</v>
          </cell>
          <cell r="B101">
            <v>41755</v>
          </cell>
          <cell r="C101">
            <v>0</v>
          </cell>
          <cell r="D101">
            <v>2613.6939171498152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</row>
        <row r="102">
          <cell r="A102">
            <v>85</v>
          </cell>
          <cell r="B102">
            <v>41785</v>
          </cell>
          <cell r="C102">
            <v>0</v>
          </cell>
          <cell r="D102">
            <v>2613.6939171498152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</row>
        <row r="103">
          <cell r="A103">
            <v>86</v>
          </cell>
          <cell r="B103">
            <v>41816</v>
          </cell>
          <cell r="C103">
            <v>0</v>
          </cell>
          <cell r="D103">
            <v>2613.6939171498152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87</v>
          </cell>
          <cell r="B104">
            <v>41846</v>
          </cell>
          <cell r="C104">
            <v>0</v>
          </cell>
          <cell r="D104">
            <v>2613.6939171498152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88</v>
          </cell>
          <cell r="B105">
            <v>41877</v>
          </cell>
          <cell r="C105">
            <v>0</v>
          </cell>
          <cell r="D105">
            <v>2613.6939171498152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89</v>
          </cell>
          <cell r="B106">
            <v>41908</v>
          </cell>
          <cell r="C106">
            <v>0</v>
          </cell>
          <cell r="D106">
            <v>2613.6939171498152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90</v>
          </cell>
          <cell r="B107">
            <v>41938</v>
          </cell>
          <cell r="C107">
            <v>0</v>
          </cell>
          <cell r="D107">
            <v>2613.6939171498152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91</v>
          </cell>
          <cell r="B108">
            <v>41969</v>
          </cell>
          <cell r="C108">
            <v>0</v>
          </cell>
          <cell r="D108">
            <v>2613.6939171498152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92</v>
          </cell>
          <cell r="B109">
            <v>41999</v>
          </cell>
          <cell r="C109">
            <v>0</v>
          </cell>
          <cell r="D109">
            <v>2613.6939171498152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93</v>
          </cell>
          <cell r="B110">
            <v>42030</v>
          </cell>
          <cell r="C110">
            <v>0</v>
          </cell>
          <cell r="D110">
            <v>2613.6939171498152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94</v>
          </cell>
          <cell r="B111">
            <v>42061</v>
          </cell>
          <cell r="C111">
            <v>0</v>
          </cell>
          <cell r="D111">
            <v>2613.6939171498152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95</v>
          </cell>
          <cell r="B112">
            <v>42089</v>
          </cell>
          <cell r="C112">
            <v>0</v>
          </cell>
          <cell r="D112">
            <v>2613.6939171498152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96</v>
          </cell>
          <cell r="B113">
            <v>42120</v>
          </cell>
          <cell r="C113">
            <v>0</v>
          </cell>
          <cell r="D113">
            <v>2613.6939171498152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97</v>
          </cell>
          <cell r="B114">
            <v>42150</v>
          </cell>
          <cell r="C114">
            <v>0</v>
          </cell>
          <cell r="D114">
            <v>2613.6939171498152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98</v>
          </cell>
          <cell r="B115">
            <v>42181</v>
          </cell>
          <cell r="C115">
            <v>0</v>
          </cell>
          <cell r="D115">
            <v>2613.6939171498152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99</v>
          </cell>
          <cell r="B116">
            <v>42211</v>
          </cell>
          <cell r="C116">
            <v>0</v>
          </cell>
          <cell r="D116">
            <v>2613.6939171498152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100</v>
          </cell>
          <cell r="B117">
            <v>42242</v>
          </cell>
          <cell r="C117">
            <v>0</v>
          </cell>
          <cell r="D117">
            <v>2613.6939171498152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</row>
        <row r="118">
          <cell r="A118">
            <v>101</v>
          </cell>
          <cell r="B118">
            <v>42273</v>
          </cell>
          <cell r="C118">
            <v>0</v>
          </cell>
          <cell r="D118">
            <v>2613.6939171498152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</row>
        <row r="119">
          <cell r="A119">
            <v>102</v>
          </cell>
          <cell r="B119">
            <v>42303</v>
          </cell>
          <cell r="C119">
            <v>0</v>
          </cell>
          <cell r="D119">
            <v>2613.6939171498152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</row>
        <row r="120">
          <cell r="A120">
            <v>103</v>
          </cell>
          <cell r="B120">
            <v>42334</v>
          </cell>
          <cell r="C120">
            <v>0</v>
          </cell>
          <cell r="D120">
            <v>2613.6939171498152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</row>
        <row r="121">
          <cell r="A121">
            <v>104</v>
          </cell>
          <cell r="B121">
            <v>42364</v>
          </cell>
          <cell r="C121">
            <v>0</v>
          </cell>
          <cell r="D121">
            <v>2613.6939171498152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</row>
        <row r="122">
          <cell r="A122">
            <v>105</v>
          </cell>
          <cell r="B122">
            <v>42395</v>
          </cell>
          <cell r="C122">
            <v>0</v>
          </cell>
          <cell r="D122">
            <v>2613.6939171498152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A123">
            <v>106</v>
          </cell>
          <cell r="B123">
            <v>42426</v>
          </cell>
          <cell r="C123">
            <v>0</v>
          </cell>
          <cell r="D123">
            <v>2613.6939171498152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</row>
        <row r="124">
          <cell r="A124">
            <v>107</v>
          </cell>
          <cell r="B124">
            <v>42455</v>
          </cell>
          <cell r="C124">
            <v>0</v>
          </cell>
          <cell r="D124">
            <v>2613.6939171498152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</row>
        <row r="125">
          <cell r="A125">
            <v>108</v>
          </cell>
          <cell r="B125">
            <v>42486</v>
          </cell>
          <cell r="C125">
            <v>0</v>
          </cell>
          <cell r="D125">
            <v>2613.6939171498152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</row>
        <row r="126">
          <cell r="A126">
            <v>109</v>
          </cell>
          <cell r="B126">
            <v>42516</v>
          </cell>
          <cell r="C126">
            <v>0</v>
          </cell>
          <cell r="D126">
            <v>2613.6939171498152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110</v>
          </cell>
          <cell r="B127">
            <v>42547</v>
          </cell>
          <cell r="C127">
            <v>0</v>
          </cell>
          <cell r="D127">
            <v>2613.6939171498152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</row>
        <row r="128">
          <cell r="A128">
            <v>111</v>
          </cell>
          <cell r="B128">
            <v>42577</v>
          </cell>
          <cell r="C128">
            <v>0</v>
          </cell>
          <cell r="D128">
            <v>2613.6939171498152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</row>
        <row r="129">
          <cell r="A129">
            <v>112</v>
          </cell>
          <cell r="B129">
            <v>42608</v>
          </cell>
          <cell r="C129">
            <v>0</v>
          </cell>
          <cell r="D129">
            <v>2613.6939171498152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</row>
        <row r="130">
          <cell r="A130">
            <v>113</v>
          </cell>
          <cell r="B130">
            <v>42639</v>
          </cell>
          <cell r="C130">
            <v>0</v>
          </cell>
          <cell r="D130">
            <v>2613.6939171498152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</row>
        <row r="131">
          <cell r="A131">
            <v>114</v>
          </cell>
          <cell r="B131">
            <v>42669</v>
          </cell>
          <cell r="C131">
            <v>0</v>
          </cell>
          <cell r="D131">
            <v>2613.6939171498152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</row>
        <row r="132">
          <cell r="A132">
            <v>115</v>
          </cell>
          <cell r="B132">
            <v>42700</v>
          </cell>
          <cell r="C132">
            <v>0</v>
          </cell>
          <cell r="D132">
            <v>2613.6939171498152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</row>
        <row r="133">
          <cell r="A133">
            <v>116</v>
          </cell>
          <cell r="B133">
            <v>42730</v>
          </cell>
          <cell r="C133">
            <v>0</v>
          </cell>
          <cell r="D133">
            <v>2613.6939171498152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117</v>
          </cell>
          <cell r="B134">
            <v>42761</v>
          </cell>
          <cell r="C134">
            <v>0</v>
          </cell>
          <cell r="D134">
            <v>2613.6939171498152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</row>
        <row r="135">
          <cell r="A135">
            <v>118</v>
          </cell>
          <cell r="B135">
            <v>42792</v>
          </cell>
          <cell r="C135">
            <v>0</v>
          </cell>
          <cell r="D135">
            <v>2613.6939171498152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119</v>
          </cell>
          <cell r="B136">
            <v>42820</v>
          </cell>
          <cell r="C136">
            <v>0</v>
          </cell>
          <cell r="D136">
            <v>2613.6939171498152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</row>
        <row r="137">
          <cell r="A137">
            <v>120</v>
          </cell>
          <cell r="B137">
            <v>42851</v>
          </cell>
          <cell r="C137">
            <v>0</v>
          </cell>
          <cell r="D137">
            <v>2613.6939171498152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121</v>
          </cell>
          <cell r="B138">
            <v>42881</v>
          </cell>
          <cell r="C138">
            <v>0</v>
          </cell>
          <cell r="D138">
            <v>2613.6939171498152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</row>
        <row r="139">
          <cell r="A139">
            <v>122</v>
          </cell>
          <cell r="B139">
            <v>42912</v>
          </cell>
          <cell r="C139">
            <v>0</v>
          </cell>
          <cell r="D139">
            <v>2613.6939171498152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123</v>
          </cell>
          <cell r="B140">
            <v>42942</v>
          </cell>
          <cell r="C140">
            <v>0</v>
          </cell>
          <cell r="D140">
            <v>2613.6939171498152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</row>
        <row r="141">
          <cell r="A141">
            <v>124</v>
          </cell>
          <cell r="B141">
            <v>42973</v>
          </cell>
          <cell r="C141">
            <v>0</v>
          </cell>
          <cell r="D141">
            <v>2613.6939171498152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125</v>
          </cell>
          <cell r="B142">
            <v>43004</v>
          </cell>
          <cell r="C142">
            <v>0</v>
          </cell>
          <cell r="D142">
            <v>2613.6939171498152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126</v>
          </cell>
          <cell r="B143">
            <v>43034</v>
          </cell>
          <cell r="C143">
            <v>0</v>
          </cell>
          <cell r="D143">
            <v>2613.6939171498152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127</v>
          </cell>
          <cell r="B144">
            <v>43065</v>
          </cell>
          <cell r="C144">
            <v>0</v>
          </cell>
          <cell r="D144">
            <v>2613.6939171498152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</row>
        <row r="145">
          <cell r="A145">
            <v>128</v>
          </cell>
          <cell r="B145">
            <v>43095</v>
          </cell>
          <cell r="C145">
            <v>0</v>
          </cell>
          <cell r="D145">
            <v>2613.6939171498152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</row>
        <row r="146">
          <cell r="A146">
            <v>129</v>
          </cell>
          <cell r="B146">
            <v>43126</v>
          </cell>
          <cell r="C146">
            <v>0</v>
          </cell>
          <cell r="D146">
            <v>2613.6939171498152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</row>
        <row r="147">
          <cell r="A147">
            <v>130</v>
          </cell>
          <cell r="B147">
            <v>43157</v>
          </cell>
          <cell r="C147">
            <v>0</v>
          </cell>
          <cell r="D147">
            <v>2613.6939171498152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131</v>
          </cell>
          <cell r="B148">
            <v>43185</v>
          </cell>
          <cell r="C148">
            <v>0</v>
          </cell>
          <cell r="D148">
            <v>2613.6939171498152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</row>
        <row r="149">
          <cell r="A149">
            <v>132</v>
          </cell>
          <cell r="B149">
            <v>43216</v>
          </cell>
          <cell r="C149">
            <v>0</v>
          </cell>
          <cell r="D149">
            <v>2613.6939171498152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>
            <v>133</v>
          </cell>
          <cell r="B150">
            <v>43246</v>
          </cell>
          <cell r="C150">
            <v>0</v>
          </cell>
          <cell r="D150">
            <v>2613.6939171498152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134</v>
          </cell>
          <cell r="B151">
            <v>43277</v>
          </cell>
          <cell r="C151">
            <v>0</v>
          </cell>
          <cell r="D151">
            <v>2613.6939171498152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</row>
        <row r="152">
          <cell r="A152">
            <v>135</v>
          </cell>
          <cell r="B152">
            <v>43307</v>
          </cell>
          <cell r="C152">
            <v>0</v>
          </cell>
          <cell r="D152">
            <v>2613.6939171498152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</row>
        <row r="153">
          <cell r="A153">
            <v>136</v>
          </cell>
          <cell r="B153">
            <v>43338</v>
          </cell>
          <cell r="C153">
            <v>0</v>
          </cell>
          <cell r="D153">
            <v>2613.6939171498152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</row>
        <row r="154">
          <cell r="A154">
            <v>137</v>
          </cell>
          <cell r="B154">
            <v>43369</v>
          </cell>
          <cell r="C154">
            <v>0</v>
          </cell>
          <cell r="D154">
            <v>2613.6939171498152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138</v>
          </cell>
          <cell r="B155">
            <v>43399</v>
          </cell>
          <cell r="C155">
            <v>0</v>
          </cell>
          <cell r="D155">
            <v>2613.6939171498152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</row>
        <row r="156">
          <cell r="A156">
            <v>139</v>
          </cell>
          <cell r="B156">
            <v>43430</v>
          </cell>
          <cell r="C156">
            <v>0</v>
          </cell>
          <cell r="D156">
            <v>2613.6939171498152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</row>
        <row r="157">
          <cell r="A157">
            <v>140</v>
          </cell>
          <cell r="B157">
            <v>43460</v>
          </cell>
          <cell r="C157">
            <v>0</v>
          </cell>
          <cell r="D157">
            <v>2613.6939171498152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141</v>
          </cell>
          <cell r="B158">
            <v>43491</v>
          </cell>
          <cell r="C158">
            <v>0</v>
          </cell>
          <cell r="D158">
            <v>2613.6939171498152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142</v>
          </cell>
          <cell r="B159">
            <v>43522</v>
          </cell>
          <cell r="C159">
            <v>0</v>
          </cell>
          <cell r="D159">
            <v>2613.6939171498152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143</v>
          </cell>
          <cell r="B160">
            <v>43550</v>
          </cell>
          <cell r="C160">
            <v>0</v>
          </cell>
          <cell r="D160">
            <v>2613.6939171498152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</row>
        <row r="161">
          <cell r="A161">
            <v>144</v>
          </cell>
          <cell r="B161">
            <v>43581</v>
          </cell>
          <cell r="C161">
            <v>0</v>
          </cell>
          <cell r="D161">
            <v>2613.6939171498152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</row>
        <row r="162">
          <cell r="A162">
            <v>145</v>
          </cell>
          <cell r="B162">
            <v>43611</v>
          </cell>
          <cell r="C162">
            <v>0</v>
          </cell>
          <cell r="D162">
            <v>2613.6939171498152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146</v>
          </cell>
          <cell r="B163">
            <v>43642</v>
          </cell>
          <cell r="C163">
            <v>0</v>
          </cell>
          <cell r="D163">
            <v>2613.6939171498152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</row>
        <row r="164">
          <cell r="A164">
            <v>147</v>
          </cell>
          <cell r="B164">
            <v>43672</v>
          </cell>
          <cell r="C164">
            <v>0</v>
          </cell>
          <cell r="D164">
            <v>2613.6939171498152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148</v>
          </cell>
          <cell r="B165">
            <v>43703</v>
          </cell>
          <cell r="C165">
            <v>0</v>
          </cell>
          <cell r="D165">
            <v>2613.6939171498152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149</v>
          </cell>
          <cell r="B166">
            <v>43734</v>
          </cell>
          <cell r="C166">
            <v>0</v>
          </cell>
          <cell r="D166">
            <v>2613.6939171498152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150</v>
          </cell>
          <cell r="B167">
            <v>43764</v>
          </cell>
          <cell r="C167">
            <v>0</v>
          </cell>
          <cell r="D167">
            <v>2613.6939171498152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151</v>
          </cell>
          <cell r="B168">
            <v>43795</v>
          </cell>
          <cell r="C168">
            <v>0</v>
          </cell>
          <cell r="D168">
            <v>2613.6939171498152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152</v>
          </cell>
          <cell r="B169">
            <v>43825</v>
          </cell>
          <cell r="C169">
            <v>0</v>
          </cell>
          <cell r="D169">
            <v>2613.6939171498152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153</v>
          </cell>
          <cell r="B170">
            <v>43856</v>
          </cell>
          <cell r="C170">
            <v>0</v>
          </cell>
          <cell r="D170">
            <v>2613.6939171498152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154</v>
          </cell>
          <cell r="B171">
            <v>43887</v>
          </cell>
          <cell r="C171">
            <v>0</v>
          </cell>
          <cell r="D171">
            <v>2613.6939171498152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155</v>
          </cell>
          <cell r="B172">
            <v>43916</v>
          </cell>
          <cell r="C172">
            <v>0</v>
          </cell>
          <cell r="D172">
            <v>2613.6939171498152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156</v>
          </cell>
          <cell r="B173">
            <v>43947</v>
          </cell>
          <cell r="C173">
            <v>0</v>
          </cell>
          <cell r="D173">
            <v>2613.6939171498152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157</v>
          </cell>
          <cell r="B174">
            <v>43977</v>
          </cell>
          <cell r="C174">
            <v>0</v>
          </cell>
          <cell r="D174">
            <v>2613.6939171498152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158</v>
          </cell>
          <cell r="B175">
            <v>44008</v>
          </cell>
          <cell r="C175">
            <v>0</v>
          </cell>
          <cell r="D175">
            <v>2613.6939171498152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159</v>
          </cell>
          <cell r="B176">
            <v>44038</v>
          </cell>
          <cell r="C176">
            <v>0</v>
          </cell>
          <cell r="D176">
            <v>2613.6939171498152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160</v>
          </cell>
          <cell r="B177">
            <v>44069</v>
          </cell>
          <cell r="C177">
            <v>0</v>
          </cell>
          <cell r="D177">
            <v>2613.6939171498152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161</v>
          </cell>
          <cell r="B178">
            <v>44100</v>
          </cell>
          <cell r="C178">
            <v>0</v>
          </cell>
          <cell r="D178">
            <v>2613.6939171498152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162</v>
          </cell>
          <cell r="B179">
            <v>44130</v>
          </cell>
          <cell r="C179">
            <v>0</v>
          </cell>
          <cell r="D179">
            <v>2613.6939171498152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163</v>
          </cell>
          <cell r="B180">
            <v>44161</v>
          </cell>
          <cell r="C180">
            <v>0</v>
          </cell>
          <cell r="D180">
            <v>2613.6939171498152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164</v>
          </cell>
          <cell r="B181">
            <v>44191</v>
          </cell>
          <cell r="C181">
            <v>0</v>
          </cell>
          <cell r="D181">
            <v>2613.6939171498152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165</v>
          </cell>
          <cell r="B182">
            <v>44222</v>
          </cell>
          <cell r="C182">
            <v>0</v>
          </cell>
          <cell r="D182">
            <v>2613.6939171498152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166</v>
          </cell>
          <cell r="B183">
            <v>44253</v>
          </cell>
          <cell r="C183">
            <v>0</v>
          </cell>
          <cell r="D183">
            <v>2613.6939171498152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167</v>
          </cell>
          <cell r="B184">
            <v>44281</v>
          </cell>
          <cell r="C184">
            <v>0</v>
          </cell>
          <cell r="D184">
            <v>2613.6939171498152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168</v>
          </cell>
          <cell r="B185">
            <v>44312</v>
          </cell>
          <cell r="C185">
            <v>0</v>
          </cell>
          <cell r="D185">
            <v>2613.6939171498152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169</v>
          </cell>
          <cell r="B186">
            <v>44342</v>
          </cell>
          <cell r="C186">
            <v>0</v>
          </cell>
          <cell r="D186">
            <v>2613.6939171498152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170</v>
          </cell>
          <cell r="B187">
            <v>44373</v>
          </cell>
          <cell r="C187">
            <v>0</v>
          </cell>
          <cell r="D187">
            <v>2613.6939171498152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171</v>
          </cell>
          <cell r="B188">
            <v>44403</v>
          </cell>
          <cell r="C188">
            <v>0</v>
          </cell>
          <cell r="D188">
            <v>2613.6939171498152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172</v>
          </cell>
          <cell r="B189">
            <v>44434</v>
          </cell>
          <cell r="C189">
            <v>0</v>
          </cell>
          <cell r="D189">
            <v>2613.6939171498152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173</v>
          </cell>
          <cell r="B190">
            <v>44465</v>
          </cell>
          <cell r="C190">
            <v>0</v>
          </cell>
          <cell r="D190">
            <v>2613.6939171498152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174</v>
          </cell>
          <cell r="B191">
            <v>44495</v>
          </cell>
          <cell r="C191">
            <v>0</v>
          </cell>
          <cell r="D191">
            <v>2613.6939171498152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175</v>
          </cell>
          <cell r="B192">
            <v>44526</v>
          </cell>
          <cell r="C192">
            <v>0</v>
          </cell>
          <cell r="D192">
            <v>2613.6939171498152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176</v>
          </cell>
          <cell r="B193">
            <v>44556</v>
          </cell>
          <cell r="C193">
            <v>0</v>
          </cell>
          <cell r="D193">
            <v>2613.6939171498152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177</v>
          </cell>
          <cell r="B194">
            <v>44587</v>
          </cell>
          <cell r="C194">
            <v>0</v>
          </cell>
          <cell r="D194">
            <v>2613.6939171498152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178</v>
          </cell>
          <cell r="B195">
            <v>44618</v>
          </cell>
          <cell r="C195">
            <v>0</v>
          </cell>
          <cell r="D195">
            <v>2613.6939171498152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179</v>
          </cell>
          <cell r="B196">
            <v>44646</v>
          </cell>
          <cell r="C196">
            <v>0</v>
          </cell>
          <cell r="D196">
            <v>2613.6939171498152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180</v>
          </cell>
          <cell r="B197">
            <v>44677</v>
          </cell>
          <cell r="C197">
            <v>0</v>
          </cell>
          <cell r="D197">
            <v>2613.6939171498152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</row>
        <row r="198">
          <cell r="A198">
            <v>181</v>
          </cell>
          <cell r="B198">
            <v>44707</v>
          </cell>
          <cell r="C198">
            <v>0</v>
          </cell>
          <cell r="D198">
            <v>2613.6939171498152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</row>
        <row r="199">
          <cell r="A199">
            <v>182</v>
          </cell>
          <cell r="B199">
            <v>44738</v>
          </cell>
          <cell r="C199">
            <v>0</v>
          </cell>
          <cell r="D199">
            <v>2613.6939171498152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</row>
        <row r="200">
          <cell r="A200">
            <v>183</v>
          </cell>
          <cell r="B200">
            <v>44768</v>
          </cell>
          <cell r="C200">
            <v>0</v>
          </cell>
          <cell r="D200">
            <v>2613.6939171498152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</row>
        <row r="201">
          <cell r="A201">
            <v>184</v>
          </cell>
          <cell r="B201">
            <v>44799</v>
          </cell>
          <cell r="C201">
            <v>0</v>
          </cell>
          <cell r="D201">
            <v>2613.6939171498152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>
            <v>185</v>
          </cell>
          <cell r="B202">
            <v>44830</v>
          </cell>
          <cell r="C202">
            <v>0</v>
          </cell>
          <cell r="D202">
            <v>2613.6939171498152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>
            <v>186</v>
          </cell>
          <cell r="B203">
            <v>44860</v>
          </cell>
          <cell r="C203">
            <v>0</v>
          </cell>
          <cell r="D203">
            <v>2613.6939171498152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</row>
        <row r="204">
          <cell r="A204">
            <v>187</v>
          </cell>
          <cell r="B204">
            <v>44891</v>
          </cell>
          <cell r="C204">
            <v>0</v>
          </cell>
          <cell r="D204">
            <v>2613.6939171498152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</row>
        <row r="205">
          <cell r="A205">
            <v>188</v>
          </cell>
          <cell r="B205">
            <v>44921</v>
          </cell>
          <cell r="C205">
            <v>0</v>
          </cell>
          <cell r="D205">
            <v>2613.6939171498152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</row>
        <row r="206">
          <cell r="A206">
            <v>189</v>
          </cell>
          <cell r="B206">
            <v>44952</v>
          </cell>
          <cell r="C206">
            <v>0</v>
          </cell>
          <cell r="D206">
            <v>2613.6939171498152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</row>
        <row r="207">
          <cell r="A207">
            <v>190</v>
          </cell>
          <cell r="B207">
            <v>44983</v>
          </cell>
          <cell r="C207">
            <v>0</v>
          </cell>
          <cell r="D207">
            <v>2613.6939171498152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</row>
        <row r="208">
          <cell r="A208">
            <v>191</v>
          </cell>
          <cell r="B208">
            <v>45011</v>
          </cell>
          <cell r="C208">
            <v>0</v>
          </cell>
          <cell r="D208">
            <v>2613.6939171498152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</row>
        <row r="209">
          <cell r="A209">
            <v>192</v>
          </cell>
          <cell r="B209">
            <v>45042</v>
          </cell>
          <cell r="C209">
            <v>0</v>
          </cell>
          <cell r="D209">
            <v>2613.6939171498152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</row>
        <row r="210">
          <cell r="A210">
            <v>193</v>
          </cell>
          <cell r="B210">
            <v>45072</v>
          </cell>
          <cell r="C210">
            <v>0</v>
          </cell>
          <cell r="D210">
            <v>2613.6939171498152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</row>
        <row r="211">
          <cell r="A211">
            <v>194</v>
          </cell>
          <cell r="B211">
            <v>45103</v>
          </cell>
          <cell r="C211">
            <v>0</v>
          </cell>
          <cell r="D211">
            <v>2613.6939171498152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</row>
        <row r="212">
          <cell r="A212">
            <v>195</v>
          </cell>
          <cell r="B212">
            <v>45133</v>
          </cell>
          <cell r="C212">
            <v>0</v>
          </cell>
          <cell r="D212">
            <v>2613.6939171498152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</row>
        <row r="213">
          <cell r="A213">
            <v>196</v>
          </cell>
          <cell r="B213">
            <v>45164</v>
          </cell>
          <cell r="C213">
            <v>0</v>
          </cell>
          <cell r="D213">
            <v>2613.6939171498152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</row>
        <row r="214">
          <cell r="A214">
            <v>197</v>
          </cell>
          <cell r="B214">
            <v>45195</v>
          </cell>
          <cell r="C214">
            <v>0</v>
          </cell>
          <cell r="D214">
            <v>2613.6939171498152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</row>
        <row r="215">
          <cell r="A215">
            <v>198</v>
          </cell>
          <cell r="B215">
            <v>45225</v>
          </cell>
          <cell r="C215">
            <v>0</v>
          </cell>
          <cell r="D215">
            <v>2613.6939171498152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</row>
        <row r="216">
          <cell r="A216">
            <v>199</v>
          </cell>
          <cell r="B216">
            <v>45256</v>
          </cell>
          <cell r="C216">
            <v>0</v>
          </cell>
          <cell r="D216">
            <v>2613.6939171498152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</row>
        <row r="217">
          <cell r="A217">
            <v>200</v>
          </cell>
          <cell r="B217">
            <v>45286</v>
          </cell>
          <cell r="C217">
            <v>0</v>
          </cell>
          <cell r="D217">
            <v>2613.6939171498152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</row>
        <row r="218">
          <cell r="A218">
            <v>201</v>
          </cell>
          <cell r="B218">
            <v>45317</v>
          </cell>
          <cell r="C218">
            <v>0</v>
          </cell>
          <cell r="D218">
            <v>2613.6939171498152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</row>
        <row r="219">
          <cell r="A219">
            <v>202</v>
          </cell>
          <cell r="B219">
            <v>45348</v>
          </cell>
          <cell r="C219">
            <v>0</v>
          </cell>
          <cell r="D219">
            <v>2613.6939171498152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203</v>
          </cell>
          <cell r="B220">
            <v>45377</v>
          </cell>
          <cell r="C220">
            <v>0</v>
          </cell>
          <cell r="D220">
            <v>2613.6939171498152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</row>
        <row r="221">
          <cell r="A221">
            <v>204</v>
          </cell>
          <cell r="B221">
            <v>45408</v>
          </cell>
          <cell r="C221">
            <v>0</v>
          </cell>
          <cell r="D221">
            <v>2613.6939171498152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</row>
        <row r="222">
          <cell r="A222">
            <v>205</v>
          </cell>
          <cell r="B222">
            <v>45438</v>
          </cell>
          <cell r="C222">
            <v>0</v>
          </cell>
          <cell r="D222">
            <v>2613.6939171498152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</row>
        <row r="223">
          <cell r="A223">
            <v>206</v>
          </cell>
          <cell r="B223">
            <v>45469</v>
          </cell>
          <cell r="C223">
            <v>0</v>
          </cell>
          <cell r="D223">
            <v>2613.6939171498152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</row>
        <row r="224">
          <cell r="A224">
            <v>207</v>
          </cell>
          <cell r="B224">
            <v>45499</v>
          </cell>
          <cell r="C224">
            <v>0</v>
          </cell>
          <cell r="D224">
            <v>2613.6939171498152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</row>
        <row r="225">
          <cell r="A225">
            <v>208</v>
          </cell>
          <cell r="B225">
            <v>45530</v>
          </cell>
          <cell r="C225">
            <v>0</v>
          </cell>
          <cell r="D225">
            <v>2613.6939171498152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</row>
        <row r="226">
          <cell r="A226">
            <v>209</v>
          </cell>
          <cell r="B226">
            <v>45561</v>
          </cell>
          <cell r="C226">
            <v>0</v>
          </cell>
          <cell r="D226">
            <v>2613.6939171498152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</row>
        <row r="227">
          <cell r="A227">
            <v>210</v>
          </cell>
          <cell r="B227">
            <v>45591</v>
          </cell>
          <cell r="C227">
            <v>0</v>
          </cell>
          <cell r="D227">
            <v>2613.6939171498152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>
            <v>211</v>
          </cell>
          <cell r="B228">
            <v>45622</v>
          </cell>
          <cell r="C228">
            <v>0</v>
          </cell>
          <cell r="D228">
            <v>2613.6939171498152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</row>
        <row r="229">
          <cell r="A229">
            <v>212</v>
          </cell>
          <cell r="B229">
            <v>45652</v>
          </cell>
          <cell r="C229">
            <v>0</v>
          </cell>
          <cell r="D229">
            <v>2613.6939171498152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</row>
        <row r="230">
          <cell r="A230">
            <v>213</v>
          </cell>
          <cell r="B230">
            <v>45683</v>
          </cell>
          <cell r="C230">
            <v>0</v>
          </cell>
          <cell r="D230">
            <v>2613.6939171498152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</row>
        <row r="231">
          <cell r="A231">
            <v>214</v>
          </cell>
          <cell r="B231">
            <v>45714</v>
          </cell>
          <cell r="C231">
            <v>0</v>
          </cell>
          <cell r="D231">
            <v>2613.6939171498152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</row>
        <row r="232">
          <cell r="A232">
            <v>215</v>
          </cell>
          <cell r="B232">
            <v>45742</v>
          </cell>
          <cell r="C232">
            <v>0</v>
          </cell>
          <cell r="D232">
            <v>2613.6939171498152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</row>
        <row r="233">
          <cell r="A233">
            <v>216</v>
          </cell>
          <cell r="B233">
            <v>45773</v>
          </cell>
          <cell r="C233">
            <v>0</v>
          </cell>
          <cell r="D233">
            <v>2613.6939171498152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</row>
        <row r="234">
          <cell r="A234">
            <v>217</v>
          </cell>
          <cell r="B234">
            <v>45803</v>
          </cell>
          <cell r="C234">
            <v>0</v>
          </cell>
          <cell r="D234">
            <v>2613.6939171498152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</row>
        <row r="235">
          <cell r="A235">
            <v>218</v>
          </cell>
          <cell r="B235">
            <v>45834</v>
          </cell>
          <cell r="C235">
            <v>0</v>
          </cell>
          <cell r="D235">
            <v>2613.6939171498152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</row>
        <row r="236">
          <cell r="A236">
            <v>219</v>
          </cell>
          <cell r="B236">
            <v>45864</v>
          </cell>
          <cell r="C236">
            <v>0</v>
          </cell>
          <cell r="D236">
            <v>2613.6939171498152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</row>
        <row r="237">
          <cell r="A237">
            <v>220</v>
          </cell>
          <cell r="B237">
            <v>45895</v>
          </cell>
          <cell r="C237">
            <v>0</v>
          </cell>
          <cell r="D237">
            <v>2613.6939171498152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</row>
        <row r="238">
          <cell r="A238">
            <v>221</v>
          </cell>
          <cell r="B238">
            <v>45926</v>
          </cell>
          <cell r="C238">
            <v>0</v>
          </cell>
          <cell r="D238">
            <v>2613.6939171498152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</row>
        <row r="239">
          <cell r="A239">
            <v>222</v>
          </cell>
          <cell r="B239">
            <v>45956</v>
          </cell>
          <cell r="C239">
            <v>0</v>
          </cell>
          <cell r="D239">
            <v>2613.6939171498152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</row>
        <row r="240">
          <cell r="A240">
            <v>223</v>
          </cell>
          <cell r="B240">
            <v>45987</v>
          </cell>
          <cell r="C240">
            <v>0</v>
          </cell>
          <cell r="D240">
            <v>2613.6939171498152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</row>
        <row r="241">
          <cell r="A241">
            <v>224</v>
          </cell>
          <cell r="B241">
            <v>46017</v>
          </cell>
          <cell r="C241">
            <v>0</v>
          </cell>
          <cell r="D241">
            <v>2613.6939171498152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</row>
        <row r="242">
          <cell r="A242">
            <v>225</v>
          </cell>
          <cell r="B242">
            <v>46048</v>
          </cell>
          <cell r="C242">
            <v>0</v>
          </cell>
          <cell r="D242">
            <v>2613.6939171498152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</row>
        <row r="243">
          <cell r="A243">
            <v>226</v>
          </cell>
          <cell r="B243">
            <v>46079</v>
          </cell>
          <cell r="C243">
            <v>0</v>
          </cell>
          <cell r="D243">
            <v>2613.6939171498152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</row>
        <row r="244">
          <cell r="A244">
            <v>227</v>
          </cell>
          <cell r="B244">
            <v>46107</v>
          </cell>
          <cell r="C244">
            <v>0</v>
          </cell>
          <cell r="D244">
            <v>2613.6939171498152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</row>
        <row r="245">
          <cell r="A245">
            <v>228</v>
          </cell>
          <cell r="B245">
            <v>46138</v>
          </cell>
          <cell r="C245">
            <v>0</v>
          </cell>
          <cell r="D245">
            <v>2613.6939171498152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</row>
        <row r="246">
          <cell r="A246">
            <v>229</v>
          </cell>
          <cell r="B246">
            <v>46168</v>
          </cell>
          <cell r="C246">
            <v>0</v>
          </cell>
          <cell r="D246">
            <v>2613.6939171498152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</row>
        <row r="247">
          <cell r="A247">
            <v>230</v>
          </cell>
          <cell r="B247">
            <v>46199</v>
          </cell>
          <cell r="C247">
            <v>0</v>
          </cell>
          <cell r="D247">
            <v>2613.6939171498152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</row>
        <row r="248">
          <cell r="A248">
            <v>231</v>
          </cell>
          <cell r="B248">
            <v>46229</v>
          </cell>
          <cell r="C248">
            <v>0</v>
          </cell>
          <cell r="D248">
            <v>2613.6939171498152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</row>
        <row r="249">
          <cell r="A249">
            <v>232</v>
          </cell>
          <cell r="B249">
            <v>46260</v>
          </cell>
          <cell r="C249">
            <v>0</v>
          </cell>
          <cell r="D249">
            <v>2613.6939171498152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</row>
        <row r="250">
          <cell r="A250">
            <v>233</v>
          </cell>
          <cell r="B250">
            <v>46291</v>
          </cell>
          <cell r="C250">
            <v>0</v>
          </cell>
          <cell r="D250">
            <v>2613.6939171498152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</row>
        <row r="251">
          <cell r="A251">
            <v>234</v>
          </cell>
          <cell r="B251">
            <v>46321</v>
          </cell>
          <cell r="C251">
            <v>0</v>
          </cell>
          <cell r="D251">
            <v>2613.6939171498152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</row>
        <row r="252">
          <cell r="A252">
            <v>235</v>
          </cell>
          <cell r="B252">
            <v>46352</v>
          </cell>
          <cell r="C252">
            <v>0</v>
          </cell>
          <cell r="D252">
            <v>2613.6939171498152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</row>
        <row r="253">
          <cell r="A253">
            <v>236</v>
          </cell>
          <cell r="B253">
            <v>46382</v>
          </cell>
          <cell r="C253">
            <v>0</v>
          </cell>
          <cell r="D253">
            <v>2613.6939171498152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>
            <v>237</v>
          </cell>
          <cell r="B254">
            <v>46413</v>
          </cell>
          <cell r="C254">
            <v>0</v>
          </cell>
          <cell r="D254">
            <v>2613.6939171498152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</row>
        <row r="255">
          <cell r="A255">
            <v>238</v>
          </cell>
          <cell r="B255">
            <v>46444</v>
          </cell>
          <cell r="C255">
            <v>0</v>
          </cell>
          <cell r="D255">
            <v>2613.6939171498152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</row>
        <row r="256">
          <cell r="A256">
            <v>239</v>
          </cell>
          <cell r="B256">
            <v>46472</v>
          </cell>
          <cell r="C256">
            <v>0</v>
          </cell>
          <cell r="D256">
            <v>2613.6939171498152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</row>
        <row r="257">
          <cell r="A257">
            <v>240</v>
          </cell>
          <cell r="B257">
            <v>46503</v>
          </cell>
          <cell r="C257">
            <v>0</v>
          </cell>
          <cell r="D257">
            <v>2613.6939171498152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</row>
        <row r="258">
          <cell r="A258">
            <v>241</v>
          </cell>
          <cell r="B258">
            <v>46533</v>
          </cell>
          <cell r="C258">
            <v>0</v>
          </cell>
          <cell r="D258">
            <v>2613.6939171498152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</row>
        <row r="259">
          <cell r="A259">
            <v>242</v>
          </cell>
          <cell r="B259">
            <v>46564</v>
          </cell>
          <cell r="C259">
            <v>0</v>
          </cell>
          <cell r="D259">
            <v>2613.6939171498152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>
            <v>243</v>
          </cell>
          <cell r="B260">
            <v>46594</v>
          </cell>
          <cell r="C260">
            <v>0</v>
          </cell>
          <cell r="D260">
            <v>2613.6939171498152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</row>
        <row r="261">
          <cell r="A261">
            <v>244</v>
          </cell>
          <cell r="B261">
            <v>46625</v>
          </cell>
          <cell r="C261">
            <v>0</v>
          </cell>
          <cell r="D261">
            <v>2613.6939171498152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</row>
        <row r="262">
          <cell r="A262">
            <v>245</v>
          </cell>
          <cell r="B262">
            <v>46656</v>
          </cell>
          <cell r="C262">
            <v>0</v>
          </cell>
          <cell r="D262">
            <v>2613.6939171498152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</row>
        <row r="263">
          <cell r="A263">
            <v>246</v>
          </cell>
          <cell r="B263">
            <v>46686</v>
          </cell>
          <cell r="C263">
            <v>0</v>
          </cell>
          <cell r="D263">
            <v>2613.6939171498152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</row>
        <row r="264">
          <cell r="A264">
            <v>247</v>
          </cell>
          <cell r="B264">
            <v>46717</v>
          </cell>
          <cell r="C264">
            <v>0</v>
          </cell>
          <cell r="D264">
            <v>2613.6939171498152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</row>
        <row r="265">
          <cell r="A265">
            <v>248</v>
          </cell>
          <cell r="B265">
            <v>46747</v>
          </cell>
          <cell r="C265">
            <v>0</v>
          </cell>
          <cell r="D265">
            <v>2613.6939171498152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</row>
        <row r="266">
          <cell r="A266">
            <v>249</v>
          </cell>
          <cell r="B266">
            <v>46778</v>
          </cell>
          <cell r="C266">
            <v>0</v>
          </cell>
          <cell r="D266">
            <v>2613.6939171498152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</row>
        <row r="267">
          <cell r="A267">
            <v>250</v>
          </cell>
          <cell r="B267">
            <v>46809</v>
          </cell>
          <cell r="C267">
            <v>0</v>
          </cell>
          <cell r="D267">
            <v>2613.6939171498152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</row>
        <row r="268">
          <cell r="A268">
            <v>251</v>
          </cell>
          <cell r="B268">
            <v>46838</v>
          </cell>
          <cell r="C268">
            <v>0</v>
          </cell>
          <cell r="D268">
            <v>2613.6939171498152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</row>
        <row r="269">
          <cell r="A269">
            <v>252</v>
          </cell>
          <cell r="B269">
            <v>46869</v>
          </cell>
          <cell r="C269">
            <v>0</v>
          </cell>
          <cell r="D269">
            <v>2613.6939171498152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</row>
        <row r="270">
          <cell r="A270">
            <v>253</v>
          </cell>
          <cell r="B270">
            <v>46899</v>
          </cell>
          <cell r="C270">
            <v>0</v>
          </cell>
          <cell r="D270">
            <v>2613.6939171498152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</row>
        <row r="271">
          <cell r="A271">
            <v>254</v>
          </cell>
          <cell r="B271">
            <v>46930</v>
          </cell>
          <cell r="C271">
            <v>0</v>
          </cell>
          <cell r="D271">
            <v>2613.6939171498152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</row>
        <row r="272">
          <cell r="A272">
            <v>255</v>
          </cell>
          <cell r="B272">
            <v>46960</v>
          </cell>
          <cell r="C272">
            <v>0</v>
          </cell>
          <cell r="D272">
            <v>2613.6939171498152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</row>
        <row r="273">
          <cell r="A273">
            <v>256</v>
          </cell>
          <cell r="B273">
            <v>46991</v>
          </cell>
          <cell r="C273">
            <v>0</v>
          </cell>
          <cell r="D273">
            <v>2613.6939171498152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</row>
        <row r="274">
          <cell r="A274">
            <v>257</v>
          </cell>
          <cell r="B274">
            <v>47022</v>
          </cell>
          <cell r="C274">
            <v>0</v>
          </cell>
          <cell r="D274">
            <v>2613.6939171498152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</row>
        <row r="275">
          <cell r="A275">
            <v>258</v>
          </cell>
          <cell r="B275">
            <v>47052</v>
          </cell>
          <cell r="C275">
            <v>0</v>
          </cell>
          <cell r="D275">
            <v>2613.6939171498152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</row>
        <row r="276">
          <cell r="A276">
            <v>259</v>
          </cell>
          <cell r="B276">
            <v>47083</v>
          </cell>
          <cell r="C276">
            <v>0</v>
          </cell>
          <cell r="D276">
            <v>2613.6939171498152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</row>
        <row r="277">
          <cell r="A277">
            <v>260</v>
          </cell>
          <cell r="B277">
            <v>47113</v>
          </cell>
          <cell r="C277">
            <v>0</v>
          </cell>
          <cell r="D277">
            <v>2613.6939171498152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</row>
        <row r="278">
          <cell r="A278">
            <v>261</v>
          </cell>
          <cell r="B278">
            <v>47144</v>
          </cell>
          <cell r="C278">
            <v>0</v>
          </cell>
          <cell r="D278">
            <v>2613.6939171498152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</row>
        <row r="279">
          <cell r="A279">
            <v>262</v>
          </cell>
          <cell r="B279">
            <v>47175</v>
          </cell>
          <cell r="C279">
            <v>0</v>
          </cell>
          <cell r="D279">
            <v>2613.6939171498152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</row>
        <row r="280">
          <cell r="A280">
            <v>263</v>
          </cell>
          <cell r="B280">
            <v>47203</v>
          </cell>
          <cell r="C280">
            <v>0</v>
          </cell>
          <cell r="D280">
            <v>2613.6939171498152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>
            <v>264</v>
          </cell>
          <cell r="B281">
            <v>47234</v>
          </cell>
          <cell r="C281">
            <v>0</v>
          </cell>
          <cell r="D281">
            <v>2613.6939171498152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</row>
        <row r="282">
          <cell r="A282">
            <v>265</v>
          </cell>
          <cell r="B282">
            <v>47264</v>
          </cell>
          <cell r="C282">
            <v>0</v>
          </cell>
          <cell r="D282">
            <v>2613.6939171498152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</row>
        <row r="283">
          <cell r="A283">
            <v>266</v>
          </cell>
          <cell r="B283">
            <v>47295</v>
          </cell>
          <cell r="C283">
            <v>0</v>
          </cell>
          <cell r="D283">
            <v>2613.6939171498152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</row>
        <row r="284">
          <cell r="A284">
            <v>267</v>
          </cell>
          <cell r="B284">
            <v>47325</v>
          </cell>
          <cell r="C284">
            <v>0</v>
          </cell>
          <cell r="D284">
            <v>2613.6939171498152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</row>
        <row r="285">
          <cell r="A285">
            <v>268</v>
          </cell>
          <cell r="B285">
            <v>47356</v>
          </cell>
          <cell r="C285">
            <v>0</v>
          </cell>
          <cell r="D285">
            <v>2613.6939171498152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</row>
        <row r="286">
          <cell r="A286">
            <v>269</v>
          </cell>
          <cell r="B286">
            <v>47387</v>
          </cell>
          <cell r="C286">
            <v>0</v>
          </cell>
          <cell r="D286">
            <v>2613.6939171498152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</row>
        <row r="287">
          <cell r="A287">
            <v>270</v>
          </cell>
          <cell r="B287">
            <v>47417</v>
          </cell>
          <cell r="C287">
            <v>0</v>
          </cell>
          <cell r="D287">
            <v>2613.6939171498152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</row>
        <row r="288">
          <cell r="A288">
            <v>271</v>
          </cell>
          <cell r="B288">
            <v>47448</v>
          </cell>
          <cell r="C288">
            <v>0</v>
          </cell>
          <cell r="D288">
            <v>2613.6939171498152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</row>
        <row r="289">
          <cell r="A289">
            <v>272</v>
          </cell>
          <cell r="B289">
            <v>47478</v>
          </cell>
          <cell r="C289">
            <v>0</v>
          </cell>
          <cell r="D289">
            <v>2613.6939171498152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</row>
        <row r="290">
          <cell r="A290">
            <v>273</v>
          </cell>
          <cell r="B290">
            <v>47509</v>
          </cell>
          <cell r="C290">
            <v>0</v>
          </cell>
          <cell r="D290">
            <v>2613.6939171498152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</row>
        <row r="291">
          <cell r="A291">
            <v>274</v>
          </cell>
          <cell r="B291">
            <v>47540</v>
          </cell>
          <cell r="C291">
            <v>0</v>
          </cell>
          <cell r="D291">
            <v>2613.6939171498152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</row>
        <row r="292">
          <cell r="A292">
            <v>275</v>
          </cell>
          <cell r="B292">
            <v>47568</v>
          </cell>
          <cell r="C292">
            <v>0</v>
          </cell>
          <cell r="D292">
            <v>2613.6939171498152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</row>
        <row r="293">
          <cell r="A293">
            <v>276</v>
          </cell>
          <cell r="B293">
            <v>47599</v>
          </cell>
          <cell r="C293">
            <v>0</v>
          </cell>
          <cell r="D293">
            <v>2613.6939171498152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</row>
        <row r="294">
          <cell r="A294">
            <v>277</v>
          </cell>
          <cell r="B294">
            <v>47629</v>
          </cell>
          <cell r="C294">
            <v>0</v>
          </cell>
          <cell r="D294">
            <v>2613.6939171498152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</row>
        <row r="295">
          <cell r="A295">
            <v>278</v>
          </cell>
          <cell r="B295">
            <v>47660</v>
          </cell>
          <cell r="C295">
            <v>0</v>
          </cell>
          <cell r="D295">
            <v>2613.6939171498152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</row>
        <row r="296">
          <cell r="A296">
            <v>279</v>
          </cell>
          <cell r="B296">
            <v>47690</v>
          </cell>
          <cell r="C296">
            <v>0</v>
          </cell>
          <cell r="D296">
            <v>2613.6939171498152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</row>
        <row r="297">
          <cell r="A297">
            <v>280</v>
          </cell>
          <cell r="B297">
            <v>47721</v>
          </cell>
          <cell r="C297">
            <v>0</v>
          </cell>
          <cell r="D297">
            <v>2613.6939171498152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</row>
        <row r="298">
          <cell r="A298">
            <v>281</v>
          </cell>
          <cell r="B298">
            <v>47752</v>
          </cell>
          <cell r="C298">
            <v>0</v>
          </cell>
          <cell r="D298">
            <v>2613.6939171498152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</row>
        <row r="299">
          <cell r="A299">
            <v>282</v>
          </cell>
          <cell r="B299">
            <v>47782</v>
          </cell>
          <cell r="C299">
            <v>0</v>
          </cell>
          <cell r="D299">
            <v>2613.6939171498152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>
            <v>283</v>
          </cell>
          <cell r="B300">
            <v>47813</v>
          </cell>
          <cell r="C300">
            <v>0</v>
          </cell>
          <cell r="D300">
            <v>2613.6939171498152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>
            <v>284</v>
          </cell>
          <cell r="B301">
            <v>47843</v>
          </cell>
          <cell r="C301">
            <v>0</v>
          </cell>
          <cell r="D301">
            <v>2613.6939171498152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</row>
        <row r="302">
          <cell r="A302">
            <v>285</v>
          </cell>
          <cell r="B302">
            <v>47874</v>
          </cell>
          <cell r="C302">
            <v>0</v>
          </cell>
          <cell r="D302">
            <v>2613.6939171498152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</row>
        <row r="303">
          <cell r="A303">
            <v>286</v>
          </cell>
          <cell r="B303">
            <v>47905</v>
          </cell>
          <cell r="C303">
            <v>0</v>
          </cell>
          <cell r="D303">
            <v>2613.6939171498152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</row>
        <row r="304">
          <cell r="A304">
            <v>287</v>
          </cell>
          <cell r="B304">
            <v>47933</v>
          </cell>
          <cell r="C304">
            <v>0</v>
          </cell>
          <cell r="D304">
            <v>2613.6939171498152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</row>
        <row r="305">
          <cell r="A305">
            <v>288</v>
          </cell>
          <cell r="B305">
            <v>47964</v>
          </cell>
          <cell r="C305">
            <v>0</v>
          </cell>
          <cell r="D305">
            <v>2613.6939171498152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</row>
        <row r="306">
          <cell r="A306">
            <v>289</v>
          </cell>
          <cell r="B306">
            <v>47994</v>
          </cell>
          <cell r="C306">
            <v>0</v>
          </cell>
          <cell r="D306">
            <v>2613.6939171498152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</row>
        <row r="307">
          <cell r="A307">
            <v>290</v>
          </cell>
          <cell r="B307">
            <v>48025</v>
          </cell>
          <cell r="C307">
            <v>0</v>
          </cell>
          <cell r="D307">
            <v>2613.6939171498152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</row>
        <row r="308">
          <cell r="A308">
            <v>291</v>
          </cell>
          <cell r="B308">
            <v>48055</v>
          </cell>
          <cell r="C308">
            <v>0</v>
          </cell>
          <cell r="D308">
            <v>2613.6939171498152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</row>
        <row r="309">
          <cell r="A309">
            <v>292</v>
          </cell>
          <cell r="B309">
            <v>48086</v>
          </cell>
          <cell r="C309">
            <v>0</v>
          </cell>
          <cell r="D309">
            <v>2613.6939171498152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</row>
        <row r="310">
          <cell r="A310">
            <v>293</v>
          </cell>
          <cell r="B310">
            <v>48117</v>
          </cell>
          <cell r="C310">
            <v>0</v>
          </cell>
          <cell r="D310">
            <v>2613.6939171498152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</row>
        <row r="311">
          <cell r="A311">
            <v>294</v>
          </cell>
          <cell r="B311">
            <v>48147</v>
          </cell>
          <cell r="C311">
            <v>0</v>
          </cell>
          <cell r="D311">
            <v>2613.6939171498152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</row>
        <row r="312">
          <cell r="A312">
            <v>295</v>
          </cell>
          <cell r="B312">
            <v>48178</v>
          </cell>
          <cell r="C312">
            <v>0</v>
          </cell>
          <cell r="D312">
            <v>2613.6939171498152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</row>
        <row r="313">
          <cell r="A313">
            <v>296</v>
          </cell>
          <cell r="B313">
            <v>48208</v>
          </cell>
          <cell r="C313">
            <v>0</v>
          </cell>
          <cell r="D313">
            <v>2613.6939171498152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</row>
        <row r="314">
          <cell r="A314">
            <v>297</v>
          </cell>
          <cell r="B314">
            <v>48239</v>
          </cell>
          <cell r="C314">
            <v>0</v>
          </cell>
          <cell r="D314">
            <v>2613.6939171498152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</row>
        <row r="315">
          <cell r="A315">
            <v>298</v>
          </cell>
          <cell r="B315">
            <v>48270</v>
          </cell>
          <cell r="C315">
            <v>0</v>
          </cell>
          <cell r="D315">
            <v>2613.6939171498152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</row>
        <row r="316">
          <cell r="A316">
            <v>299</v>
          </cell>
          <cell r="B316">
            <v>48299</v>
          </cell>
          <cell r="C316">
            <v>0</v>
          </cell>
          <cell r="D316">
            <v>2613.6939171498152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</row>
        <row r="317">
          <cell r="A317">
            <v>300</v>
          </cell>
          <cell r="B317">
            <v>48330</v>
          </cell>
          <cell r="C317">
            <v>0</v>
          </cell>
          <cell r="D317">
            <v>2613.6939171498152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</row>
        <row r="318">
          <cell r="A318">
            <v>301</v>
          </cell>
          <cell r="B318">
            <v>48360</v>
          </cell>
          <cell r="C318">
            <v>0</v>
          </cell>
          <cell r="D318">
            <v>2613.6939171498152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</row>
        <row r="319">
          <cell r="A319">
            <v>302</v>
          </cell>
          <cell r="B319">
            <v>48391</v>
          </cell>
          <cell r="C319">
            <v>0</v>
          </cell>
          <cell r="D319">
            <v>2613.6939171498152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</row>
        <row r="320">
          <cell r="A320">
            <v>303</v>
          </cell>
          <cell r="B320">
            <v>48421</v>
          </cell>
          <cell r="C320">
            <v>0</v>
          </cell>
          <cell r="D320">
            <v>2613.6939171498152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</row>
        <row r="321">
          <cell r="A321">
            <v>304</v>
          </cell>
          <cell r="B321">
            <v>48452</v>
          </cell>
          <cell r="C321">
            <v>0</v>
          </cell>
          <cell r="D321">
            <v>2613.6939171498152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</row>
        <row r="322">
          <cell r="A322">
            <v>305</v>
          </cell>
          <cell r="B322">
            <v>48483</v>
          </cell>
          <cell r="C322">
            <v>0</v>
          </cell>
          <cell r="D322">
            <v>2613.6939171498152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</row>
        <row r="323">
          <cell r="A323">
            <v>306</v>
          </cell>
          <cell r="B323">
            <v>48513</v>
          </cell>
          <cell r="C323">
            <v>0</v>
          </cell>
          <cell r="D323">
            <v>2613.6939171498152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</row>
        <row r="324">
          <cell r="A324">
            <v>307</v>
          </cell>
          <cell r="B324">
            <v>48544</v>
          </cell>
          <cell r="C324">
            <v>0</v>
          </cell>
          <cell r="D324">
            <v>2613.6939171498152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</row>
        <row r="325">
          <cell r="A325">
            <v>308</v>
          </cell>
          <cell r="B325">
            <v>48574</v>
          </cell>
          <cell r="C325">
            <v>0</v>
          </cell>
          <cell r="D325">
            <v>2613.6939171498152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</row>
        <row r="326">
          <cell r="A326">
            <v>309</v>
          </cell>
          <cell r="B326">
            <v>48605</v>
          </cell>
          <cell r="C326">
            <v>0</v>
          </cell>
          <cell r="D326">
            <v>2613.6939171498152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</row>
        <row r="327">
          <cell r="A327">
            <v>310</v>
          </cell>
          <cell r="B327">
            <v>48636</v>
          </cell>
          <cell r="C327">
            <v>0</v>
          </cell>
          <cell r="D327">
            <v>2613.6939171498152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</row>
        <row r="328">
          <cell r="A328">
            <v>311</v>
          </cell>
          <cell r="B328">
            <v>48664</v>
          </cell>
          <cell r="C328">
            <v>0</v>
          </cell>
          <cell r="D328">
            <v>2613.6939171498152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</row>
        <row r="329">
          <cell r="A329">
            <v>312</v>
          </cell>
          <cell r="B329">
            <v>48695</v>
          </cell>
          <cell r="C329">
            <v>0</v>
          </cell>
          <cell r="D329">
            <v>2613.6939171498152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</row>
        <row r="330">
          <cell r="A330">
            <v>313</v>
          </cell>
          <cell r="B330">
            <v>48725</v>
          </cell>
          <cell r="C330">
            <v>0</v>
          </cell>
          <cell r="D330">
            <v>2613.6939171498152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</row>
        <row r="331">
          <cell r="A331">
            <v>314</v>
          </cell>
          <cell r="B331">
            <v>48756</v>
          </cell>
          <cell r="C331">
            <v>0</v>
          </cell>
          <cell r="D331">
            <v>2613.6939171498152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</row>
        <row r="332">
          <cell r="A332">
            <v>315</v>
          </cell>
          <cell r="B332">
            <v>48786</v>
          </cell>
          <cell r="C332">
            <v>0</v>
          </cell>
          <cell r="D332">
            <v>2613.6939171498152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</row>
        <row r="333">
          <cell r="A333">
            <v>316</v>
          </cell>
          <cell r="B333">
            <v>48817</v>
          </cell>
          <cell r="C333">
            <v>0</v>
          </cell>
          <cell r="D333">
            <v>2613.6939171498152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</row>
        <row r="334">
          <cell r="A334">
            <v>317</v>
          </cell>
          <cell r="B334">
            <v>48848</v>
          </cell>
          <cell r="C334">
            <v>0</v>
          </cell>
          <cell r="D334">
            <v>2613.6939171498152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</row>
        <row r="335">
          <cell r="A335">
            <v>318</v>
          </cell>
          <cell r="B335">
            <v>48878</v>
          </cell>
          <cell r="C335">
            <v>0</v>
          </cell>
          <cell r="D335">
            <v>2613.6939171498152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A336">
            <v>319</v>
          </cell>
          <cell r="B336">
            <v>48909</v>
          </cell>
          <cell r="C336">
            <v>0</v>
          </cell>
          <cell r="D336">
            <v>2613.6939171498152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</row>
        <row r="337">
          <cell r="A337">
            <v>320</v>
          </cell>
          <cell r="B337">
            <v>48939</v>
          </cell>
          <cell r="C337">
            <v>0</v>
          </cell>
          <cell r="D337">
            <v>2613.6939171498152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</row>
        <row r="338">
          <cell r="A338">
            <v>321</v>
          </cell>
          <cell r="B338">
            <v>48970</v>
          </cell>
          <cell r="C338">
            <v>0</v>
          </cell>
          <cell r="D338">
            <v>2613.6939171498152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</row>
        <row r="339">
          <cell r="A339">
            <v>322</v>
          </cell>
          <cell r="B339">
            <v>49001</v>
          </cell>
          <cell r="C339">
            <v>0</v>
          </cell>
          <cell r="D339">
            <v>2613.6939171498152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</row>
        <row r="340">
          <cell r="A340">
            <v>323</v>
          </cell>
          <cell r="B340">
            <v>49029</v>
          </cell>
          <cell r="C340">
            <v>0</v>
          </cell>
          <cell r="D340">
            <v>2613.6939171498152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</row>
        <row r="341">
          <cell r="A341">
            <v>324</v>
          </cell>
          <cell r="B341">
            <v>49060</v>
          </cell>
          <cell r="C341">
            <v>0</v>
          </cell>
          <cell r="D341">
            <v>2613.6939171498152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</row>
        <row r="342">
          <cell r="A342">
            <v>325</v>
          </cell>
          <cell r="B342">
            <v>49090</v>
          </cell>
          <cell r="C342">
            <v>0</v>
          </cell>
          <cell r="D342">
            <v>2613.6939171498152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</row>
        <row r="343">
          <cell r="A343">
            <v>326</v>
          </cell>
          <cell r="B343">
            <v>49121</v>
          </cell>
          <cell r="C343">
            <v>0</v>
          </cell>
          <cell r="D343">
            <v>2613.6939171498152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</row>
        <row r="344">
          <cell r="A344">
            <v>327</v>
          </cell>
          <cell r="B344">
            <v>49151</v>
          </cell>
          <cell r="C344">
            <v>0</v>
          </cell>
          <cell r="D344">
            <v>2613.6939171498152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A345">
            <v>328</v>
          </cell>
          <cell r="B345">
            <v>49182</v>
          </cell>
          <cell r="C345">
            <v>0</v>
          </cell>
          <cell r="D345">
            <v>2613.6939171498152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</row>
        <row r="346">
          <cell r="A346">
            <v>329</v>
          </cell>
          <cell r="B346">
            <v>49213</v>
          </cell>
          <cell r="C346">
            <v>0</v>
          </cell>
          <cell r="D346">
            <v>2613.6939171498152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</row>
        <row r="347">
          <cell r="A347">
            <v>330</v>
          </cell>
          <cell r="B347">
            <v>49243</v>
          </cell>
          <cell r="C347">
            <v>0</v>
          </cell>
          <cell r="D347">
            <v>2613.6939171498152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</row>
        <row r="348">
          <cell r="A348">
            <v>331</v>
          </cell>
          <cell r="B348">
            <v>49274</v>
          </cell>
          <cell r="C348">
            <v>0</v>
          </cell>
          <cell r="D348">
            <v>2613.6939171498152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</row>
        <row r="349">
          <cell r="A349">
            <v>332</v>
          </cell>
          <cell r="B349">
            <v>49304</v>
          </cell>
          <cell r="C349">
            <v>0</v>
          </cell>
          <cell r="D349">
            <v>2613.6939171498152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</row>
        <row r="350">
          <cell r="A350">
            <v>333</v>
          </cell>
          <cell r="B350">
            <v>49335</v>
          </cell>
          <cell r="C350">
            <v>0</v>
          </cell>
          <cell r="D350">
            <v>2613.6939171498152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</row>
        <row r="351">
          <cell r="A351">
            <v>334</v>
          </cell>
          <cell r="B351">
            <v>49366</v>
          </cell>
          <cell r="C351">
            <v>0</v>
          </cell>
          <cell r="D351">
            <v>2613.6939171498152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</row>
        <row r="352">
          <cell r="A352">
            <v>335</v>
          </cell>
          <cell r="B352">
            <v>49394</v>
          </cell>
          <cell r="C352">
            <v>0</v>
          </cell>
          <cell r="D352">
            <v>2613.6939171498152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</row>
        <row r="353">
          <cell r="A353">
            <v>336</v>
          </cell>
          <cell r="B353">
            <v>49425</v>
          </cell>
          <cell r="C353">
            <v>0</v>
          </cell>
          <cell r="D353">
            <v>2613.6939171498152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</row>
        <row r="354">
          <cell r="A354">
            <v>337</v>
          </cell>
          <cell r="B354">
            <v>49455</v>
          </cell>
          <cell r="C354">
            <v>0</v>
          </cell>
          <cell r="D354">
            <v>2613.6939171498152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</row>
        <row r="355">
          <cell r="A355">
            <v>338</v>
          </cell>
          <cell r="B355">
            <v>49486</v>
          </cell>
          <cell r="C355">
            <v>0</v>
          </cell>
          <cell r="D355">
            <v>2613.6939171498152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</row>
        <row r="356">
          <cell r="A356">
            <v>339</v>
          </cell>
          <cell r="B356">
            <v>49516</v>
          </cell>
          <cell r="C356">
            <v>0</v>
          </cell>
          <cell r="D356">
            <v>2613.6939171498152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</row>
        <row r="357">
          <cell r="A357">
            <v>340</v>
          </cell>
          <cell r="B357">
            <v>49547</v>
          </cell>
          <cell r="C357">
            <v>0</v>
          </cell>
          <cell r="D357">
            <v>2613.6939171498152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</row>
        <row r="358">
          <cell r="A358">
            <v>341</v>
          </cell>
          <cell r="B358">
            <v>49578</v>
          </cell>
          <cell r="C358">
            <v>0</v>
          </cell>
          <cell r="D358">
            <v>2613.6939171498152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</row>
        <row r="359">
          <cell r="A359">
            <v>342</v>
          </cell>
          <cell r="B359">
            <v>49608</v>
          </cell>
          <cell r="C359">
            <v>0</v>
          </cell>
          <cell r="D359">
            <v>2613.6939171498152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</row>
        <row r="360">
          <cell r="A360">
            <v>343</v>
          </cell>
          <cell r="B360">
            <v>49639</v>
          </cell>
          <cell r="C360">
            <v>0</v>
          </cell>
          <cell r="D360">
            <v>2613.6939171498152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</row>
        <row r="361">
          <cell r="A361">
            <v>344</v>
          </cell>
          <cell r="B361">
            <v>49669</v>
          </cell>
          <cell r="C361">
            <v>0</v>
          </cell>
          <cell r="D361">
            <v>2613.6939171498152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</row>
        <row r="362">
          <cell r="A362">
            <v>345</v>
          </cell>
          <cell r="B362">
            <v>49700</v>
          </cell>
          <cell r="C362">
            <v>0</v>
          </cell>
          <cell r="D362">
            <v>2613.6939171498152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</row>
        <row r="363">
          <cell r="A363">
            <v>346</v>
          </cell>
          <cell r="B363">
            <v>49731</v>
          </cell>
          <cell r="C363">
            <v>0</v>
          </cell>
          <cell r="D363">
            <v>2613.6939171498152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</row>
        <row r="364">
          <cell r="A364">
            <v>347</v>
          </cell>
          <cell r="B364">
            <v>49760</v>
          </cell>
          <cell r="C364">
            <v>0</v>
          </cell>
          <cell r="D364">
            <v>2613.6939171498152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</row>
        <row r="365">
          <cell r="A365">
            <v>348</v>
          </cell>
          <cell r="B365">
            <v>49791</v>
          </cell>
          <cell r="C365">
            <v>0</v>
          </cell>
          <cell r="D365">
            <v>2613.6939171498152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</row>
        <row r="366">
          <cell r="A366">
            <v>349</v>
          </cell>
          <cell r="B366">
            <v>49821</v>
          </cell>
          <cell r="C366">
            <v>0</v>
          </cell>
          <cell r="D366">
            <v>2613.6939171498152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</row>
        <row r="367">
          <cell r="A367">
            <v>350</v>
          </cell>
          <cell r="B367">
            <v>49852</v>
          </cell>
          <cell r="C367">
            <v>0</v>
          </cell>
          <cell r="D367">
            <v>2613.6939171498152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</row>
        <row r="368">
          <cell r="A368">
            <v>351</v>
          </cell>
          <cell r="B368">
            <v>49882</v>
          </cell>
          <cell r="C368">
            <v>0</v>
          </cell>
          <cell r="D368">
            <v>2613.6939171498152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</row>
        <row r="369">
          <cell r="A369">
            <v>352</v>
          </cell>
          <cell r="B369">
            <v>49913</v>
          </cell>
          <cell r="C369">
            <v>0</v>
          </cell>
          <cell r="D369">
            <v>2613.6939171498152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</row>
        <row r="370">
          <cell r="A370">
            <v>353</v>
          </cell>
          <cell r="B370">
            <v>49944</v>
          </cell>
          <cell r="C370">
            <v>0</v>
          </cell>
          <cell r="D370">
            <v>2613.6939171498152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</row>
        <row r="371">
          <cell r="A371">
            <v>354</v>
          </cell>
          <cell r="B371">
            <v>49974</v>
          </cell>
          <cell r="C371">
            <v>0</v>
          </cell>
          <cell r="D371">
            <v>2613.6939171498152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</row>
        <row r="372">
          <cell r="A372">
            <v>355</v>
          </cell>
          <cell r="B372">
            <v>50005</v>
          </cell>
          <cell r="C372">
            <v>0</v>
          </cell>
          <cell r="D372">
            <v>2613.6939171498152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</row>
        <row r="373">
          <cell r="A373">
            <v>356</v>
          </cell>
          <cell r="B373">
            <v>50035</v>
          </cell>
          <cell r="C373">
            <v>0</v>
          </cell>
          <cell r="D373">
            <v>2613.6939171498152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</row>
        <row r="374">
          <cell r="A374">
            <v>357</v>
          </cell>
          <cell r="B374">
            <v>50066</v>
          </cell>
          <cell r="C374">
            <v>0</v>
          </cell>
          <cell r="D374">
            <v>2613.6939171498152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</row>
        <row r="375">
          <cell r="A375">
            <v>358</v>
          </cell>
          <cell r="B375">
            <v>50097</v>
          </cell>
          <cell r="C375">
            <v>0</v>
          </cell>
          <cell r="D375">
            <v>2613.6939171498152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</row>
        <row r="376">
          <cell r="A376">
            <v>359</v>
          </cell>
          <cell r="B376">
            <v>50125</v>
          </cell>
          <cell r="C376">
            <v>0</v>
          </cell>
          <cell r="D376">
            <v>2613.6939171498152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</row>
        <row r="377">
          <cell r="A377">
            <v>360</v>
          </cell>
          <cell r="B377">
            <v>50156</v>
          </cell>
          <cell r="C377">
            <v>0</v>
          </cell>
          <cell r="D377">
            <v>2613.6939171498152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</row>
      </sheetData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x chaînés"/>
      <sheetName val="Tx de croissance"/>
      <sheetName val="Contribution"/>
      <sheetName val="prix constants"/>
    </sheetNames>
    <sheetDataSet>
      <sheetData sheetId="0"/>
      <sheetData sheetId="1">
        <row r="3">
          <cell r="AG3">
            <v>2010</v>
          </cell>
          <cell r="AN3">
            <v>2017</v>
          </cell>
        </row>
        <row r="4">
          <cell r="AG4">
            <v>1.6174451014794755</v>
          </cell>
          <cell r="AH4">
            <v>6.2207066933635424</v>
          </cell>
          <cell r="AI4">
            <v>-8.4091508536620729</v>
          </cell>
          <cell r="AJ4">
            <v>17.53748903995962</v>
          </cell>
          <cell r="AK4">
            <v>-2.2518095397527027</v>
          </cell>
          <cell r="AL4">
            <v>14.020755772458093</v>
          </cell>
          <cell r="AM4">
            <v>-18.607924388843898</v>
          </cell>
          <cell r="AN4">
            <v>19.506321493076449</v>
          </cell>
          <cell r="AO4">
            <v>4.4720012478552507</v>
          </cell>
          <cell r="AP4">
            <v>-3.9236871706826104</v>
          </cell>
          <cell r="AQ4">
            <v>-7.1302109679531096</v>
          </cell>
          <cell r="AR4">
            <v>19.038048431193854</v>
          </cell>
          <cell r="AS4">
            <v>-12.744668467278352</v>
          </cell>
        </row>
        <row r="5">
          <cell r="AG5">
            <v>2.2505856339076757</v>
          </cell>
          <cell r="AH5">
            <v>5.6830680473986872</v>
          </cell>
          <cell r="AI5">
            <v>-9.1221035201643925</v>
          </cell>
          <cell r="AJ5">
            <v>17.181447398085716</v>
          </cell>
          <cell r="AK5">
            <v>-2.1828067204420987</v>
          </cell>
          <cell r="AL5">
            <v>14.280374964645027</v>
          </cell>
          <cell r="AM5">
            <v>-19.678062771989978</v>
          </cell>
          <cell r="AN5">
            <v>21.528883329542879</v>
          </cell>
          <cell r="AO5">
            <v>5.5869126094148847</v>
          </cell>
          <cell r="AP5">
            <v>-5.0431210852664332</v>
          </cell>
          <cell r="AQ5">
            <v>-8.1258652650350811</v>
          </cell>
          <cell r="AR5">
            <v>19.490324013185976</v>
          </cell>
          <cell r="AS5">
            <v>-12.9352680897175</v>
          </cell>
        </row>
        <row r="6">
          <cell r="AG6">
            <v>-15.852669154632492</v>
          </cell>
          <cell r="AH6">
            <v>24.826388888888907</v>
          </cell>
          <cell r="AI6">
            <v>9.70992782241591</v>
          </cell>
          <cell r="AJ6">
            <v>26.83242311008911</v>
          </cell>
          <cell r="AK6">
            <v>-4.0458110295032874</v>
          </cell>
          <cell r="AL6">
            <v>8.5360648740930412</v>
          </cell>
          <cell r="AM6">
            <v>3.590357326038629</v>
          </cell>
          <cell r="AN6">
            <v>-9.2587601078166983</v>
          </cell>
          <cell r="AO6">
            <v>-12.460547910617336</v>
          </cell>
          <cell r="AP6">
            <v>13.761810044753853</v>
          </cell>
          <cell r="AQ6">
            <v>12.224418427854644</v>
          </cell>
          <cell r="AR6">
            <v>9.9103757325060382</v>
          </cell>
          <cell r="AS6">
            <v>-9.67814036656236</v>
          </cell>
        </row>
        <row r="7">
          <cell r="AG7"/>
          <cell r="AH7"/>
          <cell r="AI7"/>
          <cell r="AJ7"/>
          <cell r="AK7"/>
          <cell r="AL7">
            <v>1.7535240688876241</v>
          </cell>
          <cell r="AM7">
            <v>1.8950706443240151</v>
          </cell>
          <cell r="AN7">
            <v>3.3857659779619187</v>
          </cell>
          <cell r="AO7">
            <v>3.1471622093859786</v>
          </cell>
          <cell r="AP7">
            <v>4.0673662717853221</v>
          </cell>
          <cell r="AQ7">
            <v>-5.2316184221454121</v>
          </cell>
          <cell r="AR7">
            <v>7.0648715462756639</v>
          </cell>
          <cell r="AS7">
            <v>-1.7024705435195742</v>
          </cell>
        </row>
        <row r="8">
          <cell r="AG8">
            <v>42.115737905695028</v>
          </cell>
          <cell r="AH8">
            <v>4.9573631423143194</v>
          </cell>
          <cell r="AI8">
            <v>-2.1453396524486523</v>
          </cell>
          <cell r="AJ8">
            <v>-1.1968880909634994</v>
          </cell>
          <cell r="AK8">
            <v>3.0405967962167546</v>
          </cell>
          <cell r="AL8">
            <v>0.5242227042660863</v>
          </cell>
          <cell r="AM8">
            <v>3.3246414602346785</v>
          </cell>
          <cell r="AN8">
            <v>11.005899558772491</v>
          </cell>
          <cell r="AO8">
            <v>-0.78812052477292838</v>
          </cell>
          <cell r="AP8">
            <v>2.3137236038289544</v>
          </cell>
          <cell r="AQ8">
            <v>2.623577873675953</v>
          </cell>
          <cell r="AR8">
            <v>7.3293715108950108</v>
          </cell>
          <cell r="AS8">
            <v>-9.4452218289571181</v>
          </cell>
        </row>
        <row r="9">
          <cell r="AG9">
            <v>7.427104766862902</v>
          </cell>
          <cell r="AH9">
            <v>6.1357771986428222</v>
          </cell>
          <cell r="AI9">
            <v>1.2742347467701309</v>
          </cell>
          <cell r="AJ9">
            <v>-0.34725451899979554</v>
          </cell>
          <cell r="AK9">
            <v>4.0842883899631088</v>
          </cell>
          <cell r="AL9">
            <v>1.572789505192751</v>
          </cell>
          <cell r="AM9">
            <v>0.66482200226558597</v>
          </cell>
          <cell r="AN9">
            <v>3.3862519039540295</v>
          </cell>
          <cell r="AO9">
            <v>3.1686864831337314</v>
          </cell>
          <cell r="AP9">
            <v>3.3932349102038906</v>
          </cell>
          <cell r="AQ9">
            <v>-7.4365852459285069</v>
          </cell>
          <cell r="AR9">
            <v>7.7945985501612247</v>
          </cell>
          <cell r="AS9">
            <v>0.27807575741796153</v>
          </cell>
        </row>
        <row r="10">
          <cell r="AG10">
            <v>7.607212728404722</v>
          </cell>
          <cell r="AH10">
            <v>4.7845609503380127</v>
          </cell>
          <cell r="AI10">
            <v>4.6511103317401492</v>
          </cell>
          <cell r="AJ10">
            <v>3.3266274515834304</v>
          </cell>
          <cell r="AK10">
            <v>6.6394360473560177</v>
          </cell>
          <cell r="AL10">
            <v>2.7272055381734939</v>
          </cell>
          <cell r="AM10">
            <v>1.3707356202519616</v>
          </cell>
          <cell r="AN10">
            <v>5.9742563449467934</v>
          </cell>
          <cell r="AO10">
            <v>2.4019895266786717</v>
          </cell>
          <cell r="AP10">
            <v>1.6288066660053557</v>
          </cell>
          <cell r="AQ10">
            <v>0.14736925956904123</v>
          </cell>
          <cell r="AR10">
            <v>3.7344480939583979</v>
          </cell>
          <cell r="AS10">
            <v>3.6595067621320698</v>
          </cell>
        </row>
        <row r="11">
          <cell r="AG11">
            <v>1.0512059430690002</v>
          </cell>
          <cell r="AH11">
            <v>4.0392988401152685</v>
          </cell>
          <cell r="AI11">
            <v>1.6134154068169204</v>
          </cell>
          <cell r="AJ11">
            <v>-5.7511105964671128</v>
          </cell>
          <cell r="AK11">
            <v>4.3757314436938533</v>
          </cell>
          <cell r="AL11">
            <v>-1.1909319042150535</v>
          </cell>
          <cell r="AM11">
            <v>1.8039939587179088</v>
          </cell>
          <cell r="AN11">
            <v>-0.25065797719012739</v>
          </cell>
          <cell r="AO11">
            <v>1.1752854264607038</v>
          </cell>
          <cell r="AP11">
            <v>1.1613741573946346</v>
          </cell>
          <cell r="AQ11">
            <v>-18.958522078229013</v>
          </cell>
          <cell r="AR11">
            <v>11.631760644418865</v>
          </cell>
          <cell r="AS11">
            <v>9.0274001254967651</v>
          </cell>
        </row>
        <row r="14">
          <cell r="AG14">
            <v>28.124705208032207</v>
          </cell>
          <cell r="AH14">
            <v>6.252421224234328</v>
          </cell>
          <cell r="AI14">
            <v>-5.8353350342851051</v>
          </cell>
          <cell r="AJ14">
            <v>-6.5433236543842703</v>
          </cell>
          <cell r="AK14">
            <v>2.3498700305156994</v>
          </cell>
          <cell r="AL14">
            <v>-0.68920444418038018</v>
          </cell>
          <cell r="AM14">
            <v>-3.8831681262631146</v>
          </cell>
          <cell r="AN14">
            <v>11.318868701123064</v>
          </cell>
          <cell r="AO14">
            <v>5.658191926796774</v>
          </cell>
          <cell r="AP14">
            <v>5.4605553107095695</v>
          </cell>
          <cell r="AQ14">
            <v>7.1834892576747578</v>
          </cell>
          <cell r="AR14">
            <v>-1.4172909495849373</v>
          </cell>
          <cell r="AS14">
            <v>-8.3331432871901256</v>
          </cell>
        </row>
        <row r="16">
          <cell r="AG16">
            <v>6.7633991185574782</v>
          </cell>
          <cell r="AH16">
            <v>11.54982199059036</v>
          </cell>
          <cell r="AI16">
            <v>-1.2258877411644553</v>
          </cell>
          <cell r="AJ16">
            <v>1.8755187205911295</v>
          </cell>
          <cell r="AK16">
            <v>-2.3576549083864418</v>
          </cell>
          <cell r="AL16">
            <v>1.5990831195764832</v>
          </cell>
          <cell r="AM16">
            <v>0.48650586367593451</v>
          </cell>
          <cell r="AN16">
            <v>-0.34169676852484621</v>
          </cell>
          <cell r="AO16">
            <v>3.3836098541980997</v>
          </cell>
          <cell r="AP16">
            <v>7.2257488593532981</v>
          </cell>
          <cell r="AQ16">
            <v>-11.760800283286121</v>
          </cell>
          <cell r="AR16">
            <v>10.902557798685631</v>
          </cell>
          <cell r="AS16">
            <v>-4.4214533209701816</v>
          </cell>
        </row>
        <row r="17">
          <cell r="AG17">
            <v>7.0472996031369917</v>
          </cell>
          <cell r="AH17">
            <v>13.376210717888082</v>
          </cell>
          <cell r="AI17">
            <v>-3.8398057550901976</v>
          </cell>
          <cell r="AJ17">
            <v>-6.3553788909503028</v>
          </cell>
          <cell r="AK17">
            <v>3.1823115783012002</v>
          </cell>
          <cell r="AL17">
            <v>-2.0604283736460616</v>
          </cell>
          <cell r="AM17">
            <v>-0.37081752328389506</v>
          </cell>
          <cell r="AN17">
            <v>-2.0496946373295466</v>
          </cell>
          <cell r="AO17">
            <v>-1.7903476907109472</v>
          </cell>
          <cell r="AP17">
            <v>-1.7249594968073989</v>
          </cell>
          <cell r="AQ17">
            <v>-10.190964136003721</v>
          </cell>
          <cell r="AR17">
            <v>16.461890878800499</v>
          </cell>
          <cell r="AS17">
            <v>0.47812077746596238</v>
          </cell>
        </row>
        <row r="21">
          <cell r="AG21">
            <v>0.17922411522328652</v>
          </cell>
          <cell r="AH21">
            <v>16.131472056995477</v>
          </cell>
          <cell r="AI21">
            <v>15.845311531111616</v>
          </cell>
          <cell r="AJ21">
            <v>12.618263048984101</v>
          </cell>
          <cell r="AK21">
            <v>22.531579728449348</v>
          </cell>
          <cell r="AL21">
            <v>9.7049932242259995</v>
          </cell>
          <cell r="AM21">
            <v>12.633267289366913</v>
          </cell>
          <cell r="AN21">
            <v>7.3413183410738991</v>
          </cell>
          <cell r="AO21">
            <v>11.929585977636759</v>
          </cell>
          <cell r="AP21">
            <v>11.081845046897087</v>
          </cell>
          <cell r="AQ21">
            <v>-17.554032683183973</v>
          </cell>
          <cell r="AR21">
            <v>19.871663594784629</v>
          </cell>
          <cell r="AS21">
            <v>8.7278950370792927</v>
          </cell>
        </row>
        <row r="23">
          <cell r="AG23">
            <v>17.369368484519065</v>
          </cell>
          <cell r="AH23">
            <v>7.5558831108400115</v>
          </cell>
          <cell r="AI23">
            <v>-4.8712723986284008</v>
          </cell>
          <cell r="AJ23">
            <v>8.7445801473641449</v>
          </cell>
          <cell r="AK23">
            <v>0.5519476428707204</v>
          </cell>
          <cell r="AL23">
            <v>5.206189809860895</v>
          </cell>
          <cell r="AM23">
            <v>1.7610820945493488</v>
          </cell>
          <cell r="AN23">
            <v>2.8584654553871047</v>
          </cell>
          <cell r="AO23">
            <v>8.8406564319745797</v>
          </cell>
          <cell r="AP23">
            <v>14.652588371904617</v>
          </cell>
          <cell r="AQ23">
            <v>-1.2622851553402592</v>
          </cell>
          <cell r="AR23">
            <v>7.4938547234061792</v>
          </cell>
          <cell r="AS23">
            <v>-3.1900352733686077</v>
          </cell>
        </row>
        <row r="24">
          <cell r="AG24">
            <v>2.3735431412220009</v>
          </cell>
          <cell r="AH24">
            <v>4.9371055875974568</v>
          </cell>
          <cell r="AI24">
            <v>2.4525646403644963</v>
          </cell>
          <cell r="AJ24">
            <v>1.5757614426822997</v>
          </cell>
          <cell r="AK24">
            <v>2.6126199098945202</v>
          </cell>
          <cell r="AL24">
            <v>1.2584323528404662</v>
          </cell>
          <cell r="AM24">
            <v>4.6761993232035115</v>
          </cell>
          <cell r="AN24">
            <v>1.2943935326606759</v>
          </cell>
          <cell r="AO24">
            <v>1.27981039845948</v>
          </cell>
          <cell r="AP24">
            <v>0.503492697087915</v>
          </cell>
          <cell r="AQ24">
            <v>-4.1372381423665727</v>
          </cell>
          <cell r="AR24">
            <v>4.7128244251039231</v>
          </cell>
          <cell r="AS24">
            <v>-3.5589360403673553</v>
          </cell>
        </row>
        <row r="25">
          <cell r="AG25"/>
          <cell r="AH25"/>
          <cell r="AI25"/>
          <cell r="AJ25"/>
          <cell r="AK25"/>
          <cell r="AL25">
            <v>2.1380661115427024</v>
          </cell>
          <cell r="AM25">
            <v>3.2565164087347442</v>
          </cell>
          <cell r="AN25">
            <v>3.2811015737991056</v>
          </cell>
          <cell r="AO25">
            <v>2.8666549736168667</v>
          </cell>
          <cell r="AP25">
            <v>3.8942366810547302</v>
          </cell>
          <cell r="AQ25">
            <v>-7.8866917732085984</v>
          </cell>
          <cell r="AR25">
            <v>5.8384420380877211</v>
          </cell>
          <cell r="AS25">
            <v>5.4410460155566387</v>
          </cell>
        </row>
        <row r="26">
          <cell r="AG26">
            <v>-3.3016035072968575</v>
          </cell>
          <cell r="AH26">
            <v>7.3514495496177501</v>
          </cell>
          <cell r="AI26">
            <v>4.1140207158923747</v>
          </cell>
          <cell r="AJ26">
            <v>-2.0250735742159742</v>
          </cell>
          <cell r="AK26">
            <v>1.612775609241468</v>
          </cell>
          <cell r="AL26">
            <v>0.35846587662875518</v>
          </cell>
          <cell r="AM26">
            <v>2.450930727358136</v>
          </cell>
          <cell r="AN26">
            <v>4.5607776687773161</v>
          </cell>
          <cell r="AO26">
            <v>-0.19037671002088974</v>
          </cell>
          <cell r="AP26">
            <v>2.0828967771677531</v>
          </cell>
          <cell r="AQ26">
            <v>-6.6498109872845994</v>
          </cell>
          <cell r="AR26">
            <v>8.1715826339313615</v>
          </cell>
          <cell r="AS26">
            <v>0.38174401600861163</v>
          </cell>
        </row>
        <row r="27">
          <cell r="AG27">
            <v>4.4390082019939214</v>
          </cell>
          <cell r="AH27">
            <v>7.1213310685302567</v>
          </cell>
          <cell r="AI27">
            <v>3.6473261158918913</v>
          </cell>
          <cell r="AJ27">
            <v>0.92070643767501181</v>
          </cell>
          <cell r="AK27">
            <v>3.5201087640985396</v>
          </cell>
          <cell r="AL27">
            <v>5.9842193918260067</v>
          </cell>
          <cell r="AM27">
            <v>1.1133576661502609</v>
          </cell>
          <cell r="AN27">
            <v>1.2941116648022</v>
          </cell>
          <cell r="AO27">
            <v>-0.49357092234484368</v>
          </cell>
          <cell r="AP27">
            <v>5.549530007230663</v>
          </cell>
          <cell r="AQ27">
            <v>-28.524027194468292</v>
          </cell>
          <cell r="AR27">
            <v>10.499496355987436</v>
          </cell>
          <cell r="AS27">
            <v>3.7677114641476939</v>
          </cell>
        </row>
        <row r="28">
          <cell r="AG28">
            <v>7.7388617048673725</v>
          </cell>
          <cell r="AH28">
            <v>-1.0597637248088931</v>
          </cell>
          <cell r="AI28">
            <v>2.6092441793783783</v>
          </cell>
          <cell r="AJ28">
            <v>4.7036996616828475</v>
          </cell>
          <cell r="AK28">
            <v>2.1644363341443595</v>
          </cell>
          <cell r="AL28">
            <v>-1.3500210940795898</v>
          </cell>
          <cell r="AM28">
            <v>3.1440926210071218</v>
          </cell>
          <cell r="AN28">
            <v>10.391246162323853</v>
          </cell>
          <cell r="AO28">
            <v>6.2163911015909123</v>
          </cell>
          <cell r="AP28">
            <v>3.5736508068195949</v>
          </cell>
          <cell r="AQ28">
            <v>-54.560720706482016</v>
          </cell>
          <cell r="AR28">
            <v>15.399726682610183</v>
          </cell>
          <cell r="AS28">
            <v>53.688540055092268</v>
          </cell>
        </row>
        <row r="29">
          <cell r="AG29">
            <v>4.376506873192243</v>
          </cell>
          <cell r="AH29">
            <v>8.7425459555709786</v>
          </cell>
          <cell r="AI29">
            <v>25.250975169054012</v>
          </cell>
          <cell r="AJ29">
            <v>2.6425929208373722</v>
          </cell>
          <cell r="AK29">
            <v>4.6674595230830507</v>
          </cell>
          <cell r="AL29">
            <v>2.1617087178163574</v>
          </cell>
          <cell r="AM29">
            <v>5.3782954432969321</v>
          </cell>
          <cell r="AN29">
            <v>-2.0064575645756477</v>
          </cell>
          <cell r="AO29">
            <v>3.5088316373413253</v>
          </cell>
          <cell r="AP29">
            <v>2.5028065772964458</v>
          </cell>
          <cell r="AQ29">
            <v>5.1393644596626986</v>
          </cell>
          <cell r="AR29">
            <v>-1.4941791181593223</v>
          </cell>
          <cell r="AS29">
            <v>2.6033881415047366</v>
          </cell>
        </row>
        <row r="30">
          <cell r="AG30">
            <v>11.797696076976095</v>
          </cell>
          <cell r="AH30">
            <v>8.2610233823381165</v>
          </cell>
          <cell r="AI30">
            <v>4.2272148814516353</v>
          </cell>
          <cell r="AJ30">
            <v>0.30673604419837464</v>
          </cell>
          <cell r="AK30">
            <v>2.5031136671552989</v>
          </cell>
          <cell r="AL30">
            <v>2.4867665277621409</v>
          </cell>
          <cell r="AM30">
            <v>6.0227804649711336</v>
          </cell>
          <cell r="AN30">
            <v>3.8082109162969058</v>
          </cell>
          <cell r="AO30">
            <v>1.8715634401908821</v>
          </cell>
          <cell r="AP30">
            <v>5.2691954726215906</v>
          </cell>
          <cell r="AQ30">
            <v>0.63922908588320837</v>
          </cell>
          <cell r="AR30">
            <v>4.8194626222187953</v>
          </cell>
          <cell r="AS30">
            <v>7.0150942062285671</v>
          </cell>
        </row>
        <row r="31">
          <cell r="AG31">
            <v>3.5512803847653762</v>
          </cell>
          <cell r="AH31">
            <v>7.1340104037651786</v>
          </cell>
          <cell r="AI31">
            <v>7.5164133465239757</v>
          </cell>
          <cell r="AJ31">
            <v>5.8242499846622664</v>
          </cell>
          <cell r="AK31">
            <v>7.8616470943623895</v>
          </cell>
          <cell r="AL31">
            <v>3.5672080224195657</v>
          </cell>
          <cell r="AM31">
            <v>10.554098150873381</v>
          </cell>
          <cell r="AN31">
            <v>-5.3397593000803489E-2</v>
          </cell>
          <cell r="AO31">
            <v>4.9155207333972939</v>
          </cell>
          <cell r="AP31">
            <v>1.7271938756269645</v>
          </cell>
          <cell r="AQ31">
            <v>5.5581855479892806</v>
          </cell>
          <cell r="AR31">
            <v>4.467650397275813</v>
          </cell>
          <cell r="AS31">
            <v>1.463046757164399</v>
          </cell>
        </row>
        <row r="32">
          <cell r="AG32">
            <v>4.0373505981974755</v>
          </cell>
          <cell r="AH32">
            <v>5.8541709473531434</v>
          </cell>
          <cell r="AI32">
            <v>7.0985142013383129</v>
          </cell>
          <cell r="AJ32">
            <v>6.2547408194178367</v>
          </cell>
          <cell r="AK32">
            <v>6.4363763859178968</v>
          </cell>
          <cell r="AL32">
            <v>4.6912881282116681</v>
          </cell>
          <cell r="AM32">
            <v>8.4453857946252153</v>
          </cell>
          <cell r="AN32">
            <v>0.86891527674046731</v>
          </cell>
          <cell r="AO32">
            <v>4.9741291113118979</v>
          </cell>
          <cell r="AP32">
            <v>2.0643011471618733</v>
          </cell>
          <cell r="AQ32">
            <v>5.2808363151226834</v>
          </cell>
          <cell r="AR32">
            <v>3.9924737066626248</v>
          </cell>
          <cell r="AS32">
            <v>2.1251545491868917</v>
          </cell>
        </row>
        <row r="33">
          <cell r="AG33">
            <v>0.77392613700759672</v>
          </cell>
          <cell r="AH33">
            <v>9.9461732812328396</v>
          </cell>
          <cell r="AI33">
            <v>5.1382708414557055</v>
          </cell>
          <cell r="AJ33">
            <v>3.715174176329139</v>
          </cell>
          <cell r="AK33">
            <v>2.6092636579572392</v>
          </cell>
          <cell r="AL33">
            <v>3.5621179681173176</v>
          </cell>
          <cell r="AM33">
            <v>3.9187892997974982</v>
          </cell>
          <cell r="AN33">
            <v>3.8734410141075371</v>
          </cell>
          <cell r="AO33">
            <v>3.9218965178044352</v>
          </cell>
          <cell r="AP33">
            <v>6.645752029255303</v>
          </cell>
          <cell r="AQ33">
            <v>5.2858874857299565</v>
          </cell>
          <cell r="AR33">
            <v>5.1195112125688169</v>
          </cell>
          <cell r="AS33">
            <v>4.1982400875988812</v>
          </cell>
        </row>
        <row r="34">
          <cell r="AG34">
            <v>4.446134012098768</v>
          </cell>
          <cell r="AH34">
            <v>1.5504355764618616</v>
          </cell>
          <cell r="AI34">
            <v>7.0569937642629865</v>
          </cell>
          <cell r="AJ34">
            <v>4.9915932476965574</v>
          </cell>
          <cell r="AK34">
            <v>1.4196021079704524</v>
          </cell>
          <cell r="AL34">
            <v>0.74020206217697559</v>
          </cell>
          <cell r="AM34">
            <v>0.97786401817856472</v>
          </cell>
          <cell r="AN34">
            <v>1.1202295841304943</v>
          </cell>
          <cell r="AO34">
            <v>4.1433689978799704</v>
          </cell>
          <cell r="AP34">
            <v>2.0326502586686557</v>
          </cell>
          <cell r="AQ34">
            <v>0.84546627349797454</v>
          </cell>
          <cell r="AR34">
            <v>3.5947526185618806</v>
          </cell>
          <cell r="AS34">
            <v>5.4618394659827096</v>
          </cell>
        </row>
        <row r="35">
          <cell r="AG35">
            <v>2.2586427098906681</v>
          </cell>
          <cell r="AH35">
            <v>2.2278712326915473</v>
          </cell>
          <cell r="AI35">
            <v>2.7304249441354012</v>
          </cell>
          <cell r="AJ35">
            <v>2.4657396884489424</v>
          </cell>
          <cell r="AK35">
            <v>0.748995721945378</v>
          </cell>
          <cell r="AL35">
            <v>1.5281212351784923</v>
          </cell>
          <cell r="AM35">
            <v>3.2236193293885496</v>
          </cell>
          <cell r="AN35">
            <v>1.9130025310495125</v>
          </cell>
          <cell r="AO35">
            <v>1.4860786881512267</v>
          </cell>
          <cell r="AP35">
            <v>0.17065785851912985</v>
          </cell>
          <cell r="AQ35">
            <v>-23.185037029028599</v>
          </cell>
          <cell r="AR35">
            <v>4.9940959922206041</v>
          </cell>
          <cell r="AS35">
            <v>2.7399064743462986</v>
          </cell>
        </row>
        <row r="37">
          <cell r="AG37">
            <v>4.2622334872361112</v>
          </cell>
          <cell r="AH37">
            <v>6.0323520741200287</v>
          </cell>
          <cell r="AI37">
            <v>2.7257452744934074</v>
          </cell>
          <cell r="AJ37">
            <v>3.3487635649388725</v>
          </cell>
          <cell r="AK37">
            <v>2.0037812194117377</v>
          </cell>
          <cell r="AL37">
            <v>3.3819640299779463</v>
          </cell>
          <cell r="AM37">
            <v>-1.0556492760527281E-2</v>
          </cell>
          <cell r="AN37">
            <v>5.1845006756880974</v>
          </cell>
          <cell r="AO37">
            <v>3.1459465651152207</v>
          </cell>
          <cell r="AP37">
            <v>2.9567453115547426</v>
          </cell>
          <cell r="AQ37">
            <v>-7.0466544262318687</v>
          </cell>
          <cell r="AR37">
            <v>7.7594785574813585</v>
          </cell>
          <cell r="AS37">
            <v>0.95470298566588951</v>
          </cell>
        </row>
        <row r="39">
          <cell r="AG39">
            <v>3.5601454741830407</v>
          </cell>
          <cell r="AH39">
            <v>5.1344957658438828</v>
          </cell>
          <cell r="AI39">
            <v>3.0059307420963632</v>
          </cell>
          <cell r="AJ39">
            <v>4.1235541457465663</v>
          </cell>
          <cell r="AK39">
            <v>2.6054789249652321</v>
          </cell>
          <cell r="AL39">
            <v>4.3445829763523847</v>
          </cell>
          <cell r="AM39">
            <v>0.52118550920630113</v>
          </cell>
          <cell r="AN39">
            <v>5.0578981566352876</v>
          </cell>
          <cell r="AO39">
            <v>3.0656413336292765</v>
          </cell>
          <cell r="AP39">
            <v>2.8909747606541636</v>
          </cell>
          <cell r="AQ39">
            <v>-7.1870795814930393</v>
          </cell>
          <cell r="AR39">
            <v>8.0209843667162097</v>
          </cell>
          <cell r="AS39">
            <v>1.25854398628098</v>
          </cell>
        </row>
        <row r="40">
          <cell r="AL40">
            <v>3.2546666991704942</v>
          </cell>
          <cell r="AM40">
            <v>3.0825958856218305</v>
          </cell>
          <cell r="AN40">
            <v>3.2999197953720083</v>
          </cell>
          <cell r="AO40">
            <v>2.7707671427849245</v>
          </cell>
          <cell r="AP40">
            <v>3.8349375042713962</v>
          </cell>
          <cell r="AQ40">
            <v>-7.1</v>
          </cell>
          <cell r="AR40">
            <v>6.7</v>
          </cell>
          <cell r="AS40">
            <v>3.1</v>
          </cell>
        </row>
      </sheetData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x courants"/>
      <sheetName val="PIB_3apr"/>
      <sheetName val="VA par secteur"/>
      <sheetName val="Par_VA"/>
      <sheetName val="composition de la VA par SI"/>
    </sheetNames>
    <sheetDataSet>
      <sheetData sheetId="0">
        <row r="4">
          <cell r="AG4">
            <v>98987.882983033036</v>
          </cell>
          <cell r="AH4">
            <v>104016.02252671597</v>
          </cell>
          <cell r="AI4">
            <v>101145.15769914773</v>
          </cell>
          <cell r="AJ4">
            <v>116309.45876762265</v>
          </cell>
          <cell r="AK4">
            <v>103682</v>
          </cell>
          <cell r="AL4">
            <v>127177</v>
          </cell>
          <cell r="AM4">
            <v>112948</v>
          </cell>
          <cell r="AN4">
            <v>128220</v>
          </cell>
          <cell r="AO4">
            <v>135128</v>
          </cell>
          <cell r="AP4">
            <v>134428</v>
          </cell>
          <cell r="AQ4">
            <v>122896</v>
          </cell>
          <cell r="AR4">
            <v>152911</v>
          </cell>
          <cell r="AS4">
            <v>137426</v>
          </cell>
        </row>
        <row r="5">
          <cell r="AG5">
            <v>96207.816148517129</v>
          </cell>
          <cell r="AH5">
            <v>100078.13078947633</v>
          </cell>
          <cell r="AI5">
            <v>97413.733116863456</v>
          </cell>
          <cell r="AJ5">
            <v>112001.53498643702</v>
          </cell>
          <cell r="AK5">
            <v>98996</v>
          </cell>
          <cell r="AL5">
            <v>121328</v>
          </cell>
          <cell r="AM5">
            <v>105528</v>
          </cell>
          <cell r="AN5">
            <v>120299</v>
          </cell>
          <cell r="AO5">
            <v>127084</v>
          </cell>
          <cell r="AP5">
            <v>127851</v>
          </cell>
          <cell r="AQ5">
            <v>117094</v>
          </cell>
          <cell r="AR5">
            <v>143963</v>
          </cell>
          <cell r="AS5">
            <v>130299</v>
          </cell>
        </row>
        <row r="6">
          <cell r="AG6">
            <v>2780.0668345159079</v>
          </cell>
          <cell r="AH6">
            <v>3937.8917372396436</v>
          </cell>
          <cell r="AI6">
            <v>3731.4245822842763</v>
          </cell>
          <cell r="AJ6">
            <v>4307.9237811856265</v>
          </cell>
          <cell r="AK6">
            <v>4686</v>
          </cell>
          <cell r="AL6">
            <v>5849</v>
          </cell>
          <cell r="AM6">
            <v>7420</v>
          </cell>
          <cell r="AN6">
            <v>7921</v>
          </cell>
          <cell r="AO6">
            <v>8044</v>
          </cell>
          <cell r="AP6">
            <v>6577</v>
          </cell>
          <cell r="AQ6">
            <v>5802</v>
          </cell>
          <cell r="AR6">
            <v>8948</v>
          </cell>
          <cell r="AS6">
            <v>7127</v>
          </cell>
        </row>
        <row r="7">
          <cell r="AG7"/>
          <cell r="AH7"/>
          <cell r="AI7"/>
          <cell r="AJ7"/>
          <cell r="AK7">
            <v>258508</v>
          </cell>
          <cell r="AL7">
            <v>276243</v>
          </cell>
          <cell r="AM7">
            <v>281059</v>
          </cell>
          <cell r="AN7">
            <v>291882</v>
          </cell>
          <cell r="AO7">
            <v>301694</v>
          </cell>
          <cell r="AP7">
            <v>313058</v>
          </cell>
          <cell r="AQ7">
            <v>300147</v>
          </cell>
          <cell r="AR7">
            <v>328875</v>
          </cell>
          <cell r="AS7">
            <v>338886</v>
          </cell>
        </row>
        <row r="8">
          <cell r="AG8">
            <v>22071.439072760124</v>
          </cell>
          <cell r="AH8">
            <v>30864.712881759286</v>
          </cell>
          <cell r="AI8">
            <v>32590.796350976154</v>
          </cell>
          <cell r="AJ8">
            <v>29281.982107443477</v>
          </cell>
          <cell r="AK8">
            <v>22128</v>
          </cell>
          <cell r="AL8">
            <v>24544</v>
          </cell>
          <cell r="AM8">
            <v>20171</v>
          </cell>
          <cell r="AN8">
            <v>20809</v>
          </cell>
          <cell r="AO8">
            <v>20789</v>
          </cell>
          <cell r="AP8">
            <v>20392</v>
          </cell>
          <cell r="AQ8">
            <v>16659</v>
          </cell>
          <cell r="AR8">
            <v>24298</v>
          </cell>
          <cell r="AS8">
            <v>38297</v>
          </cell>
        </row>
        <row r="9">
          <cell r="AG9">
            <v>125797.87358718915</v>
          </cell>
          <cell r="AH9">
            <v>130603.17917772324</v>
          </cell>
          <cell r="AI9">
            <v>132514.29908130408</v>
          </cell>
          <cell r="AJ9">
            <v>141628.57912181909</v>
          </cell>
          <cell r="AK9">
            <v>153676</v>
          </cell>
          <cell r="AL9">
            <v>161547</v>
          </cell>
          <cell r="AM9">
            <v>161506</v>
          </cell>
          <cell r="AN9">
            <v>167672</v>
          </cell>
          <cell r="AO9">
            <v>177736</v>
          </cell>
          <cell r="AP9">
            <v>183041</v>
          </cell>
          <cell r="AQ9">
            <v>174916</v>
          </cell>
          <cell r="AR9">
            <v>192034</v>
          </cell>
          <cell r="AS9">
            <v>199747</v>
          </cell>
        </row>
        <row r="10">
          <cell r="AG10">
            <v>27020.276083414938</v>
          </cell>
          <cell r="AH10">
            <v>27352.50025857913</v>
          </cell>
          <cell r="AI10">
            <v>29378.591225613702</v>
          </cell>
          <cell r="AJ10">
            <v>36482.311125220673</v>
          </cell>
          <cell r="AK10">
            <v>40591</v>
          </cell>
          <cell r="AL10">
            <v>42386</v>
          </cell>
          <cell r="AM10">
            <v>43972</v>
          </cell>
          <cell r="AN10">
            <v>49459</v>
          </cell>
          <cell r="AO10">
            <v>50405</v>
          </cell>
          <cell r="AP10">
            <v>50214</v>
          </cell>
          <cell r="AQ10">
            <v>50235</v>
          </cell>
          <cell r="AR10">
            <v>49023</v>
          </cell>
          <cell r="AS10">
            <v>50551</v>
          </cell>
        </row>
        <row r="11">
          <cell r="AG11">
            <v>21748.458140475988</v>
          </cell>
          <cell r="AH11">
            <v>22189.741755819658</v>
          </cell>
          <cell r="AI11">
            <v>21806.861917234048</v>
          </cell>
          <cell r="AJ11">
            <v>20707.717886847211</v>
          </cell>
          <cell r="AK11">
            <v>23511</v>
          </cell>
          <cell r="AL11">
            <v>23836</v>
          </cell>
          <cell r="AM11">
            <v>23937</v>
          </cell>
          <cell r="AN11">
            <v>23824</v>
          </cell>
          <cell r="AO11">
            <v>24626</v>
          </cell>
          <cell r="AP11">
            <v>25387</v>
          </cell>
          <cell r="AQ11">
            <v>21725</v>
          </cell>
          <cell r="AR11">
            <v>23905</v>
          </cell>
          <cell r="AS11">
            <v>24876</v>
          </cell>
        </row>
        <row r="14">
          <cell r="AG14">
            <v>14618.91221247141</v>
          </cell>
          <cell r="AH14">
            <v>15572.745972078095</v>
          </cell>
          <cell r="AI14">
            <v>12652.447087085557</v>
          </cell>
          <cell r="AJ14">
            <v>13171.217964306717</v>
          </cell>
          <cell r="AK14">
            <v>16831</v>
          </cell>
          <cell r="AL14">
            <v>20782</v>
          </cell>
          <cell r="AM14">
            <v>17007</v>
          </cell>
          <cell r="AN14">
            <v>17267</v>
          </cell>
          <cell r="AO14">
            <v>22690</v>
          </cell>
          <cell r="AP14">
            <v>21271</v>
          </cell>
          <cell r="AQ14">
            <v>24695</v>
          </cell>
          <cell r="AR14">
            <v>43849</v>
          </cell>
          <cell r="AS14">
            <v>58499</v>
          </cell>
        </row>
        <row r="16">
          <cell r="AG16">
            <v>17834.786654984411</v>
          </cell>
          <cell r="AH16">
            <v>19094.6746552884</v>
          </cell>
          <cell r="AI16">
            <v>19461.290343265006</v>
          </cell>
          <cell r="AJ16">
            <v>20843.927997153074</v>
          </cell>
          <cell r="AK16">
            <v>18323</v>
          </cell>
          <cell r="AL16">
            <v>19527</v>
          </cell>
          <cell r="AM16">
            <v>20486</v>
          </cell>
          <cell r="AN16">
            <v>19890</v>
          </cell>
          <cell r="AO16">
            <v>20164</v>
          </cell>
          <cell r="AP16">
            <v>22592</v>
          </cell>
          <cell r="AQ16">
            <v>21151</v>
          </cell>
          <cell r="AR16">
            <v>20491</v>
          </cell>
          <cell r="AS16">
            <v>10898</v>
          </cell>
        </row>
        <row r="17">
          <cell r="AG17">
            <v>10053.544683816774</v>
          </cell>
          <cell r="AH17">
            <v>11142.03961872169</v>
          </cell>
          <cell r="AI17">
            <v>12007.334850757721</v>
          </cell>
          <cell r="AJ17">
            <v>11653.199806857256</v>
          </cell>
          <cell r="AK17">
            <v>12279</v>
          </cell>
          <cell r="AL17">
            <v>11596</v>
          </cell>
          <cell r="AM17">
            <v>11953</v>
          </cell>
          <cell r="AN17">
            <v>11562</v>
          </cell>
          <cell r="AO17">
            <v>10493</v>
          </cell>
          <cell r="AP17">
            <v>10735</v>
          </cell>
          <cell r="AQ17">
            <v>9604</v>
          </cell>
          <cell r="AR17">
            <v>9621</v>
          </cell>
          <cell r="AS17">
            <v>8642</v>
          </cell>
        </row>
        <row r="21">
          <cell r="AG21">
            <v>5508.4399982907917</v>
          </cell>
          <cell r="AH21">
            <v>5657.9450043401757</v>
          </cell>
          <cell r="AI21">
            <v>6892.7297008184214</v>
          </cell>
          <cell r="AJ21">
            <v>8004.7756052838904</v>
          </cell>
          <cell r="AK21">
            <v>9593</v>
          </cell>
          <cell r="AL21">
            <v>10599</v>
          </cell>
          <cell r="AM21">
            <v>12273</v>
          </cell>
          <cell r="AN21">
            <v>13236</v>
          </cell>
          <cell r="AO21">
            <v>15566</v>
          </cell>
          <cell r="AP21">
            <v>17073</v>
          </cell>
          <cell r="AQ21">
            <v>14649</v>
          </cell>
          <cell r="AR21">
            <v>10518</v>
          </cell>
          <cell r="AS21">
            <v>14153</v>
          </cell>
        </row>
        <row r="23">
          <cell r="AG23">
            <v>22708.201278710287</v>
          </cell>
          <cell r="AH23">
            <v>22249.13083209208</v>
          </cell>
          <cell r="AI23">
            <v>20823.563475057395</v>
          </cell>
          <cell r="AJ23">
            <v>23413.850897143071</v>
          </cell>
          <cell r="AK23">
            <v>24298</v>
          </cell>
          <cell r="AL23">
            <v>29868</v>
          </cell>
          <cell r="AM23">
            <v>34564</v>
          </cell>
          <cell r="AN23">
            <v>35891</v>
          </cell>
          <cell r="AO23">
            <v>37031</v>
          </cell>
          <cell r="AP23">
            <v>42938</v>
          </cell>
          <cell r="AQ23">
            <v>44343</v>
          </cell>
          <cell r="AR23">
            <v>45360</v>
          </cell>
          <cell r="AS23">
            <v>28101</v>
          </cell>
        </row>
        <row r="24">
          <cell r="AG24">
            <v>45501.706010854388</v>
          </cell>
          <cell r="AH24">
            <v>49951.503643780503</v>
          </cell>
          <cell r="AI24">
            <v>53253.50791836132</v>
          </cell>
          <cell r="AJ24">
            <v>55058.430460009404</v>
          </cell>
          <cell r="AK24">
            <v>58406</v>
          </cell>
          <cell r="AL24">
            <v>60284</v>
          </cell>
          <cell r="AM24">
            <v>64818</v>
          </cell>
          <cell r="AN24">
            <v>67510</v>
          </cell>
          <cell r="AO24">
            <v>66138</v>
          </cell>
          <cell r="AP24">
            <v>66687</v>
          </cell>
          <cell r="AQ24">
            <v>64229</v>
          </cell>
          <cell r="AR24">
            <v>67183</v>
          </cell>
          <cell r="AS24">
            <v>72741</v>
          </cell>
        </row>
        <row r="25">
          <cell r="AG25"/>
          <cell r="AH25"/>
          <cell r="AI25"/>
          <cell r="AJ25"/>
          <cell r="AK25">
            <v>548346</v>
          </cell>
          <cell r="AL25">
            <v>562810</v>
          </cell>
          <cell r="AM25">
            <v>584255</v>
          </cell>
          <cell r="AN25">
            <v>610049</v>
          </cell>
          <cell r="AO25">
            <v>634322</v>
          </cell>
          <cell r="AP25">
            <v>663041</v>
          </cell>
          <cell r="AQ25">
            <v>613006</v>
          </cell>
          <cell r="AR25">
            <v>661711</v>
          </cell>
          <cell r="AS25">
            <v>724634</v>
          </cell>
        </row>
        <row r="26">
          <cell r="AG26">
            <v>92903.514781549296</v>
          </cell>
          <cell r="AH26">
            <v>101295.84348795313</v>
          </cell>
          <cell r="AI26">
            <v>108484.24503285508</v>
          </cell>
          <cell r="AJ26">
            <v>106654.44452220798</v>
          </cell>
          <cell r="AK26">
            <v>108518</v>
          </cell>
          <cell r="AL26">
            <v>108571</v>
          </cell>
          <cell r="AM26">
            <v>112130</v>
          </cell>
          <cell r="AN26">
            <v>118712</v>
          </cell>
          <cell r="AO26">
            <v>119305</v>
          </cell>
          <cell r="AP26">
            <v>122214</v>
          </cell>
          <cell r="AQ26">
            <v>111643</v>
          </cell>
          <cell r="AR26">
            <v>129930</v>
          </cell>
          <cell r="AS26">
            <v>151084</v>
          </cell>
        </row>
        <row r="27">
          <cell r="AG27">
            <v>29437.005022114969</v>
          </cell>
          <cell r="AH27">
            <v>29445.266053561361</v>
          </cell>
          <cell r="AI27">
            <v>30962.024468740772</v>
          </cell>
          <cell r="AJ27">
            <v>31798.192177727946</v>
          </cell>
          <cell r="AK27">
            <v>33839</v>
          </cell>
          <cell r="AL27">
            <v>38083</v>
          </cell>
          <cell r="AM27">
            <v>39332</v>
          </cell>
          <cell r="AN27">
            <v>39508</v>
          </cell>
          <cell r="AO27">
            <v>38724</v>
          </cell>
          <cell r="AP27">
            <v>43097</v>
          </cell>
          <cell r="AQ27">
            <v>33754</v>
          </cell>
          <cell r="AR27">
            <v>37264</v>
          </cell>
          <cell r="AS27">
            <v>36820</v>
          </cell>
        </row>
        <row r="28">
          <cell r="AG28">
            <v>29239.153252690732</v>
          </cell>
          <cell r="AH28">
            <v>29527.006857795979</v>
          </cell>
          <cell r="AI28">
            <v>31030.618630345751</v>
          </cell>
          <cell r="AJ28">
            <v>33404.564244213732</v>
          </cell>
          <cell r="AK28">
            <v>35555</v>
          </cell>
          <cell r="AL28">
            <v>35845</v>
          </cell>
          <cell r="AM28">
            <v>38109</v>
          </cell>
          <cell r="AN28">
            <v>44817</v>
          </cell>
          <cell r="AO28">
            <v>48214</v>
          </cell>
          <cell r="AP28">
            <v>50617</v>
          </cell>
          <cell r="AQ28">
            <v>23416</v>
          </cell>
          <cell r="AR28">
            <v>26501</v>
          </cell>
          <cell r="AS28">
            <v>41736</v>
          </cell>
        </row>
        <row r="29">
          <cell r="AG29">
            <v>36220.859085970609</v>
          </cell>
          <cell r="AH29">
            <v>36837.169158854187</v>
          </cell>
          <cell r="AI29">
            <v>35167.052084709387</v>
          </cell>
          <cell r="AJ29">
            <v>31629.438515058206</v>
          </cell>
          <cell r="AK29">
            <v>30994</v>
          </cell>
          <cell r="AL29">
            <v>30307</v>
          </cell>
          <cell r="AM29">
            <v>30352</v>
          </cell>
          <cell r="AN29">
            <v>29383</v>
          </cell>
          <cell r="AO29">
            <v>30286</v>
          </cell>
          <cell r="AP29">
            <v>31249</v>
          </cell>
          <cell r="AQ29">
            <v>32727</v>
          </cell>
          <cell r="AR29">
            <v>32112</v>
          </cell>
          <cell r="AS29">
            <v>32950</v>
          </cell>
        </row>
        <row r="30">
          <cell r="AG30">
            <v>39298.653333594521</v>
          </cell>
          <cell r="AH30">
            <v>41258.655672749839</v>
          </cell>
          <cell r="AI30">
            <v>43586.256126286578</v>
          </cell>
          <cell r="AJ30">
            <v>43312.660805359425</v>
          </cell>
          <cell r="AK30">
            <v>44395</v>
          </cell>
          <cell r="AL30">
            <v>44863</v>
          </cell>
          <cell r="AM30">
            <v>46426</v>
          </cell>
          <cell r="AN30">
            <v>48195</v>
          </cell>
          <cell r="AO30">
            <v>52304</v>
          </cell>
          <cell r="AP30">
            <v>52094</v>
          </cell>
          <cell r="AQ30">
            <v>51956</v>
          </cell>
          <cell r="AR30">
            <v>56578</v>
          </cell>
          <cell r="AS30">
            <v>59809</v>
          </cell>
        </row>
        <row r="31">
          <cell r="AG31">
            <v>60868.403540649444</v>
          </cell>
          <cell r="AH31">
            <v>65092.389836874318</v>
          </cell>
          <cell r="AI31">
            <v>68579.746023367465</v>
          </cell>
          <cell r="AJ31">
            <v>70236.979058601399</v>
          </cell>
          <cell r="AK31">
            <v>72786</v>
          </cell>
          <cell r="AL31">
            <v>73100</v>
          </cell>
          <cell r="AM31">
            <v>76319</v>
          </cell>
          <cell r="AN31">
            <v>79155</v>
          </cell>
          <cell r="AO31">
            <v>82619</v>
          </cell>
          <cell r="AP31">
            <v>86344</v>
          </cell>
          <cell r="AQ31">
            <v>86599</v>
          </cell>
          <cell r="AR31">
            <v>89957</v>
          </cell>
          <cell r="AS31">
            <v>93209</v>
          </cell>
        </row>
        <row r="32">
          <cell r="AG32">
            <v>33065.253129243938</v>
          </cell>
          <cell r="AH32">
            <v>35104.87643556454</v>
          </cell>
          <cell r="AI32">
            <v>36904.783074916289</v>
          </cell>
          <cell r="AJ32">
            <v>38052.094102805357</v>
          </cell>
          <cell r="AK32">
            <v>39339</v>
          </cell>
          <cell r="AL32">
            <v>43653</v>
          </cell>
          <cell r="AM32">
            <v>47330</v>
          </cell>
          <cell r="AN32">
            <v>50397</v>
          </cell>
          <cell r="AO32">
            <v>54407</v>
          </cell>
          <cell r="AP32">
            <v>59112</v>
          </cell>
          <cell r="AQ32">
            <v>51623</v>
          </cell>
          <cell r="AR32">
            <v>56924</v>
          </cell>
          <cell r="AS32">
            <v>64472</v>
          </cell>
        </row>
        <row r="33">
          <cell r="AG33">
            <v>65246.625195938112</v>
          </cell>
          <cell r="AH33">
            <v>76161.507178718282</v>
          </cell>
          <cell r="AI33">
            <v>81330.205513528243</v>
          </cell>
          <cell r="AJ33">
            <v>86213.232922147246</v>
          </cell>
          <cell r="AK33">
            <v>90143</v>
          </cell>
          <cell r="AL33">
            <v>93830</v>
          </cell>
          <cell r="AM33">
            <v>97820</v>
          </cell>
          <cell r="AN33">
            <v>101660</v>
          </cell>
          <cell r="AO33">
            <v>105827</v>
          </cell>
          <cell r="AP33">
            <v>112999</v>
          </cell>
          <cell r="AQ33">
            <v>119152</v>
          </cell>
          <cell r="AR33">
            <v>126029</v>
          </cell>
          <cell r="AS33">
            <v>132153</v>
          </cell>
        </row>
        <row r="34">
          <cell r="AG34">
            <v>61400.154985009794</v>
          </cell>
          <cell r="AH34">
            <v>65361.945665182029</v>
          </cell>
          <cell r="AI34">
            <v>70632.932402255319</v>
          </cell>
          <cell r="AJ34">
            <v>75357.629057530256</v>
          </cell>
          <cell r="AK34">
            <v>77006</v>
          </cell>
          <cell r="AL34">
            <v>78334</v>
          </cell>
          <cell r="AM34">
            <v>79448</v>
          </cell>
          <cell r="AN34">
            <v>80659</v>
          </cell>
          <cell r="AO34">
            <v>84471</v>
          </cell>
          <cell r="AP34">
            <v>86816</v>
          </cell>
          <cell r="AQ34">
            <v>87739</v>
          </cell>
          <cell r="AR34">
            <v>91233</v>
          </cell>
          <cell r="AS34">
            <v>96469</v>
          </cell>
        </row>
        <row r="35">
          <cell r="AG35">
            <v>13704.72965108292</v>
          </cell>
          <cell r="AH35">
            <v>14170.962638185199</v>
          </cell>
          <cell r="AI35">
            <v>14683.224641466479</v>
          </cell>
          <cell r="AJ35">
            <v>15213.72187095701</v>
          </cell>
          <cell r="AK35">
            <v>15771</v>
          </cell>
          <cell r="AL35">
            <v>16224</v>
          </cell>
          <cell r="AM35">
            <v>16989</v>
          </cell>
          <cell r="AN35">
            <v>17563</v>
          </cell>
          <cell r="AO35">
            <v>18165</v>
          </cell>
          <cell r="AP35">
            <v>18499</v>
          </cell>
          <cell r="AQ35">
            <v>14397</v>
          </cell>
          <cell r="AR35">
            <v>15183</v>
          </cell>
          <cell r="AS35">
            <v>15932</v>
          </cell>
        </row>
        <row r="37">
          <cell r="AG37">
            <v>776451.45491039136</v>
          </cell>
          <cell r="AH37">
            <v>831940.17204751004</v>
          </cell>
          <cell r="AI37">
            <v>861688.41252331808</v>
          </cell>
          <cell r="AJ37">
            <v>897565.25863064639</v>
          </cell>
          <cell r="AK37">
            <v>910536</v>
          </cell>
          <cell r="AL37">
            <v>966230</v>
          </cell>
          <cell r="AM37">
            <v>978262</v>
          </cell>
          <cell r="AN37">
            <v>1030151</v>
          </cell>
          <cell r="AO37">
            <v>1071144</v>
          </cell>
          <cell r="AP37">
            <v>1110527</v>
          </cell>
          <cell r="AQ37">
            <v>1036049</v>
          </cell>
          <cell r="AR37">
            <v>1143497</v>
          </cell>
          <cell r="AS37">
            <v>1200946</v>
          </cell>
        </row>
        <row r="39">
          <cell r="AG39">
            <v>849130.3462549278</v>
          </cell>
          <cell r="AH39">
            <v>887498.04615421197</v>
          </cell>
          <cell r="AI39">
            <v>917587.89829647623</v>
          </cell>
          <cell r="AJ39">
            <v>971744.00464459858</v>
          </cell>
          <cell r="AK39">
            <v>1001454</v>
          </cell>
          <cell r="AL39">
            <v>1078119</v>
          </cell>
          <cell r="AM39">
            <v>1094249</v>
          </cell>
          <cell r="AN39">
            <v>1148895</v>
          </cell>
          <cell r="AO39">
            <v>1195237</v>
          </cell>
          <cell r="AP39">
            <v>1239836</v>
          </cell>
          <cell r="AQ39">
            <v>1152477</v>
          </cell>
          <cell r="AR39">
            <v>1274727</v>
          </cell>
          <cell r="AS39">
            <v>1330158</v>
          </cell>
        </row>
        <row r="40">
          <cell r="AG40"/>
          <cell r="AH40"/>
          <cell r="AI40"/>
          <cell r="AJ40"/>
          <cell r="AK40">
            <v>902458</v>
          </cell>
          <cell r="AL40">
            <v>956791</v>
          </cell>
          <cell r="AM40">
            <v>988721</v>
          </cell>
          <cell r="AN40">
            <v>1028596</v>
          </cell>
          <cell r="AO40">
            <v>1068153</v>
          </cell>
          <cell r="AP40">
            <v>1111985</v>
          </cell>
          <cell r="AQ40">
            <v>1035383</v>
          </cell>
          <cell r="AR40">
            <v>1130764</v>
          </cell>
          <cell r="AS40">
            <v>1199859</v>
          </cell>
        </row>
        <row r="41">
          <cell r="AG41">
            <v>680243.63876187429</v>
          </cell>
          <cell r="AH41">
            <v>731862.04125803371</v>
          </cell>
          <cell r="AI41">
            <v>764274.67940645467</v>
          </cell>
          <cell r="AJ41">
            <v>785563.72364420933</v>
          </cell>
          <cell r="AK41">
            <v>811540</v>
          </cell>
          <cell r="AL41">
            <v>844902</v>
          </cell>
          <cell r="AM41">
            <v>872734</v>
          </cell>
          <cell r="AN41">
            <v>909852</v>
          </cell>
          <cell r="AO41">
            <v>944060</v>
          </cell>
          <cell r="AP41">
            <v>982676</v>
          </cell>
          <cell r="AQ41">
            <v>918955</v>
          </cell>
          <cell r="AR41">
            <v>999534</v>
          </cell>
          <cell r="AS41">
            <v>1070647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E prix courant"/>
      <sheetName val="ERE prix chaînés"/>
      <sheetName val="ERE  prix constant"/>
      <sheetName val="ERE Indice volume"/>
      <sheetName val="Decomp. PIB prix courant"/>
      <sheetName val="Decomp. PIB prix constant"/>
      <sheetName val="Decomp. PIB Indice volume"/>
    </sheetNames>
    <sheetDataSet>
      <sheetData sheetId="0">
        <row r="3">
          <cell r="AG3">
            <v>2010</v>
          </cell>
          <cell r="AN3">
            <v>2017</v>
          </cell>
        </row>
        <row r="5">
          <cell r="AF5">
            <v>816719.45747884724</v>
          </cell>
          <cell r="AG5">
            <v>854542.51436025824</v>
          </cell>
          <cell r="AH5">
            <v>894142.5743798716</v>
          </cell>
          <cell r="AI5">
            <v>925139.3191020987</v>
          </cell>
          <cell r="AJ5">
            <v>973925.6991174001</v>
          </cell>
          <cell r="AK5">
            <v>1001454</v>
          </cell>
          <cell r="AL5">
            <v>1078119</v>
          </cell>
          <cell r="AM5">
            <v>1094249</v>
          </cell>
          <cell r="AN5">
            <v>1148895</v>
          </cell>
          <cell r="AO5">
            <v>1195237</v>
          </cell>
          <cell r="AP5">
            <v>1239836</v>
          </cell>
          <cell r="AQ5">
            <v>1152477</v>
          </cell>
          <cell r="AR5">
            <v>1274727</v>
          </cell>
          <cell r="AS5">
            <v>1330158</v>
          </cell>
        </row>
        <row r="6">
          <cell r="AF6">
            <v>238537.607550304</v>
          </cell>
          <cell r="AG6">
            <v>265347.73620581126</v>
          </cell>
          <cell r="AH6">
            <v>318353.23336145887</v>
          </cell>
          <cell r="AI6">
            <v>353604.14822366164</v>
          </cell>
          <cell r="AJ6">
            <v>349569.18376902805</v>
          </cell>
          <cell r="AK6">
            <v>418213</v>
          </cell>
          <cell r="AL6">
            <v>402061</v>
          </cell>
          <cell r="AM6">
            <v>441946</v>
          </cell>
          <cell r="AN6">
            <v>477560</v>
          </cell>
          <cell r="AO6">
            <v>519049</v>
          </cell>
          <cell r="AP6">
            <v>519554</v>
          </cell>
          <cell r="AQ6">
            <v>438514</v>
          </cell>
          <cell r="AR6">
            <v>541101</v>
          </cell>
          <cell r="AS6">
            <v>748962</v>
          </cell>
        </row>
        <row r="9">
          <cell r="AF9">
            <v>635132.73933094693</v>
          </cell>
          <cell r="AG9">
            <v>659196.42015205126</v>
          </cell>
          <cell r="AH9">
            <v>697383.64065116085</v>
          </cell>
          <cell r="AI9">
            <v>749362.59455737716</v>
          </cell>
          <cell r="AJ9">
            <v>776887.09373367834</v>
          </cell>
          <cell r="AK9">
            <v>809709</v>
          </cell>
          <cell r="AL9">
            <v>831443</v>
          </cell>
          <cell r="AM9">
            <v>850182</v>
          </cell>
          <cell r="AN9">
            <v>888123</v>
          </cell>
          <cell r="AO9">
            <v>925812</v>
          </cell>
          <cell r="AP9">
            <v>957365</v>
          </cell>
          <cell r="AQ9">
            <v>904448</v>
          </cell>
          <cell r="AR9">
            <v>1003632</v>
          </cell>
          <cell r="AS9">
            <v>1079989</v>
          </cell>
        </row>
        <row r="10">
          <cell r="AF10">
            <v>492248.3047220622</v>
          </cell>
          <cell r="AG10">
            <v>513010.09212624334</v>
          </cell>
          <cell r="AH10">
            <v>539364.15877650981</v>
          </cell>
          <cell r="AI10">
            <v>573636.1764490701</v>
          </cell>
          <cell r="AJ10">
            <v>593444.58230762556</v>
          </cell>
          <cell r="AK10">
            <v>618380</v>
          </cell>
          <cell r="AL10">
            <v>628994</v>
          </cell>
          <cell r="AM10">
            <v>642181</v>
          </cell>
          <cell r="AN10">
            <v>673764</v>
          </cell>
          <cell r="AO10">
            <v>702020</v>
          </cell>
          <cell r="AP10">
            <v>723177</v>
          </cell>
          <cell r="AQ10">
            <v>672606</v>
          </cell>
          <cell r="AR10">
            <v>751470</v>
          </cell>
          <cell r="AS10">
            <v>813450</v>
          </cell>
        </row>
        <row r="11">
          <cell r="AF11">
            <v>142884.43460888468</v>
          </cell>
          <cell r="AG11">
            <v>146186.32802580792</v>
          </cell>
          <cell r="AH11">
            <v>158019.48187465098</v>
          </cell>
          <cell r="AI11">
            <v>175726.41810830703</v>
          </cell>
          <cell r="AJ11">
            <v>183442.51142605275</v>
          </cell>
          <cell r="AK11">
            <v>191329</v>
          </cell>
          <cell r="AL11">
            <v>195748</v>
          </cell>
          <cell r="AM11">
            <v>200923</v>
          </cell>
          <cell r="AN11">
            <v>206594</v>
          </cell>
          <cell r="AO11">
            <v>215092</v>
          </cell>
          <cell r="AP11">
            <v>225389</v>
          </cell>
          <cell r="AQ11">
            <v>223638</v>
          </cell>
          <cell r="AR11">
            <v>242213</v>
          </cell>
          <cell r="AS11">
            <v>255627</v>
          </cell>
        </row>
        <row r="12">
          <cell r="AG12"/>
          <cell r="AH12"/>
          <cell r="AI12"/>
          <cell r="AJ12"/>
          <cell r="AK12"/>
          <cell r="AL12">
            <v>6701</v>
          </cell>
          <cell r="AM12">
            <v>7078</v>
          </cell>
          <cell r="AN12">
            <v>7765</v>
          </cell>
          <cell r="AO12">
            <v>8700</v>
          </cell>
          <cell r="AP12">
            <v>8799</v>
          </cell>
          <cell r="AQ12">
            <v>8204</v>
          </cell>
          <cell r="AR12">
            <v>9949</v>
          </cell>
          <cell r="AS12">
            <v>10912</v>
          </cell>
        </row>
        <row r="13">
          <cell r="AF13">
            <v>236284.97118947917</v>
          </cell>
          <cell r="AG13">
            <v>237873.58205274629</v>
          </cell>
          <cell r="AH13">
            <v>253530.77335789416</v>
          </cell>
          <cell r="AI13">
            <v>275101.00347668899</v>
          </cell>
          <cell r="AJ13">
            <v>270987.05078351084</v>
          </cell>
          <cell r="AK13">
            <v>273189</v>
          </cell>
          <cell r="AL13">
            <v>278907</v>
          </cell>
          <cell r="AM13">
            <v>313870</v>
          </cell>
          <cell r="AN13">
            <v>323247</v>
          </cell>
          <cell r="AO13">
            <v>332976</v>
          </cell>
          <cell r="AP13">
            <v>337145</v>
          </cell>
          <cell r="AQ13">
            <v>302245</v>
          </cell>
          <cell r="AR13">
            <v>335620</v>
          </cell>
          <cell r="AS13">
            <v>360825</v>
          </cell>
        </row>
        <row r="14">
          <cell r="AG14">
            <v>37757.688642271853</v>
          </cell>
          <cell r="AH14">
            <v>49067.31574580387</v>
          </cell>
          <cell r="AI14">
            <v>29089.703687030269</v>
          </cell>
          <cell r="AJ14">
            <v>48637.088317115958</v>
          </cell>
          <cell r="AK14">
            <v>35001</v>
          </cell>
          <cell r="AL14">
            <v>44459</v>
          </cell>
          <cell r="AM14">
            <v>33519</v>
          </cell>
          <cell r="AN14">
            <v>38149</v>
          </cell>
          <cell r="AO14">
            <v>48798</v>
          </cell>
          <cell r="AP14">
            <v>40024</v>
          </cell>
          <cell r="AQ14">
            <v>27596</v>
          </cell>
          <cell r="AR14">
            <v>51484</v>
          </cell>
          <cell r="AS14">
            <v>39746</v>
          </cell>
        </row>
        <row r="16">
          <cell r="AF16">
            <v>147886.70255899994</v>
          </cell>
          <cell r="AG16">
            <v>185062.55971900007</v>
          </cell>
          <cell r="AH16">
            <v>212514.07798647153</v>
          </cell>
          <cell r="AI16">
            <v>225190.16560466393</v>
          </cell>
          <cell r="AJ16">
            <v>226983.650052123</v>
          </cell>
          <cell r="AK16">
            <v>301768</v>
          </cell>
          <cell r="AL16">
            <v>323391</v>
          </cell>
          <cell r="AM16">
            <v>336313</v>
          </cell>
          <cell r="AN16">
            <v>374614</v>
          </cell>
          <cell r="AO16">
            <v>404330</v>
          </cell>
          <cell r="AP16">
            <v>422698</v>
          </cell>
          <cell r="AQ16">
            <v>354895</v>
          </cell>
          <cell r="AR16">
            <v>423003</v>
          </cell>
          <cell r="AS16">
            <v>596039</v>
          </cell>
        </row>
      </sheetData>
      <sheetData sheetId="1"/>
      <sheetData sheetId="2"/>
      <sheetData sheetId="3">
        <row r="3">
          <cell r="AG3">
            <v>2010</v>
          </cell>
          <cell r="AN3">
            <v>2017</v>
          </cell>
        </row>
        <row r="6">
          <cell r="AG6">
            <v>8.2888424552622695</v>
          </cell>
          <cell r="AH6">
            <v>9.6479353020887402</v>
          </cell>
          <cell r="AI6">
            <v>3.6708329910528414</v>
          </cell>
          <cell r="AJ6">
            <v>-1.3706793193928868</v>
          </cell>
          <cell r="AK6">
            <v>4.1060500590098803</v>
          </cell>
          <cell r="AL6">
            <v>1.3309007610954326</v>
          </cell>
          <cell r="AM6">
            <v>14.839290555413243</v>
          </cell>
          <cell r="AN6">
            <v>4.6492105370339321</v>
          </cell>
          <cell r="AO6">
            <v>4.7993969344166221</v>
          </cell>
          <cell r="AP6">
            <v>2.1300493787677066</v>
          </cell>
          <cell r="AQ6">
            <v>-11.88731103985341</v>
          </cell>
          <cell r="AR6">
            <v>10.403772741577244</v>
          </cell>
          <cell r="AS6">
            <v>9.0149528461414885</v>
          </cell>
        </row>
        <row r="9">
          <cell r="AG9">
            <v>3.6901849360153838</v>
          </cell>
          <cell r="AH9">
            <v>5.1825234412348875</v>
          </cell>
          <cell r="AI9">
            <v>5.5022750931178921</v>
          </cell>
          <cell r="AJ9">
            <v>2.8078250422387541</v>
          </cell>
          <cell r="AK9">
            <v>4.062238317937017</v>
          </cell>
          <cell r="AL9">
            <v>2.1977278517175236</v>
          </cell>
          <cell r="AM9">
            <v>2.0394663254125867</v>
          </cell>
          <cell r="AN9">
            <v>3.3951553902576093</v>
          </cell>
          <cell r="AO9">
            <v>2.7855375888249823</v>
          </cell>
          <cell r="AP9">
            <v>2.7746453923690684</v>
          </cell>
          <cell r="AQ9">
            <v>-4.4138860309286265</v>
          </cell>
          <cell r="AR9">
            <v>7.078350551938839</v>
          </cell>
          <cell r="AS9">
            <v>0.36537296538972086</v>
          </cell>
        </row>
        <row r="10">
          <cell r="AG10">
            <v>4.1187603055990119</v>
          </cell>
          <cell r="AH10">
            <v>4.5304561609884608</v>
          </cell>
          <cell r="AI10">
            <v>4.4229644248757527</v>
          </cell>
          <cell r="AJ10">
            <v>2.5897361354323412</v>
          </cell>
          <cell r="AK10">
            <v>4.0392873575208821</v>
          </cell>
          <cell r="AL10">
            <v>2.2822860071256112</v>
          </cell>
          <cell r="AM10">
            <v>1.8580463406646208</v>
          </cell>
          <cell r="AN10">
            <v>3.6522413462870995</v>
          </cell>
          <cell r="AO10">
            <v>2.4219162792906701</v>
          </cell>
          <cell r="AP10">
            <v>2.192102789094319</v>
          </cell>
          <cell r="AQ10">
            <v>-5.5969700363811326</v>
          </cell>
          <cell r="AR10">
            <v>6.8927425565635803</v>
          </cell>
          <cell r="AS10">
            <v>-0.6609711631868187</v>
          </cell>
        </row>
        <row r="11">
          <cell r="AG11">
            <v>2.2137085115494504</v>
          </cell>
          <cell r="AH11">
            <v>7.470816060861174</v>
          </cell>
          <cell r="AI11">
            <v>9.1862606607754351</v>
          </cell>
          <cell r="AJ11">
            <v>3.5197480870098774</v>
          </cell>
          <cell r="AK11">
            <v>4.1364856830207186</v>
          </cell>
          <cell r="AL11">
            <v>1.9244338286407148</v>
          </cell>
          <cell r="AM11">
            <v>2.5139465026462693</v>
          </cell>
          <cell r="AN11">
            <v>2.3849932561230025</v>
          </cell>
          <cell r="AO11">
            <v>3.6690320144825206</v>
          </cell>
          <cell r="AP11">
            <v>4.7519201086046792</v>
          </cell>
          <cell r="AQ11">
            <v>-0.55060362306944555</v>
          </cell>
          <cell r="AR11">
            <v>7.1960042568794291</v>
          </cell>
          <cell r="AS11">
            <v>3.3293010697196257</v>
          </cell>
        </row>
        <row r="12">
          <cell r="AG12"/>
          <cell r="AH12"/>
          <cell r="AI12"/>
          <cell r="AJ12"/>
          <cell r="AK12"/>
          <cell r="AL12">
            <v>18.177000529941711</v>
          </cell>
          <cell r="AM12">
            <v>5.2081778838979353</v>
          </cell>
          <cell r="AN12">
            <v>8.7454083074314681</v>
          </cell>
          <cell r="AO12">
            <v>10.830650354153249</v>
          </cell>
          <cell r="AP12">
            <v>0.89655172413793949</v>
          </cell>
          <cell r="AQ12">
            <v>-6.1370610296624601</v>
          </cell>
          <cell r="AR12">
            <v>19.088249634324718</v>
          </cell>
          <cell r="AS12">
            <v>5.7292190169866419</v>
          </cell>
        </row>
        <row r="13">
          <cell r="AG13">
            <v>0.57670926111288434</v>
          </cell>
          <cell r="AH13">
            <v>5.9671219841746392</v>
          </cell>
          <cell r="AI13">
            <v>6.5376377320456758</v>
          </cell>
          <cell r="AJ13">
            <v>-2.3175284285707587</v>
          </cell>
          <cell r="AK13">
            <v>0.65532911124936977</v>
          </cell>
          <cell r="AL13">
            <v>2.499334693515487</v>
          </cell>
          <cell r="AM13">
            <v>12.59452075422991</v>
          </cell>
          <cell r="AN13">
            <v>2.1215789976742006</v>
          </cell>
          <cell r="AO13">
            <v>2.4436421683727838</v>
          </cell>
          <cell r="AP13">
            <v>1.6818028927009676</v>
          </cell>
          <cell r="AQ13">
            <v>-9.9986652627207846</v>
          </cell>
          <cell r="AR13">
            <v>7.5541365448559938</v>
          </cell>
          <cell r="AS13">
            <v>-2.1598832012394986</v>
          </cell>
        </row>
        <row r="16">
          <cell r="AG16">
            <v>15.064899463896019</v>
          </cell>
          <cell r="AH16">
            <v>5.4540066404115128</v>
          </cell>
          <cell r="AI16">
            <v>1.9398514687154256</v>
          </cell>
          <cell r="AJ16">
            <v>-0.22419996135808473</v>
          </cell>
          <cell r="AK16">
            <v>8.84853669162149</v>
          </cell>
          <cell r="AL16">
            <v>4.3251769571326371</v>
          </cell>
          <cell r="AM16">
            <v>6.8084764263693254</v>
          </cell>
          <cell r="AN16">
            <v>10.840794141172072</v>
          </cell>
          <cell r="AO16">
            <v>3.8156609203072955</v>
          </cell>
          <cell r="AP16">
            <v>5.1270002225904499</v>
          </cell>
          <cell r="AQ16">
            <v>-14.987295894468389</v>
          </cell>
          <cell r="AR16">
            <v>7.9214979078318981</v>
          </cell>
          <cell r="AS16">
            <v>20.421604574908446</v>
          </cell>
        </row>
      </sheetData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x courants"/>
      <sheetName val="prix chaînés"/>
      <sheetName val="en taux de croissance"/>
      <sheetName val="par produits px courants"/>
      <sheetName val="par secteurs institutionnels"/>
      <sheetName val="prix constant"/>
    </sheetNames>
    <sheetDataSet>
      <sheetData sheetId="0">
        <row r="3">
          <cell r="AK3">
            <v>2014</v>
          </cell>
          <cell r="AN3">
            <v>2017</v>
          </cell>
        </row>
        <row r="4">
          <cell r="AK4">
            <v>5152</v>
          </cell>
          <cell r="AL4">
            <v>5004</v>
          </cell>
          <cell r="AM4">
            <v>7987</v>
          </cell>
          <cell r="AN4">
            <v>6272</v>
          </cell>
          <cell r="AO4">
            <v>6446</v>
          </cell>
          <cell r="AP4">
            <v>8222</v>
          </cell>
          <cell r="AQ4">
            <v>8605</v>
          </cell>
          <cell r="AR4">
            <v>8492</v>
          </cell>
          <cell r="AS4">
            <v>8742</v>
          </cell>
        </row>
        <row r="5">
          <cell r="AK5">
            <v>87176</v>
          </cell>
          <cell r="AL5">
            <v>91401</v>
          </cell>
          <cell r="AM5">
            <v>113961</v>
          </cell>
          <cell r="AN5">
            <v>116257</v>
          </cell>
          <cell r="AO5">
            <v>121267</v>
          </cell>
          <cell r="AP5">
            <v>126992</v>
          </cell>
          <cell r="AQ5">
            <v>105121</v>
          </cell>
          <cell r="AR5">
            <v>116712</v>
          </cell>
          <cell r="AS5">
            <v>122036</v>
          </cell>
        </row>
        <row r="6">
          <cell r="AK6">
            <v>146019</v>
          </cell>
          <cell r="AL6">
            <v>149503</v>
          </cell>
          <cell r="AM6">
            <v>157128</v>
          </cell>
          <cell r="AN6">
            <v>165956</v>
          </cell>
          <cell r="AO6">
            <v>169307</v>
          </cell>
          <cell r="AP6">
            <v>168443</v>
          </cell>
          <cell r="AQ6">
            <v>162336</v>
          </cell>
          <cell r="AR6">
            <v>176664</v>
          </cell>
          <cell r="AS6">
            <v>192209</v>
          </cell>
        </row>
        <row r="7">
          <cell r="AK7">
            <v>32205</v>
          </cell>
          <cell r="AL7">
            <v>32999</v>
          </cell>
          <cell r="AM7">
            <v>34794</v>
          </cell>
          <cell r="AN7">
            <v>34762</v>
          </cell>
          <cell r="AO7">
            <v>35956</v>
          </cell>
          <cell r="AP7">
            <v>33488</v>
          </cell>
          <cell r="AQ7">
            <v>26183</v>
          </cell>
          <cell r="AR7">
            <v>33752</v>
          </cell>
          <cell r="AS7">
            <v>37838</v>
          </cell>
        </row>
        <row r="8">
          <cell r="AK8">
            <v>270552</v>
          </cell>
          <cell r="AL8">
            <v>278907</v>
          </cell>
          <cell r="AM8">
            <v>313870</v>
          </cell>
          <cell r="AN8">
            <v>323247</v>
          </cell>
          <cell r="AO8">
            <v>332976</v>
          </cell>
          <cell r="AP8">
            <v>337145</v>
          </cell>
          <cell r="AQ8">
            <v>302245</v>
          </cell>
          <cell r="AR8">
            <v>335620</v>
          </cell>
          <cell r="AS8">
            <v>360825</v>
          </cell>
        </row>
      </sheetData>
      <sheetData sheetId="1"/>
      <sheetData sheetId="2">
        <row r="3">
          <cell r="AL3">
            <v>2015</v>
          </cell>
          <cell r="AN3">
            <v>2017</v>
          </cell>
        </row>
        <row r="4">
          <cell r="AL4">
            <v>-4.7942546583850891</v>
          </cell>
          <cell r="AM4">
            <v>50.539568345323737</v>
          </cell>
          <cell r="AN4">
            <v>-16.051083009891077</v>
          </cell>
          <cell r="AO4">
            <v>2.2321428571428603</v>
          </cell>
          <cell r="AP4">
            <v>23.130623642569038</v>
          </cell>
          <cell r="AQ4">
            <v>6.288007783994165</v>
          </cell>
          <cell r="AR4">
            <v>-1.0923881464264928</v>
          </cell>
          <cell r="AS4">
            <v>-13.71879415920867</v>
          </cell>
        </row>
        <row r="5">
          <cell r="AL5">
            <v>3.3151326053042052</v>
          </cell>
          <cell r="AM5">
            <v>25.422041334339895</v>
          </cell>
          <cell r="AN5">
            <v>1.186370775967216</v>
          </cell>
          <cell r="AO5">
            <v>3.2152902620917523</v>
          </cell>
          <cell r="AP5">
            <v>5.0797001657499674</v>
          </cell>
          <cell r="AQ5">
            <v>-18.111377094620128</v>
          </cell>
          <cell r="AR5">
            <v>7.956545314447161</v>
          </cell>
          <cell r="AS5">
            <v>-0.62718486530948248</v>
          </cell>
        </row>
        <row r="6">
          <cell r="AL6">
            <v>1.6764941548702561</v>
          </cell>
          <cell r="AM6">
            <v>4.7651217701317083</v>
          </cell>
          <cell r="AN6">
            <v>3.8936408533170486</v>
          </cell>
          <cell r="AO6">
            <v>1.7384125912892623</v>
          </cell>
          <cell r="AP6">
            <v>4.725144264550174E-3</v>
          </cell>
          <cell r="AQ6">
            <v>-3.0461343006239483</v>
          </cell>
          <cell r="AR6">
            <v>4.8984821604573181</v>
          </cell>
          <cell r="AS6">
            <v>-3.6855273287143997</v>
          </cell>
        </row>
        <row r="7">
          <cell r="AL7">
            <v>5.1886353050768497</v>
          </cell>
          <cell r="AM7">
            <v>6.7820236976878112</v>
          </cell>
          <cell r="AN7">
            <v>1.3536816692533149</v>
          </cell>
          <cell r="AO7">
            <v>3.2679362522294531</v>
          </cell>
          <cell r="AP7">
            <v>-5.7264434308599395</v>
          </cell>
          <cell r="AQ7">
            <v>-18.203535594839948</v>
          </cell>
          <cell r="AR7">
            <v>25.245388229003552</v>
          </cell>
          <cell r="AS7">
            <v>3.4338705854467966</v>
          </cell>
        </row>
        <row r="8">
          <cell r="AL8">
            <v>2.499334693515487</v>
          </cell>
          <cell r="AM8">
            <v>12.59452075422991</v>
          </cell>
          <cell r="AN8">
            <v>2.1215789976742006</v>
          </cell>
          <cell r="AO8">
            <v>2.4436421683727838</v>
          </cell>
          <cell r="AP8">
            <v>1.6818028927009676</v>
          </cell>
          <cell r="AQ8">
            <v>-9.9986652627207846</v>
          </cell>
          <cell r="AR8">
            <v>7.5541365448559938</v>
          </cell>
          <cell r="AS8">
            <v>-2.1598832012394986</v>
          </cell>
        </row>
      </sheetData>
      <sheetData sheetId="3">
        <row r="6">
          <cell r="C6">
            <v>87176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NBD"/>
      <sheetName val="RNBD par secteur"/>
    </sheetNames>
    <sheetDataSet>
      <sheetData sheetId="0">
        <row r="3">
          <cell r="AK3">
            <v>2014</v>
          </cell>
          <cell r="AN3">
            <v>2017</v>
          </cell>
        </row>
        <row r="4">
          <cell r="AK4">
            <v>1001454</v>
          </cell>
          <cell r="AL4">
            <v>1078119</v>
          </cell>
          <cell r="AM4">
            <v>1094249</v>
          </cell>
          <cell r="AN4">
            <v>1148895</v>
          </cell>
          <cell r="AO4">
            <v>1195237</v>
          </cell>
          <cell r="AP4">
            <v>1239836</v>
          </cell>
          <cell r="AQ4">
            <v>1152477</v>
          </cell>
          <cell r="AR4">
            <v>1274727</v>
          </cell>
          <cell r="AS4">
            <v>1330158</v>
          </cell>
        </row>
        <row r="5">
          <cell r="AK5">
            <v>-20116</v>
          </cell>
          <cell r="AL5">
            <v>-16705</v>
          </cell>
          <cell r="AM5">
            <v>-15170</v>
          </cell>
          <cell r="AN5">
            <v>-17699</v>
          </cell>
          <cell r="AO5">
            <v>-17982</v>
          </cell>
          <cell r="AP5">
            <v>-18673</v>
          </cell>
          <cell r="AQ5">
            <v>-11018</v>
          </cell>
          <cell r="AR5">
            <v>-17606</v>
          </cell>
          <cell r="AS5">
            <v>-18929</v>
          </cell>
        </row>
        <row r="6">
          <cell r="AK6">
            <v>981338</v>
          </cell>
          <cell r="AL6">
            <v>1061414</v>
          </cell>
          <cell r="AM6">
            <v>1079079</v>
          </cell>
          <cell r="AN6">
            <v>1131196</v>
          </cell>
          <cell r="AO6">
            <v>1177255</v>
          </cell>
          <cell r="AP6">
            <v>1221163</v>
          </cell>
          <cell r="AQ6">
            <v>1141459</v>
          </cell>
          <cell r="AR6">
            <v>1257121</v>
          </cell>
          <cell r="AS6">
            <v>1311229</v>
          </cell>
        </row>
        <row r="7">
          <cell r="AK7">
            <v>81342</v>
          </cell>
          <cell r="AL7">
            <v>74231</v>
          </cell>
          <cell r="AM7">
            <v>79763</v>
          </cell>
          <cell r="AN7">
            <v>84303</v>
          </cell>
          <cell r="AO7">
            <v>74333</v>
          </cell>
          <cell r="AP7">
            <v>73111</v>
          </cell>
          <cell r="AQ7">
            <v>81200</v>
          </cell>
          <cell r="AR7">
            <v>105776</v>
          </cell>
          <cell r="AS7">
            <v>124889</v>
          </cell>
        </row>
        <row r="8">
          <cell r="AK8">
            <v>1062680</v>
          </cell>
          <cell r="AL8">
            <v>1135645</v>
          </cell>
          <cell r="AM8">
            <v>1158842</v>
          </cell>
          <cell r="AN8">
            <v>1215499</v>
          </cell>
          <cell r="AO8">
            <v>1251588</v>
          </cell>
          <cell r="AP8">
            <v>1294274</v>
          </cell>
          <cell r="AQ8">
            <v>1222659</v>
          </cell>
          <cell r="AR8">
            <v>1362897</v>
          </cell>
          <cell r="AS8">
            <v>1436118</v>
          </cell>
        </row>
        <row r="9">
          <cell r="AK9">
            <v>809709</v>
          </cell>
          <cell r="AL9">
            <v>831443</v>
          </cell>
          <cell r="AM9">
            <v>850182</v>
          </cell>
          <cell r="AN9">
            <v>888123</v>
          </cell>
          <cell r="AO9">
            <v>925812</v>
          </cell>
          <cell r="AP9">
            <v>957365</v>
          </cell>
          <cell r="AQ9">
            <v>904448</v>
          </cell>
          <cell r="AR9">
            <v>1003632</v>
          </cell>
          <cell r="AS9">
            <v>1079989</v>
          </cell>
        </row>
        <row r="10">
          <cell r="AK10">
            <v>612719</v>
          </cell>
          <cell r="AL10">
            <v>628994</v>
          </cell>
          <cell r="AM10">
            <v>642181</v>
          </cell>
          <cell r="AN10">
            <v>673764</v>
          </cell>
          <cell r="AO10">
            <v>702020</v>
          </cell>
          <cell r="AP10">
            <v>723177</v>
          </cell>
          <cell r="AQ10">
            <v>672606</v>
          </cell>
          <cell r="AR10">
            <v>751470</v>
          </cell>
          <cell r="AS10">
            <v>813450</v>
          </cell>
        </row>
        <row r="11">
          <cell r="AK11">
            <v>191329</v>
          </cell>
          <cell r="AL11">
            <v>195748</v>
          </cell>
          <cell r="AM11">
            <v>200923</v>
          </cell>
          <cell r="AN11">
            <v>206594</v>
          </cell>
          <cell r="AO11">
            <v>215092</v>
          </cell>
          <cell r="AP11">
            <v>225389</v>
          </cell>
          <cell r="AQ11">
            <v>223638</v>
          </cell>
          <cell r="AR11">
            <v>242213</v>
          </cell>
          <cell r="AS11">
            <v>255627</v>
          </cell>
        </row>
        <row r="12">
          <cell r="AK12">
            <v>5661</v>
          </cell>
          <cell r="AL12">
            <v>6701</v>
          </cell>
          <cell r="AM12">
            <v>7078</v>
          </cell>
          <cell r="AN12">
            <v>7765</v>
          </cell>
          <cell r="AO12">
            <v>8700</v>
          </cell>
          <cell r="AP12">
            <v>8799</v>
          </cell>
          <cell r="AQ12">
            <v>8204</v>
          </cell>
          <cell r="AR12">
            <v>9949</v>
          </cell>
          <cell r="AS12">
            <v>10912</v>
          </cell>
        </row>
        <row r="13">
          <cell r="AK13">
            <v>252971</v>
          </cell>
          <cell r="AL13">
            <v>304202</v>
          </cell>
          <cell r="AM13">
            <v>308660</v>
          </cell>
          <cell r="AN13">
            <v>327376</v>
          </cell>
          <cell r="AO13">
            <v>325776</v>
          </cell>
          <cell r="AP13">
            <v>336909</v>
          </cell>
          <cell r="AQ13">
            <v>318211</v>
          </cell>
          <cell r="AR13">
            <v>359265</v>
          </cell>
          <cell r="AS13">
            <v>356129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CN"/>
    </sheetNames>
    <sheetDataSet>
      <sheetData sheetId="0">
        <row r="5">
          <cell r="AK5">
            <v>252971</v>
          </cell>
          <cell r="AL5">
            <v>304202</v>
          </cell>
          <cell r="AM5">
            <v>308660</v>
          </cell>
          <cell r="AN5">
            <v>327376</v>
          </cell>
          <cell r="AO5">
            <v>325776</v>
          </cell>
          <cell r="AP5">
            <v>336909</v>
          </cell>
          <cell r="AQ5">
            <v>318211</v>
          </cell>
          <cell r="AR5">
            <v>359265</v>
          </cell>
          <cell r="AS5">
            <v>356129</v>
          </cell>
        </row>
        <row r="6">
          <cell r="AK6">
            <v>16</v>
          </cell>
          <cell r="AL6">
            <v>6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3</v>
          </cell>
          <cell r="AR6">
            <v>0</v>
          </cell>
          <cell r="AS6">
            <v>0</v>
          </cell>
        </row>
        <row r="7">
          <cell r="AK7">
            <v>252987</v>
          </cell>
          <cell r="AL7">
            <v>304208</v>
          </cell>
          <cell r="AM7">
            <v>308660</v>
          </cell>
          <cell r="AN7">
            <v>327376</v>
          </cell>
          <cell r="AO7">
            <v>325776</v>
          </cell>
          <cell r="AP7">
            <v>336909</v>
          </cell>
          <cell r="AQ7">
            <v>318214</v>
          </cell>
          <cell r="AR7">
            <v>359265</v>
          </cell>
          <cell r="AS7">
            <v>356129</v>
          </cell>
        </row>
        <row r="9">
          <cell r="AK9">
            <v>270552</v>
          </cell>
          <cell r="AL9">
            <v>278907</v>
          </cell>
          <cell r="AM9">
            <v>313870</v>
          </cell>
          <cell r="AN9">
            <v>323247</v>
          </cell>
          <cell r="AO9">
            <v>332976</v>
          </cell>
          <cell r="AP9">
            <v>337145</v>
          </cell>
          <cell r="AQ9">
            <v>302245</v>
          </cell>
          <cell r="AR9">
            <v>335620</v>
          </cell>
          <cell r="AS9">
            <v>360825</v>
          </cell>
        </row>
        <row r="10">
          <cell r="AK10">
            <v>35001</v>
          </cell>
          <cell r="AL10">
            <v>44459</v>
          </cell>
          <cell r="AM10">
            <v>33519</v>
          </cell>
          <cell r="AN10">
            <v>38149</v>
          </cell>
          <cell r="AO10">
            <v>48798</v>
          </cell>
          <cell r="AP10">
            <v>40024</v>
          </cell>
          <cell r="AQ10">
            <v>27596</v>
          </cell>
          <cell r="AR10">
            <v>51484</v>
          </cell>
          <cell r="AS10">
            <v>39746</v>
          </cell>
        </row>
        <row r="12">
          <cell r="AK12">
            <v>-55203</v>
          </cell>
          <cell r="AL12">
            <v>-21138</v>
          </cell>
          <cell r="AM12">
            <v>-41040</v>
          </cell>
          <cell r="AN12">
            <v>-36342</v>
          </cell>
          <cell r="AO12">
            <v>-58368</v>
          </cell>
          <cell r="AP12">
            <v>-42418</v>
          </cell>
          <cell r="AQ12">
            <v>-13434</v>
          </cell>
          <cell r="AR12">
            <v>-29928</v>
          </cell>
          <cell r="AS12">
            <v>-46963</v>
          </cell>
        </row>
        <row r="13">
          <cell r="AK13">
            <v>252987</v>
          </cell>
          <cell r="AL13">
            <v>304208</v>
          </cell>
          <cell r="AM13">
            <v>308660</v>
          </cell>
          <cell r="AN13">
            <v>327376</v>
          </cell>
          <cell r="AO13">
            <v>325776</v>
          </cell>
          <cell r="AP13">
            <v>336909</v>
          </cell>
          <cell r="AQ13">
            <v>318214</v>
          </cell>
          <cell r="AR13">
            <v>359265</v>
          </cell>
          <cell r="AS13">
            <v>356129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80BA-3987-4BC2-8257-FCD95F410A28}">
  <dimension ref="A1:S342"/>
  <sheetViews>
    <sheetView tabSelected="1" zoomScale="55" zoomScaleNormal="55" zoomScaleSheetLayoutView="61" workbookViewId="0">
      <selection activeCell="A98" sqref="A98"/>
    </sheetView>
  </sheetViews>
  <sheetFormatPr baseColWidth="10" defaultRowHeight="15.75" x14ac:dyDescent="0.25"/>
  <cols>
    <col min="1" max="1" width="115.7109375" style="1" customWidth="1"/>
    <col min="2" max="2" width="1.42578125" style="1" hidden="1" customWidth="1"/>
    <col min="3" max="8" width="22" style="1" customWidth="1"/>
    <col min="9" max="9" width="13.7109375" style="1" bestFit="1" customWidth="1"/>
    <col min="10" max="14" width="14.7109375" style="1" bestFit="1" customWidth="1"/>
    <col min="15" max="16384" width="11.42578125" style="1"/>
  </cols>
  <sheetData>
    <row r="1" spans="1:9" ht="6" customHeight="1" x14ac:dyDescent="0.25">
      <c r="A1" s="13"/>
      <c r="B1" s="13"/>
      <c r="C1" s="13"/>
      <c r="D1" s="13"/>
      <c r="E1" s="13"/>
      <c r="F1" s="13"/>
      <c r="G1" s="13"/>
      <c r="H1" s="13"/>
    </row>
    <row r="2" spans="1:9" ht="30.75" thickBot="1" x14ac:dyDescent="0.45">
      <c r="A2" s="36" t="s">
        <v>101</v>
      </c>
      <c r="B2" s="35"/>
      <c r="C2" s="75"/>
      <c r="D2" s="35"/>
      <c r="E2" s="35"/>
      <c r="F2" s="35"/>
      <c r="G2" s="35"/>
      <c r="H2" s="35"/>
    </row>
    <row r="3" spans="1:9" s="29" customFormat="1" ht="32.25" customHeight="1" thickBot="1" x14ac:dyDescent="0.45">
      <c r="A3" s="32"/>
      <c r="B3" s="30"/>
      <c r="C3" s="31" t="s">
        <v>18</v>
      </c>
      <c r="D3" s="30"/>
      <c r="E3" s="30"/>
      <c r="F3" s="30"/>
      <c r="G3" s="30"/>
      <c r="H3" s="30"/>
    </row>
    <row r="4" spans="1:9" ht="33" customHeight="1" thickBot="1" x14ac:dyDescent="0.4">
      <c r="A4" s="28"/>
      <c r="B4" s="27"/>
      <c r="C4" s="26" t="s">
        <v>60</v>
      </c>
      <c r="D4" s="25">
        <v>2018</v>
      </c>
      <c r="E4" s="25">
        <v>2019</v>
      </c>
      <c r="F4" s="25">
        <v>2020</v>
      </c>
      <c r="G4" s="25">
        <v>2021</v>
      </c>
      <c r="H4" s="25">
        <v>2022</v>
      </c>
    </row>
    <row r="5" spans="1:9" ht="60" customHeight="1" x14ac:dyDescent="0.35">
      <c r="A5" s="21" t="s">
        <v>100</v>
      </c>
      <c r="B5" s="57"/>
      <c r="C5" s="57">
        <f t="array" ref="C5">(PRODUCT('[4]Tx de croissance'!AG39:AN39/100+1)^(1/('[4]Tx de croissance'!$AN$3-'[4]Tx de croissance'!$AG$3+1))-1)*100</f>
        <v>3.5343554044590775</v>
      </c>
      <c r="D5" s="57">
        <f>'[4]Tx de croissance'!AO39</f>
        <v>3.0656413336292765</v>
      </c>
      <c r="E5" s="57">
        <f>'[4]Tx de croissance'!AP39</f>
        <v>2.8909747606541636</v>
      </c>
      <c r="F5" s="57">
        <f>'[4]Tx de croissance'!AQ39</f>
        <v>-7.1870795814930393</v>
      </c>
      <c r="G5" s="57">
        <f>'[4]Tx de croissance'!AR39</f>
        <v>8.0209843667162097</v>
      </c>
      <c r="H5" s="57">
        <f>'[4]Tx de croissance'!AS39</f>
        <v>1.25854398628098</v>
      </c>
      <c r="I5" s="21"/>
    </row>
    <row r="6" spans="1:9" ht="28.5" customHeight="1" x14ac:dyDescent="0.35">
      <c r="A6" s="66" t="s">
        <v>99</v>
      </c>
      <c r="B6" s="74"/>
      <c r="C6" s="57">
        <f t="array" ref="C6">(PRODUCT('[4]Tx de croissance'!AG37:AN37/100+1)^(1/('[4]Tx de croissance'!$AN$3-'[4]Tx de croissance'!$AG$3+1))-1)*100</f>
        <v>3.3509848593830105</v>
      </c>
      <c r="D6" s="57">
        <f>'[4]Tx de croissance'!AO37</f>
        <v>3.1459465651152207</v>
      </c>
      <c r="E6" s="57">
        <f>'[4]Tx de croissance'!AP37</f>
        <v>2.9567453115547426</v>
      </c>
      <c r="F6" s="57">
        <f>'[4]Tx de croissance'!AQ37</f>
        <v>-7.0466544262318687</v>
      </c>
      <c r="G6" s="57">
        <f>'[4]Tx de croissance'!AR37</f>
        <v>7.7594785574813585</v>
      </c>
      <c r="H6" s="57">
        <f>'[4]Tx de croissance'!AS37</f>
        <v>0.95470298566588951</v>
      </c>
      <c r="I6" s="66"/>
    </row>
    <row r="7" spans="1:9" ht="28.5" customHeight="1" x14ac:dyDescent="0.35">
      <c r="A7" s="66" t="s">
        <v>89</v>
      </c>
      <c r="B7" s="74"/>
      <c r="C7" s="57">
        <f t="array" ref="C7">(PRODUCT('[4]Tx de croissance'!AG4:AN4/100+1)^(1/('[4]Tx de croissance'!$AN$3-'[4]Tx de croissance'!$AG$3+1))-1)*100</f>
        <v>2.9280984650998043</v>
      </c>
      <c r="D7" s="48">
        <f>'[4]Tx de croissance'!AO4</f>
        <v>4.4720012478552507</v>
      </c>
      <c r="E7" s="48">
        <f>'[4]Tx de croissance'!AP4</f>
        <v>-3.9236871706826104</v>
      </c>
      <c r="F7" s="48">
        <f>'[4]Tx de croissance'!AQ4</f>
        <v>-7.1302109679531096</v>
      </c>
      <c r="G7" s="48">
        <f>'[4]Tx de croissance'!AR4</f>
        <v>19.038048431193854</v>
      </c>
      <c r="H7" s="48">
        <f>'[4]Tx de croissance'!AS4</f>
        <v>-12.744668467278352</v>
      </c>
      <c r="I7" s="66"/>
    </row>
    <row r="8" spans="1:9" ht="28.5" customHeight="1" x14ac:dyDescent="0.4">
      <c r="A8" s="22" t="s">
        <v>88</v>
      </c>
      <c r="B8" s="74"/>
      <c r="C8" s="53">
        <f t="array" ref="C8">(PRODUCT('[4]Tx de croissance'!AG5:AN5/100+1)^(1/('[4]Tx de croissance'!$AN$3-'[4]Tx de croissance'!$AG$3+1))-1)*100</f>
        <v>2.8871434207393465</v>
      </c>
      <c r="D8" s="47">
        <f>'[4]Tx de croissance'!AO5</f>
        <v>5.5869126094148847</v>
      </c>
      <c r="E8" s="47">
        <f>'[4]Tx de croissance'!AP5</f>
        <v>-5.0431210852664332</v>
      </c>
      <c r="F8" s="47">
        <f>'[4]Tx de croissance'!AQ5</f>
        <v>-8.1258652650350811</v>
      </c>
      <c r="G8" s="47">
        <f>'[4]Tx de croissance'!AR5</f>
        <v>19.490324013185976</v>
      </c>
      <c r="H8" s="47">
        <f>'[4]Tx de croissance'!AS5</f>
        <v>-12.9352680897175</v>
      </c>
      <c r="I8" s="22"/>
    </row>
    <row r="9" spans="1:9" ht="28.5" customHeight="1" x14ac:dyDescent="0.4">
      <c r="A9" s="22" t="s">
        <v>87</v>
      </c>
      <c r="B9" s="74"/>
      <c r="C9" s="53">
        <f t="array" ref="C9">(PRODUCT('[4]Tx de croissance'!AG6:AN6/100+1)^(1/('[4]Tx de croissance'!$AN$3-'[4]Tx de croissance'!$AG$3+1))-1)*100</f>
        <v>4.5798772386215436</v>
      </c>
      <c r="D9" s="47">
        <f>'[4]Tx de croissance'!AO6</f>
        <v>-12.460547910617336</v>
      </c>
      <c r="E9" s="47">
        <f>'[4]Tx de croissance'!AP6</f>
        <v>13.761810044753853</v>
      </c>
      <c r="F9" s="47">
        <f>'[4]Tx de croissance'!AQ6</f>
        <v>12.224418427854644</v>
      </c>
      <c r="G9" s="47">
        <f>'[4]Tx de croissance'!AR6</f>
        <v>9.9103757325060382</v>
      </c>
      <c r="H9" s="47">
        <f>'[4]Tx de croissance'!AS6</f>
        <v>-9.67814036656236</v>
      </c>
      <c r="I9" s="22"/>
    </row>
    <row r="10" spans="1:9" ht="28.5" customHeight="1" x14ac:dyDescent="0.35">
      <c r="A10" s="66" t="s">
        <v>86</v>
      </c>
      <c r="B10" s="74"/>
      <c r="C10" s="57">
        <f t="array" ref="C10">(PRODUCT('[4]Tx de croissance'!AG7:AN7/100+1)^(1/('[4]Tx de croissance'!$AN$3-'[4]Tx de croissance'!$AG$3+1))-1)*100</f>
        <v>0.87195151470780274</v>
      </c>
      <c r="D10" s="48">
        <f>'[4]Tx de croissance'!AO7</f>
        <v>3.1471622093859786</v>
      </c>
      <c r="E10" s="48">
        <f>'[4]Tx de croissance'!AP7</f>
        <v>4.0673662717853221</v>
      </c>
      <c r="F10" s="48">
        <f>'[4]Tx de croissance'!AQ7</f>
        <v>-5.2316184221454121</v>
      </c>
      <c r="G10" s="48">
        <f>'[4]Tx de croissance'!AR7</f>
        <v>7.0648715462756639</v>
      </c>
      <c r="H10" s="48">
        <f>'[4]Tx de croissance'!AS7</f>
        <v>-1.7024705435195742</v>
      </c>
      <c r="I10" s="66"/>
    </row>
    <row r="11" spans="1:9" ht="28.5" customHeight="1" x14ac:dyDescent="0.4">
      <c r="A11" s="22" t="s">
        <v>85</v>
      </c>
      <c r="B11" s="74"/>
      <c r="C11" s="53">
        <f t="array" ref="C11">(PRODUCT('[4]Tx de croissance'!AG8:AN8/100+1)^(1/('[4]Tx de croissance'!$AN$3-'[4]Tx de croissance'!$AG$3+1))-1)*100</f>
        <v>6.9620049423264829</v>
      </c>
      <c r="D11" s="47">
        <f>'[4]Tx de croissance'!AO8</f>
        <v>-0.78812052477292838</v>
      </c>
      <c r="E11" s="47">
        <f>'[4]Tx de croissance'!AP8</f>
        <v>2.3137236038289544</v>
      </c>
      <c r="F11" s="47">
        <f>'[4]Tx de croissance'!AQ8</f>
        <v>2.623577873675953</v>
      </c>
      <c r="G11" s="47">
        <f>'[4]Tx de croissance'!AR8</f>
        <v>7.3293715108950108</v>
      </c>
      <c r="H11" s="47">
        <f>'[4]Tx de croissance'!AS8</f>
        <v>-9.4452218289571181</v>
      </c>
      <c r="I11" s="22"/>
    </row>
    <row r="12" spans="1:9" ht="28.5" customHeight="1" x14ac:dyDescent="0.4">
      <c r="A12" s="76" t="s">
        <v>84</v>
      </c>
      <c r="B12" s="74"/>
      <c r="C12" s="53">
        <f t="array" ref="C12">(PRODUCT('[4]Tx de croissance'!AG9:AN9/100+1)^(1/('[4]Tx de croissance'!$AN$3-'[4]Tx de croissance'!$AG$3+1))-1)*100</f>
        <v>2.9931578204671405</v>
      </c>
      <c r="D12" s="47">
        <f>'[4]Tx de croissance'!AO9</f>
        <v>3.1686864831337314</v>
      </c>
      <c r="E12" s="47">
        <f>'[4]Tx de croissance'!AP9</f>
        <v>3.3932349102038906</v>
      </c>
      <c r="F12" s="47">
        <f>'[4]Tx de croissance'!AQ9</f>
        <v>-7.4365852459285069</v>
      </c>
      <c r="G12" s="47">
        <f>'[4]Tx de croissance'!AR9</f>
        <v>7.7945985501612247</v>
      </c>
      <c r="H12" s="47">
        <f>'[4]Tx de croissance'!AS9</f>
        <v>0.27807575741796153</v>
      </c>
      <c r="I12" s="22"/>
    </row>
    <row r="13" spans="1:9" ht="28.5" customHeight="1" x14ac:dyDescent="0.4">
      <c r="A13" s="77" t="s">
        <v>83</v>
      </c>
      <c r="B13" s="74"/>
      <c r="C13" s="53">
        <f t="array" ref="C13">(PRODUCT('[4]Tx de croissance'!AG10:AN10/100+1)^(1/('[4]Tx de croissance'!$AN$3-'[4]Tx de croissance'!$AG$3+1))-1)*100</f>
        <v>4.6167882792221393</v>
      </c>
      <c r="D13" s="47">
        <f>'[4]Tx de croissance'!AO10</f>
        <v>2.4019895266786717</v>
      </c>
      <c r="E13" s="47">
        <f>'[4]Tx de croissance'!AP10</f>
        <v>1.6288066660053557</v>
      </c>
      <c r="F13" s="47">
        <f>'[4]Tx de croissance'!AQ10</f>
        <v>0.14736925956904123</v>
      </c>
      <c r="G13" s="47">
        <f>'[4]Tx de croissance'!AR10</f>
        <v>3.7344480939583979</v>
      </c>
      <c r="H13" s="47">
        <f>'[4]Tx de croissance'!AS10</f>
        <v>3.6595067621320698</v>
      </c>
      <c r="I13" s="67"/>
    </row>
    <row r="14" spans="1:9" ht="28.5" customHeight="1" x14ac:dyDescent="0.4">
      <c r="A14" s="77" t="s">
        <v>82</v>
      </c>
      <c r="B14" s="74"/>
      <c r="C14" s="53">
        <f t="array" ref="C14">(PRODUCT('[4]Tx de croissance'!AG11:AN11/100+1)^(1/('[4]Tx de croissance'!$AN$3-'[4]Tx de croissance'!$AG$3+1))-1)*100</f>
        <v>0.66527282232968776</v>
      </c>
      <c r="D14" s="47">
        <f>'[4]Tx de croissance'!AO11</f>
        <v>1.1752854264607038</v>
      </c>
      <c r="E14" s="47">
        <f>'[4]Tx de croissance'!AP11</f>
        <v>1.1613741573946346</v>
      </c>
      <c r="F14" s="47">
        <f>'[4]Tx de croissance'!AQ11</f>
        <v>-18.958522078229013</v>
      </c>
      <c r="G14" s="47">
        <f>'[4]Tx de croissance'!AR11</f>
        <v>11.631760644418865</v>
      </c>
      <c r="H14" s="47">
        <f>'[4]Tx de croissance'!AS11</f>
        <v>9.0274001254967651</v>
      </c>
      <c r="I14" s="67"/>
    </row>
    <row r="15" spans="1:9" ht="28.5" customHeight="1" x14ac:dyDescent="0.4">
      <c r="A15" s="77" t="s">
        <v>81</v>
      </c>
      <c r="B15" s="74"/>
      <c r="C15" s="53">
        <f t="array" ref="C15">(PRODUCT('[4]Tx de croissance'!AG14:AN14/100+1)^(1/('[4]Tx de croissance'!$AN$3-'[4]Tx de croissance'!$AG$3+1))-1)*100</f>
        <v>3.3630343265734552</v>
      </c>
      <c r="D15" s="47">
        <f>'[4]Tx de croissance'!AO14</f>
        <v>5.658191926796774</v>
      </c>
      <c r="E15" s="47">
        <f>'[4]Tx de croissance'!AP14</f>
        <v>5.4605553107095695</v>
      </c>
      <c r="F15" s="47">
        <f>'[4]Tx de croissance'!AQ14</f>
        <v>7.1834892576747578</v>
      </c>
      <c r="G15" s="47">
        <f>'[4]Tx de croissance'!AR14</f>
        <v>-1.4172909495849373</v>
      </c>
      <c r="H15" s="47">
        <f>'[4]Tx de croissance'!AS14</f>
        <v>-8.3331432871901256</v>
      </c>
      <c r="I15" s="67"/>
    </row>
    <row r="16" spans="1:9" ht="28.5" customHeight="1" x14ac:dyDescent="0.4">
      <c r="A16" s="77" t="s">
        <v>80</v>
      </c>
      <c r="B16" s="74"/>
      <c r="C16" s="53">
        <f t="array" ref="C16">(PRODUCT('[4]Tx de croissance'!AG16:AN16/100+1)^(1/('[4]Tx de croissance'!$AN$3-'[4]Tx de croissance'!$AG$3+1))-1)*100</f>
        <v>2.2043035684041312</v>
      </c>
      <c r="D16" s="47">
        <f>'[4]Tx de croissance'!AO16</f>
        <v>3.3836098541980997</v>
      </c>
      <c r="E16" s="47">
        <f>'[4]Tx de croissance'!AP16</f>
        <v>7.2257488593532981</v>
      </c>
      <c r="F16" s="47">
        <f>'[4]Tx de croissance'!AQ16</f>
        <v>-11.760800283286121</v>
      </c>
      <c r="G16" s="47">
        <f>'[4]Tx de croissance'!AR16</f>
        <v>10.902557798685631</v>
      </c>
      <c r="H16" s="47">
        <f>'[4]Tx de croissance'!AS16</f>
        <v>-4.4214533209701816</v>
      </c>
      <c r="I16" s="67"/>
    </row>
    <row r="17" spans="1:9" ht="28.5" customHeight="1" x14ac:dyDescent="0.4">
      <c r="A17" s="77" t="s">
        <v>79</v>
      </c>
      <c r="B17" s="74"/>
      <c r="C17" s="53">
        <f t="array" ref="C17">(PRODUCT('[4]Tx de croissance'!AG17:AN17/100+1)^(1/('[4]Tx de croissance'!$AN$3-'[4]Tx de croissance'!$AG$3+1))-1)*100</f>
        <v>0.9407331141496833</v>
      </c>
      <c r="D17" s="47">
        <f>'[4]Tx de croissance'!AO17</f>
        <v>-1.7903476907109472</v>
      </c>
      <c r="E17" s="47">
        <f>'[4]Tx de croissance'!AP17</f>
        <v>-1.7249594968073989</v>
      </c>
      <c r="F17" s="47">
        <f>'[4]Tx de croissance'!AQ17</f>
        <v>-10.190964136003721</v>
      </c>
      <c r="G17" s="47">
        <f>'[4]Tx de croissance'!AR17</f>
        <v>16.461890878800499</v>
      </c>
      <c r="H17" s="47">
        <f>'[4]Tx de croissance'!AS17</f>
        <v>0.47812077746596238</v>
      </c>
      <c r="I17" s="67"/>
    </row>
    <row r="18" spans="1:9" ht="27" customHeight="1" x14ac:dyDescent="0.4">
      <c r="A18" s="77" t="s">
        <v>78</v>
      </c>
      <c r="B18" s="74"/>
      <c r="C18" s="53">
        <f t="array" ref="C18">(PRODUCT('[4]Tx de croissance'!AG21:AN21/100+1)^(1/('[4]Tx de croissance'!$AN$3-'[4]Tx de croissance'!$AG$3+1))-1)*100</f>
        <v>11.947748782486055</v>
      </c>
      <c r="D18" s="47">
        <f>'[4]Tx de croissance'!AO21</f>
        <v>11.929585977636759</v>
      </c>
      <c r="E18" s="47">
        <f>'[4]Tx de croissance'!AP21</f>
        <v>11.081845046897087</v>
      </c>
      <c r="F18" s="47">
        <f>'[4]Tx de croissance'!AQ21</f>
        <v>-17.554032683183973</v>
      </c>
      <c r="G18" s="47">
        <f>'[4]Tx de croissance'!AR21</f>
        <v>19.871663594784629</v>
      </c>
      <c r="H18" s="47">
        <f>'[4]Tx de croissance'!AS21</f>
        <v>8.7278950370792927</v>
      </c>
      <c r="I18" s="67"/>
    </row>
    <row r="19" spans="1:9" ht="28.5" customHeight="1" x14ac:dyDescent="0.4">
      <c r="A19" s="76" t="s">
        <v>77</v>
      </c>
      <c r="B19" s="74"/>
      <c r="C19" s="53">
        <f t="array" ref="C19">(PRODUCT('[4]Tx de croissance'!AG23:AN23/100+1)^(1/('[4]Tx de croissance'!$AN$3-'[4]Tx de croissance'!$AG$3+1))-1)*100</f>
        <v>4.7177308818564745</v>
      </c>
      <c r="D19" s="47">
        <f>'[4]Tx de croissance'!AO23</f>
        <v>8.8406564319745797</v>
      </c>
      <c r="E19" s="47">
        <f>'[4]Tx de croissance'!AP23</f>
        <v>14.652588371904617</v>
      </c>
      <c r="F19" s="47">
        <f>'[4]Tx de croissance'!AQ23</f>
        <v>-1.2622851553402592</v>
      </c>
      <c r="G19" s="47">
        <f>'[4]Tx de croissance'!AR23</f>
        <v>7.4938547234061792</v>
      </c>
      <c r="H19" s="47">
        <f>'[4]Tx de croissance'!AS23</f>
        <v>-3.1900352733686077</v>
      </c>
      <c r="I19" s="22"/>
    </row>
    <row r="20" spans="1:9" ht="28.5" customHeight="1" x14ac:dyDescent="0.4">
      <c r="A20" s="76" t="s">
        <v>76</v>
      </c>
      <c r="B20" s="74"/>
      <c r="C20" s="53">
        <f t="array" ref="C20">(PRODUCT('[4]Tx de croissance'!AG24:AN24/100+1)^(1/('[4]Tx de croissance'!$AN$3-'[4]Tx de croissance'!$AG$3+1))-1)*100</f>
        <v>2.6388750227864355</v>
      </c>
      <c r="D20" s="47">
        <f>'[4]Tx de croissance'!AO24</f>
        <v>1.27981039845948</v>
      </c>
      <c r="E20" s="47">
        <f>'[4]Tx de croissance'!AP24</f>
        <v>0.503492697087915</v>
      </c>
      <c r="F20" s="47">
        <f>'[4]Tx de croissance'!AQ24</f>
        <v>-4.1372381423665727</v>
      </c>
      <c r="G20" s="47">
        <f>'[4]Tx de croissance'!AR24</f>
        <v>4.7128244251039231</v>
      </c>
      <c r="H20" s="47">
        <f>'[4]Tx de croissance'!AS24</f>
        <v>-3.5589360403673553</v>
      </c>
      <c r="I20" s="66"/>
    </row>
    <row r="21" spans="1:9" ht="28.5" customHeight="1" x14ac:dyDescent="0.35">
      <c r="A21" s="78" t="s">
        <v>75</v>
      </c>
      <c r="B21" s="73"/>
      <c r="C21" s="57">
        <f t="array" ref="C21">(PRODUCT('[4]Tx de croissance'!AG25:AN25/100+1)^(1/('[4]Tx de croissance'!$AN$3-'[4]Tx de croissance'!$AG$3+1))-1)*100</f>
        <v>1.0743006671214639</v>
      </c>
      <c r="D21" s="48">
        <f>'[4]Tx de croissance'!AO25</f>
        <v>2.8666549736168667</v>
      </c>
      <c r="E21" s="48">
        <f>'[4]Tx de croissance'!AP25</f>
        <v>3.8942366810547302</v>
      </c>
      <c r="F21" s="48">
        <f>'[4]Tx de croissance'!AQ25</f>
        <v>-7.8866917732085984</v>
      </c>
      <c r="G21" s="48">
        <f>'[4]Tx de croissance'!AR25</f>
        <v>5.8384420380877211</v>
      </c>
      <c r="H21" s="48">
        <f>'[4]Tx de croissance'!AS25</f>
        <v>5.4410460155566387</v>
      </c>
    </row>
    <row r="22" spans="1:9" ht="28.5" customHeight="1" x14ac:dyDescent="0.4">
      <c r="A22" s="76" t="s">
        <v>74</v>
      </c>
      <c r="B22" s="73"/>
      <c r="C22" s="53">
        <f t="array" ref="C22">(PRODUCT('[4]Tx de croissance'!AG26:AN26/100+1)^(1/('[4]Tx de croissance'!$AN$3-'[4]Tx de croissance'!$AG$3+1))-1)*100</f>
        <v>1.8368128502893377</v>
      </c>
      <c r="D22" s="47">
        <f>'[4]Tx de croissance'!AO26</f>
        <v>-0.19037671002088974</v>
      </c>
      <c r="E22" s="47">
        <f>'[4]Tx de croissance'!AP26</f>
        <v>2.0828967771677531</v>
      </c>
      <c r="F22" s="47">
        <f>'[4]Tx de croissance'!AQ26</f>
        <v>-6.6498109872845994</v>
      </c>
      <c r="G22" s="47">
        <f>'[4]Tx de croissance'!AR26</f>
        <v>8.1715826339313615</v>
      </c>
      <c r="H22" s="47">
        <f>'[4]Tx de croissance'!AS26</f>
        <v>0.38174401600861163</v>
      </c>
    </row>
    <row r="23" spans="1:9" ht="28.5" customHeight="1" x14ac:dyDescent="0.4">
      <c r="A23" s="76" t="s">
        <v>73</v>
      </c>
      <c r="B23" s="47"/>
      <c r="C23" s="53">
        <f t="array" ref="C23">(PRODUCT('[4]Tx de croissance'!AG27:AN27/100+1)^(1/('[4]Tx de croissance'!$AN$3-'[4]Tx de croissance'!$AG$3+1))-1)*100</f>
        <v>3.4825132292373606</v>
      </c>
      <c r="D23" s="47">
        <f>'[4]Tx de croissance'!AO27</f>
        <v>-0.49357092234484368</v>
      </c>
      <c r="E23" s="47">
        <f>'[4]Tx de croissance'!AP27</f>
        <v>5.549530007230663</v>
      </c>
      <c r="F23" s="47">
        <f>'[4]Tx de croissance'!AQ27</f>
        <v>-28.524027194468292</v>
      </c>
      <c r="G23" s="47">
        <f>'[4]Tx de croissance'!AR27</f>
        <v>10.499496355987436</v>
      </c>
      <c r="H23" s="47">
        <f>'[4]Tx de croissance'!AS27</f>
        <v>3.7677114641476939</v>
      </c>
    </row>
    <row r="24" spans="1:9" ht="28.5" customHeight="1" x14ac:dyDescent="0.4">
      <c r="A24" s="76" t="s">
        <v>72</v>
      </c>
      <c r="B24" s="72"/>
      <c r="C24" s="53">
        <f t="array" ref="C24">(PRODUCT('[4]Tx de croissance'!AG28:AN28/100+1)^(1/('[4]Tx de croissance'!$AN$3-'[4]Tx de croissance'!$AG$3+1))-1)*100</f>
        <v>3.4745859366438925</v>
      </c>
      <c r="D24" s="47">
        <f>'[4]Tx de croissance'!AO28</f>
        <v>6.2163911015909123</v>
      </c>
      <c r="E24" s="47">
        <f>'[4]Tx de croissance'!AP28</f>
        <v>3.5736508068195949</v>
      </c>
      <c r="F24" s="47">
        <f>'[4]Tx de croissance'!AQ28</f>
        <v>-54.560720706482016</v>
      </c>
      <c r="G24" s="47">
        <f>'[4]Tx de croissance'!AR28</f>
        <v>15.399726682610183</v>
      </c>
      <c r="H24" s="47">
        <f>'[4]Tx de croissance'!AS28</f>
        <v>53.688540055092268</v>
      </c>
    </row>
    <row r="25" spans="1:9" ht="28.5" customHeight="1" x14ac:dyDescent="0.4">
      <c r="A25" s="76" t="s">
        <v>71</v>
      </c>
      <c r="B25" s="72"/>
      <c r="C25" s="53">
        <f t="array" ref="C25">(PRODUCT('[4]Tx de croissance'!AG29:AN29/100+1)^(1/('[4]Tx de croissance'!$AN$3-'[4]Tx de croissance'!$AG$3+1))-1)*100</f>
        <v>6.1438730622531912</v>
      </c>
      <c r="D25" s="47">
        <f>'[4]Tx de croissance'!AO29</f>
        <v>3.5088316373413253</v>
      </c>
      <c r="E25" s="47">
        <f>'[4]Tx de croissance'!AP29</f>
        <v>2.5028065772964458</v>
      </c>
      <c r="F25" s="47">
        <f>'[4]Tx de croissance'!AQ29</f>
        <v>5.1393644596626986</v>
      </c>
      <c r="G25" s="47">
        <f>'[4]Tx de croissance'!AR29</f>
        <v>-1.4941791181593223</v>
      </c>
      <c r="H25" s="47">
        <f>'[4]Tx de croissance'!AS29</f>
        <v>2.6033881415047366</v>
      </c>
    </row>
    <row r="26" spans="1:9" ht="28.5" customHeight="1" x14ac:dyDescent="0.4">
      <c r="A26" s="76" t="s">
        <v>70</v>
      </c>
      <c r="B26" s="72"/>
      <c r="C26" s="53">
        <f t="array" ref="C26">(PRODUCT('[4]Tx de croissance'!AG30:AN30/100+1)^(1/('[4]Tx de croissance'!$AN$3-'[4]Tx de croissance'!$AG$3+1))-1)*100</f>
        <v>4.8712621334406014</v>
      </c>
      <c r="D26" s="47">
        <f>'[4]Tx de croissance'!AO30</f>
        <v>1.8715634401908821</v>
      </c>
      <c r="E26" s="47">
        <f>'[4]Tx de croissance'!AP30</f>
        <v>5.2691954726215906</v>
      </c>
      <c r="F26" s="47">
        <f>'[4]Tx de croissance'!AQ30</f>
        <v>0.63922908588320837</v>
      </c>
      <c r="G26" s="47">
        <f>'[4]Tx de croissance'!AR30</f>
        <v>4.8194626222187953</v>
      </c>
      <c r="H26" s="47">
        <f>'[4]Tx de croissance'!AS30</f>
        <v>7.0150942062285671</v>
      </c>
    </row>
    <row r="27" spans="1:9" ht="28.5" customHeight="1" x14ac:dyDescent="0.4">
      <c r="A27" s="76" t="s">
        <v>69</v>
      </c>
      <c r="B27" s="72"/>
      <c r="C27" s="53">
        <f t="array" ref="C27">(PRODUCT('[4]Tx de croissance'!AG31:AN31/100+1)^(1/('[4]Tx de croissance'!$AN$3-'[4]Tx de croissance'!$AG$3+1))-1)*100</f>
        <v>5.6992425478801012</v>
      </c>
      <c r="D27" s="47">
        <f>'[4]Tx de croissance'!AO31</f>
        <v>4.9155207333972939</v>
      </c>
      <c r="E27" s="47">
        <f>'[4]Tx de croissance'!AP31</f>
        <v>1.7271938756269645</v>
      </c>
      <c r="F27" s="47">
        <f>'[4]Tx de croissance'!AQ31</f>
        <v>5.5581855479892806</v>
      </c>
      <c r="G27" s="47">
        <f>'[4]Tx de croissance'!AR31</f>
        <v>4.467650397275813</v>
      </c>
      <c r="H27" s="47">
        <f>'[4]Tx de croissance'!AS31</f>
        <v>1.463046757164399</v>
      </c>
    </row>
    <row r="28" spans="1:9" ht="28.5" customHeight="1" x14ac:dyDescent="0.4">
      <c r="A28" s="76" t="s">
        <v>68</v>
      </c>
      <c r="B28" s="72"/>
      <c r="C28" s="53">
        <f t="array" ref="C28">(PRODUCT('[4]Tx de croissance'!AG32:AN32/100+1)^(1/('[4]Tx de croissance'!$AN$3-'[4]Tx de croissance'!$AG$3+1))-1)*100</f>
        <v>5.4386311854317304</v>
      </c>
      <c r="D28" s="47">
        <f>'[4]Tx de croissance'!AO32</f>
        <v>4.9741291113118979</v>
      </c>
      <c r="E28" s="47">
        <f>'[4]Tx de croissance'!AP32</f>
        <v>2.0643011471618733</v>
      </c>
      <c r="F28" s="47">
        <f>'[4]Tx de croissance'!AQ32</f>
        <v>5.2808363151226834</v>
      </c>
      <c r="G28" s="47">
        <f>'[4]Tx de croissance'!AR32</f>
        <v>3.9924737066626248</v>
      </c>
      <c r="H28" s="47">
        <f>'[4]Tx de croissance'!AS32</f>
        <v>2.1251545491868917</v>
      </c>
    </row>
    <row r="29" spans="1:9" ht="28.5" customHeight="1" x14ac:dyDescent="0.4">
      <c r="A29" s="76" t="s">
        <v>67</v>
      </c>
      <c r="B29" s="72"/>
      <c r="C29" s="53">
        <f t="array" ref="C29">(PRODUCT('[4]Tx de croissance'!AG33:AN33/100+1)^(1/('[4]Tx de croissance'!$AN$3-'[4]Tx de croissance'!$AG$3+1))-1)*100</f>
        <v>4.1632903281382694</v>
      </c>
      <c r="D29" s="47">
        <f>'[4]Tx de croissance'!AO33</f>
        <v>3.9218965178044352</v>
      </c>
      <c r="E29" s="47">
        <f>'[4]Tx de croissance'!AP33</f>
        <v>6.645752029255303</v>
      </c>
      <c r="F29" s="47">
        <f>'[4]Tx de croissance'!AQ33</f>
        <v>5.2858874857299565</v>
      </c>
      <c r="G29" s="47">
        <f>'[4]Tx de croissance'!AR33</f>
        <v>5.1195112125688169</v>
      </c>
      <c r="H29" s="47">
        <f>'[4]Tx de croissance'!AS33</f>
        <v>4.1982400875988812</v>
      </c>
    </row>
    <row r="30" spans="1:9" ht="28.5" customHeight="1" x14ac:dyDescent="0.4">
      <c r="A30" s="76" t="s">
        <v>66</v>
      </c>
      <c r="B30" s="72"/>
      <c r="C30" s="53">
        <f t="array" ref="C30">(PRODUCT('[4]Tx de croissance'!AG34:AN34/100+1)^(1/('[4]Tx de croissance'!$AN$3-'[4]Tx de croissance'!$AG$3+1))-1)*100</f>
        <v>2.7641382273467574</v>
      </c>
      <c r="D30" s="47">
        <f>'[4]Tx de croissance'!AO34</f>
        <v>4.1433689978799704</v>
      </c>
      <c r="E30" s="47">
        <f>'[4]Tx de croissance'!AP34</f>
        <v>2.0326502586686557</v>
      </c>
      <c r="F30" s="47">
        <f>'[4]Tx de croissance'!AQ34</f>
        <v>0.84546627349797454</v>
      </c>
      <c r="G30" s="47">
        <f>'[4]Tx de croissance'!AR34</f>
        <v>3.5947526185618806</v>
      </c>
      <c r="H30" s="47">
        <f>'[4]Tx de croissance'!AS34</f>
        <v>5.4618394659827096</v>
      </c>
    </row>
    <row r="31" spans="1:9" ht="28.5" customHeight="1" x14ac:dyDescent="0.4">
      <c r="A31" s="76" t="s">
        <v>91</v>
      </c>
      <c r="B31" s="72"/>
      <c r="C31" s="53">
        <f t="array" ref="C31">(PRODUCT('[4]Tx de croissance'!AG35:AN35/100+1)^(1/('[4]Tx de croissance'!$AN$3-'[4]Tx de croissance'!$AG$3+1))-1)*100</f>
        <v>2.134591808412889</v>
      </c>
      <c r="D31" s="47">
        <f>'[4]Tx de croissance'!AO35</f>
        <v>1.4860786881512267</v>
      </c>
      <c r="E31" s="47">
        <f>'[4]Tx de croissance'!AP35</f>
        <v>0.17065785851912985</v>
      </c>
      <c r="F31" s="47">
        <f>'[4]Tx de croissance'!AQ35</f>
        <v>-23.185037029028599</v>
      </c>
      <c r="G31" s="47">
        <f>'[4]Tx de croissance'!AR35</f>
        <v>4.9940959922206041</v>
      </c>
      <c r="H31" s="47">
        <f>'[4]Tx de croissance'!AS35</f>
        <v>2.7399064743462986</v>
      </c>
    </row>
    <row r="32" spans="1:9" ht="28.5" customHeight="1" x14ac:dyDescent="0.4">
      <c r="A32" s="78" t="s">
        <v>96</v>
      </c>
      <c r="B32" s="72"/>
      <c r="C32" s="53">
        <f t="array" ref="C32">(PRODUCT('[4]Tx de croissance'!AG40:AN40/100+1)^(1/('[4]Tx de croissance'!$AN$3-'[4]Tx de croissance'!$AG$3+1))-1)*100</f>
        <v>1.1927451355317586</v>
      </c>
      <c r="D32" s="47">
        <f>'[4]Tx de croissance'!AO40</f>
        <v>2.7707671427849245</v>
      </c>
      <c r="E32" s="47">
        <f>'[4]Tx de croissance'!AP40</f>
        <v>3.8349375042713962</v>
      </c>
      <c r="F32" s="47">
        <f>'[4]Tx de croissance'!AQ40</f>
        <v>-7.1</v>
      </c>
      <c r="G32" s="47">
        <f>'[4]Tx de croissance'!AR40</f>
        <v>6.7</v>
      </c>
      <c r="H32" s="47">
        <f>'[4]Tx de croissance'!AS40</f>
        <v>3.1</v>
      </c>
    </row>
    <row r="33" spans="1:8" ht="40.5" customHeight="1" x14ac:dyDescent="0.4">
      <c r="A33" s="79" t="s">
        <v>98</v>
      </c>
      <c r="B33" s="47"/>
      <c r="C33" s="14"/>
      <c r="D33" s="14"/>
      <c r="E33" s="14"/>
      <c r="F33" s="14"/>
      <c r="G33" s="14"/>
      <c r="H33" s="14"/>
    </row>
    <row r="34" spans="1:8" ht="28.5" customHeight="1" x14ac:dyDescent="0.4">
      <c r="A34" s="66" t="s">
        <v>97</v>
      </c>
      <c r="B34" s="47"/>
      <c r="C34" s="48">
        <f t="shared" ref="C34:H34" si="0">C5</f>
        <v>3.5343554044590775</v>
      </c>
      <c r="D34" s="48">
        <f t="shared" si="0"/>
        <v>3.0656413336292765</v>
      </c>
      <c r="E34" s="48">
        <f t="shared" si="0"/>
        <v>2.8909747606541636</v>
      </c>
      <c r="F34" s="48">
        <f t="shared" si="0"/>
        <v>-7.1870795814930393</v>
      </c>
      <c r="G34" s="48">
        <f t="shared" si="0"/>
        <v>8.0209843667162097</v>
      </c>
      <c r="H34" s="48">
        <f t="shared" si="0"/>
        <v>1.25854398628098</v>
      </c>
    </row>
    <row r="35" spans="1:8" ht="28.5" customHeight="1" x14ac:dyDescent="0.4">
      <c r="A35" s="66" t="s">
        <v>89</v>
      </c>
      <c r="B35" s="47"/>
      <c r="C35" s="48">
        <f>C7*(SUM('[5]Prix courants'!AG4:AN4)/SUM('[5]Prix courants'!$AG$39:$AN$39))</f>
        <v>0.3287698556528334</v>
      </c>
      <c r="D35" s="48">
        <f>D7*('[5]Prix courants'!AO4/'[5]Prix courants'!AO$39)</f>
        <v>0.50558390061568059</v>
      </c>
      <c r="E35" s="48">
        <f>E7*('[5]Prix courants'!AP4/'[5]Prix courants'!AP$39)</f>
        <v>-0.42542192594869155</v>
      </c>
      <c r="F35" s="48">
        <f>F7*('[5]Prix courants'!AQ4/'[5]Prix courants'!AQ$39)</f>
        <v>-0.76034003899215807</v>
      </c>
      <c r="G35" s="48">
        <f>G7*('[5]Prix courants'!AR4/'[5]Prix courants'!AR$39)</f>
        <v>2.2837258673129881</v>
      </c>
      <c r="H35" s="48">
        <f>H7*('[5]Prix courants'!AS4/'[5]Prix courants'!AS$39)</f>
        <v>-1.3167223809383508</v>
      </c>
    </row>
    <row r="36" spans="1:8" ht="28.5" customHeight="1" x14ac:dyDescent="0.4">
      <c r="A36" s="22" t="s">
        <v>88</v>
      </c>
      <c r="B36" s="47"/>
      <c r="C36" s="47">
        <f>C8*(SUM('[5]Prix courants'!AG5:AN5)/SUM('[5]Prix courants'!$AG$39:$AN$39))</f>
        <v>0.3094124250757308</v>
      </c>
      <c r="D36" s="47">
        <f>D8*('[5]Prix courants'!AO5/'[5]Prix courants'!AO$39)</f>
        <v>0.59403047433678946</v>
      </c>
      <c r="E36" s="47">
        <f>E8*('[5]Prix courants'!AP5/'[5]Prix courants'!AP$39)</f>
        <v>-0.52004303300791288</v>
      </c>
      <c r="F36" s="47">
        <f>F8*('[5]Prix courants'!AQ5/'[5]Prix courants'!AQ$39)</f>
        <v>-0.82560438719733042</v>
      </c>
      <c r="G36" s="47">
        <f>G8*('[5]Prix courants'!AR5/'[5]Prix courants'!AR$39)</f>
        <v>2.2011658307310449</v>
      </c>
      <c r="H36" s="47">
        <f>H8*('[5]Prix courants'!AS5/'[5]Prix courants'!AS$39)</f>
        <v>-1.267106987908279</v>
      </c>
    </row>
    <row r="37" spans="1:8" ht="28.5" customHeight="1" x14ac:dyDescent="0.4">
      <c r="A37" s="76" t="s">
        <v>87</v>
      </c>
      <c r="B37" s="47"/>
      <c r="C37" s="47">
        <f>C9*(SUM('[5]Prix courants'!AG6:AN6)/SUM('[5]Prix courants'!$AG$39:$AN$39))</f>
        <v>2.3412141498236873E-2</v>
      </c>
      <c r="D37" s="47">
        <f>D9*('[5]Prix courants'!AO6/'[5]Prix courants'!AO$39)</f>
        <v>-8.3860060718506754E-2</v>
      </c>
      <c r="E37" s="47">
        <f>E9*('[5]Prix courants'!AP6/'[5]Prix courants'!AP$39)</f>
        <v>7.3002739607775619E-2</v>
      </c>
      <c r="F37" s="47">
        <f>F9*('[5]Prix courants'!AQ6/'[5]Prix courants'!AQ$39)</f>
        <v>6.1542291705962593E-2</v>
      </c>
      <c r="G37" s="47">
        <f>G9*('[5]Prix courants'!AR6/'[5]Prix courants'!AR$39)</f>
        <v>6.9566300905577458E-2</v>
      </c>
      <c r="H37" s="47">
        <f>H9*('[5]Prix courants'!AS6/'[5]Prix courants'!AS$39)</f>
        <v>-5.1855573843475687E-2</v>
      </c>
    </row>
    <row r="38" spans="1:8" ht="28.5" customHeight="1" x14ac:dyDescent="0.4">
      <c r="A38" s="78" t="s">
        <v>86</v>
      </c>
      <c r="B38" s="47"/>
      <c r="C38" s="48">
        <f>C10*(SUM('[5]Prix courants'!AG7:AN7)/SUM('[5]Prix courants'!$AG$39:$AN$39))</f>
        <v>0.12151125040573942</v>
      </c>
      <c r="D38" s="48">
        <f>D10*('[5]Prix courants'!AO7/'[5]Prix courants'!AO$39)</f>
        <v>0.79438634814559239</v>
      </c>
      <c r="E38" s="48">
        <f>E10*('[5]Prix courants'!AP7/'[5]Prix courants'!AP$39)</f>
        <v>1.0270080480906905</v>
      </c>
      <c r="F38" s="48">
        <f>F10*('[5]Prix courants'!AQ7/'[5]Prix courants'!AQ$39)</f>
        <v>-1.362504045244876</v>
      </c>
      <c r="G38" s="48">
        <f>G10*('[5]Prix courants'!AR7/'[5]Prix courants'!AR$39)</f>
        <v>1.8227115529689171</v>
      </c>
      <c r="H38" s="48">
        <f>H10*('[5]Prix courants'!AS7/'[5]Prix courants'!AS$39)</f>
        <v>-0.43374052752468079</v>
      </c>
    </row>
    <row r="39" spans="1:8" ht="28.5" customHeight="1" x14ac:dyDescent="0.4">
      <c r="A39" s="76" t="s">
        <v>85</v>
      </c>
      <c r="B39" s="47"/>
      <c r="C39" s="47">
        <f>C11*(SUM('[5]Prix courants'!AG8:AN8)/SUM('[5]Prix courants'!$AG$39:$AN$39))</f>
        <v>0.17732937767991203</v>
      </c>
      <c r="D39" s="47">
        <f>D11*('[5]Prix courants'!AO8/'[5]Prix courants'!AO$39)</f>
        <v>-1.3707940424789736E-2</v>
      </c>
      <c r="E39" s="47">
        <f>E11*('[5]Prix courants'!AP8/'[5]Prix courants'!AP$39)</f>
        <v>3.8054590872728361E-2</v>
      </c>
      <c r="F39" s="47">
        <f>F11*('[5]Prix courants'!AQ8/'[5]Prix courants'!AQ$39)</f>
        <v>3.7923692878528335E-2</v>
      </c>
      <c r="G39" s="47">
        <f>G11*('[5]Prix courants'!AR8/'[5]Prix courants'!AR$39)</f>
        <v>0.13970761502009996</v>
      </c>
      <c r="H39" s="47">
        <f>H11*('[5]Prix courants'!AS8/'[5]Prix courants'!AS$39)</f>
        <v>-0.27194037128188586</v>
      </c>
    </row>
    <row r="40" spans="1:8" ht="28.5" customHeight="1" x14ac:dyDescent="0.4">
      <c r="A40" s="76" t="s">
        <v>84</v>
      </c>
      <c r="B40" s="47"/>
      <c r="C40" s="47">
        <f>C12*(SUM('[5]Prix courants'!AG9:AN9)/SUM('[5]Prix courants'!$AG$39:$AN$39))</f>
        <v>0.44243783941290976</v>
      </c>
      <c r="D40" s="47">
        <f>D12*('[5]Prix courants'!AO9/'[5]Prix courants'!AO$39)</f>
        <v>0.47119496866835359</v>
      </c>
      <c r="E40" s="47">
        <f>E12*('[5]Prix courants'!AP9/'[5]Prix courants'!AP$39)</f>
        <v>0.50095424814139156</v>
      </c>
      <c r="F40" s="47">
        <f>F12*('[5]Prix courants'!AQ9/'[5]Prix courants'!AQ$39)</f>
        <v>-1.1286800039192371</v>
      </c>
      <c r="G40" s="47">
        <f>G12*('[5]Prix courants'!AR9/'[5]Prix courants'!AR$39)</f>
        <v>1.1742341207032256</v>
      </c>
      <c r="H40" s="47">
        <f>H12*('[5]Prix courants'!AS9/'[5]Prix courants'!AS$39)</f>
        <v>4.1758045523137527E-2</v>
      </c>
    </row>
    <row r="41" spans="1:8" ht="28.5" customHeight="1" x14ac:dyDescent="0.4">
      <c r="A41" s="77" t="s">
        <v>83</v>
      </c>
      <c r="B41" s="47"/>
      <c r="C41" s="47">
        <f>C13*(SUM('[5]Prix courants'!AG10:AN10)/SUM('[5]Prix courants'!$AG$39:$AN$39))</f>
        <v>0.17229682051867592</v>
      </c>
      <c r="D41" s="47">
        <f>D13*('[5]Prix courants'!AO10/'[5]Prix courants'!AO$39)</f>
        <v>0.10129562763890212</v>
      </c>
      <c r="E41" s="47">
        <f>E13*('[5]Prix courants'!AP10/'[5]Prix courants'!AP$39)</f>
        <v>6.5967513386280874E-2</v>
      </c>
      <c r="F41" s="47">
        <f>F13*('[5]Prix courants'!AQ10/'[5]Prix courants'!AQ$39)</f>
        <v>6.4236377424024826E-3</v>
      </c>
      <c r="G41" s="47">
        <f>G13*('[5]Prix courants'!AR10/'[5]Prix courants'!AR$39)</f>
        <v>0.14361808364467257</v>
      </c>
      <c r="H41" s="47">
        <f>H13*('[5]Prix courants'!AS10/'[5]Prix courants'!AS$39)</f>
        <v>0.13907500186634841</v>
      </c>
    </row>
    <row r="42" spans="1:8" ht="28.5" customHeight="1" x14ac:dyDescent="0.4">
      <c r="A42" s="77" t="s">
        <v>82</v>
      </c>
      <c r="B42" s="47"/>
      <c r="C42" s="47">
        <f>C14*(SUM('[5]Prix courants'!AG11:AN11)/SUM('[5]Prix courants'!$AG$39:$AN$39))</f>
        <v>1.5195918496566237E-2</v>
      </c>
      <c r="D42" s="47">
        <f>D14*('[5]Prix courants'!AO11/'[5]Prix courants'!AO$39)</f>
        <v>2.421492884843867E-2</v>
      </c>
      <c r="E42" s="47">
        <f>E14*('[5]Prix courants'!AP11/'[5]Prix courants'!AP$39)</f>
        <v>2.3780407839244535E-2</v>
      </c>
      <c r="F42" s="47">
        <f>F14*('[5]Prix courants'!AQ11/'[5]Prix courants'!AQ$39)</f>
        <v>-0.35738144201535071</v>
      </c>
      <c r="G42" s="47">
        <f>G14*('[5]Prix courants'!AR11/'[5]Prix courants'!AR$39)</f>
        <v>0.21813081405260337</v>
      </c>
      <c r="H42" s="47">
        <f>H14*('[5]Prix courants'!AS11/'[5]Prix courants'!AS$39)</f>
        <v>0.16882626388884445</v>
      </c>
    </row>
    <row r="43" spans="1:8" ht="28.5" customHeight="1" x14ac:dyDescent="0.4">
      <c r="A43" s="77" t="s">
        <v>81</v>
      </c>
      <c r="B43" s="47"/>
      <c r="C43" s="47">
        <f>C15*(SUM('[5]Prix courants'!AG14:AN14)/SUM('[5]Prix courants'!$AG$39:$AN$39))</f>
        <v>5.4114651722317039E-2</v>
      </c>
      <c r="D43" s="47">
        <f>D15*('[5]Prix courants'!AO14/'[5]Prix courants'!AO$39)</f>
        <v>0.10741332038668382</v>
      </c>
      <c r="E43" s="47">
        <f>E15*('[5]Prix courants'!AP14/'[5]Prix courants'!AP$39)</f>
        <v>9.3682932270157698E-2</v>
      </c>
      <c r="F43" s="47">
        <f>F15*('[5]Prix courants'!AQ14/'[5]Prix courants'!AQ$39)</f>
        <v>0.15392608027602994</v>
      </c>
      <c r="G43" s="47">
        <f>G15*('[5]Prix courants'!AR14/'[5]Prix courants'!AR$39)</f>
        <v>-4.8753019939445794E-2</v>
      </c>
      <c r="H43" s="47">
        <f>H15*('[5]Prix courants'!AS14/'[5]Prix courants'!AS$39)</f>
        <v>-0.36648319158877007</v>
      </c>
    </row>
    <row r="44" spans="1:8" ht="28.5" customHeight="1" x14ac:dyDescent="0.4">
      <c r="A44" s="77" t="s">
        <v>80</v>
      </c>
      <c r="B44" s="47"/>
      <c r="C44" s="47">
        <f>C16*(SUM('[5]Prix courants'!AG16:AN16)/SUM('[5]Prix courants'!$AG$39:$AN$39))</f>
        <v>4.3111893736208218E-2</v>
      </c>
      <c r="D44" s="47">
        <f>D16*('[5]Prix courants'!AO16/'[5]Prix courants'!AO$39)</f>
        <v>5.7082494183204241E-2</v>
      </c>
      <c r="E44" s="47">
        <f>E16*('[5]Prix courants'!AP16/'[5]Prix courants'!AP$39)</f>
        <v>0.13166589632056958</v>
      </c>
      <c r="F44" s="47">
        <f>F16*('[5]Prix courants'!AQ16/'[5]Prix courants'!AQ$39)</f>
        <v>-0.2158417797420554</v>
      </c>
      <c r="G44" s="47">
        <f>G16*('[5]Prix courants'!AR16/'[5]Prix courants'!AR$39)</f>
        <v>0.17525659364935967</v>
      </c>
      <c r="H44" s="47">
        <f>H16*('[5]Prix courants'!AS16/'[5]Prix courants'!AS$39)</f>
        <v>-3.6225018600747463E-2</v>
      </c>
    </row>
    <row r="45" spans="1:8" ht="28.5" customHeight="1" x14ac:dyDescent="0.4">
      <c r="A45" s="77" t="s">
        <v>79</v>
      </c>
      <c r="B45" s="47"/>
      <c r="C45" s="47">
        <f>C17*(SUM('[5]Prix courants'!AG17:AN17)/SUM('[5]Prix courants'!$AG$39:$AN$39))</f>
        <v>1.0917411228704795E-2</v>
      </c>
      <c r="D45" s="47">
        <f>D17*('[5]Prix courants'!AO17/'[5]Prix courants'!AO$39)</f>
        <v>-1.5717483912086029E-2</v>
      </c>
      <c r="E45" s="47">
        <f>E17*('[5]Prix courants'!AP17/'[5]Prix courants'!AP$39)</f>
        <v>-1.4935394841114008E-2</v>
      </c>
      <c r="F45" s="47">
        <f>F17*('[5]Prix courants'!AQ17/'[5]Prix courants'!AQ$39)</f>
        <v>-8.4924922199904843E-2</v>
      </c>
      <c r="G45" s="47">
        <f>G17*('[5]Prix courants'!AR17/'[5]Prix courants'!AR$39)</f>
        <v>0.1242460951599359</v>
      </c>
      <c r="H45" s="47">
        <f>H17*('[5]Prix courants'!AS17/'[5]Prix courants'!AS$39)</f>
        <v>3.1063375620496566E-3</v>
      </c>
    </row>
    <row r="46" spans="1:8" ht="28.5" customHeight="1" x14ac:dyDescent="0.4">
      <c r="A46" s="77" t="s">
        <v>78</v>
      </c>
      <c r="B46" s="47"/>
      <c r="C46" s="47">
        <f>C18*(SUM('[5]Prix courants'!AG21:AN21)/SUM('[5]Prix courants'!$AG$39:$AN$39))</f>
        <v>0.10787063670492557</v>
      </c>
      <c r="D46" s="47">
        <f>D18*('[5]Prix courants'!AO21/'[5]Prix courants'!AO$39)</f>
        <v>0.15536327550761378</v>
      </c>
      <c r="E46" s="47">
        <f>E18*('[5]Prix courants'!AP21/'[5]Prix courants'!AP$39)</f>
        <v>0.15260110247296738</v>
      </c>
      <c r="F46" s="47">
        <f>F18*('[5]Prix courants'!AQ21/'[5]Prix courants'!AQ$39)</f>
        <v>-0.2231272509351267</v>
      </c>
      <c r="G46" s="47">
        <f>G18*('[5]Prix courants'!AR21/'[5]Prix courants'!AR$39)</f>
        <v>0.16396464316668957</v>
      </c>
      <c r="H46" s="47">
        <f>H18*('[5]Prix courants'!AS21/'[5]Prix courants'!AS$39)</f>
        <v>9.2865583231302756E-2</v>
      </c>
    </row>
    <row r="47" spans="1:8" ht="28.5" customHeight="1" x14ac:dyDescent="0.4">
      <c r="A47" s="76" t="s">
        <v>77</v>
      </c>
      <c r="B47" s="74"/>
      <c r="C47" s="47">
        <f>C19*(SUM('[5]Prix courants'!AG23:AN23)/SUM('[5]Prix courants'!$AG$39:$AN$39))</f>
        <v>0.12690478084953044</v>
      </c>
      <c r="D47" s="47">
        <f>D19*('[5]Prix courants'!AO23/'[5]Prix courants'!AO$39)</f>
        <v>0.27390245477043518</v>
      </c>
      <c r="E47" s="47">
        <f>E19*('[5]Prix courants'!AP23/'[5]Prix courants'!AP$39)</f>
        <v>0.50744843633580605</v>
      </c>
      <c r="F47" s="47">
        <f>F19*('[5]Prix courants'!AQ23/'[5]Prix courants'!AQ$39)</f>
        <v>-4.8568006687554816E-2</v>
      </c>
      <c r="G47" s="47">
        <f>G19*('[5]Prix courants'!AR23/'[5]Prix courants'!AR$39)</f>
        <v>0.26666199919959666</v>
      </c>
      <c r="H47" s="47">
        <f>H19*('[5]Prix courants'!AS23/'[5]Prix courants'!AS$39)</f>
        <v>-6.7392882061327486E-2</v>
      </c>
    </row>
    <row r="48" spans="1:8" ht="28.5" customHeight="1" x14ac:dyDescent="0.4">
      <c r="A48" s="76" t="s">
        <v>76</v>
      </c>
      <c r="B48" s="73"/>
      <c r="C48" s="47">
        <f>C20*(SUM('[5]Prix courants'!AG24:AN24)/SUM('[5]Prix courants'!$AG$39:$AN$39))</f>
        <v>0.15098309385770681</v>
      </c>
      <c r="D48" s="47">
        <f>D20*('[5]Prix courants'!AO24/'[5]Prix courants'!AO$39)</f>
        <v>7.0817837912742904E-2</v>
      </c>
      <c r="E48" s="47">
        <f>E20*('[5]Prix courants'!AP24/'[5]Prix courants'!AP$39)</f>
        <v>2.7081337766206005E-2</v>
      </c>
      <c r="F48" s="47">
        <f>F20*('[5]Prix courants'!AQ24/'[5]Prix courants'!AQ$39)</f>
        <v>-0.23057351135516163</v>
      </c>
      <c r="G48" s="47">
        <f>G20*('[5]Prix courants'!AR24/'[5]Prix courants'!AR$39)</f>
        <v>0.24838391542013064</v>
      </c>
      <c r="H48" s="47">
        <f>H20*('[5]Prix courants'!AS24/'[5]Prix courants'!AS$39)</f>
        <v>-0.19462392175392831</v>
      </c>
    </row>
    <row r="49" spans="1:8" ht="28.5" customHeight="1" x14ac:dyDescent="0.35">
      <c r="A49" s="78" t="s">
        <v>75</v>
      </c>
      <c r="B49" s="73"/>
      <c r="C49" s="48">
        <f>C21*(SUM('[5]Prix courants'!AG25:AN25)/SUM('[5]Prix courants'!$AG$39:$AN$39))</f>
        <v>0.31159363048625638</v>
      </c>
      <c r="D49" s="48">
        <f>D21*('[5]Prix courants'!AO25/'[5]Prix courants'!AO$39)</f>
        <v>1.5213571167681375</v>
      </c>
      <c r="E49" s="48">
        <f>E21*('[5]Prix courants'!AP25/'[5]Prix courants'!AP$39)</f>
        <v>2.0825646160001883</v>
      </c>
      <c r="F49" s="48">
        <f>F21*('[5]Prix courants'!AQ25/'[5]Prix courants'!AQ$39)</f>
        <v>-4.1949551940103875</v>
      </c>
      <c r="G49" s="48">
        <f>G21*('[5]Prix courants'!AR25/'[5]Prix courants'!AR$39)</f>
        <v>3.0307362434976772</v>
      </c>
      <c r="H49" s="48">
        <f>H21*('[5]Prix courants'!AS25/'[5]Prix courants'!AS$39)</f>
        <v>2.9641342896384262</v>
      </c>
    </row>
    <row r="50" spans="1:8" ht="28.5" customHeight="1" x14ac:dyDescent="0.4">
      <c r="A50" s="76" t="s">
        <v>74</v>
      </c>
      <c r="B50" s="47"/>
      <c r="C50" s="47">
        <f>C22*(SUM('[5]Prix courants'!AG26:AN26)/SUM('[5]Prix courants'!$AG$39:$AN$39))</f>
        <v>0.19810123680836747</v>
      </c>
      <c r="D50" s="47">
        <f>D22*('[5]Prix courants'!AO26/'[5]Prix courants'!AO$39)</f>
        <v>-1.9002836583072853E-2</v>
      </c>
      <c r="E50" s="47">
        <f>E22*('[5]Prix courants'!AP26/'[5]Prix courants'!AP$39)</f>
        <v>0.2053167892566273</v>
      </c>
      <c r="F50" s="47">
        <f>F22*('[5]Prix courants'!AQ26/'[5]Prix courants'!AQ$39)</f>
        <v>-0.64418192124737805</v>
      </c>
      <c r="G50" s="47">
        <f>G22*('[5]Prix courants'!AR26/'[5]Prix courants'!AR$39)</f>
        <v>0.83291067940563102</v>
      </c>
      <c r="H50" s="47">
        <f>H22*('[5]Prix courants'!AS26/'[5]Prix courants'!AS$39)</f>
        <v>4.3359821099933298E-2</v>
      </c>
    </row>
    <row r="51" spans="1:8" ht="28.5" customHeight="1" x14ac:dyDescent="0.4">
      <c r="A51" s="76" t="s">
        <v>73</v>
      </c>
      <c r="B51" s="72"/>
      <c r="C51" s="47">
        <f>C23*(SUM('[5]Prix courants'!AG27:AN27)/SUM('[5]Prix courants'!$AG$39:$AN$39))</f>
        <v>0.11934718154313989</v>
      </c>
      <c r="D51" s="47">
        <f>D23*('[5]Prix courants'!AO27/'[5]Prix courants'!AO$39)</f>
        <v>-1.5991004626598512E-2</v>
      </c>
      <c r="E51" s="47">
        <f>E23*('[5]Prix courants'!AP27/'[5]Prix courants'!AP$39)</f>
        <v>0.19290300872181473</v>
      </c>
      <c r="F51" s="47">
        <f>F23*('[5]Prix courants'!AQ27/'[5]Prix courants'!AQ$39)</f>
        <v>-0.83541798571432035</v>
      </c>
      <c r="G51" s="47">
        <f>G23*('[5]Prix courants'!AR27/'[5]Prix courants'!AR$39)</f>
        <v>0.30693099950775016</v>
      </c>
      <c r="H51" s="47">
        <f>H23*('[5]Prix courants'!AS27/'[5]Prix courants'!AS$39)</f>
        <v>0.10429372759470536</v>
      </c>
    </row>
    <row r="52" spans="1:8" ht="28.5" customHeight="1" x14ac:dyDescent="0.4">
      <c r="A52" s="76" t="s">
        <v>72</v>
      </c>
      <c r="B52" s="72"/>
      <c r="C52" s="47">
        <f>C24*(SUM('[5]Prix courants'!AG28:AN28)/SUM('[5]Prix courants'!$AG$39:$AN$39))</f>
        <v>0.12131485115568544</v>
      </c>
      <c r="D52" s="47">
        <f>D24*('[5]Prix courants'!AO28/'[5]Prix courants'!AO$39)</f>
        <v>0.25075954021847069</v>
      </c>
      <c r="E52" s="47">
        <f>E24*('[5]Prix courants'!AP28/'[5]Prix courants'!AP$39)</f>
        <v>0.14589629829169939</v>
      </c>
      <c r="F52" s="47">
        <f>F24*('[5]Prix courants'!AQ28/'[5]Prix courants'!AQ$39)</f>
        <v>-1.1085634125999762</v>
      </c>
      <c r="G52" s="47">
        <f>G24*('[5]Prix courants'!AR28/'[5]Prix courants'!AR$39)</f>
        <v>0.32015337936346561</v>
      </c>
      <c r="H52" s="47">
        <f>H24*('[5]Prix courants'!AS28/'[5]Prix courants'!AS$39)</f>
        <v>1.6845704854155152</v>
      </c>
    </row>
    <row r="53" spans="1:8" ht="28.5" customHeight="1" x14ac:dyDescent="0.4">
      <c r="A53" s="76" t="s">
        <v>71</v>
      </c>
      <c r="B53" s="72"/>
      <c r="C53" s="47">
        <f>C25*(SUM('[5]Prix courants'!AG29:AN29)/SUM('[5]Prix courants'!$AG$39:$AN$39))</f>
        <v>0.20165345394814241</v>
      </c>
      <c r="D53" s="47">
        <f>D25*('[5]Prix courants'!AO29/'[5]Prix courants'!AO$39)</f>
        <v>8.8909960927012283E-2</v>
      </c>
      <c r="E53" s="47">
        <f>E25*('[5]Prix courants'!AP29/'[5]Prix courants'!AP$39)</f>
        <v>6.308108712276192E-2</v>
      </c>
      <c r="F53" s="47">
        <f>F25*('[5]Prix courants'!AQ29/'[5]Prix courants'!AQ$39)</f>
        <v>0.14594302590974148</v>
      </c>
      <c r="G53" s="47">
        <f>G25*('[5]Prix courants'!AR29/'[5]Prix courants'!AR$39)</f>
        <v>-3.7640278932141676E-2</v>
      </c>
      <c r="H53" s="47">
        <f>H25*('[5]Prix courants'!AS29/'[5]Prix courants'!AS$39)</f>
        <v>6.448981193405677E-2</v>
      </c>
    </row>
    <row r="54" spans="1:8" ht="28.5" customHeight="1" x14ac:dyDescent="0.4">
      <c r="A54" s="76" t="s">
        <v>70</v>
      </c>
      <c r="B54" s="72"/>
      <c r="C54" s="47">
        <f>C26*(SUM('[5]Prix courants'!AG30:AN30)/SUM('[5]Prix courants'!$AG$39:$AN$39))</f>
        <v>0.21531204735870779</v>
      </c>
      <c r="D54" s="47">
        <f>D26*('[5]Prix courants'!AO30/'[5]Prix courants'!AO$39)</f>
        <v>8.1900287705069283E-2</v>
      </c>
      <c r="E54" s="47">
        <f>E26*('[5]Prix courants'!AP30/'[5]Prix courants'!AP$39)</f>
        <v>0.22139498203855118</v>
      </c>
      <c r="F54" s="47">
        <f>F26*('[5]Prix courants'!AQ30/'[5]Prix courants'!AQ$39)</f>
        <v>2.8817743335570231E-2</v>
      </c>
      <c r="G54" s="47">
        <f>G26*('[5]Prix courants'!AR30/'[5]Prix courants'!AR$39)</f>
        <v>0.21390898305275954</v>
      </c>
      <c r="H54" s="47">
        <f>H26*('[5]Prix courants'!AS30/'[5]Prix courants'!AS$39)</f>
        <v>0.31542551289420079</v>
      </c>
    </row>
    <row r="55" spans="1:8" ht="28.5" customHeight="1" x14ac:dyDescent="0.4">
      <c r="A55" s="76" t="s">
        <v>69</v>
      </c>
      <c r="B55" s="72"/>
      <c r="C55" s="47">
        <f>C27*(SUM('[5]Prix courants'!AG31:AN31)/SUM('[5]Prix courants'!$AG$39:$AN$39))</f>
        <v>0.40592351573299545</v>
      </c>
      <c r="D55" s="47">
        <f>D27*('[5]Prix courants'!AO31/'[5]Prix courants'!AO$39)</f>
        <v>0.3397781423036193</v>
      </c>
      <c r="E55" s="47">
        <f>E27*('[5]Prix courants'!AP31/'[5]Prix courants'!AP$39)</f>
        <v>0.12028431824623145</v>
      </c>
      <c r="F55" s="47">
        <f>F27*('[5]Prix courants'!AQ31/'[5]Prix courants'!AQ$39)</f>
        <v>0.41765112038706514</v>
      </c>
      <c r="G55" s="47">
        <f>G27*('[5]Prix courants'!AR31/'[5]Prix courants'!AR$39)</f>
        <v>0.3152803908505431</v>
      </c>
      <c r="H55" s="47">
        <f>H27*('[5]Prix courants'!AS31/'[5]Prix courants'!AS$39)</f>
        <v>0.1025209976472994</v>
      </c>
    </row>
    <row r="56" spans="1:8" ht="28.5" customHeight="1" x14ac:dyDescent="0.4">
      <c r="A56" s="76" t="s">
        <v>68</v>
      </c>
      <c r="B56" s="72"/>
      <c r="C56" s="47">
        <f>C28*(SUM('[5]Prix courants'!AG32:AN32)/SUM('[5]Prix courants'!$AG$39:$AN$39))</f>
        <v>0.22158139349521269</v>
      </c>
      <c r="D56" s="47">
        <f>D28*('[5]Prix courants'!AO32/'[5]Prix courants'!AO$39)</f>
        <v>0.22642157376248095</v>
      </c>
      <c r="E56" s="47">
        <f>E28*('[5]Prix courants'!AP32/'[5]Prix courants'!AP$39)</f>
        <v>9.8420250267803683E-2</v>
      </c>
      <c r="F56" s="47">
        <f>F28*('[5]Prix courants'!AQ32/'[5]Prix courants'!AQ$39)</f>
        <v>0.23654494891922204</v>
      </c>
      <c r="G56" s="47">
        <f>G28*('[5]Prix courants'!AR32/'[5]Prix courants'!AR$39)</f>
        <v>0.17828725152763161</v>
      </c>
      <c r="H56" s="47">
        <f>H28*('[5]Prix courants'!AS32/'[5]Prix courants'!AS$39)</f>
        <v>0.10300502954925451</v>
      </c>
    </row>
    <row r="57" spans="1:8" ht="28.5" customHeight="1" x14ac:dyDescent="0.4">
      <c r="A57" s="76" t="s">
        <v>67</v>
      </c>
      <c r="B57" s="72"/>
      <c r="C57" s="47">
        <f>C29*(SUM('[5]Prix courants'!AG33:AN33)/SUM('[5]Prix courants'!$AG$39:$AN$39))</f>
        <v>0.36266175436505438</v>
      </c>
      <c r="D57" s="47">
        <f>D29*('[5]Prix courants'!AO33/'[5]Prix courants'!AO$39)</f>
        <v>0.34724706714207304</v>
      </c>
      <c r="E57" s="47">
        <f>E29*('[5]Prix courants'!AP33/'[5]Prix courants'!AP$39)</f>
        <v>0.60569569971659154</v>
      </c>
      <c r="F57" s="47">
        <f>F29*('[5]Prix courants'!AQ33/'[5]Prix courants'!AQ$39)</f>
        <v>0.54649599575496588</v>
      </c>
      <c r="G57" s="47">
        <f>G29*('[5]Prix courants'!AR33/'[5]Prix courants'!AR$39)</f>
        <v>0.50615298696021616</v>
      </c>
      <c r="H57" s="47">
        <f>H29*('[5]Prix courants'!AS33/'[5]Prix courants'!AS$39)</f>
        <v>0.41710084237846556</v>
      </c>
    </row>
    <row r="58" spans="1:8" ht="28.5" customHeight="1" x14ac:dyDescent="0.4">
      <c r="A58" s="76" t="s">
        <v>66</v>
      </c>
      <c r="B58" s="72"/>
      <c r="C58" s="47">
        <f>C30*(SUM('[5]Prix courants'!AG34:AN34)/SUM('[5]Prix courants'!$AG$39:$AN$39))</f>
        <v>0.20454537414693214</v>
      </c>
      <c r="D58" s="47">
        <f>D30*('[5]Prix courants'!AO34/'[5]Prix courants'!AO$39)</f>
        <v>0.29282437091549124</v>
      </c>
      <c r="E58" s="47">
        <f>E30*('[5]Prix courants'!AP34/'[5]Prix courants'!AP$39)</f>
        <v>0.1423305702178175</v>
      </c>
      <c r="F58" s="47">
        <f>F30*('[5]Prix courants'!AQ34/'[5]Prix courants'!AQ$39)</f>
        <v>6.4366026715013652E-2</v>
      </c>
      <c r="G58" s="47">
        <f>G30*('[5]Prix courants'!AR34/'[5]Prix courants'!AR$39)</f>
        <v>0.25727866880458017</v>
      </c>
      <c r="H58" s="47">
        <f>H30*('[5]Prix courants'!AS34/'[5]Prix courants'!AS$39)</f>
        <v>0.39611699620938717</v>
      </c>
    </row>
    <row r="59" spans="1:8" ht="28.5" customHeight="1" x14ac:dyDescent="0.4">
      <c r="A59" s="76" t="s">
        <v>91</v>
      </c>
      <c r="B59" s="72"/>
      <c r="C59" s="47">
        <f>C31*(SUM('[5]Prix courants'!AG35:AN35)/SUM('[5]Prix courants'!$AG$39:$AN$39))</f>
        <v>3.3385640497215312E-2</v>
      </c>
      <c r="D59" s="47">
        <f>D31*('[5]Prix courants'!AO35/'[5]Prix courants'!AO$39)</f>
        <v>2.2585160407740917E-2</v>
      </c>
      <c r="E59" s="47">
        <f>E31*('[5]Prix courants'!AP35/'[5]Prix courants'!AP$39)</f>
        <v>2.5463042892329172E-3</v>
      </c>
      <c r="F59" s="47">
        <f>F31*('[5]Prix courants'!AQ35/'[5]Prix courants'!AQ$39)</f>
        <v>-0.28963265913933617</v>
      </c>
      <c r="G59" s="47">
        <f>G31*('[5]Prix courants'!AR35/'[5]Prix courants'!AR$39)</f>
        <v>5.9483606646666645E-2</v>
      </c>
      <c r="H59" s="47">
        <f>H31*('[5]Prix courants'!AS35/'[5]Prix courants'!AS$39)</f>
        <v>3.281729685442273E-2</v>
      </c>
    </row>
    <row r="60" spans="1:8" ht="22.5" customHeight="1" x14ac:dyDescent="0.4">
      <c r="A60" s="78" t="s">
        <v>96</v>
      </c>
      <c r="B60" s="72"/>
      <c r="C60" s="48">
        <f>C32*(SUM('[5]Prix courants'!AG40:AN40)/SUM('[5]Prix courants'!$AG$39:$AN$39))</f>
        <v>0.5817012148389259</v>
      </c>
      <c r="D60" s="48">
        <f>D32*('[5]Prix courants'!AO40/'[5]Prix courants'!AO$39)</f>
        <v>2.4761643388442169</v>
      </c>
      <c r="E60" s="48">
        <f>E32*('[5]Prix courants'!AP40/'[5]Prix courants'!AP$39)</f>
        <v>3.4394814964940754</v>
      </c>
      <c r="F60" s="48">
        <f>F32*('[5]Prix courants'!AQ40/'[5]Prix courants'!AQ$39)</f>
        <v>-6.3786256038081453</v>
      </c>
      <c r="G60" s="48">
        <f>G32*('[5]Prix courants'!AR40/'[5]Prix courants'!AR$39)</f>
        <v>5.9433265318770223</v>
      </c>
      <c r="H60" s="48">
        <f>H32*('[5]Prix courants'!AS40/'[5]Prix courants'!AS$39)</f>
        <v>2.7963316387977968</v>
      </c>
    </row>
    <row r="61" spans="1:8" ht="23.25" customHeight="1" x14ac:dyDescent="0.3">
      <c r="A61" s="80" t="s">
        <v>63</v>
      </c>
      <c r="B61" s="71"/>
      <c r="C61" s="62"/>
      <c r="D61" s="2"/>
      <c r="E61" s="2"/>
      <c r="F61" s="2"/>
      <c r="G61" s="2"/>
      <c r="H61" s="2"/>
    </row>
    <row r="62" spans="1:8" ht="7.5" customHeight="1" x14ac:dyDescent="0.3">
      <c r="A62" s="81"/>
      <c r="B62" s="60"/>
      <c r="C62" s="62"/>
      <c r="D62" s="2"/>
      <c r="E62" s="2"/>
      <c r="F62" s="2"/>
      <c r="G62" s="2"/>
      <c r="H62" s="2"/>
    </row>
    <row r="63" spans="1:8" ht="20.25" x14ac:dyDescent="0.3">
      <c r="A63" s="7" t="s">
        <v>95</v>
      </c>
      <c r="B63" s="60"/>
      <c r="C63" s="62"/>
      <c r="D63" s="2"/>
      <c r="E63" s="2"/>
      <c r="F63" s="2"/>
      <c r="G63" s="2"/>
      <c r="H63" s="2"/>
    </row>
    <row r="64" spans="1:8" ht="11.25" customHeight="1" x14ac:dyDescent="0.3">
      <c r="A64" s="13"/>
      <c r="B64" s="60"/>
      <c r="C64" s="62"/>
      <c r="D64" s="2"/>
      <c r="E64" s="2"/>
      <c r="F64" s="2"/>
      <c r="G64" s="2"/>
      <c r="H64" s="2"/>
    </row>
    <row r="65" spans="1:8" ht="9.75" customHeight="1" x14ac:dyDescent="0.3">
      <c r="A65" s="2"/>
      <c r="B65" s="70"/>
      <c r="C65" s="69"/>
      <c r="D65" s="2"/>
      <c r="E65" s="2"/>
      <c r="F65" s="2"/>
      <c r="G65" s="2"/>
      <c r="H65" s="2"/>
    </row>
    <row r="66" spans="1:8" ht="30.75" thickBot="1" x14ac:dyDescent="0.45">
      <c r="A66" s="36" t="s">
        <v>94</v>
      </c>
      <c r="B66" s="35"/>
      <c r="C66" s="34"/>
      <c r="D66" s="33"/>
      <c r="E66" s="33"/>
      <c r="F66" s="33"/>
      <c r="G66" s="33"/>
      <c r="H66" s="33"/>
    </row>
    <row r="67" spans="1:8" s="29" customFormat="1" ht="32.25" customHeight="1" thickBot="1" x14ac:dyDescent="0.45">
      <c r="A67" s="32"/>
      <c r="B67" s="30"/>
      <c r="C67" s="31" t="s">
        <v>18</v>
      </c>
      <c r="D67" s="30"/>
      <c r="E67" s="30"/>
      <c r="F67" s="30"/>
      <c r="G67" s="30"/>
      <c r="H67" s="30"/>
    </row>
    <row r="68" spans="1:8" ht="33" customHeight="1" thickBot="1" x14ac:dyDescent="0.4">
      <c r="A68" s="28"/>
      <c r="B68" s="27"/>
      <c r="C68" s="26" t="s">
        <v>60</v>
      </c>
      <c r="D68" s="25">
        <v>2018</v>
      </c>
      <c r="E68" s="25">
        <v>2019</v>
      </c>
      <c r="F68" s="25">
        <v>2020</v>
      </c>
      <c r="G68" s="25">
        <v>2021</v>
      </c>
      <c r="H68" s="25">
        <v>2022</v>
      </c>
    </row>
    <row r="69" spans="1:8" ht="52.5" customHeight="1" x14ac:dyDescent="0.4">
      <c r="A69" s="21" t="s">
        <v>93</v>
      </c>
      <c r="B69" s="65"/>
      <c r="C69" s="68">
        <f>AVERAGE('[5]Prix courants'!AG39:AN39)</f>
        <v>993584.66191877681</v>
      </c>
      <c r="D69" s="68">
        <f>'[5]Prix courants'!AO39</f>
        <v>1195237</v>
      </c>
      <c r="E69" s="68">
        <f>'[5]Prix courants'!AP39</f>
        <v>1239836</v>
      </c>
      <c r="F69" s="68">
        <f>'[5]Prix courants'!AQ39</f>
        <v>1152477</v>
      </c>
      <c r="G69" s="68">
        <f>'[5]Prix courants'!AR39</f>
        <v>1274727</v>
      </c>
      <c r="H69" s="68">
        <f>'[5]Prix courants'!AS39</f>
        <v>1330158</v>
      </c>
    </row>
    <row r="70" spans="1:8" ht="29.25" customHeight="1" x14ac:dyDescent="0.4">
      <c r="A70" s="17" t="s">
        <v>92</v>
      </c>
      <c r="B70" s="65"/>
      <c r="C70" s="68">
        <f>AVERAGE('[5]Prix courants'!AG37:AN37)</f>
        <v>906603.03726398316</v>
      </c>
      <c r="D70" s="68">
        <f>'[5]Prix courants'!AO37</f>
        <v>1071144</v>
      </c>
      <c r="E70" s="68">
        <f>'[5]Prix courants'!AP37</f>
        <v>1110527</v>
      </c>
      <c r="F70" s="68">
        <f>'[5]Prix courants'!AQ37</f>
        <v>1036049</v>
      </c>
      <c r="G70" s="68">
        <f>'[5]Prix courants'!AR37</f>
        <v>1143497</v>
      </c>
      <c r="H70" s="68">
        <f>'[5]Prix courants'!AS37</f>
        <v>1200946</v>
      </c>
    </row>
    <row r="71" spans="1:8" ht="29.25" customHeight="1" x14ac:dyDescent="0.4">
      <c r="A71" s="66" t="s">
        <v>89</v>
      </c>
      <c r="B71" s="65"/>
      <c r="C71" s="68">
        <f>AVERAGE('[5]Prix courants'!AG4:AN4)</f>
        <v>111560.69024706492</v>
      </c>
      <c r="D71" s="68">
        <f>'[5]Prix courants'!AO4</f>
        <v>135128</v>
      </c>
      <c r="E71" s="68">
        <f>'[5]Prix courants'!AP4</f>
        <v>134428</v>
      </c>
      <c r="F71" s="68">
        <f>'[5]Prix courants'!AQ4</f>
        <v>122896</v>
      </c>
      <c r="G71" s="68">
        <f>'[5]Prix courants'!AR4</f>
        <v>152911</v>
      </c>
      <c r="H71" s="68">
        <f>'[5]Prix courants'!AS4</f>
        <v>137426</v>
      </c>
    </row>
    <row r="72" spans="1:8" ht="29.25" customHeight="1" x14ac:dyDescent="0.4">
      <c r="A72" s="22" t="s">
        <v>88</v>
      </c>
      <c r="B72" s="65"/>
      <c r="C72" s="59">
        <f>AVERAGE('[5]Prix courants'!AG5:AN5)</f>
        <v>106481.52688016175</v>
      </c>
      <c r="D72" s="59">
        <f>'[5]Prix courants'!AO5</f>
        <v>127084</v>
      </c>
      <c r="E72" s="59">
        <f>'[5]Prix courants'!AP5</f>
        <v>127851</v>
      </c>
      <c r="F72" s="59">
        <f>'[5]Prix courants'!AQ5</f>
        <v>117094</v>
      </c>
      <c r="G72" s="59">
        <f>'[5]Prix courants'!AR5</f>
        <v>143963</v>
      </c>
      <c r="H72" s="59">
        <f>'[5]Prix courants'!AS5</f>
        <v>130299</v>
      </c>
    </row>
    <row r="73" spans="1:8" ht="29.25" customHeight="1" x14ac:dyDescent="0.4">
      <c r="A73" s="22" t="s">
        <v>87</v>
      </c>
      <c r="B73" s="65"/>
      <c r="C73" s="59">
        <f>AVERAGE('[5]Prix courants'!AG6:AN6)</f>
        <v>5079.1633669031817</v>
      </c>
      <c r="D73" s="59">
        <f>'[5]Prix courants'!AO6</f>
        <v>8044</v>
      </c>
      <c r="E73" s="59">
        <f>'[5]Prix courants'!AP6</f>
        <v>6577</v>
      </c>
      <c r="F73" s="59">
        <f>'[5]Prix courants'!AQ6</f>
        <v>5802</v>
      </c>
      <c r="G73" s="59">
        <f>'[5]Prix courants'!AR6</f>
        <v>8948</v>
      </c>
      <c r="H73" s="59">
        <f>'[5]Prix courants'!AS6</f>
        <v>7127</v>
      </c>
    </row>
    <row r="74" spans="1:8" ht="29.25" customHeight="1" x14ac:dyDescent="0.4">
      <c r="A74" s="78" t="s">
        <v>86</v>
      </c>
      <c r="B74" s="65"/>
      <c r="C74" s="68">
        <f>AVERAGE('[5]Prix courants'!AG7:AN7)</f>
        <v>276923</v>
      </c>
      <c r="D74" s="68">
        <f>'[5]Prix courants'!AO7</f>
        <v>301694</v>
      </c>
      <c r="E74" s="68">
        <f>'[5]Prix courants'!AP7</f>
        <v>313058</v>
      </c>
      <c r="F74" s="68">
        <f>'[5]Prix courants'!AQ7</f>
        <v>300147</v>
      </c>
      <c r="G74" s="68">
        <f>'[5]Prix courants'!AR7</f>
        <v>328875</v>
      </c>
      <c r="H74" s="68">
        <f>'[5]Prix courants'!AS7</f>
        <v>338886</v>
      </c>
    </row>
    <row r="75" spans="1:8" ht="29.25" customHeight="1" x14ac:dyDescent="0.4">
      <c r="A75" s="76" t="s">
        <v>85</v>
      </c>
      <c r="B75" s="65"/>
      <c r="C75" s="59">
        <f>AVERAGE('[5]Prix courants'!AG8:AN8)</f>
        <v>25307.616301617381</v>
      </c>
      <c r="D75" s="59">
        <f>'[5]Prix courants'!AO8</f>
        <v>20789</v>
      </c>
      <c r="E75" s="59">
        <f>'[5]Prix courants'!AP8</f>
        <v>20392</v>
      </c>
      <c r="F75" s="59">
        <f>'[5]Prix courants'!AQ8</f>
        <v>16659</v>
      </c>
      <c r="G75" s="59">
        <f>'[5]Prix courants'!AR8</f>
        <v>24298</v>
      </c>
      <c r="H75" s="59">
        <f>'[5]Prix courants'!AS8</f>
        <v>38297</v>
      </c>
    </row>
    <row r="76" spans="1:8" ht="29.25" customHeight="1" x14ac:dyDescent="0.4">
      <c r="A76" s="76" t="s">
        <v>84</v>
      </c>
      <c r="B76" s="65"/>
      <c r="C76" s="59">
        <f>AVERAGE('[5]Prix courants'!AG9:AN9)</f>
        <v>146868.11637100443</v>
      </c>
      <c r="D76" s="59">
        <f>'[5]Prix courants'!AO9</f>
        <v>177736</v>
      </c>
      <c r="E76" s="59">
        <f>'[5]Prix courants'!AP9</f>
        <v>183041</v>
      </c>
      <c r="F76" s="59">
        <f>'[5]Prix courants'!AQ9</f>
        <v>174916</v>
      </c>
      <c r="G76" s="59">
        <f>'[5]Prix courants'!AR9</f>
        <v>192034</v>
      </c>
      <c r="H76" s="59">
        <f>'[5]Prix courants'!AS9</f>
        <v>199747</v>
      </c>
    </row>
    <row r="77" spans="1:8" ht="29.25" customHeight="1" x14ac:dyDescent="0.4">
      <c r="A77" s="77" t="s">
        <v>83</v>
      </c>
      <c r="B77" s="65"/>
      <c r="C77" s="59">
        <f>AVERAGE('[5]Prix courants'!AG10:AN10)</f>
        <v>37080.209836603557</v>
      </c>
      <c r="D77" s="59">
        <f>'[5]Prix courants'!AO10</f>
        <v>50405</v>
      </c>
      <c r="E77" s="59">
        <f>'[5]Prix courants'!AP10</f>
        <v>50214</v>
      </c>
      <c r="F77" s="59">
        <f>'[5]Prix courants'!AQ10</f>
        <v>50235</v>
      </c>
      <c r="G77" s="59">
        <f>'[5]Prix courants'!AR10</f>
        <v>49023</v>
      </c>
      <c r="H77" s="59">
        <f>'[5]Prix courants'!AS10</f>
        <v>50551</v>
      </c>
    </row>
    <row r="78" spans="1:8" ht="29.25" customHeight="1" x14ac:dyDescent="0.4">
      <c r="A78" s="77" t="s">
        <v>82</v>
      </c>
      <c r="B78" s="65"/>
      <c r="C78" s="59">
        <f>AVERAGE('[5]Prix courants'!AG11:AN11)</f>
        <v>22695.097462547114</v>
      </c>
      <c r="D78" s="59">
        <f>'[5]Prix courants'!AO11</f>
        <v>24626</v>
      </c>
      <c r="E78" s="59">
        <f>'[5]Prix courants'!AP11</f>
        <v>25387</v>
      </c>
      <c r="F78" s="59">
        <f>'[5]Prix courants'!AQ11</f>
        <v>21725</v>
      </c>
      <c r="G78" s="59">
        <f>'[5]Prix courants'!AR11</f>
        <v>23905</v>
      </c>
      <c r="H78" s="59">
        <f>'[5]Prix courants'!AS11</f>
        <v>24876</v>
      </c>
    </row>
    <row r="79" spans="1:8" ht="29.25" customHeight="1" x14ac:dyDescent="0.4">
      <c r="A79" s="77" t="s">
        <v>81</v>
      </c>
      <c r="B79" s="65"/>
      <c r="C79" s="59">
        <f>AVERAGE('[5]Prix courants'!AG14:AN14)</f>
        <v>15987.790404492722</v>
      </c>
      <c r="D79" s="59">
        <f>'[5]Prix courants'!AO14</f>
        <v>22690</v>
      </c>
      <c r="E79" s="59">
        <f>'[5]Prix courants'!AP14</f>
        <v>21271</v>
      </c>
      <c r="F79" s="59">
        <f>'[5]Prix courants'!AQ14</f>
        <v>24695</v>
      </c>
      <c r="G79" s="59">
        <f>'[5]Prix courants'!AR14</f>
        <v>43849</v>
      </c>
      <c r="H79" s="59">
        <f>'[5]Prix courants'!AS14</f>
        <v>58499</v>
      </c>
    </row>
    <row r="80" spans="1:8" ht="29.25" customHeight="1" x14ac:dyDescent="0.4">
      <c r="A80" s="77" t="s">
        <v>80</v>
      </c>
      <c r="B80" s="65"/>
      <c r="C80" s="59">
        <f>AVERAGE('[5]Prix courants'!AG16:AN16)</f>
        <v>19432.584956336359</v>
      </c>
      <c r="D80" s="59">
        <f>'[5]Prix courants'!AO16</f>
        <v>20164</v>
      </c>
      <c r="E80" s="59">
        <f>'[5]Prix courants'!AP16</f>
        <v>22592</v>
      </c>
      <c r="F80" s="59">
        <f>'[5]Prix courants'!AQ16</f>
        <v>21151</v>
      </c>
      <c r="G80" s="59">
        <f>'[5]Prix courants'!AR16</f>
        <v>20491</v>
      </c>
      <c r="H80" s="59">
        <f>'[5]Prix courants'!AS16</f>
        <v>10898</v>
      </c>
    </row>
    <row r="81" spans="1:8" ht="29.25" customHeight="1" x14ac:dyDescent="0.4">
      <c r="A81" s="77" t="s">
        <v>79</v>
      </c>
      <c r="B81" s="65"/>
      <c r="C81" s="59">
        <f>AVERAGE('[5]Prix courants'!AG17:AN17)</f>
        <v>11530.76487001918</v>
      </c>
      <c r="D81" s="59">
        <f>'[5]Prix courants'!AO17</f>
        <v>10493</v>
      </c>
      <c r="E81" s="59">
        <f>'[5]Prix courants'!AP17</f>
        <v>10735</v>
      </c>
      <c r="F81" s="59">
        <f>'[5]Prix courants'!AQ17</f>
        <v>9604</v>
      </c>
      <c r="G81" s="59">
        <f>'[5]Prix courants'!AR17</f>
        <v>9621</v>
      </c>
      <c r="H81" s="59">
        <f>'[5]Prix courants'!AS17</f>
        <v>8642</v>
      </c>
    </row>
    <row r="82" spans="1:8" ht="28.5" customHeight="1" x14ac:dyDescent="0.4">
      <c r="A82" s="77" t="s">
        <v>78</v>
      </c>
      <c r="B82" s="65"/>
      <c r="C82" s="59">
        <f>AVERAGE('[5]Prix courants'!AG21:AN21)</f>
        <v>8970.6112885916591</v>
      </c>
      <c r="D82" s="59">
        <f>'[5]Prix courants'!AO21</f>
        <v>15566</v>
      </c>
      <c r="E82" s="59">
        <f>'[5]Prix courants'!AP21</f>
        <v>17073</v>
      </c>
      <c r="F82" s="59">
        <f>'[5]Prix courants'!AQ21</f>
        <v>14649</v>
      </c>
      <c r="G82" s="59">
        <f>'[5]Prix courants'!AR21</f>
        <v>10518</v>
      </c>
      <c r="H82" s="59">
        <f>'[5]Prix courants'!AS21</f>
        <v>14153</v>
      </c>
    </row>
    <row r="83" spans="1:8" ht="29.25" customHeight="1" x14ac:dyDescent="0.4">
      <c r="A83" s="76" t="s">
        <v>77</v>
      </c>
      <c r="B83" s="65"/>
      <c r="C83" s="59">
        <f>AVERAGE('[5]Prix courants'!AG23:AN23)</f>
        <v>26726.968310375356</v>
      </c>
      <c r="D83" s="59">
        <f>'[5]Prix courants'!AO23</f>
        <v>37031</v>
      </c>
      <c r="E83" s="59">
        <f>'[5]Prix courants'!AP23</f>
        <v>42938</v>
      </c>
      <c r="F83" s="59">
        <f>'[5]Prix courants'!AQ23</f>
        <v>44343</v>
      </c>
      <c r="G83" s="59">
        <f>'[5]Prix courants'!AR23</f>
        <v>45360</v>
      </c>
      <c r="H83" s="59">
        <f>'[5]Prix courants'!AS23</f>
        <v>28101</v>
      </c>
    </row>
    <row r="84" spans="1:8" ht="29.25" customHeight="1" x14ac:dyDescent="0.4">
      <c r="A84" s="76" t="s">
        <v>76</v>
      </c>
      <c r="B84" s="65"/>
      <c r="C84" s="59">
        <f>AVERAGE('[5]Prix courants'!AG24:AN24)</f>
        <v>56847.893504125706</v>
      </c>
      <c r="D84" s="59">
        <f>'[5]Prix courants'!AO24</f>
        <v>66138</v>
      </c>
      <c r="E84" s="59">
        <f>'[5]Prix courants'!AP24</f>
        <v>66687</v>
      </c>
      <c r="F84" s="59">
        <f>'[5]Prix courants'!AQ24</f>
        <v>64229</v>
      </c>
      <c r="G84" s="59">
        <f>'[5]Prix courants'!AR24</f>
        <v>67183</v>
      </c>
      <c r="H84" s="59">
        <f>'[5]Prix courants'!AS24</f>
        <v>72741</v>
      </c>
    </row>
    <row r="85" spans="1:8" ht="29.25" customHeight="1" x14ac:dyDescent="0.4">
      <c r="A85" s="78" t="s">
        <v>75</v>
      </c>
      <c r="B85" s="65"/>
      <c r="C85" s="68">
        <f>AVERAGE('[5]Prix courants'!AG25:AN25)</f>
        <v>576365</v>
      </c>
      <c r="D85" s="68">
        <f>'[5]Prix courants'!AO25</f>
        <v>634322</v>
      </c>
      <c r="E85" s="68">
        <f>'[5]Prix courants'!AP25</f>
        <v>663041</v>
      </c>
      <c r="F85" s="68">
        <f>'[5]Prix courants'!AQ25</f>
        <v>613006</v>
      </c>
      <c r="G85" s="68">
        <f>'[5]Prix courants'!AR25</f>
        <v>661711</v>
      </c>
      <c r="H85" s="68">
        <f>'[5]Prix courants'!AS25</f>
        <v>724634</v>
      </c>
    </row>
    <row r="86" spans="1:8" ht="29.25" customHeight="1" x14ac:dyDescent="0.4">
      <c r="A86" s="22" t="s">
        <v>74</v>
      </c>
      <c r="B86" s="65"/>
      <c r="C86" s="59">
        <f>AVERAGE('[5]Prix courants'!AG26:AN26)</f>
        <v>107158.63097807068</v>
      </c>
      <c r="D86" s="59">
        <f>'[5]Prix courants'!AO26</f>
        <v>119305</v>
      </c>
      <c r="E86" s="59">
        <f>'[5]Prix courants'!AP26</f>
        <v>122214</v>
      </c>
      <c r="F86" s="59">
        <f>'[5]Prix courants'!AQ26</f>
        <v>111643</v>
      </c>
      <c r="G86" s="59">
        <f>'[5]Prix courants'!AR26</f>
        <v>129930</v>
      </c>
      <c r="H86" s="59">
        <f>'[5]Prix courants'!AS26</f>
        <v>151084</v>
      </c>
    </row>
    <row r="87" spans="1:8" ht="29.25" customHeight="1" x14ac:dyDescent="0.4">
      <c r="A87" s="22" t="s">
        <v>73</v>
      </c>
      <c r="B87" s="65"/>
      <c r="C87" s="59">
        <f>AVERAGE('[5]Prix courants'!AG27:AN27)</f>
        <v>34050.560965268131</v>
      </c>
      <c r="D87" s="59">
        <f>'[5]Prix courants'!AO27</f>
        <v>38724</v>
      </c>
      <c r="E87" s="59">
        <f>'[5]Prix courants'!AP27</f>
        <v>43097</v>
      </c>
      <c r="F87" s="59">
        <f>'[5]Prix courants'!AQ27</f>
        <v>33754</v>
      </c>
      <c r="G87" s="59">
        <f>'[5]Prix courants'!AR27</f>
        <v>37264</v>
      </c>
      <c r="H87" s="59">
        <f>'[5]Prix courants'!AS27</f>
        <v>36820</v>
      </c>
    </row>
    <row r="88" spans="1:8" ht="29.25" customHeight="1" x14ac:dyDescent="0.4">
      <c r="A88" s="22" t="s">
        <v>72</v>
      </c>
      <c r="B88" s="65"/>
      <c r="C88" s="59">
        <f>AVERAGE('[5]Prix courants'!AG28:AN28)</f>
        <v>34690.917873130777</v>
      </c>
      <c r="D88" s="59">
        <f>'[5]Prix courants'!AO28</f>
        <v>48214</v>
      </c>
      <c r="E88" s="59">
        <f>'[5]Prix courants'!AP28</f>
        <v>50617</v>
      </c>
      <c r="F88" s="59">
        <f>'[5]Prix courants'!AQ28</f>
        <v>23416</v>
      </c>
      <c r="G88" s="59">
        <f>'[5]Prix courants'!AR28</f>
        <v>26501</v>
      </c>
      <c r="H88" s="59">
        <f>'[5]Prix courants'!AS28</f>
        <v>41736</v>
      </c>
    </row>
    <row r="89" spans="1:8" ht="29.25" customHeight="1" x14ac:dyDescent="0.4">
      <c r="A89" s="22" t="s">
        <v>71</v>
      </c>
      <c r="B89" s="65"/>
      <c r="C89" s="59">
        <f>AVERAGE('[5]Prix courants'!AG29:AN29)</f>
        <v>32611.314855574048</v>
      </c>
      <c r="D89" s="59">
        <f>'[5]Prix courants'!AO29</f>
        <v>30286</v>
      </c>
      <c r="E89" s="59">
        <f>'[5]Prix courants'!AP29</f>
        <v>31249</v>
      </c>
      <c r="F89" s="59">
        <f>'[5]Prix courants'!AQ29</f>
        <v>32727</v>
      </c>
      <c r="G89" s="59">
        <f>'[5]Prix courants'!AR29</f>
        <v>32112</v>
      </c>
      <c r="H89" s="59">
        <f>'[5]Prix courants'!AS29</f>
        <v>32950</v>
      </c>
    </row>
    <row r="90" spans="1:8" ht="29.25" customHeight="1" x14ac:dyDescent="0.4">
      <c r="A90" s="22" t="s">
        <v>70</v>
      </c>
      <c r="B90" s="65"/>
      <c r="C90" s="59">
        <f>AVERAGE('[5]Prix courants'!AG30:AN30)</f>
        <v>43916.903242248794</v>
      </c>
      <c r="D90" s="59">
        <f>'[5]Prix courants'!AO30</f>
        <v>52304</v>
      </c>
      <c r="E90" s="59">
        <f>'[5]Prix courants'!AP30</f>
        <v>52094</v>
      </c>
      <c r="F90" s="59">
        <f>'[5]Prix courants'!AQ30</f>
        <v>51956</v>
      </c>
      <c r="G90" s="59">
        <f>'[5]Prix courants'!AR30</f>
        <v>56578</v>
      </c>
      <c r="H90" s="59">
        <f>'[5]Prix courants'!AS30</f>
        <v>59809</v>
      </c>
    </row>
    <row r="91" spans="1:8" ht="29.25" customHeight="1" x14ac:dyDescent="0.4">
      <c r="A91" s="22" t="s">
        <v>69</v>
      </c>
      <c r="B91" s="65"/>
      <c r="C91" s="59">
        <f>AVERAGE('[5]Prix courants'!AG31:AN31)</f>
        <v>70767.189807436574</v>
      </c>
      <c r="D91" s="59">
        <f>'[5]Prix courants'!AO31</f>
        <v>82619</v>
      </c>
      <c r="E91" s="59">
        <f>'[5]Prix courants'!AP31</f>
        <v>86344</v>
      </c>
      <c r="F91" s="59">
        <f>'[5]Prix courants'!AQ31</f>
        <v>86599</v>
      </c>
      <c r="G91" s="59">
        <f>'[5]Prix courants'!AR31</f>
        <v>89957</v>
      </c>
      <c r="H91" s="59">
        <f>'[5]Prix courants'!AS31</f>
        <v>93209</v>
      </c>
    </row>
    <row r="92" spans="1:8" ht="29.25" customHeight="1" x14ac:dyDescent="0.4">
      <c r="A92" s="22" t="s">
        <v>68</v>
      </c>
      <c r="B92" s="65"/>
      <c r="C92" s="59">
        <f>AVERAGE('[5]Prix courants'!AG32:AN32)</f>
        <v>40480.750842816269</v>
      </c>
      <c r="D92" s="59">
        <f>'[5]Prix courants'!AO32</f>
        <v>54407</v>
      </c>
      <c r="E92" s="59">
        <f>'[5]Prix courants'!AP32</f>
        <v>59112</v>
      </c>
      <c r="F92" s="59">
        <f>'[5]Prix courants'!AQ32</f>
        <v>51623</v>
      </c>
      <c r="G92" s="59">
        <f>'[5]Prix courants'!AR32</f>
        <v>56924</v>
      </c>
      <c r="H92" s="59">
        <f>'[5]Prix courants'!AS32</f>
        <v>64472</v>
      </c>
    </row>
    <row r="93" spans="1:8" ht="29.25" customHeight="1" x14ac:dyDescent="0.4">
      <c r="A93" s="22" t="s">
        <v>67</v>
      </c>
      <c r="B93" s="65"/>
      <c r="C93" s="59">
        <f>AVERAGE('[5]Prix courants'!AG33:AN33)</f>
        <v>86550.571351291495</v>
      </c>
      <c r="D93" s="59">
        <f>'[5]Prix courants'!AO33</f>
        <v>105827</v>
      </c>
      <c r="E93" s="59">
        <f>'[5]Prix courants'!AP33</f>
        <v>112999</v>
      </c>
      <c r="F93" s="59">
        <f>'[5]Prix courants'!AQ33</f>
        <v>119152</v>
      </c>
      <c r="G93" s="59">
        <f>'[5]Prix courants'!AR33</f>
        <v>126029</v>
      </c>
      <c r="H93" s="59">
        <f>'[5]Prix courants'!AS33</f>
        <v>132153</v>
      </c>
    </row>
    <row r="94" spans="1:8" ht="29.25" customHeight="1" x14ac:dyDescent="0.4">
      <c r="A94" s="22" t="s">
        <v>66</v>
      </c>
      <c r="B94" s="65"/>
      <c r="C94" s="59">
        <f>AVERAGE('[5]Prix courants'!AG34:AN34)</f>
        <v>73524.957763747167</v>
      </c>
      <c r="D94" s="59">
        <f>'[5]Prix courants'!AO34</f>
        <v>84471</v>
      </c>
      <c r="E94" s="59">
        <f>'[5]Prix courants'!AP34</f>
        <v>86816</v>
      </c>
      <c r="F94" s="59">
        <f>'[5]Prix courants'!AQ34</f>
        <v>87739</v>
      </c>
      <c r="G94" s="59">
        <f>'[5]Prix courants'!AR34</f>
        <v>91233</v>
      </c>
      <c r="H94" s="59">
        <f>'[5]Prix courants'!AS34</f>
        <v>96469</v>
      </c>
    </row>
    <row r="95" spans="1:8" ht="29.25" customHeight="1" x14ac:dyDescent="0.4">
      <c r="A95" s="22" t="s">
        <v>91</v>
      </c>
      <c r="B95" s="65"/>
      <c r="C95" s="59">
        <f>AVERAGE('[5]Prix courants'!AG35:AN35)</f>
        <v>15539.95485021145</v>
      </c>
      <c r="D95" s="59">
        <f>'[5]Prix courants'!AO35</f>
        <v>18165</v>
      </c>
      <c r="E95" s="59">
        <f>'[5]Prix courants'!AP35</f>
        <v>18499</v>
      </c>
      <c r="F95" s="59">
        <f>'[5]Prix courants'!AQ35</f>
        <v>14397</v>
      </c>
      <c r="G95" s="59">
        <f>'[5]Prix courants'!AR35</f>
        <v>15183</v>
      </c>
      <c r="H95" s="59">
        <f>'[5]Prix courants'!AS35</f>
        <v>15932</v>
      </c>
    </row>
    <row r="96" spans="1:8" ht="29.25" customHeight="1" x14ac:dyDescent="0.4">
      <c r="A96" s="66" t="s">
        <v>64</v>
      </c>
      <c r="B96" s="65"/>
      <c r="C96" s="68">
        <f>AVERAGE('[5]Prix courants'!AG41:AN41)</f>
        <v>800121.51038382156</v>
      </c>
      <c r="D96" s="68">
        <f>'[5]Prix courants'!AO41</f>
        <v>944060</v>
      </c>
      <c r="E96" s="68">
        <f>'[5]Prix courants'!AP41</f>
        <v>982676</v>
      </c>
      <c r="F96" s="68">
        <f>'[5]Prix courants'!AQ41</f>
        <v>918955</v>
      </c>
      <c r="G96" s="68">
        <f>'[5]Prix courants'!AR41</f>
        <v>999534</v>
      </c>
      <c r="H96" s="68">
        <f>'[5]Prix courants'!AS41</f>
        <v>1070647</v>
      </c>
    </row>
    <row r="97" spans="1:8" ht="29.25" customHeight="1" x14ac:dyDescent="0.4">
      <c r="A97" s="17" t="s">
        <v>90</v>
      </c>
      <c r="B97" s="65"/>
      <c r="C97" s="13"/>
      <c r="D97" s="13"/>
      <c r="E97" s="13"/>
      <c r="F97" s="13"/>
      <c r="G97" s="13"/>
      <c r="H97" s="13"/>
    </row>
    <row r="98" spans="1:8" ht="29.25" customHeight="1" x14ac:dyDescent="0.4">
      <c r="A98" s="66" t="s">
        <v>89</v>
      </c>
      <c r="B98" s="65"/>
      <c r="C98" s="48">
        <f>SUM('[5]Prix courants'!AG4:AN4)/SUM('[5]Prix courants'!$AG$37:$AN$37)*100</f>
        <v>12.305351478166388</v>
      </c>
      <c r="D98" s="48">
        <f t="shared" ref="D98:H107" si="1">D71/D$70*100</f>
        <v>12.615297289626792</v>
      </c>
      <c r="E98" s="48">
        <f t="shared" si="1"/>
        <v>12.104883537275546</v>
      </c>
      <c r="F98" s="48">
        <f t="shared" si="1"/>
        <v>11.861987222612058</v>
      </c>
      <c r="G98" s="48">
        <f t="shared" si="1"/>
        <v>13.372225725122147</v>
      </c>
      <c r="H98" s="48">
        <f t="shared" si="1"/>
        <v>11.443145653509816</v>
      </c>
    </row>
    <row r="99" spans="1:8" ht="29.25" customHeight="1" x14ac:dyDescent="0.4">
      <c r="A99" s="22" t="s">
        <v>88</v>
      </c>
      <c r="B99" s="65"/>
      <c r="C99" s="47">
        <f>SUM('[5]Prix courants'!AG5:AN5)/SUM('[5]Prix courants'!$AG$37:$AN$37)*100</f>
        <v>11.745110318790674</v>
      </c>
      <c r="D99" s="47">
        <f t="shared" si="1"/>
        <v>11.864324497919981</v>
      </c>
      <c r="E99" s="47">
        <f t="shared" si="1"/>
        <v>11.512642196002439</v>
      </c>
      <c r="F99" s="47">
        <f t="shared" si="1"/>
        <v>11.301975099633319</v>
      </c>
      <c r="G99" s="47">
        <f t="shared" si="1"/>
        <v>12.58971383396721</v>
      </c>
      <c r="H99" s="47">
        <f t="shared" si="1"/>
        <v>10.849696822338389</v>
      </c>
    </row>
    <row r="100" spans="1:8" ht="29.25" customHeight="1" x14ac:dyDescent="0.4">
      <c r="A100" s="22" t="s">
        <v>87</v>
      </c>
      <c r="B100" s="65"/>
      <c r="C100" s="47">
        <f>SUM('[5]Prix courants'!AG6:AN6)/SUM('[5]Prix courants'!$AG$37:$AN$37)*100</f>
        <v>0.56024115937571461</v>
      </c>
      <c r="D100" s="47">
        <f t="shared" si="1"/>
        <v>0.75097279170681064</v>
      </c>
      <c r="E100" s="47">
        <f t="shared" si="1"/>
        <v>0.59224134127310735</v>
      </c>
      <c r="F100" s="47">
        <f t="shared" si="1"/>
        <v>0.56001212297873948</v>
      </c>
      <c r="G100" s="47">
        <f t="shared" si="1"/>
        <v>0.78251189115493958</v>
      </c>
      <c r="H100" s="47">
        <f t="shared" si="1"/>
        <v>0.59344883117142655</v>
      </c>
    </row>
    <row r="101" spans="1:8" ht="29.25" customHeight="1" x14ac:dyDescent="0.4">
      <c r="A101" s="66" t="s">
        <v>86</v>
      </c>
      <c r="B101" s="65"/>
      <c r="C101" s="48">
        <f>SUM('[5]Prix courants'!AG7:AN7)/SUM('[5]Prix courants'!$AG$37:$AN$37)*100</f>
        <v>15.27256079108888</v>
      </c>
      <c r="D101" s="48">
        <f t="shared" si="1"/>
        <v>28.165587446692509</v>
      </c>
      <c r="E101" s="48">
        <f t="shared" si="1"/>
        <v>28.190039503767128</v>
      </c>
      <c r="F101" s="48">
        <f t="shared" si="1"/>
        <v>28.970347927559409</v>
      </c>
      <c r="G101" s="48">
        <f t="shared" si="1"/>
        <v>28.760460237324626</v>
      </c>
      <c r="H101" s="48">
        <f t="shared" si="1"/>
        <v>28.218254609283015</v>
      </c>
    </row>
    <row r="102" spans="1:8" ht="29.25" customHeight="1" x14ac:dyDescent="0.4">
      <c r="A102" s="76" t="s">
        <v>85</v>
      </c>
      <c r="B102" s="65"/>
      <c r="C102" s="47">
        <f>SUM('[5]Prix courants'!AG8:AN8)/SUM('[5]Prix courants'!$AG$37:$AN$37)*100</f>
        <v>2.7914771141725563</v>
      </c>
      <c r="D102" s="47">
        <f t="shared" si="1"/>
        <v>1.9408221490294488</v>
      </c>
      <c r="E102" s="47">
        <f t="shared" si="1"/>
        <v>1.8362453141616548</v>
      </c>
      <c r="F102" s="47">
        <f t="shared" si="1"/>
        <v>1.6079355320066906</v>
      </c>
      <c r="G102" s="47">
        <f t="shared" si="1"/>
        <v>2.1248853298259638</v>
      </c>
      <c r="H102" s="47">
        <f t="shared" si="1"/>
        <v>3.1889027483333972</v>
      </c>
    </row>
    <row r="103" spans="1:8" ht="29.25" customHeight="1" x14ac:dyDescent="0.4">
      <c r="A103" s="76" t="s">
        <v>84</v>
      </c>
      <c r="B103" s="65"/>
      <c r="C103" s="47">
        <f>SUM('[5]Prix courants'!AG9:AN9)/SUM('[5]Prix courants'!$AG$37:$AN$37)*100</f>
        <v>16.199826201138087</v>
      </c>
      <c r="D103" s="47">
        <f t="shared" si="1"/>
        <v>16.593100460815727</v>
      </c>
      <c r="E103" s="47">
        <f t="shared" si="1"/>
        <v>16.482354773904643</v>
      </c>
      <c r="F103" s="47">
        <f t="shared" si="1"/>
        <v>16.882985264210475</v>
      </c>
      <c r="G103" s="47">
        <f t="shared" si="1"/>
        <v>16.793572698485434</v>
      </c>
      <c r="H103" s="47">
        <f t="shared" si="1"/>
        <v>16.632471401711651</v>
      </c>
    </row>
    <row r="104" spans="1:8" ht="29.25" customHeight="1" x14ac:dyDescent="0.4">
      <c r="A104" s="77" t="s">
        <v>83</v>
      </c>
      <c r="B104" s="65"/>
      <c r="C104" s="47">
        <f>SUM('[5]Prix courants'!AG10:AN10)/SUM('[5]Prix courants'!$AG$37:$AN$37)*100</f>
        <v>4.0900160613301146</v>
      </c>
      <c r="D104" s="47">
        <f t="shared" si="1"/>
        <v>4.7057165049703871</v>
      </c>
      <c r="E104" s="47">
        <f t="shared" si="1"/>
        <v>4.521637024583824</v>
      </c>
      <c r="F104" s="47">
        <f t="shared" si="1"/>
        <v>4.8487088931121987</v>
      </c>
      <c r="G104" s="47">
        <f t="shared" si="1"/>
        <v>4.2871122530273365</v>
      </c>
      <c r="H104" s="47">
        <f t="shared" si="1"/>
        <v>4.2092650294018217</v>
      </c>
    </row>
    <row r="105" spans="1:8" ht="29.25" customHeight="1" x14ac:dyDescent="0.4">
      <c r="A105" s="77" t="s">
        <v>82</v>
      </c>
      <c r="B105" s="65"/>
      <c r="C105" s="47">
        <f>SUM('[5]Prix courants'!AG11:AN11)/SUM('[5]Prix courants'!$AG$37:$AN$37)*100</f>
        <v>2.5033114306607813</v>
      </c>
      <c r="D105" s="47">
        <f t="shared" si="1"/>
        <v>2.2990372909711487</v>
      </c>
      <c r="E105" s="47">
        <f t="shared" si="1"/>
        <v>2.2860317668998595</v>
      </c>
      <c r="F105" s="47">
        <f t="shared" si="1"/>
        <v>2.0969085439009159</v>
      </c>
      <c r="G105" s="47">
        <f t="shared" si="1"/>
        <v>2.0905170717544515</v>
      </c>
      <c r="H105" s="47">
        <f t="shared" si="1"/>
        <v>2.0713670722913435</v>
      </c>
    </row>
    <row r="106" spans="1:8" ht="29.25" customHeight="1" x14ac:dyDescent="0.4">
      <c r="A106" s="77" t="s">
        <v>81</v>
      </c>
      <c r="B106" s="65"/>
      <c r="C106" s="47">
        <f>SUM('[5]Prix courants'!AG14:AN14)/SUM('[5]Prix courants'!$AG$37:$AN$37)*100</f>
        <v>1.7634829961238507</v>
      </c>
      <c r="D106" s="47">
        <f t="shared" si="1"/>
        <v>2.1182959527383809</v>
      </c>
      <c r="E106" s="47">
        <f t="shared" si="1"/>
        <v>1.9153969241630326</v>
      </c>
      <c r="F106" s="47">
        <f t="shared" si="1"/>
        <v>2.3835745220544586</v>
      </c>
      <c r="G106" s="47">
        <f t="shared" si="1"/>
        <v>3.8346405806049337</v>
      </c>
      <c r="H106" s="47">
        <f t="shared" si="1"/>
        <v>4.8710766345864016</v>
      </c>
    </row>
    <row r="107" spans="1:8" ht="29.25" customHeight="1" x14ac:dyDescent="0.4">
      <c r="A107" s="77" t="s">
        <v>80</v>
      </c>
      <c r="B107" s="65"/>
      <c r="C107" s="47">
        <f>SUM('[5]Prix courants'!AG16:AN16)/SUM('[5]Prix courants'!$AG$37:$AN$37)*100</f>
        <v>2.1434502376014004</v>
      </c>
      <c r="D107" s="47">
        <f t="shared" si="1"/>
        <v>1.8824733182466598</v>
      </c>
      <c r="E107" s="47">
        <f t="shared" si="1"/>
        <v>2.0343494575098129</v>
      </c>
      <c r="F107" s="47">
        <f t="shared" si="1"/>
        <v>2.0415057588975039</v>
      </c>
      <c r="G107" s="47">
        <f t="shared" si="1"/>
        <v>1.7919592268278797</v>
      </c>
      <c r="H107" s="47">
        <f t="shared" si="1"/>
        <v>0.90745129256436174</v>
      </c>
    </row>
    <row r="108" spans="1:8" ht="29.25" customHeight="1" x14ac:dyDescent="0.4">
      <c r="A108" s="77" t="s">
        <v>79</v>
      </c>
      <c r="B108" s="65"/>
      <c r="C108" s="47">
        <f>SUM('[5]Prix courants'!AG17:AN17)/SUM('[5]Prix courants'!$AG$37:$AN$37)*100</f>
        <v>1.2718647959549765</v>
      </c>
      <c r="D108" s="47">
        <f t="shared" ref="D108:H117" si="2">D81/D$70*100</f>
        <v>0.97960685024609195</v>
      </c>
      <c r="E108" s="47">
        <f t="shared" si="2"/>
        <v>0.96665817220112615</v>
      </c>
      <c r="F108" s="47">
        <f t="shared" si="2"/>
        <v>0.92698318322782036</v>
      </c>
      <c r="G108" s="47">
        <f t="shared" si="2"/>
        <v>0.84136643996442495</v>
      </c>
      <c r="H108" s="47">
        <f t="shared" si="2"/>
        <v>0.71959938248680622</v>
      </c>
    </row>
    <row r="109" spans="1:8" ht="28.5" customHeight="1" x14ac:dyDescent="0.4">
      <c r="A109" s="77" t="s">
        <v>78</v>
      </c>
      <c r="B109" s="65"/>
      <c r="C109" s="47">
        <f>SUM('[5]Prix courants'!AG21:AN21)/SUM('[5]Prix courants'!$AG$37:$AN$37)*100</f>
        <v>0.98947509768595798</v>
      </c>
      <c r="D109" s="47">
        <f t="shared" si="2"/>
        <v>1.4532126399438356</v>
      </c>
      <c r="E109" s="47">
        <f t="shared" si="2"/>
        <v>1.5373781997195926</v>
      </c>
      <c r="F109" s="47">
        <f t="shared" si="2"/>
        <v>1.413929263963384</v>
      </c>
      <c r="G109" s="47">
        <f t="shared" si="2"/>
        <v>0.91981002136428869</v>
      </c>
      <c r="H109" s="47">
        <f t="shared" si="2"/>
        <v>1.1784876255884944</v>
      </c>
    </row>
    <row r="110" spans="1:8" ht="29.25" customHeight="1" x14ac:dyDescent="0.4">
      <c r="A110" s="76" t="s">
        <v>77</v>
      </c>
      <c r="B110" s="65"/>
      <c r="C110" s="47">
        <f>SUM('[5]Prix courants'!AG23:AN23)/SUM('[5]Prix courants'!$AG$37:$AN$37)*100</f>
        <v>2.9480342787107872</v>
      </c>
      <c r="D110" s="47">
        <f t="shared" si="2"/>
        <v>3.4571448843479491</v>
      </c>
      <c r="E110" s="47">
        <f t="shared" si="2"/>
        <v>3.866452594128734</v>
      </c>
      <c r="F110" s="47">
        <f t="shared" si="2"/>
        <v>4.280009922310624</v>
      </c>
      <c r="G110" s="47">
        <f t="shared" si="2"/>
        <v>3.9667790995516388</v>
      </c>
      <c r="H110" s="47">
        <f t="shared" si="2"/>
        <v>2.3399053745963601</v>
      </c>
    </row>
    <row r="111" spans="1:8" ht="29.25" customHeight="1" x14ac:dyDescent="0.4">
      <c r="A111" s="76" t="s">
        <v>76</v>
      </c>
      <c r="B111" s="65"/>
      <c r="C111" s="47">
        <f>SUM('[5]Prix courants'!AG24:AN24)/SUM('[5]Prix courants'!$AG$37:$AN$37)*100</f>
        <v>6.2704283095814102</v>
      </c>
      <c r="D111" s="47">
        <f t="shared" si="2"/>
        <v>6.1745199524993843</v>
      </c>
      <c r="E111" s="47">
        <f t="shared" si="2"/>
        <v>6.0049868215720998</v>
      </c>
      <c r="F111" s="47">
        <f t="shared" si="2"/>
        <v>6.1994172090316191</v>
      </c>
      <c r="G111" s="47">
        <f t="shared" si="2"/>
        <v>5.8752231094615901</v>
      </c>
      <c r="H111" s="47">
        <f t="shared" si="2"/>
        <v>6.0569750846416071</v>
      </c>
    </row>
    <row r="112" spans="1:8" ht="29.25" customHeight="1" x14ac:dyDescent="0.4">
      <c r="A112" s="78" t="s">
        <v>75</v>
      </c>
      <c r="B112" s="65"/>
      <c r="C112" s="48">
        <f>SUM('[5]Prix courants'!AG25:AN25)/SUM('[5]Prix courants'!$AG$37:$AN$37)*100</f>
        <v>31.787065358803503</v>
      </c>
      <c r="D112" s="48">
        <f t="shared" si="2"/>
        <v>59.219115263680699</v>
      </c>
      <c r="E112" s="48">
        <f t="shared" si="2"/>
        <v>59.705076958957328</v>
      </c>
      <c r="F112" s="48">
        <f t="shared" si="2"/>
        <v>59.167664849828526</v>
      </c>
      <c r="G112" s="48">
        <f t="shared" si="2"/>
        <v>57.867314037553228</v>
      </c>
      <c r="H112" s="48">
        <f t="shared" si="2"/>
        <v>60.338599737207169</v>
      </c>
    </row>
    <row r="113" spans="1:8" ht="29.25" customHeight="1" x14ac:dyDescent="0.4">
      <c r="A113" s="76" t="s">
        <v>74</v>
      </c>
      <c r="B113" s="65"/>
      <c r="C113" s="47">
        <f>SUM('[5]Prix courants'!AG26:AN26)/SUM('[5]Prix courants'!$AG$37:$AN$37)*100</f>
        <v>11.819796159238811</v>
      </c>
      <c r="D113" s="47">
        <f t="shared" si="2"/>
        <v>11.138091610465073</v>
      </c>
      <c r="E113" s="47">
        <f t="shared" si="2"/>
        <v>11.005045352341726</v>
      </c>
      <c r="F113" s="47">
        <f t="shared" si="2"/>
        <v>10.775841683163634</v>
      </c>
      <c r="G113" s="47">
        <f t="shared" si="2"/>
        <v>11.362513412803008</v>
      </c>
      <c r="H113" s="47">
        <f t="shared" si="2"/>
        <v>12.58041577223289</v>
      </c>
    </row>
    <row r="114" spans="1:8" ht="29.25" customHeight="1" x14ac:dyDescent="0.4">
      <c r="A114" s="76" t="s">
        <v>73</v>
      </c>
      <c r="B114" s="65"/>
      <c r="C114" s="47">
        <f>SUM('[5]Prix courants'!AG27:AN27)/SUM('[5]Prix courants'!$AG$37:$AN$37)*100</f>
        <v>3.7558401599920237</v>
      </c>
      <c r="D114" s="47">
        <f t="shared" si="2"/>
        <v>3.6152001971723688</v>
      </c>
      <c r="E114" s="47">
        <f t="shared" si="2"/>
        <v>3.880770120852532</v>
      </c>
      <c r="F114" s="47">
        <f t="shared" si="2"/>
        <v>3.2579540156884477</v>
      </c>
      <c r="G114" s="47">
        <f t="shared" si="2"/>
        <v>3.2587754930708166</v>
      </c>
      <c r="H114" s="47">
        <f t="shared" si="2"/>
        <v>3.0659163692622315</v>
      </c>
    </row>
    <row r="115" spans="1:8" ht="29.25" customHeight="1" x14ac:dyDescent="0.4">
      <c r="A115" s="76" t="s">
        <v>72</v>
      </c>
      <c r="B115" s="65"/>
      <c r="C115" s="47">
        <f>SUM('[5]Prix courants'!AG28:AN28)/SUM('[5]Prix courants'!$AG$37:$AN$37)*100</f>
        <v>3.8264727170806436</v>
      </c>
      <c r="D115" s="47">
        <f t="shared" si="2"/>
        <v>4.5011688437782409</v>
      </c>
      <c r="E115" s="47">
        <f t="shared" si="2"/>
        <v>4.5579261017516908</v>
      </c>
      <c r="F115" s="47">
        <f t="shared" si="2"/>
        <v>2.2601247624388421</v>
      </c>
      <c r="G115" s="47">
        <f t="shared" si="2"/>
        <v>2.3175399673108021</v>
      </c>
      <c r="H115" s="47">
        <f t="shared" si="2"/>
        <v>3.4752603364347774</v>
      </c>
    </row>
    <row r="116" spans="1:8" ht="29.25" customHeight="1" x14ac:dyDescent="0.4">
      <c r="A116" s="76" t="s">
        <v>71</v>
      </c>
      <c r="B116" s="65"/>
      <c r="C116" s="47">
        <f>SUM('[5]Prix courants'!AG29:AN29)/SUM('[5]Prix courants'!$AG$37:$AN$37)*100</f>
        <v>3.5970886391458601</v>
      </c>
      <c r="D116" s="47">
        <f t="shared" si="2"/>
        <v>2.8274443025400879</v>
      </c>
      <c r="E116" s="47">
        <f t="shared" si="2"/>
        <v>2.8138892615848152</v>
      </c>
      <c r="F116" s="47">
        <f t="shared" si="2"/>
        <v>3.1588274299767676</v>
      </c>
      <c r="G116" s="47">
        <f t="shared" si="2"/>
        <v>2.8082277434921123</v>
      </c>
      <c r="H116" s="47">
        <f t="shared" si="2"/>
        <v>2.7436704064962121</v>
      </c>
    </row>
    <row r="117" spans="1:8" ht="29.25" customHeight="1" x14ac:dyDescent="0.4">
      <c r="A117" s="76" t="s">
        <v>70</v>
      </c>
      <c r="B117" s="65"/>
      <c r="C117" s="47">
        <f>SUM('[5]Prix courants'!AG30:AN30)/SUM('[5]Prix courants'!$AG$37:$AN$37)*100</f>
        <v>4.8441160504805527</v>
      </c>
      <c r="D117" s="47">
        <f t="shared" si="2"/>
        <v>4.8830035924208133</v>
      </c>
      <c r="E117" s="47">
        <f t="shared" si="2"/>
        <v>4.6909260198086136</v>
      </c>
      <c r="F117" s="47">
        <f t="shared" si="2"/>
        <v>5.0148207275910694</v>
      </c>
      <c r="G117" s="47">
        <f t="shared" si="2"/>
        <v>4.9478048477608603</v>
      </c>
      <c r="H117" s="47">
        <f t="shared" si="2"/>
        <v>4.980157309321152</v>
      </c>
    </row>
    <row r="118" spans="1:8" ht="29.25" customHeight="1" x14ac:dyDescent="0.4">
      <c r="A118" s="76" t="s">
        <v>69</v>
      </c>
      <c r="B118" s="65"/>
      <c r="C118" s="47">
        <f>SUM('[5]Prix courants'!AG31:AN31)/SUM('[5]Prix courants'!$AG$37:$AN$37)*100</f>
        <v>7.8057525618933807</v>
      </c>
      <c r="D118" s="47">
        <f t="shared" ref="D118:H123" si="3">D91/D$70*100</f>
        <v>7.7131552807092234</v>
      </c>
      <c r="E118" s="47">
        <f t="shared" si="3"/>
        <v>7.775047342387893</v>
      </c>
      <c r="F118" s="47">
        <f t="shared" si="3"/>
        <v>8.3585814956628486</v>
      </c>
      <c r="G118" s="47">
        <f t="shared" si="3"/>
        <v>7.8668330568422995</v>
      </c>
      <c r="H118" s="47">
        <f t="shared" si="3"/>
        <v>7.76129817660411</v>
      </c>
    </row>
    <row r="119" spans="1:8" ht="29.25" customHeight="1" x14ac:dyDescent="0.4">
      <c r="A119" s="76" t="s">
        <v>68</v>
      </c>
      <c r="B119" s="65"/>
      <c r="C119" s="47">
        <f>SUM('[5]Prix courants'!AG32:AN32)/SUM('[5]Prix courants'!$AG$37:$AN$37)*100</f>
        <v>4.4651020544760378</v>
      </c>
      <c r="D119" s="47">
        <f t="shared" si="3"/>
        <v>5.0793357382387434</v>
      </c>
      <c r="E119" s="47">
        <f t="shared" si="3"/>
        <v>5.3228782370892382</v>
      </c>
      <c r="F119" s="47">
        <f t="shared" si="3"/>
        <v>4.9826793906465809</v>
      </c>
      <c r="G119" s="47">
        <f t="shared" si="3"/>
        <v>4.9780629070299263</v>
      </c>
      <c r="H119" s="47">
        <f t="shared" si="3"/>
        <v>5.3684345507624824</v>
      </c>
    </row>
    <row r="120" spans="1:8" ht="29.25" customHeight="1" x14ac:dyDescent="0.4">
      <c r="A120" s="76" t="s">
        <v>67</v>
      </c>
      <c r="B120" s="65"/>
      <c r="C120" s="47">
        <f>SUM('[5]Prix courants'!AG33:AN33)/SUM('[5]Prix courants'!$AG$37:$AN$37)*100</f>
        <v>9.5466888807796746</v>
      </c>
      <c r="D120" s="47">
        <f t="shared" si="3"/>
        <v>9.8798107444003787</v>
      </c>
      <c r="E120" s="47">
        <f t="shared" si="3"/>
        <v>10.1752591337266</v>
      </c>
      <c r="F120" s="47">
        <f t="shared" si="3"/>
        <v>11.500614353182137</v>
      </c>
      <c r="G120" s="47">
        <f t="shared" si="3"/>
        <v>11.021366912200033</v>
      </c>
      <c r="H120" s="47">
        <f t="shared" si="3"/>
        <v>11.004075120779785</v>
      </c>
    </row>
    <row r="121" spans="1:8" ht="29.25" customHeight="1" x14ac:dyDescent="0.4">
      <c r="A121" s="76" t="s">
        <v>66</v>
      </c>
      <c r="B121" s="65"/>
      <c r="C121" s="47">
        <f>SUM('[5]Prix courants'!AG34:AN34)/SUM('[5]Prix courants'!$AG$37:$AN$37)*100</f>
        <v>8.1099394929931492</v>
      </c>
      <c r="D121" s="47">
        <f t="shared" si="3"/>
        <v>7.8860545360847842</v>
      </c>
      <c r="E121" s="47">
        <f t="shared" si="3"/>
        <v>7.8175496858698619</v>
      </c>
      <c r="F121" s="47">
        <f t="shared" si="3"/>
        <v>8.4686149014187553</v>
      </c>
      <c r="G121" s="47">
        <f t="shared" si="3"/>
        <v>7.9784205817767777</v>
      </c>
      <c r="H121" s="47">
        <f t="shared" si="3"/>
        <v>8.0327508480814291</v>
      </c>
    </row>
    <row r="122" spans="1:8" ht="29.25" customHeight="1" x14ac:dyDescent="0.4">
      <c r="A122" s="76" t="s">
        <v>65</v>
      </c>
      <c r="B122" s="65"/>
      <c r="C122" s="47">
        <f>SUM('[5]Prix courants'!AG35:AN35)/SUM('[5]Prix courants'!$AG$37:$AN$37)*100</f>
        <v>1.7140859021506403</v>
      </c>
      <c r="D122" s="47">
        <f t="shared" si="3"/>
        <v>1.6958504178709866</v>
      </c>
      <c r="E122" s="47">
        <f t="shared" si="3"/>
        <v>1.6657857035443531</v>
      </c>
      <c r="F122" s="47">
        <f t="shared" si="3"/>
        <v>1.3896060900594471</v>
      </c>
      <c r="G122" s="47">
        <f t="shared" si="3"/>
        <v>1.3277691152665902</v>
      </c>
      <c r="H122" s="47">
        <f t="shared" si="3"/>
        <v>1.3266208472320988</v>
      </c>
    </row>
    <row r="123" spans="1:8" ht="29.25" customHeight="1" x14ac:dyDescent="0.4">
      <c r="A123" s="78" t="s">
        <v>64</v>
      </c>
      <c r="B123" s="65"/>
      <c r="C123" s="48">
        <f>SUM('[5]Prix courants'!AG41:AN41)/SUM('[5]Prix courants'!$AG$37:$AN$37)*100</f>
        <v>88.254889681209335</v>
      </c>
      <c r="D123" s="48">
        <f t="shared" si="3"/>
        <v>88.135675502080019</v>
      </c>
      <c r="E123" s="48">
        <f t="shared" si="3"/>
        <v>88.487357803997554</v>
      </c>
      <c r="F123" s="48">
        <f t="shared" si="3"/>
        <v>88.698024900366676</v>
      </c>
      <c r="G123" s="48">
        <f t="shared" si="3"/>
        <v>87.41028616603279</v>
      </c>
      <c r="H123" s="48">
        <f t="shared" si="3"/>
        <v>89.150303177661598</v>
      </c>
    </row>
    <row r="124" spans="1:8" ht="27.75" customHeight="1" x14ac:dyDescent="0.4">
      <c r="A124" s="64" t="s">
        <v>63</v>
      </c>
      <c r="B124" s="63"/>
      <c r="C124" s="48"/>
      <c r="D124" s="38"/>
      <c r="E124" s="38"/>
      <c r="F124" s="38"/>
      <c r="G124" s="38"/>
      <c r="H124" s="38"/>
    </row>
    <row r="125" spans="1:8" ht="26.25" x14ac:dyDescent="0.3">
      <c r="A125" s="7" t="s">
        <v>62</v>
      </c>
      <c r="B125" s="60"/>
      <c r="C125" s="62"/>
      <c r="D125" s="38"/>
      <c r="E125" s="38"/>
      <c r="F125" s="38"/>
      <c r="G125" s="38"/>
      <c r="H125" s="38"/>
    </row>
    <row r="126" spans="1:8" ht="23.25" customHeight="1" x14ac:dyDescent="0.3">
      <c r="A126" s="13"/>
      <c r="B126" s="60"/>
      <c r="C126" s="62"/>
      <c r="D126" s="38"/>
      <c r="E126" s="38"/>
      <c r="F126" s="38"/>
      <c r="G126" s="38"/>
      <c r="H126" s="38"/>
    </row>
    <row r="127" spans="1:8" ht="9.75" customHeight="1" x14ac:dyDescent="0.3">
      <c r="A127" s="7"/>
      <c r="B127" s="60"/>
      <c r="C127" s="62"/>
      <c r="D127" s="2"/>
      <c r="E127" s="2"/>
      <c r="F127" s="2"/>
      <c r="G127" s="2"/>
      <c r="H127" s="2"/>
    </row>
    <row r="128" spans="1:8" ht="26.25" hidden="1" customHeight="1" x14ac:dyDescent="0.25">
      <c r="A128" s="13"/>
      <c r="B128" s="13"/>
      <c r="C128" s="13"/>
      <c r="D128" s="13"/>
      <c r="E128" s="13"/>
      <c r="F128" s="13"/>
      <c r="G128" s="13"/>
      <c r="H128" s="13"/>
    </row>
    <row r="129" spans="1:8" ht="30.75" thickBot="1" x14ac:dyDescent="0.45">
      <c r="A129" s="36" t="s">
        <v>61</v>
      </c>
      <c r="B129" s="35"/>
      <c r="C129" s="34"/>
      <c r="D129" s="33"/>
      <c r="E129" s="33"/>
      <c r="F129" s="33"/>
      <c r="G129" s="33"/>
      <c r="H129" s="33"/>
    </row>
    <row r="130" spans="1:8" s="29" customFormat="1" ht="32.25" customHeight="1" thickBot="1" x14ac:dyDescent="0.45">
      <c r="A130" s="32"/>
      <c r="B130" s="30"/>
      <c r="C130" s="31" t="s">
        <v>18</v>
      </c>
      <c r="D130" s="30"/>
      <c r="E130" s="30"/>
      <c r="F130" s="30"/>
      <c r="G130" s="30"/>
      <c r="H130" s="30"/>
    </row>
    <row r="131" spans="1:8" ht="33" customHeight="1" thickBot="1" x14ac:dyDescent="0.4">
      <c r="A131" s="28"/>
      <c r="B131" s="27"/>
      <c r="C131" s="26" t="s">
        <v>60</v>
      </c>
      <c r="D131" s="25">
        <v>2018</v>
      </c>
      <c r="E131" s="25">
        <v>2019</v>
      </c>
      <c r="F131" s="25">
        <v>2020</v>
      </c>
      <c r="G131" s="25">
        <v>2021</v>
      </c>
      <c r="H131" s="25">
        <v>2022</v>
      </c>
    </row>
    <row r="132" spans="1:8" ht="12.75" customHeight="1" x14ac:dyDescent="0.25">
      <c r="A132" s="61"/>
      <c r="B132" s="60"/>
      <c r="C132" s="60"/>
      <c r="D132" s="13"/>
      <c r="E132" s="13"/>
      <c r="F132" s="13"/>
      <c r="G132" s="13"/>
      <c r="H132" s="13"/>
    </row>
    <row r="133" spans="1:8" ht="32.25" customHeight="1" x14ac:dyDescent="0.4">
      <c r="A133" s="21" t="s">
        <v>59</v>
      </c>
      <c r="B133" s="47"/>
      <c r="C133" s="47"/>
      <c r="D133" s="13"/>
      <c r="E133" s="13"/>
      <c r="F133" s="13"/>
      <c r="G133" s="13"/>
      <c r="H133" s="13"/>
    </row>
    <row r="134" spans="1:8" ht="32.25" customHeight="1" x14ac:dyDescent="0.4">
      <c r="A134" s="45" t="s">
        <v>54</v>
      </c>
      <c r="B134" s="47"/>
      <c r="C134" s="47">
        <f t="shared" ref="C134:H134" si="4">C5</f>
        <v>3.5343554044590775</v>
      </c>
      <c r="D134" s="47">
        <f t="shared" si="4"/>
        <v>3.0656413336292765</v>
      </c>
      <c r="E134" s="47">
        <f t="shared" si="4"/>
        <v>2.8909747606541636</v>
      </c>
      <c r="F134" s="47">
        <f t="shared" si="4"/>
        <v>-7.1870795814930393</v>
      </c>
      <c r="G134" s="47">
        <f t="shared" si="4"/>
        <v>8.0209843667162097</v>
      </c>
      <c r="H134" s="47">
        <f t="shared" si="4"/>
        <v>1.25854398628098</v>
      </c>
    </row>
    <row r="135" spans="1:8" ht="32.25" customHeight="1" x14ac:dyDescent="0.4">
      <c r="A135" s="45" t="s">
        <v>50</v>
      </c>
      <c r="B135" s="53"/>
      <c r="C135" s="47">
        <f t="array" ref="C135">(PRODUCT('[6]ERE Indice volume'!AG6:AN6/100+1)^(1/('[6]ERE Indice volume'!$AN$3-'[6]ERE Indice volume'!$AG$3+1))-1)*100</f>
        <v>5.5386151401532135</v>
      </c>
      <c r="D135" s="47">
        <f>'[6]ERE Indice volume'!AO6</f>
        <v>4.7993969344166221</v>
      </c>
      <c r="E135" s="47">
        <f>'[6]ERE Indice volume'!AP6</f>
        <v>2.1300493787677066</v>
      </c>
      <c r="F135" s="47">
        <f>'[6]ERE Indice volume'!AQ6</f>
        <v>-11.88731103985341</v>
      </c>
      <c r="G135" s="47">
        <f>'[6]ERE Indice volume'!AR6</f>
        <v>10.403772741577244</v>
      </c>
      <c r="H135" s="47">
        <f>'[6]ERE Indice volume'!AS6</f>
        <v>9.0149528461414885</v>
      </c>
    </row>
    <row r="136" spans="1:8" ht="32.25" customHeight="1" x14ac:dyDescent="0.4">
      <c r="A136" s="45" t="s">
        <v>49</v>
      </c>
      <c r="B136" s="53"/>
      <c r="C136" s="47">
        <f t="array" ref="C136">(PRODUCT('[6]ERE Indice volume'!AG9:AN9/100+1)^(1/('[6]ERE Indice volume'!$AN$3-'[6]ERE Indice volume'!$AG$3+1))-1)*100</f>
        <v>3.602801790369381</v>
      </c>
      <c r="D136" s="47">
        <f>'[6]ERE Indice volume'!AO9</f>
        <v>2.7855375888249823</v>
      </c>
      <c r="E136" s="47">
        <f>'[6]ERE Indice volume'!AP9</f>
        <v>2.7746453923690684</v>
      </c>
      <c r="F136" s="47">
        <f>'[6]ERE Indice volume'!AQ9</f>
        <v>-4.4138860309286265</v>
      </c>
      <c r="G136" s="47">
        <f>'[6]ERE Indice volume'!AR9</f>
        <v>7.078350551938839</v>
      </c>
      <c r="H136" s="47">
        <f>'[6]ERE Indice volume'!AS9</f>
        <v>0.36537296538972086</v>
      </c>
    </row>
    <row r="137" spans="1:8" ht="32.25" customHeight="1" x14ac:dyDescent="0.4">
      <c r="A137" s="43" t="s">
        <v>48</v>
      </c>
      <c r="B137" s="53"/>
      <c r="C137" s="47">
        <f t="array" ref="C137">(PRODUCT('[6]ERE Indice volume'!AG10:AN10/100+1)^(1/('[6]ERE Indice volume'!$AN$3-'[6]ERE Indice volume'!$AG$3+1))-1)*100</f>
        <v>3.4321256226855779</v>
      </c>
      <c r="D137" s="47">
        <f>'[6]ERE Indice volume'!AO10</f>
        <v>2.4219162792906701</v>
      </c>
      <c r="E137" s="47">
        <f>'[6]ERE Indice volume'!AP10</f>
        <v>2.192102789094319</v>
      </c>
      <c r="F137" s="47">
        <f>'[6]ERE Indice volume'!AQ10</f>
        <v>-5.5969700363811326</v>
      </c>
      <c r="G137" s="47">
        <f>'[6]ERE Indice volume'!AR10</f>
        <v>6.8927425565635803</v>
      </c>
      <c r="H137" s="47">
        <f>'[6]ERE Indice volume'!AS10</f>
        <v>-0.6609711631868187</v>
      </c>
    </row>
    <row r="138" spans="1:8" ht="32.25" customHeight="1" x14ac:dyDescent="0.4">
      <c r="A138" s="43" t="s">
        <v>47</v>
      </c>
      <c r="B138" s="53"/>
      <c r="C138" s="47">
        <f t="array" ref="C138">(PRODUCT('[6]ERE Indice volume'!AG11:AN11/100+1)^(1/('[6]ERE Indice volume'!$AN$3-'[6]ERE Indice volume'!$AG$3+1))-1)*100</f>
        <v>4.1385249610812691</v>
      </c>
      <c r="D138" s="47">
        <f>'[6]ERE Indice volume'!AO11</f>
        <v>3.6690320144825206</v>
      </c>
      <c r="E138" s="47">
        <f>'[6]ERE Indice volume'!AP11</f>
        <v>4.7519201086046792</v>
      </c>
      <c r="F138" s="47">
        <f>'[6]ERE Indice volume'!AQ11</f>
        <v>-0.55060362306944555</v>
      </c>
      <c r="G138" s="47">
        <f>'[6]ERE Indice volume'!AR11</f>
        <v>7.1960042568794291</v>
      </c>
      <c r="H138" s="47">
        <f>'[6]ERE Indice volume'!AS11</f>
        <v>3.3293010697196257</v>
      </c>
    </row>
    <row r="139" spans="1:8" ht="32.25" customHeight="1" x14ac:dyDescent="0.4">
      <c r="A139" s="43" t="s">
        <v>53</v>
      </c>
      <c r="B139" s="53"/>
      <c r="C139" s="47">
        <f t="array" ref="C139">(PRODUCT('[6]ERE Indice volume'!AG12:AN12/100+1)^(1/('[6]ERE Indice volume'!$AN$3-'[6]ERE Indice volume'!$AG$3+1))-1)*100</f>
        <v>3.8422701204579468</v>
      </c>
      <c r="D139" s="47">
        <f>'[6]ERE Indice volume'!AO12</f>
        <v>10.830650354153249</v>
      </c>
      <c r="E139" s="47">
        <f>'[6]ERE Indice volume'!AP12</f>
        <v>0.89655172413793949</v>
      </c>
      <c r="F139" s="47">
        <f>'[6]ERE Indice volume'!AQ12</f>
        <v>-6.1370610296624601</v>
      </c>
      <c r="G139" s="47">
        <f>'[6]ERE Indice volume'!AR12</f>
        <v>19.088249634324718</v>
      </c>
      <c r="H139" s="47">
        <f>'[6]ERE Indice volume'!AS12</f>
        <v>5.7292190169866419</v>
      </c>
    </row>
    <row r="140" spans="1:8" ht="32.25" customHeight="1" x14ac:dyDescent="0.4">
      <c r="A140" s="45" t="s">
        <v>52</v>
      </c>
      <c r="B140" s="53"/>
      <c r="C140" s="47">
        <f t="array" ref="C140">(PRODUCT('[6]ERE Indice volume'!AG13:AN13/100+1)^(1/('[6]ERE Indice volume'!$AN$3-'[6]ERE Indice volume'!$AG$3+1))-1)*100</f>
        <v>3.4898143036163454</v>
      </c>
      <c r="D140" s="47">
        <f>'[6]ERE Indice volume'!AO13</f>
        <v>2.4436421683727838</v>
      </c>
      <c r="E140" s="47">
        <f>'[6]ERE Indice volume'!AP13</f>
        <v>1.6818028927009676</v>
      </c>
      <c r="F140" s="47">
        <f>'[6]ERE Indice volume'!AQ13</f>
        <v>-9.9986652627207846</v>
      </c>
      <c r="G140" s="47">
        <f>'[6]ERE Indice volume'!AR13</f>
        <v>7.5541365448559938</v>
      </c>
      <c r="H140" s="47">
        <f>'[6]ERE Indice volume'!AS13</f>
        <v>-2.1598832012394986</v>
      </c>
    </row>
    <row r="141" spans="1:8" ht="32.25" customHeight="1" x14ac:dyDescent="0.4">
      <c r="A141" s="45" t="s">
        <v>46</v>
      </c>
      <c r="B141" s="53"/>
      <c r="C141" s="47">
        <f t="array" ref="C141">(PRODUCT('[6]ERE Indice volume'!AG16:AN16/100+1)^(1/('[6]ERE Indice volume'!$AN$3-'[6]ERE Indice volume'!$AG$3+1))-1)*100</f>
        <v>6.5335819812131213</v>
      </c>
      <c r="D141" s="47">
        <f>'[6]ERE Indice volume'!AO16</f>
        <v>3.8156609203072955</v>
      </c>
      <c r="E141" s="47">
        <f>'[6]ERE Indice volume'!AP16</f>
        <v>5.1270002225904499</v>
      </c>
      <c r="F141" s="47">
        <f>'[6]ERE Indice volume'!AQ16</f>
        <v>-14.987295894468389</v>
      </c>
      <c r="G141" s="47">
        <f>'[6]ERE Indice volume'!AR16</f>
        <v>7.9214979078318981</v>
      </c>
      <c r="H141" s="47">
        <f>'[6]ERE Indice volume'!AS16</f>
        <v>20.421604574908446</v>
      </c>
    </row>
    <row r="142" spans="1:8" ht="12" customHeight="1" x14ac:dyDescent="0.4">
      <c r="A142" s="45"/>
      <c r="B142" s="53"/>
      <c r="C142" s="53"/>
      <c r="D142" s="53"/>
      <c r="E142" s="53"/>
      <c r="F142" s="53"/>
      <c r="G142" s="53"/>
      <c r="H142" s="53"/>
    </row>
    <row r="143" spans="1:8" ht="32.25" customHeight="1" x14ac:dyDescent="0.4">
      <c r="A143" s="17" t="s">
        <v>58</v>
      </c>
      <c r="B143" s="53"/>
      <c r="C143" s="53"/>
      <c r="D143" s="53"/>
      <c r="E143" s="53"/>
      <c r="F143" s="53"/>
      <c r="G143" s="53"/>
      <c r="H143" s="53"/>
    </row>
    <row r="144" spans="1:8" ht="32.25" customHeight="1" x14ac:dyDescent="0.4">
      <c r="A144" s="45" t="s">
        <v>54</v>
      </c>
      <c r="B144" s="53"/>
      <c r="C144" s="53">
        <f t="shared" ref="C144:H144" si="5">C134</f>
        <v>3.5343554044590775</v>
      </c>
      <c r="D144" s="53">
        <f t="shared" si="5"/>
        <v>3.0656413336292765</v>
      </c>
      <c r="E144" s="53">
        <f t="shared" si="5"/>
        <v>2.8909747606541636</v>
      </c>
      <c r="F144" s="53">
        <f t="shared" si="5"/>
        <v>-7.1870795814930393</v>
      </c>
      <c r="G144" s="53">
        <f t="shared" si="5"/>
        <v>8.0209843667162097</v>
      </c>
      <c r="H144" s="53">
        <f t="shared" si="5"/>
        <v>1.25854398628098</v>
      </c>
    </row>
    <row r="145" spans="1:8" ht="32.25" customHeight="1" x14ac:dyDescent="0.4">
      <c r="A145" s="45" t="s">
        <v>50</v>
      </c>
      <c r="B145" s="53"/>
      <c r="C145" s="53">
        <f>C135*SUM('[6]ERE prix courant'!AG6:AN6)/SUM('[6]ERE prix courant'!$AG$5:$AN$5)</f>
        <v>2.1031983588505576</v>
      </c>
      <c r="D145" s="53">
        <f>D135*'[6]ERE prix courant'!AO6/'[6]ERE prix courant'!AO$5</f>
        <v>2.0842077173079594</v>
      </c>
      <c r="E145" s="53">
        <f>E135*'[6]ERE prix courant'!AP6/'[6]ERE prix courant'!AP$5</f>
        <v>0.89259843635470904</v>
      </c>
      <c r="F145" s="53">
        <f>F135*'[6]ERE prix courant'!AQ6/'[6]ERE prix courant'!AQ$5</f>
        <v>-4.5230857651218006</v>
      </c>
      <c r="G145" s="53">
        <f>G135*'[6]ERE prix courant'!AR6/'[6]ERE prix courant'!AR$5</f>
        <v>4.4162333066140338</v>
      </c>
      <c r="H145" s="53">
        <f>H135*'[6]ERE prix courant'!AS6/'[6]ERE prix courant'!AS$5</f>
        <v>5.0759812845931247</v>
      </c>
    </row>
    <row r="146" spans="1:8" ht="32.25" customHeight="1" x14ac:dyDescent="0.4">
      <c r="A146" s="45" t="s">
        <v>49</v>
      </c>
      <c r="B146" s="53"/>
      <c r="C146" s="53">
        <f>C136*SUM('[6]ERE prix courant'!AG9:AN9)/SUM('[6]ERE prix courant'!$AG$5:$AN$5)</f>
        <v>2.8306719805345977</v>
      </c>
      <c r="D146" s="53">
        <f>D136*'[6]ERE prix courant'!AO9/'[6]ERE prix courant'!AO$5</f>
        <v>2.1576341145607394</v>
      </c>
      <c r="E146" s="53">
        <f>E136*'[6]ERE prix courant'!AP9/'[6]ERE prix courant'!AP$5</f>
        <v>2.1424998032525377</v>
      </c>
      <c r="F146" s="53">
        <f>F136*'[6]ERE prix courant'!AQ9/'[6]ERE prix courant'!AQ$5</f>
        <v>-3.4639566715008927</v>
      </c>
      <c r="G146" s="53">
        <f>G136*'[6]ERE prix courant'!AR9/'[6]ERE prix courant'!AR$5</f>
        <v>5.5730043539859757</v>
      </c>
      <c r="H146" s="53">
        <f>H136*'[6]ERE prix courant'!AS9/'[6]ERE prix courant'!AS$5</f>
        <v>0.29665557288553634</v>
      </c>
    </row>
    <row r="147" spans="1:8" ht="32.25" customHeight="1" x14ac:dyDescent="0.4">
      <c r="A147" s="43" t="s">
        <v>48</v>
      </c>
      <c r="B147" s="53"/>
      <c r="C147" s="53">
        <f>C137*SUM('[6]ERE prix courant'!AG10:AN10)/SUM('[6]ERE prix courant'!$AG$5:$AN$5)</f>
        <v>2.0594879830485167</v>
      </c>
      <c r="D147" s="53">
        <f>D137*'[6]ERE prix courant'!AO10/'[6]ERE prix courant'!AO$5</f>
        <v>1.4225075582396096</v>
      </c>
      <c r="E147" s="53">
        <f>E137*'[6]ERE prix courant'!AP10/'[6]ERE prix courant'!AP$5</f>
        <v>1.2786193647457103</v>
      </c>
      <c r="F147" s="53">
        <f>F137*'[6]ERE prix courant'!AQ10/'[6]ERE prix courant'!AQ$5</f>
        <v>-3.2664908959486114</v>
      </c>
      <c r="G147" s="53">
        <f>G137*'[6]ERE prix courant'!AR10/'[6]ERE prix courant'!AR$5</f>
        <v>4.0633714112753818</v>
      </c>
      <c r="H147" s="53">
        <f>H137*'[6]ERE prix courant'!AS10/'[6]ERE prix courant'!AS$5</f>
        <v>-0.40421287748847712</v>
      </c>
    </row>
    <row r="148" spans="1:8" ht="32.25" customHeight="1" x14ac:dyDescent="0.4">
      <c r="A148" s="43" t="s">
        <v>47</v>
      </c>
      <c r="B148" s="53"/>
      <c r="C148" s="53">
        <f>C138*SUM('[6]ERE prix courant'!AG11:AN11)/SUM('[6]ERE prix courant'!$AG$5:$AN$5)</f>
        <v>0.75702464355678478</v>
      </c>
      <c r="D148" s="53">
        <f>D138*'[6]ERE prix courant'!AO11/'[6]ERE prix courant'!AO$5</f>
        <v>0.66027025105403725</v>
      </c>
      <c r="E148" s="53">
        <f>E138*'[6]ERE prix courant'!AP11/'[6]ERE prix courant'!AP$5</f>
        <v>0.8638485423542307</v>
      </c>
      <c r="F148" s="53">
        <f>F138*'[6]ERE prix courant'!AQ11/'[6]ERE prix courant'!AQ$5</f>
        <v>-0.10684455573170194</v>
      </c>
      <c r="G148" s="53">
        <f>G138*'[6]ERE prix courant'!AR11/'[6]ERE prix courant'!AR$5</f>
        <v>1.3673247519441709</v>
      </c>
      <c r="H148" s="53">
        <f>H138*'[6]ERE prix courant'!AS11/'[6]ERE prix courant'!AS$5</f>
        <v>0.6398181603608134</v>
      </c>
    </row>
    <row r="149" spans="1:8" ht="32.25" customHeight="1" x14ac:dyDescent="0.4">
      <c r="A149" s="43" t="s">
        <v>53</v>
      </c>
      <c r="B149" s="53"/>
      <c r="C149" s="53"/>
      <c r="D149" s="53">
        <f>D139*'[6]ERE prix courant'!AO12/'[6]ERE prix courant'!AO$5</f>
        <v>7.8835124817197982E-2</v>
      </c>
      <c r="E149" s="53">
        <f>E139*'[6]ERE prix courant'!AP12/'[6]ERE prix courant'!AP$5</f>
        <v>6.3627436376179833E-3</v>
      </c>
      <c r="F149" s="53">
        <f>F139*'[6]ERE prix courant'!AQ12/'[6]ERE prix courant'!AQ$5</f>
        <v>-4.3687161381399213E-2</v>
      </c>
      <c r="G149" s="53">
        <f>G139*'[6]ERE prix courant'!AR12/'[6]ERE prix courant'!AR$5</f>
        <v>0.1489801311276035</v>
      </c>
      <c r="H149" s="53">
        <f>H139*'[6]ERE prix courant'!AS12/'[6]ERE prix courant'!AS$5</f>
        <v>4.6999858598270459E-2</v>
      </c>
    </row>
    <row r="150" spans="1:8" ht="32.25" customHeight="1" x14ac:dyDescent="0.4">
      <c r="A150" s="45" t="s">
        <v>52</v>
      </c>
      <c r="B150" s="53"/>
      <c r="C150" s="53">
        <f>C140*SUM('[6]ERE prix courant'!AG13:AN13)/SUM('[6]ERE prix courant'!$AG$5:$AN$5)</f>
        <v>0.97494767675835681</v>
      </c>
      <c r="D150" s="53">
        <f>D140*'[6]ERE prix courant'!AO13/'[6]ERE prix courant'!AO$5</f>
        <v>0.6807638942369556</v>
      </c>
      <c r="E150" s="53">
        <f>E140*'[6]ERE prix courant'!AP13/'[6]ERE prix courant'!AP$5</f>
        <v>0.45732777259223617</v>
      </c>
      <c r="F150" s="53">
        <f>F140*'[6]ERE prix courant'!AQ13/'[6]ERE prix courant'!AQ$5</f>
        <v>-2.6222185625665793</v>
      </c>
      <c r="G150" s="53">
        <f>G140*'[6]ERE prix courant'!AR13/'[6]ERE prix courant'!AR$5</f>
        <v>1.9889115921954807</v>
      </c>
      <c r="H150" s="53">
        <f>H140*'[6]ERE prix courant'!AS13/'[6]ERE prix courant'!AS$5</f>
        <v>-0.58590021342370013</v>
      </c>
    </row>
    <row r="151" spans="1:8" ht="32.25" customHeight="1" x14ac:dyDescent="0.4">
      <c r="A151" s="45" t="s">
        <v>46</v>
      </c>
      <c r="B151" s="53"/>
      <c r="C151" s="53">
        <f>C141*SUM('[6]ERE prix courant'!AG16:AN16)/SUM('[6]ERE prix courant'!$AG$5:$AN$5)</f>
        <v>1.7917822724713723</v>
      </c>
      <c r="D151" s="53">
        <f>D141*'[6]ERE prix courant'!AO16/'[6]ERE prix courant'!AO$5</f>
        <v>1.2907784647796621</v>
      </c>
      <c r="E151" s="53">
        <f>E141*'[6]ERE prix courant'!AP16/'[6]ERE prix courant'!AP$5</f>
        <v>1.7479511323179338</v>
      </c>
      <c r="F151" s="53">
        <f>F141*'[6]ERE prix courant'!AQ16/'[6]ERE prix courant'!AQ$5</f>
        <v>-4.6152039272517884</v>
      </c>
      <c r="G151" s="53">
        <f>G141*'[6]ERE prix courant'!AR16/'[6]ERE prix courant'!AR$5</f>
        <v>2.6286549037610536</v>
      </c>
      <c r="H151" s="53">
        <f>H141*'[6]ERE prix courant'!AS16/'[6]ERE prix courant'!AS$5</f>
        <v>9.1508473198100191</v>
      </c>
    </row>
    <row r="152" spans="1:8" ht="12" customHeight="1" x14ac:dyDescent="0.4">
      <c r="A152" s="56"/>
      <c r="B152" s="47"/>
      <c r="C152" s="48"/>
      <c r="D152" s="48"/>
      <c r="E152" s="48"/>
      <c r="F152" s="48"/>
      <c r="G152" s="48"/>
      <c r="H152" s="48"/>
    </row>
    <row r="153" spans="1:8" ht="32.25" customHeight="1" x14ac:dyDescent="0.4">
      <c r="A153" s="21" t="s">
        <v>57</v>
      </c>
      <c r="B153" s="47"/>
      <c r="C153" s="48"/>
      <c r="D153" s="48"/>
      <c r="E153" s="48"/>
      <c r="F153" s="48"/>
      <c r="G153" s="48"/>
      <c r="H153" s="48"/>
    </row>
    <row r="154" spans="1:8" ht="32.25" customHeight="1" x14ac:dyDescent="0.4">
      <c r="A154" s="45" t="s">
        <v>54</v>
      </c>
      <c r="B154" s="47"/>
      <c r="C154" s="59">
        <f>AVERAGE('[6]ERE prix courant'!AG5:AN5)</f>
        <v>996308.38836995361</v>
      </c>
      <c r="D154" s="59">
        <f>'[6]ERE prix courant'!AO5</f>
        <v>1195237</v>
      </c>
      <c r="E154" s="59">
        <f>'[6]ERE prix courant'!AP5</f>
        <v>1239836</v>
      </c>
      <c r="F154" s="59">
        <f>'[6]ERE prix courant'!AQ5</f>
        <v>1152477</v>
      </c>
      <c r="G154" s="59">
        <f>'[6]ERE prix courant'!AR5</f>
        <v>1274727</v>
      </c>
      <c r="H154" s="59">
        <f>'[6]ERE prix courant'!AS5</f>
        <v>1330158</v>
      </c>
    </row>
    <row r="155" spans="1:8" ht="32.25" customHeight="1" x14ac:dyDescent="0.4">
      <c r="A155" s="45" t="s">
        <v>50</v>
      </c>
      <c r="B155" s="47"/>
      <c r="C155" s="59">
        <f>AVERAGE('[6]ERE prix courant'!AG6:AN6)</f>
        <v>378331.787694995</v>
      </c>
      <c r="D155" s="59">
        <f>'[6]ERE prix courant'!AO6</f>
        <v>519049</v>
      </c>
      <c r="E155" s="59">
        <f>'[6]ERE prix courant'!AP6</f>
        <v>519554</v>
      </c>
      <c r="F155" s="59">
        <f>'[6]ERE prix courant'!AQ6</f>
        <v>438514</v>
      </c>
      <c r="G155" s="59">
        <f>'[6]ERE prix courant'!AR6</f>
        <v>541101</v>
      </c>
      <c r="H155" s="59">
        <f>'[6]ERE prix courant'!AS6</f>
        <v>748962</v>
      </c>
    </row>
    <row r="156" spans="1:8" ht="32.25" customHeight="1" x14ac:dyDescent="0.4">
      <c r="A156" s="45" t="s">
        <v>49</v>
      </c>
      <c r="B156" s="47"/>
      <c r="C156" s="59">
        <f>AVERAGE('[6]ERE prix courant'!AG9:AN9)</f>
        <v>782785.84363678342</v>
      </c>
      <c r="D156" s="59">
        <f>'[6]ERE prix courant'!AO9</f>
        <v>925812</v>
      </c>
      <c r="E156" s="59">
        <f>'[6]ERE prix courant'!AP9</f>
        <v>957365</v>
      </c>
      <c r="F156" s="59">
        <f>'[6]ERE prix courant'!AQ9</f>
        <v>904448</v>
      </c>
      <c r="G156" s="59">
        <f>'[6]ERE prix courant'!AR9</f>
        <v>1003632</v>
      </c>
      <c r="H156" s="59">
        <f>'[6]ERE prix courant'!AS9</f>
        <v>1079989</v>
      </c>
    </row>
    <row r="157" spans="1:8" ht="32.25" customHeight="1" x14ac:dyDescent="0.4">
      <c r="A157" s="43" t="s">
        <v>48</v>
      </c>
      <c r="B157" s="47"/>
      <c r="C157" s="59">
        <f>AVERAGE('[6]ERE prix courant'!AG10:AN10)</f>
        <v>597846.75120743108</v>
      </c>
      <c r="D157" s="59">
        <f>'[6]ERE prix courant'!AO10</f>
        <v>702020</v>
      </c>
      <c r="E157" s="59">
        <f>'[6]ERE prix courant'!AP10</f>
        <v>723177</v>
      </c>
      <c r="F157" s="59">
        <f>'[6]ERE prix courant'!AQ10</f>
        <v>672606</v>
      </c>
      <c r="G157" s="59">
        <f>'[6]ERE prix courant'!AR10</f>
        <v>751470</v>
      </c>
      <c r="H157" s="59">
        <f>'[6]ERE prix courant'!AS10</f>
        <v>813450</v>
      </c>
    </row>
    <row r="158" spans="1:8" ht="32.25" customHeight="1" x14ac:dyDescent="0.4">
      <c r="A158" s="43" t="s">
        <v>47</v>
      </c>
      <c r="B158" s="47"/>
      <c r="C158" s="59">
        <f>AVERAGE('[6]ERE prix courant'!AG11:AN11)</f>
        <v>182246.09242935234</v>
      </c>
      <c r="D158" s="59">
        <f>'[6]ERE prix courant'!AO11</f>
        <v>215092</v>
      </c>
      <c r="E158" s="59">
        <f>'[6]ERE prix courant'!AP11</f>
        <v>225389</v>
      </c>
      <c r="F158" s="59">
        <f>'[6]ERE prix courant'!AQ11</f>
        <v>223638</v>
      </c>
      <c r="G158" s="59">
        <f>'[6]ERE prix courant'!AR11</f>
        <v>242213</v>
      </c>
      <c r="H158" s="59">
        <f>'[6]ERE prix courant'!AS11</f>
        <v>255627</v>
      </c>
    </row>
    <row r="159" spans="1:8" ht="32.25" customHeight="1" x14ac:dyDescent="0.4">
      <c r="A159" s="43" t="s">
        <v>53</v>
      </c>
      <c r="B159" s="47"/>
      <c r="C159" s="59">
        <f>AVERAGE('[6]ERE prix courant'!AG12:AN12)</f>
        <v>7181.333333333333</v>
      </c>
      <c r="D159" s="59">
        <f>'[6]ERE prix courant'!AO12</f>
        <v>8700</v>
      </c>
      <c r="E159" s="59">
        <f>'[6]ERE prix courant'!AP12</f>
        <v>8799</v>
      </c>
      <c r="F159" s="59">
        <f>'[6]ERE prix courant'!AQ12</f>
        <v>8204</v>
      </c>
      <c r="G159" s="59">
        <f>'[6]ERE prix courant'!AR12</f>
        <v>9949</v>
      </c>
      <c r="H159" s="59">
        <f>'[6]ERE prix courant'!AS12</f>
        <v>10912</v>
      </c>
    </row>
    <row r="160" spans="1:8" ht="32.25" customHeight="1" x14ac:dyDescent="0.4">
      <c r="A160" s="45" t="s">
        <v>52</v>
      </c>
      <c r="B160" s="47"/>
      <c r="C160" s="59">
        <f>AVERAGE('[6]ERE prix courant'!AG13:AN13)</f>
        <v>278338.176208855</v>
      </c>
      <c r="D160" s="59">
        <f>'[6]ERE prix courant'!AO13</f>
        <v>332976</v>
      </c>
      <c r="E160" s="59">
        <f>'[6]ERE prix courant'!AP13</f>
        <v>337145</v>
      </c>
      <c r="F160" s="59">
        <f>'[6]ERE prix courant'!AQ13</f>
        <v>302245</v>
      </c>
      <c r="G160" s="59">
        <f>'[6]ERE prix courant'!AR13</f>
        <v>335620</v>
      </c>
      <c r="H160" s="59">
        <f>'[6]ERE prix courant'!AS13</f>
        <v>360825</v>
      </c>
    </row>
    <row r="161" spans="1:19" ht="32.25" customHeight="1" x14ac:dyDescent="0.4">
      <c r="A161" s="45" t="s">
        <v>56</v>
      </c>
      <c r="B161" s="47"/>
      <c r="C161" s="59">
        <f>AVERAGE('[6]ERE prix courant'!AG14:AN14)</f>
        <v>39459.974549027742</v>
      </c>
      <c r="D161" s="59">
        <f>'[6]ERE prix courant'!AO14</f>
        <v>48798</v>
      </c>
      <c r="E161" s="59">
        <f>'[6]ERE prix courant'!AP14</f>
        <v>40024</v>
      </c>
      <c r="F161" s="59">
        <f>'[6]ERE prix courant'!AQ14</f>
        <v>27596</v>
      </c>
      <c r="G161" s="59">
        <f>'[6]ERE prix courant'!AR14</f>
        <v>51484</v>
      </c>
      <c r="H161" s="59">
        <f>'[6]ERE prix courant'!AS14</f>
        <v>39746</v>
      </c>
    </row>
    <row r="162" spans="1:19" ht="32.25" customHeight="1" x14ac:dyDescent="0.4">
      <c r="A162" s="45" t="s">
        <v>46</v>
      </c>
      <c r="B162" s="47"/>
      <c r="C162" s="59">
        <f>AVERAGE('[6]ERE prix courant'!AG16:AN16)</f>
        <v>273229.55667028233</v>
      </c>
      <c r="D162" s="59">
        <f>'[6]ERE prix courant'!AO16</f>
        <v>404330</v>
      </c>
      <c r="E162" s="59">
        <f>'[6]ERE prix courant'!AP16</f>
        <v>422698</v>
      </c>
      <c r="F162" s="59">
        <f>'[6]ERE prix courant'!AQ16</f>
        <v>354895</v>
      </c>
      <c r="G162" s="59">
        <f>'[6]ERE prix courant'!AR16</f>
        <v>423003</v>
      </c>
      <c r="H162" s="59">
        <f>'[6]ERE prix courant'!AS16</f>
        <v>596039</v>
      </c>
    </row>
    <row r="163" spans="1:19" ht="15.75" customHeight="1" x14ac:dyDescent="0.4">
      <c r="A163" s="56"/>
      <c r="B163" s="47"/>
      <c r="C163" s="48"/>
      <c r="D163" s="48"/>
      <c r="E163" s="48"/>
      <c r="F163" s="48"/>
      <c r="G163" s="48"/>
      <c r="H163" s="48"/>
    </row>
    <row r="164" spans="1:19" ht="32.25" customHeight="1" x14ac:dyDescent="0.4">
      <c r="A164" s="58" t="s">
        <v>55</v>
      </c>
      <c r="B164" s="47"/>
      <c r="C164" s="47"/>
      <c r="D164" s="47"/>
      <c r="E164" s="47"/>
      <c r="F164" s="47"/>
      <c r="G164" s="47"/>
      <c r="H164" s="47"/>
    </row>
    <row r="165" spans="1:19" ht="32.25" customHeight="1" x14ac:dyDescent="0.4">
      <c r="A165" s="45" t="s">
        <v>54</v>
      </c>
      <c r="B165" s="47"/>
      <c r="C165" s="47">
        <f>(('[6]ERE prix courant'!AN5/'[6]ERE prix courant'!AF5)^(1/('[6]ERE prix courant'!$AN$3-'[6]ERE prix courant'!$AG$3+1))-1)*100</f>
        <v>4.3580438035080604</v>
      </c>
      <c r="D165" s="47">
        <f>('[6]ERE prix courant'!AO5/'[6]ERE prix courant'!AN5-1)*100</f>
        <v>4.0336149082379258</v>
      </c>
      <c r="E165" s="47">
        <f>('[6]ERE prix courant'!AP5/'[6]ERE prix courant'!AO5-1)*100</f>
        <v>3.7313938574525363</v>
      </c>
      <c r="F165" s="47">
        <f>('[6]ERE prix courant'!AQ5/'[6]ERE prix courant'!AP5-1)*100</f>
        <v>-7.0460125371420101</v>
      </c>
      <c r="G165" s="47">
        <f>('[6]ERE prix courant'!AR5/'[6]ERE prix courant'!AQ5-1)*100</f>
        <v>10.607586962689929</v>
      </c>
      <c r="H165" s="47">
        <f>('[6]ERE prix courant'!AS5/'[6]ERE prix courant'!AR5-1)*100</f>
        <v>4.3484604938939908</v>
      </c>
    </row>
    <row r="166" spans="1:19" ht="32.25" customHeight="1" x14ac:dyDescent="0.4">
      <c r="A166" s="45" t="s">
        <v>50</v>
      </c>
      <c r="B166" s="47"/>
      <c r="C166" s="47">
        <f>(('[6]ERE prix courant'!AN6/'[6]ERE prix courant'!AF6)^(1/('[6]ERE prix courant'!$AN$3-'[6]ERE prix courant'!$AG$3+1))-1)*100</f>
        <v>9.0646187458836671</v>
      </c>
      <c r="D166" s="47">
        <f>('[6]ERE prix courant'!AO6/'[6]ERE prix courant'!AN6-1)*100</f>
        <v>8.6877041628277141</v>
      </c>
      <c r="E166" s="47">
        <f>('[6]ERE prix courant'!AP6/'[6]ERE prix courant'!AO6-1)*100</f>
        <v>9.7293319127866873E-2</v>
      </c>
      <c r="F166" s="47">
        <f>('[6]ERE prix courant'!AQ6/'[6]ERE prix courant'!AP6-1)*100</f>
        <v>-15.597993663796261</v>
      </c>
      <c r="G166" s="47">
        <f>('[6]ERE prix courant'!AR6/'[6]ERE prix courant'!AQ6-1)*100</f>
        <v>23.394235987904601</v>
      </c>
      <c r="H166" s="47">
        <f>('[6]ERE prix courant'!AS6/'[6]ERE prix courant'!AR6-1)*100</f>
        <v>38.414454972361909</v>
      </c>
    </row>
    <row r="167" spans="1:19" ht="32.25" customHeight="1" x14ac:dyDescent="0.4">
      <c r="A167" s="45" t="s">
        <v>49</v>
      </c>
      <c r="B167" s="47"/>
      <c r="C167" s="47">
        <f>(('[6]ERE prix courant'!AN9/'[6]ERE prix courant'!AF9)^(1/('[6]ERE prix courant'!$AN$3-'[6]ERE prix courant'!$AG$3+1))-1)*100</f>
        <v>4.2800131253622808</v>
      </c>
      <c r="D167" s="47">
        <f>('[6]ERE prix courant'!AO9/'[6]ERE prix courant'!AN9-1)*100</f>
        <v>4.2436689512601378</v>
      </c>
      <c r="E167" s="47">
        <f>('[6]ERE prix courant'!AP9/'[6]ERE prix courant'!AO9-1)*100</f>
        <v>3.4081433379562931</v>
      </c>
      <c r="F167" s="47">
        <f>('[6]ERE prix courant'!AQ9/'[6]ERE prix courant'!AP9-1)*100</f>
        <v>-5.5273589487812913</v>
      </c>
      <c r="G167" s="47">
        <f>('[6]ERE prix courant'!AR9/'[6]ERE prix courant'!AQ9-1)*100</f>
        <v>10.966246815737325</v>
      </c>
      <c r="H167" s="47">
        <f>('[6]ERE prix courant'!AS9/'[6]ERE prix courant'!AR9-1)*100</f>
        <v>7.6080674988441954</v>
      </c>
    </row>
    <row r="168" spans="1:19" ht="32.25" customHeight="1" x14ac:dyDescent="0.4">
      <c r="A168" s="43" t="s">
        <v>48</v>
      </c>
      <c r="B168" s="47"/>
      <c r="C168" s="47">
        <f>(('[6]ERE prix courant'!AN10/'[6]ERE prix courant'!AF10)^(1/('[6]ERE prix courant'!$AN$3-'[6]ERE prix courant'!$AG$3+1))-1)*100</f>
        <v>4.0017020054576413</v>
      </c>
      <c r="D168" s="47">
        <f>('[6]ERE prix courant'!AO10/'[6]ERE prix courant'!AN10-1)*100</f>
        <v>4.1937533023432616</v>
      </c>
      <c r="E168" s="47">
        <f>('[6]ERE prix courant'!AP10/'[6]ERE prix courant'!AO10-1)*100</f>
        <v>3.0137318025127424</v>
      </c>
      <c r="F168" s="47">
        <f>('[6]ERE prix courant'!AQ10/'[6]ERE prix courant'!AP10-1)*100</f>
        <v>-6.9928938558610154</v>
      </c>
      <c r="G168" s="47">
        <f>('[6]ERE prix courant'!AR10/'[6]ERE prix courant'!AQ10-1)*100</f>
        <v>11.72514072131381</v>
      </c>
      <c r="H168" s="47">
        <f>('[6]ERE prix courant'!AS10/'[6]ERE prix courant'!AR10-1)*100</f>
        <v>8.2478342448800248</v>
      </c>
    </row>
    <row r="169" spans="1:19" ht="32.25" customHeight="1" x14ac:dyDescent="0.4">
      <c r="A169" s="43" t="s">
        <v>47</v>
      </c>
      <c r="B169" s="47"/>
      <c r="C169" s="47">
        <f>(('[6]ERE prix courant'!AN11/'[6]ERE prix courant'!AF11)^(1/('[6]ERE prix courant'!$AN$3-'[6]ERE prix courant'!$AG$3+1))-1)*100</f>
        <v>4.7168568212149653</v>
      </c>
      <c r="D169" s="47">
        <f>('[6]ERE prix courant'!AO11/'[6]ERE prix courant'!AN11-1)*100</f>
        <v>4.1133818019884361</v>
      </c>
      <c r="E169" s="47">
        <f>('[6]ERE prix courant'!AP11/'[6]ERE prix courant'!AO11-1)*100</f>
        <v>4.7872538262696995</v>
      </c>
      <c r="F169" s="47">
        <f>('[6]ERE prix courant'!AQ11/'[6]ERE prix courant'!AP11-1)*100</f>
        <v>-0.77687908460484234</v>
      </c>
      <c r="G169" s="47">
        <f>('[6]ERE prix courant'!AR11/'[6]ERE prix courant'!AQ11-1)*100</f>
        <v>8.3058335345513647</v>
      </c>
      <c r="H169" s="47">
        <f>('[6]ERE prix courant'!AS11/'[6]ERE prix courant'!AR11-1)*100</f>
        <v>5.5381007625519674</v>
      </c>
    </row>
    <row r="170" spans="1:19" ht="32.25" customHeight="1" x14ac:dyDescent="0.4">
      <c r="A170" s="43" t="s">
        <v>53</v>
      </c>
      <c r="B170" s="47"/>
      <c r="C170" s="47"/>
      <c r="D170" s="47">
        <f>('[6]ERE prix courant'!AO12/'[6]ERE prix courant'!AN12-1)*100</f>
        <v>12.041210560206061</v>
      </c>
      <c r="E170" s="47">
        <f>('[6]ERE prix courant'!AP12/'[6]ERE prix courant'!AO12-1)*100</f>
        <v>1.1379310344827642</v>
      </c>
      <c r="F170" s="47">
        <f>('[6]ERE prix courant'!AQ12/'[6]ERE prix courant'!AP12-1)*100</f>
        <v>-6.7621320604614121</v>
      </c>
      <c r="G170" s="47">
        <f>('[6]ERE prix courant'!AR12/'[6]ERE prix courant'!AQ12-1)*100</f>
        <v>21.270112140419318</v>
      </c>
      <c r="H170" s="47">
        <f>('[6]ERE prix courant'!AS12/'[6]ERE prix courant'!AR12-1)*100</f>
        <v>9.6793647602774193</v>
      </c>
    </row>
    <row r="171" spans="1:19" ht="32.25" customHeight="1" x14ac:dyDescent="0.4">
      <c r="A171" s="45" t="s">
        <v>52</v>
      </c>
      <c r="B171" s="47"/>
      <c r="C171" s="47">
        <f>(('[6]ERE prix courant'!AN13/'[6]ERE prix courant'!AF13)^(1/('[6]ERE prix courant'!$AN$3-'[6]ERE prix courant'!$AG$3+1))-1)*100</f>
        <v>3.9949619723211205</v>
      </c>
      <c r="D171" s="47">
        <f>('[6]ERE prix courant'!AO13/'[6]ERE prix courant'!AN13-1)*100</f>
        <v>3.0097727125077745</v>
      </c>
      <c r="E171" s="47">
        <f>('[6]ERE prix courant'!AP13/'[6]ERE prix courant'!AO13-1)*100</f>
        <v>1.2520421892268541</v>
      </c>
      <c r="F171" s="47">
        <f>('[6]ERE prix courant'!AQ13/'[6]ERE prix courant'!AP13-1)*100</f>
        <v>-10.351629121001348</v>
      </c>
      <c r="G171" s="47">
        <f>('[6]ERE prix courant'!AR13/'[6]ERE prix courant'!AQ13-1)*100</f>
        <v>11.042366292246353</v>
      </c>
      <c r="H171" s="47">
        <f>('[6]ERE prix courant'!AS13/'[6]ERE prix courant'!AR13-1)*100</f>
        <v>7.5099815267266612</v>
      </c>
    </row>
    <row r="172" spans="1:19" ht="32.25" customHeight="1" x14ac:dyDescent="0.4">
      <c r="A172" s="45" t="s">
        <v>46</v>
      </c>
      <c r="B172" s="47"/>
      <c r="C172" s="47">
        <f>(('[6]ERE prix courant'!AN16/'[6]ERE prix courant'!AF16)^(1/('[6]ERE prix courant'!$AN$3-'[6]ERE prix courant'!$AG$3+1))-1)*100</f>
        <v>12.319939218650223</v>
      </c>
      <c r="D172" s="47">
        <f>('[6]ERE prix courant'!AO16/'[6]ERE prix courant'!AN16-1)*100</f>
        <v>7.9324317831154234</v>
      </c>
      <c r="E172" s="47">
        <f>('[6]ERE prix courant'!AP16/'[6]ERE prix courant'!AO16-1)*100</f>
        <v>4.5428239309474927</v>
      </c>
      <c r="F172" s="47">
        <f>('[6]ERE prix courant'!AQ16/'[6]ERE prix courant'!AP16-1)*100</f>
        <v>-16.040530118429707</v>
      </c>
      <c r="G172" s="47">
        <f>('[6]ERE prix courant'!AR16/'[6]ERE prix courant'!AQ16-1)*100</f>
        <v>19.191028332323647</v>
      </c>
      <c r="H172" s="47">
        <f>('[6]ERE prix courant'!AS16/'[6]ERE prix courant'!AR16-1)*100</f>
        <v>40.906565674475125</v>
      </c>
    </row>
    <row r="173" spans="1:19" ht="14.25" customHeight="1" x14ac:dyDescent="0.4">
      <c r="A173" s="56"/>
      <c r="B173" s="47"/>
      <c r="C173" s="48"/>
      <c r="D173" s="48"/>
      <c r="E173" s="48"/>
      <c r="F173" s="48"/>
      <c r="G173" s="48"/>
      <c r="H173" s="48"/>
    </row>
    <row r="174" spans="1:19" ht="32.25" customHeight="1" x14ac:dyDescent="0.4">
      <c r="A174" s="17" t="s">
        <v>51</v>
      </c>
      <c r="B174" s="53"/>
      <c r="C174" s="53"/>
      <c r="D174" s="53"/>
      <c r="E174" s="53"/>
      <c r="F174" s="53"/>
      <c r="G174" s="53"/>
      <c r="H174" s="53"/>
    </row>
    <row r="175" spans="1:19" ht="32.25" customHeight="1" x14ac:dyDescent="0.4">
      <c r="A175" s="45" t="s">
        <v>50</v>
      </c>
      <c r="B175" s="53"/>
      <c r="C175" s="53">
        <f>SUM('[6]ERE prix courant'!AG6:AN6)/SUM('[6]ERE prix courant'!$AG$5:$AN$5)*100</f>
        <v>37.973361673083815</v>
      </c>
      <c r="D175" s="53">
        <f>'[6]ERE prix courant'!AO6/'[6]ERE prix courant'!AO$5*100</f>
        <v>43.426450151727231</v>
      </c>
      <c r="E175" s="53">
        <f>'[6]ERE prix courant'!AP6/'[6]ERE prix courant'!AP$5*100</f>
        <v>41.905058410951121</v>
      </c>
      <c r="F175" s="53">
        <f>'[6]ERE prix courant'!AQ6/'[6]ERE prix courant'!AQ$5*100</f>
        <v>38.04969643645817</v>
      </c>
      <c r="G175" s="53">
        <f>'[6]ERE prix courant'!AR6/'[6]ERE prix courant'!AR$5*100</f>
        <v>42.448383065550502</v>
      </c>
      <c r="H175" s="53">
        <f>'[6]ERE prix courant'!AS6/'[6]ERE prix courant'!AS$5*100</f>
        <v>56.306243318462926</v>
      </c>
      <c r="J175" s="53"/>
      <c r="K175" s="53"/>
      <c r="L175" s="53"/>
      <c r="M175" s="53"/>
      <c r="N175" s="53"/>
      <c r="Q175" s="53"/>
      <c r="R175" s="53"/>
      <c r="S175" s="53"/>
    </row>
    <row r="176" spans="1:19" ht="32.25" customHeight="1" x14ac:dyDescent="0.4">
      <c r="A176" s="45" t="s">
        <v>49</v>
      </c>
      <c r="B176" s="53"/>
      <c r="C176" s="53">
        <f>SUM('[6]ERE prix courant'!AG9:AN9)/SUM('[6]ERE prix courant'!$AG$5:$AN$5)*100</f>
        <v>78.568629229097269</v>
      </c>
      <c r="D176" s="53">
        <f>'[6]ERE prix courant'!AO9/'[6]ERE prix courant'!AO$5*100</f>
        <v>77.45844547985044</v>
      </c>
      <c r="E176" s="53">
        <f>'[6]ERE prix courant'!AP9/'[6]ERE prix courant'!AP$5*100</f>
        <v>77.21706741859407</v>
      </c>
      <c r="F176" s="53">
        <f>'[6]ERE prix courant'!AQ9/'[6]ERE prix courant'!AQ$5*100</f>
        <v>78.478616059149118</v>
      </c>
      <c r="G176" s="53">
        <f>'[6]ERE prix courant'!AR9/'[6]ERE prix courant'!AR$5*100</f>
        <v>78.733093438830437</v>
      </c>
      <c r="H176" s="53">
        <f>'[6]ERE prix courant'!AS9/'[6]ERE prix courant'!AS$5*100</f>
        <v>81.192535022155269</v>
      </c>
      <c r="J176" s="53"/>
      <c r="K176" s="53"/>
      <c r="L176" s="53"/>
      <c r="M176" s="53"/>
      <c r="N176" s="53"/>
      <c r="Q176" s="53"/>
      <c r="R176" s="53"/>
      <c r="S176" s="53"/>
    </row>
    <row r="177" spans="1:19" ht="32.25" customHeight="1" x14ac:dyDescent="0.4">
      <c r="A177" s="43" t="s">
        <v>48</v>
      </c>
      <c r="B177" s="53"/>
      <c r="C177" s="53">
        <f>SUM('[6]ERE prix courant'!AG10:AN10)/SUM('[6]ERE prix courant'!$AG$5:$AN$5)*100</f>
        <v>60.006194686924189</v>
      </c>
      <c r="D177" s="53">
        <f>'[6]ERE prix courant'!AO10/'[6]ERE prix courant'!AO$5*100</f>
        <v>58.734794856584926</v>
      </c>
      <c r="E177" s="53">
        <f>'[6]ERE prix courant'!AP10/'[6]ERE prix courant'!AP$5*100</f>
        <v>58.328440213060439</v>
      </c>
      <c r="F177" s="53">
        <f>'[6]ERE prix courant'!AQ10/'[6]ERE prix courant'!AQ$5*100</f>
        <v>58.361772078748643</v>
      </c>
      <c r="G177" s="53">
        <f>'[6]ERE prix courant'!AR10/'[6]ERE prix courant'!AR$5*100</f>
        <v>58.951446074335912</v>
      </c>
      <c r="H177" s="53">
        <f>'[6]ERE prix courant'!AS10/'[6]ERE prix courant'!AS$5*100</f>
        <v>61.154389177826992</v>
      </c>
      <c r="J177" s="53"/>
      <c r="K177" s="53"/>
      <c r="L177" s="53"/>
      <c r="M177" s="53"/>
      <c r="N177" s="53"/>
      <c r="Q177" s="53"/>
      <c r="R177" s="53"/>
      <c r="S177" s="53"/>
    </row>
    <row r="178" spans="1:19" ht="32.25" customHeight="1" x14ac:dyDescent="0.4">
      <c r="A178" s="43" t="s">
        <v>47</v>
      </c>
      <c r="B178" s="53"/>
      <c r="C178" s="53">
        <f>SUM('[6]ERE prix courant'!AG11:AN11)/SUM('[6]ERE prix courant'!$AG$5:$AN$5)*100</f>
        <v>18.2921367075432</v>
      </c>
      <c r="D178" s="53">
        <f>'[6]ERE prix courant'!AO11/'[6]ERE prix courant'!AO$5*100</f>
        <v>17.995761510060348</v>
      </c>
      <c r="E178" s="53">
        <f>'[6]ERE prix courant'!AP11/'[6]ERE prix courant'!AP$5*100</f>
        <v>18.178936569030096</v>
      </c>
      <c r="F178" s="53">
        <f>'[6]ERE prix courant'!AQ11/'[6]ERE prix courant'!AQ$5*100</f>
        <v>19.404985956335789</v>
      </c>
      <c r="G178" s="53">
        <f>'[6]ERE prix courant'!AR11/'[6]ERE prix courant'!AR$5*100</f>
        <v>19.001166524283239</v>
      </c>
      <c r="H178" s="53">
        <f>'[6]ERE prix courant'!AS11/'[6]ERE prix courant'!AS$5*100</f>
        <v>19.217792172057756</v>
      </c>
      <c r="J178" s="53"/>
      <c r="K178" s="53"/>
      <c r="L178" s="53"/>
      <c r="M178" s="53"/>
      <c r="N178" s="53"/>
      <c r="Q178" s="53"/>
      <c r="R178" s="53"/>
      <c r="S178" s="53"/>
    </row>
    <row r="179" spans="1:19" ht="32.25" customHeight="1" x14ac:dyDescent="0.4">
      <c r="A179" s="45" t="s">
        <v>5</v>
      </c>
      <c r="B179" s="53"/>
      <c r="C179" s="53">
        <f>SUM('[6]ERE prix courant'!AG13:AN13)/SUM('[6]ERE prix courant'!$AG$5:$AN$5)*100</f>
        <v>27.936949990378</v>
      </c>
      <c r="D179" s="53">
        <f>'[6]ERE prix courant'!AO13/'[6]ERE prix courant'!AO$5*100</f>
        <v>27.858575328575004</v>
      </c>
      <c r="E179" s="53">
        <f>'[6]ERE prix courant'!AP13/'[6]ERE prix courant'!AP$5*100</f>
        <v>27.19270935833449</v>
      </c>
      <c r="F179" s="53">
        <f>'[6]ERE prix courant'!AQ13/'[6]ERE prix courant'!AQ$5*100</f>
        <v>26.225686065752292</v>
      </c>
      <c r="G179" s="53">
        <f>'[6]ERE prix courant'!AR13/'[6]ERE prix courant'!AR$5*100</f>
        <v>26.32877471019285</v>
      </c>
      <c r="H179" s="53">
        <f>'[6]ERE prix courant'!AS13/'[6]ERE prix courant'!AS$5*100</f>
        <v>27.126476704271223</v>
      </c>
      <c r="J179" s="53"/>
      <c r="K179" s="53"/>
      <c r="L179" s="53"/>
      <c r="M179" s="53"/>
      <c r="N179" s="53"/>
      <c r="Q179" s="53"/>
      <c r="R179" s="53"/>
      <c r="S179" s="53"/>
    </row>
    <row r="180" spans="1:19" ht="32.25" customHeight="1" x14ac:dyDescent="0.4">
      <c r="A180" s="45" t="s">
        <v>4</v>
      </c>
      <c r="B180" s="53"/>
      <c r="C180" s="53">
        <f>SUM('[6]ERE prix courant'!AG14:AN14)/SUM('[6]ERE prix courant'!$AG$5:$AN$5)*100</f>
        <v>3.9606185202944704</v>
      </c>
      <c r="D180" s="53">
        <f>'[6]ERE prix courant'!AO14/'[6]ERE prix courant'!AO$5*100</f>
        <v>4.0827049363431689</v>
      </c>
      <c r="E180" s="53">
        <f>'[6]ERE prix courant'!AP14/'[6]ERE prix courant'!AP$5*100</f>
        <v>3.2281688868527771</v>
      </c>
      <c r="F180" s="53">
        <f>'[6]ERE prix courant'!AQ14/'[6]ERE prix courant'!AQ$5*100</f>
        <v>2.3944946406739569</v>
      </c>
      <c r="G180" s="53">
        <f>'[6]ERE prix courant'!AR14/'[6]ERE prix courant'!AR$5*100</f>
        <v>4.0388255681412568</v>
      </c>
      <c r="H180" s="53">
        <f>'[6]ERE prix courant'!AS14/'[6]ERE prix courant'!AS$5*100</f>
        <v>2.9880660793680147</v>
      </c>
      <c r="J180" s="53"/>
      <c r="K180" s="53"/>
      <c r="L180" s="53"/>
      <c r="M180" s="53"/>
      <c r="N180" s="53"/>
      <c r="Q180" s="53"/>
      <c r="R180" s="53"/>
      <c r="S180" s="53"/>
    </row>
    <row r="181" spans="1:19" ht="32.25" customHeight="1" x14ac:dyDescent="0.4">
      <c r="A181" s="45" t="s">
        <v>46</v>
      </c>
      <c r="B181" s="53"/>
      <c r="C181" s="53">
        <f>SUM('[6]ERE prix courant'!AG16:AN16)/SUM('[6]ERE prix courant'!$AG$5:$AN$5)*100</f>
        <v>27.424195144769325</v>
      </c>
      <c r="D181" s="53">
        <f>'[6]ERE prix courant'!AO16/'[6]ERE prix courant'!AO$5*100</f>
        <v>33.828437372671694</v>
      </c>
      <c r="E181" s="53">
        <f>'[6]ERE prix courant'!AP16/'[6]ERE prix courant'!AP$5*100</f>
        <v>34.093057468891047</v>
      </c>
      <c r="F181" s="53">
        <f>'[6]ERE prix courant'!AQ16/'[6]ERE prix courant'!AQ$5*100</f>
        <v>30.794106953978257</v>
      </c>
      <c r="G181" s="53">
        <f>'[6]ERE prix courant'!AR16/'[6]ERE prix courant'!AR$5*100</f>
        <v>33.183811121910814</v>
      </c>
      <c r="H181" s="53">
        <f>'[6]ERE prix courant'!AS16/'[6]ERE prix courant'!AS$5*100</f>
        <v>44.80963915564918</v>
      </c>
      <c r="J181" s="53"/>
      <c r="K181" s="53"/>
      <c r="L181" s="53"/>
      <c r="M181" s="53"/>
      <c r="N181" s="53"/>
      <c r="Q181" s="53"/>
      <c r="R181" s="53"/>
      <c r="S181" s="53"/>
    </row>
    <row r="182" spans="1:19" ht="32.25" customHeight="1" x14ac:dyDescent="0.4">
      <c r="A182" s="56" t="s">
        <v>45</v>
      </c>
      <c r="B182" s="47"/>
      <c r="C182" s="57">
        <f>SUM('[6]ERE prix courant'!$AG$6:$AN$6,'[6]ERE prix courant'!$AG$16:$AN$16)/SUM('[6]ERE prix courant'!$AG$5:$AN$5)*100</f>
        <v>65.397556817853143</v>
      </c>
      <c r="D182" s="57">
        <f>('[6]ERE prix courant'!AO6+'[6]ERE prix courant'!AO16)/'[6]ERE prix courant'!AO5*100</f>
        <v>77.254887524398924</v>
      </c>
      <c r="E182" s="57">
        <f>('[6]ERE prix courant'!AP6+'[6]ERE prix courant'!AP16)/'[6]ERE prix courant'!AP5*100</f>
        <v>75.998115879842175</v>
      </c>
      <c r="F182" s="57">
        <f>('[6]ERE prix courant'!AQ6+'[6]ERE prix courant'!AQ16)/'[6]ERE prix courant'!AQ5*100</f>
        <v>68.84380339043642</v>
      </c>
      <c r="G182" s="57">
        <f>('[6]ERE prix courant'!AR6+'[6]ERE prix courant'!AR16)/'[6]ERE prix courant'!AR5*100</f>
        <v>75.632194187461309</v>
      </c>
      <c r="H182" s="57">
        <f>('[6]ERE prix courant'!AS6+'[6]ERE prix courant'!AS16)/'[6]ERE prix courant'!AS5*100</f>
        <v>101.1158824741121</v>
      </c>
    </row>
    <row r="183" spans="1:19" ht="32.25" customHeight="1" x14ac:dyDescent="0.4">
      <c r="A183" s="56" t="s">
        <v>44</v>
      </c>
      <c r="B183" s="53"/>
      <c r="C183" s="57">
        <f>SUM('[6]ERE prix courant'!$AG$6:$AN$6)/SUM('[6]ERE prix courant'!$AG$9:$AN$9,'[6]ERE prix courant'!$AG$13:$AN$13,'[6]ERE prix courant'!$AG$14:$AN$14)*100</f>
        <v>34.375548765188228</v>
      </c>
      <c r="D183" s="57">
        <f>'[6]ERE prix courant'!AO6/('[6]ERE prix courant'!AO9+'[6]ERE prix courant'!AO13+'[6]ERE prix courant'!AO14)*100</f>
        <v>39.695209339959284</v>
      </c>
      <c r="E183" s="57">
        <f>'[6]ERE prix courant'!AP6/('[6]ERE prix courant'!AP9+'[6]ERE prix courant'!AP13+'[6]ERE prix courant'!AP14)*100</f>
        <v>38.931492191281755</v>
      </c>
      <c r="F183" s="57">
        <f>'[6]ERE prix courant'!AQ6/('[6]ERE prix courant'!AQ9+'[6]ERE prix courant'!AQ13+'[6]ERE prix courant'!AQ14)*100</f>
        <v>35.527660053682723</v>
      </c>
      <c r="G183" s="57">
        <f>'[6]ERE prix courant'!AR6/('[6]ERE prix courant'!AR9+'[6]ERE prix courant'!AR13+'[6]ERE prix courant'!AR14)*100</f>
        <v>38.907528100228944</v>
      </c>
      <c r="H183" s="57">
        <f>'[6]ERE prix courant'!AS6/('[6]ERE prix courant'!AS9+'[6]ERE prix courant'!AS13+'[6]ERE prix courant'!AS14)*100</f>
        <v>50.586399740638676</v>
      </c>
    </row>
    <row r="184" spans="1:19" ht="32.25" customHeight="1" x14ac:dyDescent="0.4">
      <c r="A184" s="56" t="s">
        <v>43</v>
      </c>
      <c r="B184" s="53"/>
      <c r="C184" s="57">
        <f>SUM('[6]ERE prix courant'!$AG$13:$AN$14)/SUM('[6]ERE prix courant'!$AG$5:$AN$5)*100</f>
        <v>31.897568510672475</v>
      </c>
      <c r="D184" s="57">
        <f>('[6]ERE prix courant'!AO13+'[6]ERE prix courant'!AO14)/'[6]ERE prix courant'!AO5*100</f>
        <v>31.94128026491817</v>
      </c>
      <c r="E184" s="57">
        <f>('[6]ERE prix courant'!AP13+'[6]ERE prix courant'!AP14)/'[6]ERE prix courant'!AP5*100</f>
        <v>30.420878245187268</v>
      </c>
      <c r="F184" s="57">
        <f>('[6]ERE prix courant'!AQ13+'[6]ERE prix courant'!AQ14)/'[6]ERE prix courant'!AQ5*100</f>
        <v>28.620180706426247</v>
      </c>
      <c r="G184" s="57">
        <f>('[6]ERE prix courant'!AR13+'[6]ERE prix courant'!AR14)/'[6]ERE prix courant'!AR5*100</f>
        <v>30.367600278334105</v>
      </c>
      <c r="H184" s="57">
        <f>('[6]ERE prix courant'!AS13+'[6]ERE prix courant'!AS14)/'[6]ERE prix courant'!AS5*100</f>
        <v>30.114542783639237</v>
      </c>
    </row>
    <row r="185" spans="1:19" ht="26.25" customHeight="1" x14ac:dyDescent="0.4">
      <c r="A185" s="56"/>
      <c r="B185" s="53"/>
      <c r="C185" s="53"/>
      <c r="D185" s="13"/>
      <c r="E185" s="13"/>
      <c r="F185" s="13"/>
      <c r="G185" s="13"/>
      <c r="H185" s="13"/>
    </row>
    <row r="186" spans="1:19" ht="26.25" customHeight="1" x14ac:dyDescent="0.4">
      <c r="A186" s="13"/>
      <c r="B186" s="53"/>
      <c r="C186" s="53"/>
      <c r="D186" s="53"/>
      <c r="E186" s="53"/>
      <c r="F186" s="53"/>
      <c r="G186" s="53"/>
      <c r="H186" s="53"/>
    </row>
    <row r="187" spans="1:19" ht="26.25" x14ac:dyDescent="0.4">
      <c r="A187" s="55"/>
      <c r="B187" s="53"/>
      <c r="C187" s="53"/>
      <c r="D187" s="53"/>
      <c r="E187" s="53"/>
      <c r="F187" s="53"/>
      <c r="G187" s="53"/>
      <c r="H187" s="53"/>
    </row>
    <row r="188" spans="1:19" ht="26.25" x14ac:dyDescent="0.4">
      <c r="A188" s="13"/>
      <c r="B188" s="53"/>
      <c r="C188" s="53"/>
      <c r="D188" s="38"/>
      <c r="E188" s="38"/>
      <c r="F188" s="38"/>
      <c r="G188" s="38"/>
      <c r="H188" s="38"/>
    </row>
    <row r="189" spans="1:19" ht="26.25" x14ac:dyDescent="0.4">
      <c r="A189" s="9" t="s">
        <v>42</v>
      </c>
      <c r="B189" s="53"/>
      <c r="C189" s="53"/>
      <c r="D189" s="38"/>
      <c r="E189" s="38"/>
      <c r="F189" s="38"/>
      <c r="G189" s="38"/>
      <c r="H189" s="38"/>
    </row>
    <row r="190" spans="1:19" ht="26.25" x14ac:dyDescent="0.4">
      <c r="A190" s="54" t="s">
        <v>41</v>
      </c>
      <c r="B190" s="53"/>
      <c r="C190" s="53"/>
      <c r="D190" s="38"/>
      <c r="E190" s="38"/>
      <c r="F190" s="38"/>
      <c r="G190" s="38"/>
      <c r="H190" s="38"/>
    </row>
    <row r="191" spans="1:19" ht="26.25" x14ac:dyDescent="0.4">
      <c r="A191" s="54" t="s">
        <v>40</v>
      </c>
      <c r="B191" s="53"/>
      <c r="C191" s="53"/>
      <c r="D191" s="38"/>
      <c r="E191" s="38"/>
      <c r="F191" s="38"/>
      <c r="G191" s="38"/>
      <c r="H191" s="38"/>
    </row>
    <row r="192" spans="1:19" ht="26.25" x14ac:dyDescent="0.4">
      <c r="A192" s="54" t="s">
        <v>39</v>
      </c>
      <c r="B192" s="53"/>
      <c r="C192" s="53"/>
      <c r="D192" s="38"/>
      <c r="E192" s="38"/>
      <c r="F192" s="38"/>
      <c r="G192" s="38"/>
      <c r="H192" s="38"/>
    </row>
    <row r="193" spans="1:8" ht="26.25" x14ac:dyDescent="0.3">
      <c r="A193" s="54" t="s">
        <v>38</v>
      </c>
      <c r="B193" s="2"/>
      <c r="C193" s="2"/>
      <c r="D193" s="38"/>
      <c r="E193" s="38"/>
      <c r="F193" s="38"/>
      <c r="G193" s="38"/>
      <c r="H193" s="38"/>
    </row>
    <row r="194" spans="1:8" ht="25.5" customHeight="1" x14ac:dyDescent="0.4">
      <c r="A194" s="54"/>
      <c r="B194" s="53"/>
      <c r="C194" s="53"/>
      <c r="D194" s="38"/>
      <c r="E194" s="38"/>
      <c r="F194" s="38"/>
      <c r="G194" s="38"/>
      <c r="H194" s="38"/>
    </row>
    <row r="195" spans="1:8" ht="26.25" hidden="1" customHeight="1" x14ac:dyDescent="0.4">
      <c r="A195" s="13"/>
      <c r="B195" s="16"/>
      <c r="C195" s="16"/>
      <c r="D195" s="14"/>
      <c r="E195" s="14"/>
      <c r="F195" s="14"/>
      <c r="G195" s="14"/>
      <c r="H195" s="14"/>
    </row>
    <row r="196" spans="1:8" ht="26.25" hidden="1" customHeight="1" x14ac:dyDescent="0.25">
      <c r="A196" s="13"/>
      <c r="B196" s="13"/>
      <c r="C196" s="13"/>
      <c r="D196" s="13"/>
      <c r="E196" s="13"/>
      <c r="F196" s="13"/>
      <c r="G196" s="13"/>
      <c r="H196" s="13"/>
    </row>
    <row r="197" spans="1:8" ht="26.25" hidden="1" customHeight="1" x14ac:dyDescent="0.25">
      <c r="A197" s="13"/>
      <c r="B197" s="13"/>
      <c r="C197" s="13"/>
      <c r="D197" s="13"/>
      <c r="E197" s="13"/>
      <c r="F197" s="13"/>
      <c r="G197" s="13"/>
      <c r="H197" s="13"/>
    </row>
    <row r="198" spans="1:8" ht="30.75" thickBot="1" x14ac:dyDescent="0.45">
      <c r="A198" s="36" t="s">
        <v>37</v>
      </c>
      <c r="B198" s="35"/>
      <c r="C198" s="34"/>
      <c r="D198" s="33"/>
      <c r="E198" s="33"/>
      <c r="F198" s="33"/>
      <c r="G198" s="33"/>
      <c r="H198" s="33"/>
    </row>
    <row r="199" spans="1:8" s="29" customFormat="1" ht="32.25" customHeight="1" thickBot="1" x14ac:dyDescent="0.45">
      <c r="A199" s="32"/>
      <c r="B199" s="30"/>
      <c r="C199" s="31" t="s">
        <v>18</v>
      </c>
      <c r="D199" s="30"/>
      <c r="E199" s="30"/>
      <c r="F199" s="30"/>
      <c r="G199" s="30"/>
      <c r="H199" s="30"/>
    </row>
    <row r="200" spans="1:8" ht="33" customHeight="1" thickBot="1" x14ac:dyDescent="0.4">
      <c r="A200" s="28"/>
      <c r="B200" s="27"/>
      <c r="C200" s="26" t="s">
        <v>17</v>
      </c>
      <c r="D200" s="25">
        <v>2018</v>
      </c>
      <c r="E200" s="25">
        <v>2019</v>
      </c>
      <c r="F200" s="25">
        <v>2020</v>
      </c>
      <c r="G200" s="25">
        <v>2021</v>
      </c>
      <c r="H200" s="25">
        <v>2022</v>
      </c>
    </row>
    <row r="201" spans="1:8" ht="12.75" customHeight="1" x14ac:dyDescent="0.35">
      <c r="A201" s="52"/>
      <c r="B201" s="3"/>
      <c r="C201" s="3"/>
      <c r="D201" s="13"/>
      <c r="E201" s="13"/>
      <c r="F201" s="13"/>
      <c r="G201" s="13"/>
      <c r="H201" s="13"/>
    </row>
    <row r="202" spans="1:8" ht="51.75" customHeight="1" x14ac:dyDescent="0.4">
      <c r="A202" s="51" t="s">
        <v>36</v>
      </c>
      <c r="B202" s="16"/>
      <c r="C202" s="47">
        <f t="array" ref="C202">(PRODUCT('[7]en taux de croissance'!$AL$8:$AN$8/100+1)^(1/('[7]en taux de croissance'!$AN$3-'[7]en taux de croissance'!$AL$3+1))-1)*100</f>
        <v>5.6295123446898909</v>
      </c>
      <c r="D202" s="48">
        <f>'[7]en taux de croissance'!AO8</f>
        <v>2.4436421683727838</v>
      </c>
      <c r="E202" s="48">
        <f>'[7]en taux de croissance'!AP8</f>
        <v>1.6818028927009676</v>
      </c>
      <c r="F202" s="48">
        <f>'[7]en taux de croissance'!AQ8</f>
        <v>-9.9986652627207846</v>
      </c>
      <c r="G202" s="48">
        <f>'[7]en taux de croissance'!AR8</f>
        <v>7.5541365448559938</v>
      </c>
      <c r="H202" s="48">
        <f>'[7]en taux de croissance'!AS8</f>
        <v>-2.1598832012394986</v>
      </c>
    </row>
    <row r="203" spans="1:8" ht="33" customHeight="1" x14ac:dyDescent="0.4">
      <c r="A203" s="19" t="s">
        <v>31</v>
      </c>
      <c r="B203" s="16"/>
      <c r="C203" s="47">
        <f t="array" ref="C203">(PRODUCT('[7]en taux de croissance'!AL4:AN4/100+1)^(1/('[7]en taux de croissance'!$AN$3-'[7]en taux de croissance'!$AL$3+1))-1)*100</f>
        <v>6.3595049340804621</v>
      </c>
      <c r="D203" s="47">
        <f>'[7]en taux de croissance'!AO4</f>
        <v>2.2321428571428603</v>
      </c>
      <c r="E203" s="47">
        <f>'[7]en taux de croissance'!AP4</f>
        <v>23.130623642569038</v>
      </c>
      <c r="F203" s="47">
        <f>'[7]en taux de croissance'!AQ4</f>
        <v>6.288007783994165</v>
      </c>
      <c r="G203" s="47">
        <f>'[7]en taux de croissance'!AR4</f>
        <v>-1.0923881464264928</v>
      </c>
      <c r="H203" s="47">
        <f>'[7]en taux de croissance'!AS4</f>
        <v>-13.71879415920867</v>
      </c>
    </row>
    <row r="204" spans="1:8" ht="33" customHeight="1" x14ac:dyDescent="0.4">
      <c r="A204" s="19" t="s">
        <v>30</v>
      </c>
      <c r="B204" s="16"/>
      <c r="C204" s="47">
        <f t="array" ref="C204">(PRODUCT('[7]en taux de croissance'!AL5:AN5/100+1)^(1/('[7]en taux de croissance'!$AN$3-'[7]en taux de croissance'!$AL$3+1))-1)*100</f>
        <v>9.4510521092243458</v>
      </c>
      <c r="D204" s="47">
        <f>'[7]en taux de croissance'!AO5</f>
        <v>3.2152902620917523</v>
      </c>
      <c r="E204" s="47">
        <f>'[7]en taux de croissance'!AP5</f>
        <v>5.0797001657499674</v>
      </c>
      <c r="F204" s="47">
        <f>'[7]en taux de croissance'!AQ5</f>
        <v>-18.111377094620128</v>
      </c>
      <c r="G204" s="47">
        <f>'[7]en taux de croissance'!AR5</f>
        <v>7.956545314447161</v>
      </c>
      <c r="H204" s="47">
        <f>'[7]en taux de croissance'!AS5</f>
        <v>-0.62718486530948248</v>
      </c>
    </row>
    <row r="205" spans="1:8" ht="33" customHeight="1" x14ac:dyDescent="0.4">
      <c r="A205" s="19" t="s">
        <v>29</v>
      </c>
      <c r="B205" s="16"/>
      <c r="C205" s="47">
        <f t="array" ref="C205">(PRODUCT('[7]en taux de croissance'!AL6:AN6/100+1)^(1/('[7]en taux de croissance'!$AN$3-'[7]en taux de croissance'!$AL$3+1))-1)*100</f>
        <v>3.4368811376910946</v>
      </c>
      <c r="D205" s="47">
        <f>'[7]en taux de croissance'!AO6</f>
        <v>1.7384125912892623</v>
      </c>
      <c r="E205" s="47">
        <f>'[7]en taux de croissance'!AP6</f>
        <v>4.725144264550174E-3</v>
      </c>
      <c r="F205" s="47">
        <f>'[7]en taux de croissance'!AQ6</f>
        <v>-3.0461343006239483</v>
      </c>
      <c r="G205" s="47">
        <f>'[7]en taux de croissance'!AR6</f>
        <v>4.8984821604573181</v>
      </c>
      <c r="H205" s="47">
        <f>'[7]en taux de croissance'!AS6</f>
        <v>-3.6855273287143997</v>
      </c>
    </row>
    <row r="206" spans="1:8" ht="33" customHeight="1" x14ac:dyDescent="0.4">
      <c r="A206" s="19" t="s">
        <v>28</v>
      </c>
      <c r="B206" s="16"/>
      <c r="C206" s="47">
        <f t="array" ref="C206">(PRODUCT('[7]en taux de croissance'!AL7:AN7/100+1)^(1/('[7]en taux de croissance'!$AN$3-'[7]en taux de croissance'!$AL$3+1))-1)*100</f>
        <v>4.4164280112317211</v>
      </c>
      <c r="D206" s="47">
        <f>'[7]en taux de croissance'!AO7</f>
        <v>3.2679362522294531</v>
      </c>
      <c r="E206" s="47">
        <f>'[7]en taux de croissance'!AP7</f>
        <v>-5.7264434308599395</v>
      </c>
      <c r="F206" s="47">
        <f>'[7]en taux de croissance'!AQ7</f>
        <v>-18.203535594839948</v>
      </c>
      <c r="G206" s="47">
        <f>'[7]en taux de croissance'!AR7</f>
        <v>25.245388229003552</v>
      </c>
      <c r="H206" s="47">
        <f>'[7]en taux de croissance'!AS7</f>
        <v>3.4338705854467966</v>
      </c>
    </row>
    <row r="207" spans="1:8" ht="51.75" x14ac:dyDescent="0.4">
      <c r="A207" s="23" t="s">
        <v>35</v>
      </c>
      <c r="B207" s="16"/>
      <c r="C207" s="15"/>
      <c r="D207" s="15"/>
      <c r="E207" s="15"/>
      <c r="F207" s="15"/>
      <c r="G207" s="15"/>
      <c r="H207" s="15"/>
    </row>
    <row r="208" spans="1:8" ht="33" customHeight="1" x14ac:dyDescent="0.4">
      <c r="A208" s="19" t="s">
        <v>31</v>
      </c>
      <c r="B208" s="16"/>
      <c r="C208" s="16">
        <f>C203*SUM('[7]prix courants'!AK4:AN4)/SUM('[7]prix courants'!$AK$8:$AN$8)</f>
        <v>0.13085323903869156</v>
      </c>
      <c r="D208" s="16">
        <f>D203*'[7]prix courants'!AN4/'[7]prix courants'!AN$8</f>
        <v>4.3310533431091459E-2</v>
      </c>
      <c r="E208" s="16">
        <f>E203*'[7]prix courants'!AO4/'[7]prix courants'!AO$8</f>
        <v>0.44778002018163482</v>
      </c>
      <c r="F208" s="16">
        <f>F203*'[7]prix courants'!AP4/'[7]prix courants'!AP$8</f>
        <v>0.15334648296726935</v>
      </c>
      <c r="G208" s="16">
        <f>G203*'[7]prix courants'!AQ4/'[7]prix courants'!AQ$8</f>
        <v>-3.1100597197637581E-2</v>
      </c>
      <c r="H208" s="16">
        <f>H203*'[7]prix courants'!AR4/'[7]prix courants'!AR$8</f>
        <v>-0.34711876527024621</v>
      </c>
    </row>
    <row r="209" spans="1:8" ht="33" customHeight="1" x14ac:dyDescent="0.4">
      <c r="A209" s="19" t="s">
        <v>30</v>
      </c>
      <c r="B209" s="16"/>
      <c r="C209" s="16">
        <f>C204*SUM('[7]prix courants'!AK5:AN5)/SUM('[7]prix courants'!$AK$8:$AN$8)</f>
        <v>3.2560433103234572</v>
      </c>
      <c r="D209" s="16">
        <f>D204*'[7]prix courants'!AN5/'[7]prix courants'!AN$8</f>
        <v>1.156391242610143</v>
      </c>
      <c r="E209" s="16">
        <f>E204*'[7]prix courants'!AO5/'[7]prix courants'!AO$8</f>
        <v>1.8499831819710768</v>
      </c>
      <c r="F209" s="16">
        <f>F204*'[7]prix courants'!AP5/'[7]prix courants'!AP$8</f>
        <v>-6.8219905381957293</v>
      </c>
      <c r="G209" s="16">
        <f>G204*'[7]prix courants'!AQ5/'[7]prix courants'!AQ$8</f>
        <v>2.767291435755761</v>
      </c>
      <c r="H209" s="16">
        <f>H204*'[7]prix courants'!AR5/'[7]prix courants'!AR$8</f>
        <v>-0.21810380787795816</v>
      </c>
    </row>
    <row r="210" spans="1:8" ht="33" customHeight="1" x14ac:dyDescent="0.4">
      <c r="A210" s="19" t="s">
        <v>29</v>
      </c>
      <c r="B210" s="16"/>
      <c r="C210" s="16">
        <f>C205*SUM('[7]prix courants'!AK6:AN6)/SUM('[7]prix courants'!$AK$8:$AN$8)</f>
        <v>1.7917733824572024</v>
      </c>
      <c r="D210" s="16">
        <f>D205*'[7]prix courants'!AN6/'[7]prix courants'!AN$8</f>
        <v>0.89250634963356446</v>
      </c>
      <c r="E210" s="16">
        <f>E205*'[7]prix courants'!AO6/'[7]prix courants'!AO$8</f>
        <v>2.4025755609959768E-3</v>
      </c>
      <c r="F210" s="16">
        <f>F205*'[7]prix courants'!AP6/'[7]prix courants'!AP$8</f>
        <v>-1.5218971065861862</v>
      </c>
      <c r="G210" s="16">
        <f>G205*'[7]prix courants'!AQ6/'[7]prix courants'!AQ$8</f>
        <v>2.6309781799533463</v>
      </c>
      <c r="H210" s="16">
        <f>H205*'[7]prix courants'!AR6/'[7]prix courants'!AR$8</f>
        <v>-1.9399916572313947</v>
      </c>
    </row>
    <row r="211" spans="1:8" ht="33" customHeight="1" x14ac:dyDescent="0.4">
      <c r="A211" s="19" t="s">
        <v>28</v>
      </c>
      <c r="B211" s="20"/>
      <c r="C211" s="16">
        <f>C206*SUM('[7]prix courants'!AK7:AN7)/SUM('[7]prix courants'!$AK$8:$AN$8)</f>
        <v>0.50157582724881233</v>
      </c>
      <c r="D211" s="16">
        <f>D206*'[7]prix courants'!AN7/'[7]prix courants'!AN$8</f>
        <v>0.35143404269799949</v>
      </c>
      <c r="E211" s="16">
        <f>E206*'[7]prix courants'!AO7/'[7]prix courants'!AO$8</f>
        <v>-0.61836288501273351</v>
      </c>
      <c r="F211" s="16">
        <f>F206*'[7]prix courants'!AP7/'[7]prix courants'!AP$8</f>
        <v>-1.8081241009061391</v>
      </c>
      <c r="G211" s="16">
        <f>G206*'[7]prix courants'!AQ7/'[7]prix courants'!AQ$8</f>
        <v>2.1869675263445219</v>
      </c>
      <c r="H211" s="16">
        <f>H206*'[7]prix courants'!AR7/'[7]prix courants'!AR$8</f>
        <v>0.34533102914009972</v>
      </c>
    </row>
    <row r="212" spans="1:8" ht="51.75" x14ac:dyDescent="0.4">
      <c r="A212" s="51" t="s">
        <v>34</v>
      </c>
      <c r="B212" s="16"/>
      <c r="C212" s="50">
        <f>AVERAGE('[7]prix courants'!AK8:AN8)</f>
        <v>296644</v>
      </c>
      <c r="D212" s="50">
        <f>'[7]prix courants'!AO8</f>
        <v>332976</v>
      </c>
      <c r="E212" s="50">
        <f>'[7]prix courants'!AP8</f>
        <v>337145</v>
      </c>
      <c r="F212" s="50">
        <f>'[7]prix courants'!AQ8</f>
        <v>302245</v>
      </c>
      <c r="G212" s="50">
        <f>'[7]prix courants'!AR8</f>
        <v>335620</v>
      </c>
      <c r="H212" s="50">
        <f>'[7]prix courants'!AS8</f>
        <v>360825</v>
      </c>
    </row>
    <row r="213" spans="1:8" ht="33" customHeight="1" x14ac:dyDescent="0.4">
      <c r="A213" s="19" t="s">
        <v>31</v>
      </c>
      <c r="B213" s="16"/>
      <c r="C213" s="49">
        <f>AVERAGE('[7]prix courants'!AK4:AN4)</f>
        <v>6103.75</v>
      </c>
      <c r="D213" s="49">
        <f>'[7]prix courants'!AO4</f>
        <v>6446</v>
      </c>
      <c r="E213" s="49">
        <f>'[7]prix courants'!AP4</f>
        <v>8222</v>
      </c>
      <c r="F213" s="49">
        <f>'[7]prix courants'!AQ4</f>
        <v>8605</v>
      </c>
      <c r="G213" s="49">
        <f>'[7]prix courants'!AR4</f>
        <v>8492</v>
      </c>
      <c r="H213" s="49">
        <f>'[7]prix courants'!AS4</f>
        <v>8742</v>
      </c>
    </row>
    <row r="214" spans="1:8" ht="33" customHeight="1" x14ac:dyDescent="0.4">
      <c r="A214" s="19" t="s">
        <v>30</v>
      </c>
      <c r="B214" s="16"/>
      <c r="C214" s="49">
        <f>AVERAGE('[7]prix courants'!AK5:AN5)</f>
        <v>102198.75</v>
      </c>
      <c r="D214" s="49">
        <f>'[7]prix courants'!AO5</f>
        <v>121267</v>
      </c>
      <c r="E214" s="49">
        <f>'[7]prix courants'!AP5</f>
        <v>126992</v>
      </c>
      <c r="F214" s="49">
        <f>'[7]prix courants'!AQ5</f>
        <v>105121</v>
      </c>
      <c r="G214" s="49">
        <f>'[7]prix courants'!AR5</f>
        <v>116712</v>
      </c>
      <c r="H214" s="49">
        <f>'[7]prix courants'!AS5</f>
        <v>122036</v>
      </c>
    </row>
    <row r="215" spans="1:8" ht="33" customHeight="1" x14ac:dyDescent="0.4">
      <c r="A215" s="19" t="s">
        <v>29</v>
      </c>
      <c r="B215" s="16"/>
      <c r="C215" s="49">
        <f>AVERAGE('[7]prix courants'!AK6:AN6)</f>
        <v>154651.5</v>
      </c>
      <c r="D215" s="49">
        <f>'[7]prix courants'!AO6</f>
        <v>169307</v>
      </c>
      <c r="E215" s="49">
        <f>'[7]prix courants'!AP6</f>
        <v>168443</v>
      </c>
      <c r="F215" s="49">
        <f>'[7]prix courants'!AQ6</f>
        <v>162336</v>
      </c>
      <c r="G215" s="49">
        <f>'[7]prix courants'!AR6</f>
        <v>176664</v>
      </c>
      <c r="H215" s="49">
        <f>'[7]prix courants'!AS6</f>
        <v>192209</v>
      </c>
    </row>
    <row r="216" spans="1:8" ht="33" customHeight="1" x14ac:dyDescent="0.4">
      <c r="A216" s="19" t="s">
        <v>28</v>
      </c>
      <c r="B216" s="16"/>
      <c r="C216" s="49">
        <f>AVERAGE('[7]prix courants'!AK7:AN7)</f>
        <v>33690</v>
      </c>
      <c r="D216" s="49">
        <f>'[7]prix courants'!AO7</f>
        <v>35956</v>
      </c>
      <c r="E216" s="49">
        <f>'[7]prix courants'!AP7</f>
        <v>33488</v>
      </c>
      <c r="F216" s="49">
        <f>'[7]prix courants'!AQ7</f>
        <v>26183</v>
      </c>
      <c r="G216" s="49">
        <f>'[7]prix courants'!AR7</f>
        <v>33752</v>
      </c>
      <c r="H216" s="49">
        <f>'[7]prix courants'!AS7</f>
        <v>37838</v>
      </c>
    </row>
    <row r="217" spans="1:8" ht="33" customHeight="1" x14ac:dyDescent="0.4">
      <c r="A217" s="23" t="s">
        <v>33</v>
      </c>
      <c r="B217" s="16"/>
      <c r="C217" s="48">
        <f>(('[7]prix courants'!AN8/'[7]prix courants'!AK8)^(1/('[7]prix courants'!$AN$3-'[7]prix courants'!$AK$3+1))-1)*100</f>
        <v>4.5492540621934641</v>
      </c>
      <c r="D217" s="48">
        <f>('[7]prix courants'!AO8/'[7]prix courants'!AN8-1)*100</f>
        <v>3.0097727125077745</v>
      </c>
      <c r="E217" s="48">
        <f>('[7]prix courants'!AP8/'[7]prix courants'!AO8-1)*100</f>
        <v>1.2520421892268541</v>
      </c>
      <c r="F217" s="48">
        <f>('[7]prix courants'!AQ8/'[7]prix courants'!AP8-1)*100</f>
        <v>-10.351629121001348</v>
      </c>
      <c r="G217" s="48">
        <f>('[7]prix courants'!AR8/'[7]prix courants'!AQ8-1)*100</f>
        <v>11.042366292246353</v>
      </c>
      <c r="H217" s="48">
        <f>('[7]prix courants'!AS8/'[7]prix courants'!AR8-1)*100</f>
        <v>7.5099815267266612</v>
      </c>
    </row>
    <row r="218" spans="1:8" ht="33" customHeight="1" x14ac:dyDescent="0.4">
      <c r="A218" s="19" t="s">
        <v>31</v>
      </c>
      <c r="B218" s="16"/>
      <c r="C218" s="47">
        <f>(('[7]prix courants'!AN4/'[7]prix courants'!AK4)^(1/('[7]prix courants'!$AN$3-'[7]prix courants'!$AK$3+1))-1)*100</f>
        <v>5.0406858667031429</v>
      </c>
      <c r="D218" s="47">
        <f>('[7]prix courants'!AO4/'[7]prix courants'!AN4-1)*100</f>
        <v>2.774234693877542</v>
      </c>
      <c r="E218" s="47">
        <f>('[7]prix courants'!AP4/'[7]prix courants'!AO4-1)*100</f>
        <v>27.551970214086264</v>
      </c>
      <c r="F218" s="47">
        <f>('[7]prix courants'!AQ4/'[7]prix courants'!AP4-1)*100</f>
        <v>4.658234006324502</v>
      </c>
      <c r="G218" s="47">
        <f>('[7]prix courants'!AR4/'[7]prix courants'!AQ4-1)*100</f>
        <v>-1.3131900058105717</v>
      </c>
      <c r="H218" s="47">
        <f>('[7]prix courants'!AS4/'[7]prix courants'!AR4-1)*100</f>
        <v>2.9439472444653836</v>
      </c>
    </row>
    <row r="219" spans="1:8" ht="33" customHeight="1" x14ac:dyDescent="0.4">
      <c r="A219" s="19" t="s">
        <v>30</v>
      </c>
      <c r="B219" s="16"/>
      <c r="C219" s="47">
        <f>(('[7]prix courants'!AN5/'[7]prix courants'!AK5)^(1/('[7]prix courants'!$AN$3-'[7]prix courants'!$AK$3+1))-1)*100</f>
        <v>7.4621545081855034</v>
      </c>
      <c r="D219" s="47">
        <f>('[7]prix courants'!AO5/'[7]prix courants'!AN5-1)*100</f>
        <v>4.3094179275226407</v>
      </c>
      <c r="E219" s="47">
        <f>('[7]prix courants'!AP5/'[7]prix courants'!AO5-1)*100</f>
        <v>4.7209875728763784</v>
      </c>
      <c r="F219" s="47">
        <f>('[7]prix courants'!AQ5/'[7]prix courants'!AP5-1)*100</f>
        <v>-17.222344714627692</v>
      </c>
      <c r="G219" s="47">
        <f>('[7]prix courants'!AR5/'[7]prix courants'!AQ5-1)*100</f>
        <v>11.026341073619928</v>
      </c>
      <c r="H219" s="47">
        <f>('[7]prix courants'!AS5/'[7]prix courants'!AR5-1)*100</f>
        <v>4.561656042223583</v>
      </c>
    </row>
    <row r="220" spans="1:8" ht="33" customHeight="1" x14ac:dyDescent="0.4">
      <c r="A220" s="19" t="s">
        <v>29</v>
      </c>
      <c r="B220" s="16"/>
      <c r="C220" s="47">
        <f>(('[7]prix courants'!AN6/'[7]prix courants'!AK6)^(1/('[7]prix courants'!$AN$3-'[7]prix courants'!$AK$3+1))-1)*100</f>
        <v>3.2513876723183843</v>
      </c>
      <c r="D220" s="47">
        <f>('[7]prix courants'!AO6/'[7]prix courants'!AN6-1)*100</f>
        <v>2.0192099110607709</v>
      </c>
      <c r="E220" s="47">
        <f>('[7]prix courants'!AP6/'[7]prix courants'!AO6-1)*100</f>
        <v>-0.51031558057257342</v>
      </c>
      <c r="F220" s="47">
        <f>('[7]prix courants'!AQ6/'[7]prix courants'!AP6-1)*100</f>
        <v>-3.6255587943696099</v>
      </c>
      <c r="G220" s="47">
        <f>('[7]prix courants'!AR6/'[7]prix courants'!AQ6-1)*100</f>
        <v>8.8261383796569994</v>
      </c>
      <c r="H220" s="47">
        <f>('[7]prix courants'!AS6/'[7]prix courants'!AR6-1)*100</f>
        <v>8.799189421727128</v>
      </c>
    </row>
    <row r="221" spans="1:8" ht="33" customHeight="1" x14ac:dyDescent="0.4">
      <c r="A221" s="19" t="s">
        <v>28</v>
      </c>
      <c r="B221" s="16"/>
      <c r="C221" s="47">
        <f>(('[7]prix courants'!AN7/'[7]prix courants'!AK7)^(1/('[7]prix courants'!$AN$3-'[7]prix courants'!$AK$3+1))-1)*100</f>
        <v>1.9284365936854897</v>
      </c>
      <c r="D221" s="47">
        <f>('[7]prix courants'!AO7/'[7]prix courants'!AN7-1)*100</f>
        <v>3.4347851101777849</v>
      </c>
      <c r="E221" s="47">
        <f>('[7]prix courants'!AP7/'[7]prix courants'!AO7-1)*100</f>
        <v>-6.8639448214484418</v>
      </c>
      <c r="F221" s="47">
        <f>('[7]prix courants'!AQ7/'[7]prix courants'!AP7-1)*100</f>
        <v>-21.813784042044915</v>
      </c>
      <c r="G221" s="47">
        <f>('[7]prix courants'!AR7/'[7]prix courants'!AQ7-1)*100</f>
        <v>28.908070121834783</v>
      </c>
      <c r="H221" s="47">
        <f>('[7]prix courants'!AS7/'[7]prix courants'!AR7-1)*100</f>
        <v>12.105949277079887</v>
      </c>
    </row>
    <row r="222" spans="1:8" ht="33" customHeight="1" x14ac:dyDescent="0.4">
      <c r="A222" s="23" t="s">
        <v>32</v>
      </c>
      <c r="B222" s="16"/>
      <c r="C222" s="13"/>
      <c r="D222" s="13"/>
      <c r="E222" s="13"/>
      <c r="F222" s="13"/>
      <c r="G222" s="13"/>
      <c r="H222" s="13"/>
    </row>
    <row r="223" spans="1:8" ht="33" customHeight="1" x14ac:dyDescent="0.4">
      <c r="A223" s="19" t="s">
        <v>31</v>
      </c>
      <c r="B223" s="16"/>
      <c r="C223" s="47">
        <f>SUM('[7]prix courants'!AK4:AN4)/SUM('[7]prix courants'!$AK$8:$AN$8)*100</f>
        <v>2.0576010301910705</v>
      </c>
      <c r="D223" s="47">
        <f t="shared" ref="D223:H226" si="6">D213/D$212*100</f>
        <v>1.935875258276873</v>
      </c>
      <c r="E223" s="47">
        <f t="shared" si="6"/>
        <v>2.4387133132628391</v>
      </c>
      <c r="F223" s="47">
        <f t="shared" si="6"/>
        <v>2.847028073251832</v>
      </c>
      <c r="G223" s="47">
        <f t="shared" si="6"/>
        <v>2.5302425362016567</v>
      </c>
      <c r="H223" s="47">
        <f t="shared" si="6"/>
        <v>2.4227811265849093</v>
      </c>
    </row>
    <row r="224" spans="1:8" ht="33" customHeight="1" x14ac:dyDescent="0.4">
      <c r="A224" s="19" t="s">
        <v>30</v>
      </c>
      <c r="B224" s="16"/>
      <c r="C224" s="47">
        <f>SUM('[7]prix courants'!AK5:AN5)/SUM('[7]prix courants'!$AK$8:$AN$8)*100</f>
        <v>34.451649114763825</v>
      </c>
      <c r="D224" s="47">
        <f t="shared" si="6"/>
        <v>36.4191413194945</v>
      </c>
      <c r="E224" s="47">
        <f t="shared" si="6"/>
        <v>37.66687923593706</v>
      </c>
      <c r="F224" s="47">
        <f t="shared" si="6"/>
        <v>34.780062532051815</v>
      </c>
      <c r="G224" s="47">
        <f t="shared" si="6"/>
        <v>34.775043203623149</v>
      </c>
      <c r="H224" s="47">
        <f t="shared" si="6"/>
        <v>33.821381556156034</v>
      </c>
    </row>
    <row r="225" spans="1:8" ht="33" customHeight="1" x14ac:dyDescent="0.4">
      <c r="A225" s="19" t="s">
        <v>29</v>
      </c>
      <c r="B225" s="16"/>
      <c r="C225" s="47">
        <f>SUM('[7]prix courants'!AK6:AN6)/SUM('[7]prix courants'!$AK$8:$AN$8)*100</f>
        <v>52.133702350291934</v>
      </c>
      <c r="D225" s="47">
        <f t="shared" si="6"/>
        <v>50.846607563307863</v>
      </c>
      <c r="E225" s="47">
        <f t="shared" si="6"/>
        <v>49.961589227187112</v>
      </c>
      <c r="F225" s="47">
        <f t="shared" si="6"/>
        <v>53.710069645486278</v>
      </c>
      <c r="G225" s="47">
        <f t="shared" si="6"/>
        <v>52.638102616053871</v>
      </c>
      <c r="H225" s="47">
        <f t="shared" si="6"/>
        <v>53.26931337906187</v>
      </c>
    </row>
    <row r="226" spans="1:8" ht="33" customHeight="1" x14ac:dyDescent="0.4">
      <c r="A226" s="19" t="s">
        <v>28</v>
      </c>
      <c r="B226" s="16"/>
      <c r="C226" s="47">
        <f>SUM('[7]prix courants'!AK7:AN7)/SUM('[7]prix courants'!$AK$8:$AN$8)*100</f>
        <v>11.357047504753172</v>
      </c>
      <c r="D226" s="47">
        <f t="shared" si="6"/>
        <v>10.798375858920762</v>
      </c>
      <c r="E226" s="47">
        <f t="shared" si="6"/>
        <v>9.9328182236129852</v>
      </c>
      <c r="F226" s="47">
        <f t="shared" si="6"/>
        <v>8.662839749210077</v>
      </c>
      <c r="G226" s="47">
        <f t="shared" si="6"/>
        <v>10.056611644121327</v>
      </c>
      <c r="H226" s="47">
        <f t="shared" si="6"/>
        <v>10.486523938197188</v>
      </c>
    </row>
    <row r="227" spans="1:8" ht="7.5" customHeight="1" x14ac:dyDescent="0.4">
      <c r="A227" s="19"/>
      <c r="B227" s="16"/>
      <c r="C227" s="13"/>
      <c r="D227" s="13"/>
      <c r="E227" s="13"/>
      <c r="F227" s="13"/>
      <c r="G227" s="13"/>
      <c r="H227" s="13"/>
    </row>
    <row r="228" spans="1:8" ht="51" customHeight="1" x14ac:dyDescent="0.35">
      <c r="A228" s="46" t="s">
        <v>27</v>
      </c>
      <c r="B228" s="20"/>
      <c r="C228" s="20">
        <f>AVERAGE([8]RNBD!AK8:AN8)</f>
        <v>1143166.5</v>
      </c>
      <c r="D228" s="20">
        <f>[8]RNBD!AO8</f>
        <v>1251588</v>
      </c>
      <c r="E228" s="20">
        <f>[8]RNBD!AP8</f>
        <v>1294274</v>
      </c>
      <c r="F228" s="20">
        <f>[8]RNBD!AQ8</f>
        <v>1222659</v>
      </c>
      <c r="G228" s="20">
        <f>[8]RNBD!AR8</f>
        <v>1362897</v>
      </c>
      <c r="H228" s="20">
        <f>[8]RNBD!AS8</f>
        <v>1436118</v>
      </c>
    </row>
    <row r="229" spans="1:8" ht="32.25" customHeight="1" x14ac:dyDescent="0.4">
      <c r="A229" s="23" t="s">
        <v>9</v>
      </c>
      <c r="B229" s="20"/>
      <c r="C229" s="20"/>
      <c r="D229" s="18"/>
      <c r="E229" s="18"/>
      <c r="F229" s="18"/>
      <c r="G229" s="18"/>
      <c r="H229" s="18"/>
    </row>
    <row r="230" spans="1:8" ht="32.25" customHeight="1" x14ac:dyDescent="0.35">
      <c r="A230" s="42" t="s">
        <v>25</v>
      </c>
      <c r="B230" s="20"/>
      <c r="C230" s="20">
        <f>AVERAGE([8]RNBD!AK6:AN6)</f>
        <v>1063256.75</v>
      </c>
      <c r="D230" s="20">
        <f>[8]RNBD!AO6</f>
        <v>1177255</v>
      </c>
      <c r="E230" s="20">
        <f>[8]RNBD!AP6</f>
        <v>1221163</v>
      </c>
      <c r="F230" s="20">
        <f>[8]RNBD!AQ6</f>
        <v>1141459</v>
      </c>
      <c r="G230" s="20">
        <f>[8]RNBD!AR6</f>
        <v>1257121</v>
      </c>
      <c r="H230" s="20">
        <f>[8]RNBD!AS6</f>
        <v>1311229</v>
      </c>
    </row>
    <row r="231" spans="1:8" ht="32.25" customHeight="1" x14ac:dyDescent="0.4">
      <c r="A231" s="43" t="s">
        <v>24</v>
      </c>
      <c r="B231" s="20"/>
      <c r="C231" s="18">
        <f>AVERAGE([8]RNBD!AK4:AN4)</f>
        <v>1080679.25</v>
      </c>
      <c r="D231" s="18">
        <f>[8]RNBD!AO4</f>
        <v>1195237</v>
      </c>
      <c r="E231" s="18">
        <f>[8]RNBD!AP4</f>
        <v>1239836</v>
      </c>
      <c r="F231" s="18">
        <f>[8]RNBD!AQ4</f>
        <v>1152477</v>
      </c>
      <c r="G231" s="18">
        <f>[8]RNBD!AR4</f>
        <v>1274727</v>
      </c>
      <c r="H231" s="18">
        <f>[8]RNBD!AS4</f>
        <v>1330158</v>
      </c>
    </row>
    <row r="232" spans="1:8" ht="32.25" customHeight="1" x14ac:dyDescent="0.4">
      <c r="A232" s="43" t="s">
        <v>23</v>
      </c>
      <c r="B232" s="20"/>
      <c r="C232" s="18">
        <f>AVERAGE([8]RNBD!AK5:AN5)</f>
        <v>-17422.5</v>
      </c>
      <c r="D232" s="18">
        <f>[8]RNBD!AO5</f>
        <v>-17982</v>
      </c>
      <c r="E232" s="18">
        <f>[8]RNBD!AP5</f>
        <v>-18673</v>
      </c>
      <c r="F232" s="18">
        <f>[8]RNBD!AQ5</f>
        <v>-11018</v>
      </c>
      <c r="G232" s="18">
        <f>[8]RNBD!AR5</f>
        <v>-17606</v>
      </c>
      <c r="H232" s="18">
        <f>[8]RNBD!AS5</f>
        <v>-18929</v>
      </c>
    </row>
    <row r="233" spans="1:8" s="41" customFormat="1" ht="32.25" customHeight="1" x14ac:dyDescent="0.4">
      <c r="A233" s="45" t="s">
        <v>22</v>
      </c>
      <c r="B233" s="20"/>
      <c r="C233" s="18">
        <f>AVERAGE([8]RNBD!AK7:AN7)</f>
        <v>79909.75</v>
      </c>
      <c r="D233" s="18">
        <f>[8]RNBD!AO7</f>
        <v>74333</v>
      </c>
      <c r="E233" s="18">
        <f>[8]RNBD!AP7</f>
        <v>73111</v>
      </c>
      <c r="F233" s="18">
        <f>[8]RNBD!AQ7</f>
        <v>81200</v>
      </c>
      <c r="G233" s="18">
        <f>[8]RNBD!AR7</f>
        <v>105776</v>
      </c>
      <c r="H233" s="18">
        <f>[8]RNBD!AS7</f>
        <v>124889</v>
      </c>
    </row>
    <row r="234" spans="1:8" ht="32.25" customHeight="1" x14ac:dyDescent="0.4">
      <c r="A234" s="23" t="s">
        <v>6</v>
      </c>
      <c r="B234" s="20"/>
      <c r="C234" s="18"/>
      <c r="D234" s="20"/>
      <c r="E234" s="20"/>
      <c r="F234" s="20"/>
      <c r="G234" s="20"/>
      <c r="H234" s="20"/>
    </row>
    <row r="235" spans="1:8" ht="32.25" customHeight="1" x14ac:dyDescent="0.4">
      <c r="A235" s="19" t="s">
        <v>21</v>
      </c>
      <c r="B235" s="20"/>
      <c r="C235" s="18">
        <f>AVERAGE([8]RNBD!AK9:AN9)</f>
        <v>844864.25</v>
      </c>
      <c r="D235" s="18">
        <f>[8]RNBD!AO9</f>
        <v>925812</v>
      </c>
      <c r="E235" s="18">
        <f>[8]RNBD!AP9</f>
        <v>957365</v>
      </c>
      <c r="F235" s="18">
        <f>[8]RNBD!AQ9</f>
        <v>904448</v>
      </c>
      <c r="G235" s="18">
        <f>[8]RNBD!AR9</f>
        <v>1003632</v>
      </c>
      <c r="H235" s="18">
        <f>[8]RNBD!AS9</f>
        <v>1079989</v>
      </c>
    </row>
    <row r="236" spans="1:8" ht="32.25" customHeight="1" x14ac:dyDescent="0.4">
      <c r="A236" s="22" t="s">
        <v>14</v>
      </c>
      <c r="B236" s="20"/>
      <c r="C236" s="18">
        <f>AVERAGE([8]RNBD!AK10:AN10)</f>
        <v>639414.5</v>
      </c>
      <c r="D236" s="18">
        <f>[8]RNBD!AO10</f>
        <v>702020</v>
      </c>
      <c r="E236" s="18">
        <f>[8]RNBD!AP10</f>
        <v>723177</v>
      </c>
      <c r="F236" s="18">
        <f>[8]RNBD!AQ10</f>
        <v>672606</v>
      </c>
      <c r="G236" s="18">
        <f>[8]RNBD!AR10</f>
        <v>751470</v>
      </c>
      <c r="H236" s="18">
        <f>[8]RNBD!AS10</f>
        <v>813450</v>
      </c>
    </row>
    <row r="237" spans="1:8" ht="32.25" customHeight="1" x14ac:dyDescent="0.4">
      <c r="A237" s="22" t="s">
        <v>13</v>
      </c>
      <c r="B237" s="20"/>
      <c r="C237" s="18">
        <f>AVERAGE([8]RNBD!AK11:AN11)</f>
        <v>198648.5</v>
      </c>
      <c r="D237" s="18">
        <f>[8]RNBD!AO11</f>
        <v>215092</v>
      </c>
      <c r="E237" s="18">
        <f>[8]RNBD!AP11</f>
        <v>225389</v>
      </c>
      <c r="F237" s="18">
        <f>[8]RNBD!AQ11</f>
        <v>223638</v>
      </c>
      <c r="G237" s="18">
        <f>[8]RNBD!AR11</f>
        <v>242213</v>
      </c>
      <c r="H237" s="18">
        <f>[8]RNBD!AS11</f>
        <v>255627</v>
      </c>
    </row>
    <row r="238" spans="1:8" ht="32.25" customHeight="1" x14ac:dyDescent="0.4">
      <c r="A238" s="22" t="s">
        <v>12</v>
      </c>
      <c r="B238" s="20"/>
      <c r="C238" s="18">
        <f>AVERAGE([8]RNBD!AK12:AN12)</f>
        <v>6801.25</v>
      </c>
      <c r="D238" s="18">
        <f>[8]RNBD!AO12</f>
        <v>8700</v>
      </c>
      <c r="E238" s="18">
        <f>[8]RNBD!AP12</f>
        <v>8799</v>
      </c>
      <c r="F238" s="18">
        <f>[8]RNBD!AQ12</f>
        <v>8204</v>
      </c>
      <c r="G238" s="18">
        <f>[8]RNBD!AR12</f>
        <v>9949</v>
      </c>
      <c r="H238" s="18">
        <f>[8]RNBD!AS12</f>
        <v>10912</v>
      </c>
    </row>
    <row r="239" spans="1:8" ht="32.25" customHeight="1" x14ac:dyDescent="0.4">
      <c r="A239" s="19" t="s">
        <v>8</v>
      </c>
      <c r="B239" s="20"/>
      <c r="C239" s="18">
        <f>AVERAGE([8]RNBD!AK13:AN13)</f>
        <v>298302.25</v>
      </c>
      <c r="D239" s="18">
        <f>[8]RNBD!AO13</f>
        <v>325776</v>
      </c>
      <c r="E239" s="18">
        <f>[8]RNBD!AP13</f>
        <v>336909</v>
      </c>
      <c r="F239" s="18">
        <f>[8]RNBD!AQ13</f>
        <v>318211</v>
      </c>
      <c r="G239" s="18">
        <f>[8]RNBD!AR13</f>
        <v>359265</v>
      </c>
      <c r="H239" s="18">
        <f>[8]RNBD!AS13</f>
        <v>356129</v>
      </c>
    </row>
    <row r="240" spans="1:8" ht="51" customHeight="1" x14ac:dyDescent="0.35">
      <c r="A240" s="44" t="s">
        <v>26</v>
      </c>
      <c r="B240" s="20"/>
      <c r="C240" s="15">
        <f>(([8]RNBD!AN8/[8]RNBD!AK8)^(1/([8]RNBD!$AN$3-[8]RNBD!$AK$3+1))-1)*100</f>
        <v>3.4160687939021939</v>
      </c>
      <c r="D240" s="15">
        <f>([8]RNBD!AO8/[8]RNBD!AN8-1)*100</f>
        <v>2.969068670562458</v>
      </c>
      <c r="E240" s="15">
        <f>([8]RNBD!AP8/[8]RNBD!AO8-1)*100</f>
        <v>3.410547240785311</v>
      </c>
      <c r="F240" s="15">
        <f>([8]RNBD!AQ8/[8]RNBD!AP8-1)*100</f>
        <v>-5.5332178503160856</v>
      </c>
      <c r="G240" s="15">
        <f>([8]RNBD!AR8/[8]RNBD!AQ8-1)*100</f>
        <v>11.469919249766281</v>
      </c>
      <c r="H240" s="15">
        <f>([8]RNBD!AS8/[8]RNBD!AR8-1)*100</f>
        <v>5.3724529439862279</v>
      </c>
    </row>
    <row r="241" spans="1:8" ht="32.25" customHeight="1" x14ac:dyDescent="0.35">
      <c r="A241" s="23" t="s">
        <v>9</v>
      </c>
      <c r="B241" s="20"/>
      <c r="C241" s="15"/>
      <c r="D241" s="15"/>
      <c r="E241" s="15"/>
      <c r="F241" s="15"/>
      <c r="G241" s="15"/>
      <c r="H241" s="15"/>
    </row>
    <row r="242" spans="1:8" ht="26.25" customHeight="1" x14ac:dyDescent="0.4">
      <c r="A242" s="42" t="s">
        <v>25</v>
      </c>
      <c r="B242" s="20"/>
      <c r="C242" s="16">
        <f>(([8]RNBD!AN6/[8]RNBD!AK6)^(1/([8]RNBD!$AN$3-[8]RNBD!$AK$3+1))-1)*100</f>
        <v>3.6167129892189065</v>
      </c>
      <c r="D242" s="16">
        <f>([8]RNBD!AO6/[8]RNBD!AN6-1)*100</f>
        <v>4.0717081743570471</v>
      </c>
      <c r="E242" s="16">
        <f>([8]RNBD!AP6/[8]RNBD!AO6-1)*100</f>
        <v>3.7296932270408645</v>
      </c>
      <c r="F242" s="16">
        <f>([8]RNBD!AQ6/[8]RNBD!AP6-1)*100</f>
        <v>-6.526892806283846</v>
      </c>
      <c r="G242" s="16">
        <f>([8]RNBD!AR6/[8]RNBD!AQ6-1)*100</f>
        <v>10.132821240184708</v>
      </c>
      <c r="H242" s="16">
        <f>([8]RNBD!AS6/[8]RNBD!AR6-1)*100</f>
        <v>4.3041202875458984</v>
      </c>
    </row>
    <row r="243" spans="1:8" ht="32.25" customHeight="1" x14ac:dyDescent="0.4">
      <c r="A243" s="43" t="s">
        <v>24</v>
      </c>
      <c r="B243" s="20"/>
      <c r="C243" s="16">
        <f>(([8]RNBD!AN4/[8]RNBD!AK4)^(1/([8]RNBD!$AN$3-[8]RNBD!$AK$3+1))-1)*100</f>
        <v>3.4933234314934447</v>
      </c>
      <c r="D243" s="16">
        <f>([8]RNBD!AO4/[8]RNBD!AN4-1)*100</f>
        <v>4.0336149082379258</v>
      </c>
      <c r="E243" s="16">
        <f>([8]RNBD!AP4/[8]RNBD!AO4-1)*100</f>
        <v>3.7313938574525363</v>
      </c>
      <c r="F243" s="16">
        <f>([8]RNBD!AQ4/[8]RNBD!AP4-1)*100</f>
        <v>-7.0460125371420101</v>
      </c>
      <c r="G243" s="16">
        <f>([8]RNBD!AR4/[8]RNBD!AQ4-1)*100</f>
        <v>10.607586962689929</v>
      </c>
      <c r="H243" s="16">
        <f>([8]RNBD!AS4/[8]RNBD!AR4-1)*100</f>
        <v>4.3484604938939908</v>
      </c>
    </row>
    <row r="244" spans="1:8" ht="32.25" customHeight="1" x14ac:dyDescent="0.4">
      <c r="A244" s="43" t="s">
        <v>23</v>
      </c>
      <c r="B244" s="20"/>
      <c r="C244" s="16">
        <f>(([8]RNBD!AN5/[8]RNBD!AK5)^(1/([8]RNBD!$AN$3-[8]RNBD!$AK$3+1))-1)*100</f>
        <v>-3.1495204208749183</v>
      </c>
      <c r="D244" s="16">
        <f>([8]RNBD!AO5/[8]RNBD!AN5-1)*100</f>
        <v>1.5989603932425656</v>
      </c>
      <c r="E244" s="16">
        <f>([8]RNBD!AP5/[8]RNBD!AO5-1)*100</f>
        <v>3.8427316205093875</v>
      </c>
      <c r="F244" s="16">
        <f>([8]RNBD!AQ5/[8]RNBD!AP5-1)*100</f>
        <v>-40.995019546939425</v>
      </c>
      <c r="G244" s="16">
        <f>([8]RNBD!AR5/[8]RNBD!AQ5-1)*100</f>
        <v>59.793065892176436</v>
      </c>
      <c r="H244" s="16">
        <f>([8]RNBD!AS5/[8]RNBD!AR5-1)*100</f>
        <v>7.5144836987390606</v>
      </c>
    </row>
    <row r="245" spans="1:8" s="41" customFormat="1" ht="32.25" customHeight="1" x14ac:dyDescent="0.4">
      <c r="A245" s="42" t="s">
        <v>22</v>
      </c>
      <c r="B245" s="20"/>
      <c r="C245" s="16">
        <f>(([8]RNBD!AN7/[8]RNBD!AK7)^(1/([8]RNBD!$AN$3-[8]RNBD!$AK$3+1))-1)*100</f>
        <v>0.89788106554413716</v>
      </c>
      <c r="D245" s="16">
        <f>([8]RNBD!AO7/[8]RNBD!AN7-1)*100</f>
        <v>-11.826388147515509</v>
      </c>
      <c r="E245" s="16">
        <f>([8]RNBD!AP7/[8]RNBD!AO7-1)*100</f>
        <v>-1.6439535603298694</v>
      </c>
      <c r="F245" s="16">
        <f>([8]RNBD!AQ7/[8]RNBD!AP7-1)*100</f>
        <v>11.063998577505441</v>
      </c>
      <c r="G245" s="16">
        <f>([8]RNBD!AR7/[8]RNBD!AQ7-1)*100</f>
        <v>30.266009852216747</v>
      </c>
      <c r="H245" s="16">
        <f>([8]RNBD!AS7/[8]RNBD!AR7-1)*100</f>
        <v>18.069316291030102</v>
      </c>
    </row>
    <row r="246" spans="1:8" ht="32.25" customHeight="1" x14ac:dyDescent="0.4">
      <c r="A246" s="23" t="s">
        <v>6</v>
      </c>
      <c r="B246" s="20"/>
      <c r="C246" s="16"/>
      <c r="D246" s="15"/>
      <c r="E246" s="15"/>
      <c r="F246" s="15"/>
      <c r="G246" s="15"/>
      <c r="H246" s="15"/>
    </row>
    <row r="247" spans="1:8" ht="32.25" customHeight="1" x14ac:dyDescent="0.4">
      <c r="A247" s="19" t="s">
        <v>21</v>
      </c>
      <c r="B247" s="16"/>
      <c r="C247" s="16">
        <f>(([8]RNBD!AN9/[8]RNBD!AK9)^(1/([8]RNBD!$AN$3-[8]RNBD!$AK$3+1))-1)*100</f>
        <v>2.3377908486415855</v>
      </c>
      <c r="D247" s="16">
        <f>([8]RNBD!AO9/[8]RNBD!AN9-1)*100</f>
        <v>4.2436689512601378</v>
      </c>
      <c r="E247" s="16">
        <f>([8]RNBD!AP9/[8]RNBD!AO9-1)*100</f>
        <v>3.4081433379562931</v>
      </c>
      <c r="F247" s="16">
        <f>([8]RNBD!AQ9/[8]RNBD!AP9-1)*100</f>
        <v>-5.5273589487812913</v>
      </c>
      <c r="G247" s="16">
        <f>([8]RNBD!AR9/[8]RNBD!AQ9-1)*100</f>
        <v>10.966246815737325</v>
      </c>
      <c r="H247" s="16">
        <f>([8]RNBD!AS9/[8]RNBD!AR9-1)*100</f>
        <v>7.6080674988441954</v>
      </c>
    </row>
    <row r="248" spans="1:8" ht="32.25" customHeight="1" x14ac:dyDescent="0.4">
      <c r="A248" s="22" t="s">
        <v>14</v>
      </c>
      <c r="B248" s="16"/>
      <c r="C248" s="16">
        <f>(([8]RNBD!AN10/[8]RNBD!AK10)^(1/([8]RNBD!$AN$3-[8]RNBD!$AK$3+1))-1)*100</f>
        <v>2.4027485866650711</v>
      </c>
      <c r="D248" s="16">
        <f>([8]RNBD!AO10/[8]RNBD!AN10-1)*100</f>
        <v>4.1937533023432616</v>
      </c>
      <c r="E248" s="16">
        <f>([8]RNBD!AP10/[8]RNBD!AO10-1)*100</f>
        <v>3.0137318025127424</v>
      </c>
      <c r="F248" s="16">
        <f>([8]RNBD!AQ10/[8]RNBD!AP10-1)*100</f>
        <v>-6.9928938558610154</v>
      </c>
      <c r="G248" s="16">
        <f>([8]RNBD!AR10/[8]RNBD!AQ10-1)*100</f>
        <v>11.72514072131381</v>
      </c>
      <c r="H248" s="16">
        <f>([8]RNBD!AS10/[8]RNBD!AR10-1)*100</f>
        <v>8.2478342448800248</v>
      </c>
    </row>
    <row r="249" spans="1:8" ht="32.25" customHeight="1" x14ac:dyDescent="0.4">
      <c r="A249" s="22" t="s">
        <v>13</v>
      </c>
      <c r="B249" s="16"/>
      <c r="C249" s="16">
        <f>(([8]RNBD!AN11/[8]RNBD!AK11)^(1/([8]RNBD!$AN$3-[8]RNBD!$AK$3+1))-1)*100</f>
        <v>1.9375580471425291</v>
      </c>
      <c r="D249" s="16">
        <f>([8]RNBD!AO11/[8]RNBD!AN11-1)*100</f>
        <v>4.1133818019884361</v>
      </c>
      <c r="E249" s="16">
        <f>([8]RNBD!AP11/[8]RNBD!AO11-1)*100</f>
        <v>4.7872538262696995</v>
      </c>
      <c r="F249" s="16">
        <f>([8]RNBD!AQ11/[8]RNBD!AP11-1)*100</f>
        <v>-0.77687908460484234</v>
      </c>
      <c r="G249" s="16">
        <f>([8]RNBD!AR11/[8]RNBD!AQ11-1)*100</f>
        <v>8.3058335345513647</v>
      </c>
      <c r="H249" s="16">
        <f>([8]RNBD!AS11/[8]RNBD!AR11-1)*100</f>
        <v>5.5381007625519674</v>
      </c>
    </row>
    <row r="250" spans="1:8" ht="32.25" customHeight="1" x14ac:dyDescent="0.4">
      <c r="A250" s="22" t="s">
        <v>12</v>
      </c>
      <c r="B250" s="16"/>
      <c r="C250" s="16">
        <f>(([8]RNBD!AN12/[8]RNBD!AK12)^(1/([8]RNBD!$AN$3-[8]RNBD!$AK$3+1))-1)*100</f>
        <v>8.2211329784295462</v>
      </c>
      <c r="D250" s="16">
        <f>([8]RNBD!AO12/[8]RNBD!AN12-1)*100</f>
        <v>12.041210560206061</v>
      </c>
      <c r="E250" s="16">
        <f>([8]RNBD!AP12/[8]RNBD!AO12-1)*100</f>
        <v>1.1379310344827642</v>
      </c>
      <c r="F250" s="16">
        <f>([8]RNBD!AQ12/[8]RNBD!AP12-1)*100</f>
        <v>-6.7621320604614121</v>
      </c>
      <c r="G250" s="16">
        <f>([8]RNBD!AR12/[8]RNBD!AQ12-1)*100</f>
        <v>21.270112140419318</v>
      </c>
      <c r="H250" s="16">
        <f>([8]RNBD!AS12/[8]RNBD!AR12-1)*100</f>
        <v>9.6793647602774193</v>
      </c>
    </row>
    <row r="251" spans="1:8" ht="32.25" customHeight="1" x14ac:dyDescent="0.4">
      <c r="A251" s="19" t="s">
        <v>8</v>
      </c>
      <c r="B251" s="16"/>
      <c r="C251" s="16">
        <f>(([8]RNBD!AN13/[8]RNBD!AK13)^(1/([8]RNBD!$AN$3-[8]RNBD!$AK$3+1))-1)*100</f>
        <v>6.658144746364858</v>
      </c>
      <c r="D251" s="16">
        <f>([8]RNBD!AO13/[8]RNBD!AN13-1)*100</f>
        <v>-0.4887346659498526</v>
      </c>
      <c r="E251" s="16">
        <f>([8]RNBD!AP13/[8]RNBD!AO13-1)*100</f>
        <v>3.4173788124355342</v>
      </c>
      <c r="F251" s="16">
        <f>([8]RNBD!AQ13/[8]RNBD!AP13-1)*100</f>
        <v>-5.5498665811836378</v>
      </c>
      <c r="G251" s="16">
        <f>([8]RNBD!AR13/[8]RNBD!AQ13-1)*100</f>
        <v>12.901502462202764</v>
      </c>
      <c r="H251" s="16">
        <f>([8]RNBD!AS13/[8]RNBD!AR13-1)*100</f>
        <v>-0.87289326820035873</v>
      </c>
    </row>
    <row r="252" spans="1:8" ht="14.25" customHeight="1" x14ac:dyDescent="0.4">
      <c r="A252" s="19"/>
      <c r="B252" s="16"/>
      <c r="C252" s="16"/>
      <c r="D252" s="13"/>
      <c r="E252" s="13"/>
      <c r="F252" s="13"/>
      <c r="G252" s="13"/>
      <c r="H252" s="13"/>
    </row>
    <row r="253" spans="1:8" ht="8.25" customHeight="1" x14ac:dyDescent="0.25">
      <c r="A253" s="13"/>
      <c r="B253" s="37"/>
      <c r="C253" s="37"/>
      <c r="D253" s="13"/>
      <c r="E253" s="13"/>
      <c r="F253" s="13"/>
      <c r="G253" s="13"/>
      <c r="H253" s="13"/>
    </row>
    <row r="254" spans="1:8" ht="22.5" customHeight="1" x14ac:dyDescent="0.3">
      <c r="A254" s="40"/>
      <c r="B254" s="37"/>
      <c r="C254" s="37"/>
      <c r="D254" s="13"/>
      <c r="E254" s="13"/>
      <c r="F254" s="13"/>
      <c r="G254" s="13"/>
      <c r="H254" s="13"/>
    </row>
    <row r="255" spans="1:8" ht="22.5" customHeight="1" x14ac:dyDescent="0.3">
      <c r="A255" s="9" t="s">
        <v>20</v>
      </c>
      <c r="B255" s="39"/>
      <c r="C255" s="11"/>
      <c r="D255" s="38"/>
      <c r="E255" s="38"/>
      <c r="F255" s="38"/>
      <c r="G255" s="38"/>
      <c r="H255" s="38"/>
    </row>
    <row r="256" spans="1:8" ht="11.25" customHeight="1" x14ac:dyDescent="0.3">
      <c r="A256" s="7"/>
      <c r="B256" s="37"/>
      <c r="C256" s="11"/>
      <c r="D256" s="13"/>
      <c r="E256" s="13"/>
      <c r="F256" s="13"/>
      <c r="G256" s="13"/>
      <c r="H256" s="13"/>
    </row>
    <row r="257" spans="1:8" x14ac:dyDescent="0.25">
      <c r="A257" s="13"/>
      <c r="B257" s="13"/>
      <c r="C257" s="13"/>
      <c r="D257" s="13"/>
      <c r="E257" s="13"/>
      <c r="F257" s="13"/>
      <c r="G257" s="13"/>
      <c r="H257" s="13"/>
    </row>
    <row r="258" spans="1:8" ht="30.75" thickBot="1" x14ac:dyDescent="0.45">
      <c r="A258" s="36" t="s">
        <v>19</v>
      </c>
      <c r="B258" s="35"/>
      <c r="C258" s="34"/>
      <c r="D258" s="33"/>
      <c r="E258" s="33"/>
      <c r="F258" s="33"/>
      <c r="G258" s="33"/>
      <c r="H258" s="33"/>
    </row>
    <row r="259" spans="1:8" s="29" customFormat="1" ht="32.25" customHeight="1" thickBot="1" x14ac:dyDescent="0.45">
      <c r="A259" s="32"/>
      <c r="B259" s="30"/>
      <c r="C259" s="31" t="s">
        <v>18</v>
      </c>
      <c r="D259" s="30"/>
      <c r="E259" s="30"/>
      <c r="F259" s="30"/>
      <c r="G259" s="30"/>
      <c r="H259" s="30"/>
    </row>
    <row r="260" spans="1:8" ht="33" customHeight="1" thickBot="1" x14ac:dyDescent="0.4">
      <c r="A260" s="28"/>
      <c r="B260" s="27"/>
      <c r="C260" s="26" t="s">
        <v>17</v>
      </c>
      <c r="D260" s="25">
        <v>2018</v>
      </c>
      <c r="E260" s="25">
        <v>2019</v>
      </c>
      <c r="F260" s="25">
        <v>2020</v>
      </c>
      <c r="G260" s="25">
        <v>2021</v>
      </c>
      <c r="H260" s="25">
        <v>2022</v>
      </c>
    </row>
    <row r="261" spans="1:8" ht="12" customHeight="1" x14ac:dyDescent="0.4">
      <c r="A261" s="24"/>
      <c r="B261" s="16"/>
      <c r="C261" s="16"/>
      <c r="D261" s="13"/>
      <c r="E261" s="13"/>
      <c r="F261" s="13"/>
      <c r="G261" s="13"/>
      <c r="H261" s="13"/>
    </row>
    <row r="262" spans="1:8" ht="32.25" customHeight="1" x14ac:dyDescent="0.4">
      <c r="A262" s="23" t="s">
        <v>16</v>
      </c>
      <c r="B262" s="16"/>
      <c r="C262" s="16"/>
      <c r="D262" s="13"/>
      <c r="E262" s="13"/>
      <c r="F262" s="13"/>
      <c r="G262" s="13"/>
      <c r="H262" s="13"/>
    </row>
    <row r="263" spans="1:8" ht="32.25" customHeight="1" x14ac:dyDescent="0.4">
      <c r="A263" s="19" t="s">
        <v>15</v>
      </c>
      <c r="B263" s="16"/>
      <c r="C263" s="16">
        <f>SUM([8]RNBD!AK9:AN9)/SUM([8]RNBD!$AK$8:$AN$8)*100</f>
        <v>73.905616548420554</v>
      </c>
      <c r="D263" s="16">
        <f t="shared" ref="D263:H267" si="7">D235/D$228*100</f>
        <v>73.970987257787698</v>
      </c>
      <c r="E263" s="16">
        <f t="shared" si="7"/>
        <v>73.969267713019036</v>
      </c>
      <c r="F263" s="16">
        <f t="shared" si="7"/>
        <v>73.973855343149637</v>
      </c>
      <c r="G263" s="16">
        <f t="shared" si="7"/>
        <v>73.63960739512963</v>
      </c>
      <c r="H263" s="16">
        <f t="shared" si="7"/>
        <v>75.201968083402619</v>
      </c>
    </row>
    <row r="264" spans="1:8" ht="32.25" customHeight="1" x14ac:dyDescent="0.4">
      <c r="A264" s="22" t="s">
        <v>14</v>
      </c>
      <c r="B264" s="16"/>
      <c r="C264" s="16">
        <f>SUM([8]RNBD!AK10:AN10)/SUM([8]RNBD!$AK$8:$AN$8)*100</f>
        <v>55.933628216012274</v>
      </c>
      <c r="D264" s="16">
        <f t="shared" si="7"/>
        <v>56.09034282847071</v>
      </c>
      <c r="E264" s="16">
        <f t="shared" si="7"/>
        <v>55.875108361907913</v>
      </c>
      <c r="F264" s="16">
        <f t="shared" si="7"/>
        <v>55.011740804263496</v>
      </c>
      <c r="G264" s="16">
        <f t="shared" si="7"/>
        <v>55.137695658586082</v>
      </c>
      <c r="H264" s="16">
        <f t="shared" si="7"/>
        <v>56.6422814838335</v>
      </c>
    </row>
    <row r="265" spans="1:8" ht="32.25" customHeight="1" x14ac:dyDescent="0.4">
      <c r="A265" s="22" t="s">
        <v>13</v>
      </c>
      <c r="B265" s="16"/>
      <c r="C265" s="16">
        <f>SUM([8]RNBD!AK11:AN11)/SUM([8]RNBD!$AK$8:$AN$8)*100</f>
        <v>17.377040002484328</v>
      </c>
      <c r="D265" s="16">
        <f t="shared" si="7"/>
        <v>17.185527505856559</v>
      </c>
      <c r="E265" s="16">
        <f t="shared" si="7"/>
        <v>17.414318760942425</v>
      </c>
      <c r="F265" s="16">
        <f t="shared" si="7"/>
        <v>18.291117965025407</v>
      </c>
      <c r="G265" s="16">
        <f t="shared" si="7"/>
        <v>17.77192260310207</v>
      </c>
      <c r="H265" s="16">
        <f t="shared" si="7"/>
        <v>17.799860457149062</v>
      </c>
    </row>
    <row r="266" spans="1:8" ht="32.25" customHeight="1" x14ac:dyDescent="0.4">
      <c r="A266" s="22" t="s">
        <v>12</v>
      </c>
      <c r="B266" s="16"/>
      <c r="C266" s="16">
        <f>SUM([8]RNBD!AK12:AN12)/SUM([8]RNBD!$AK$8:$AN$8)*100</f>
        <v>0.59494832992394375</v>
      </c>
      <c r="D266" s="16">
        <f t="shared" si="7"/>
        <v>0.69511692346043585</v>
      </c>
      <c r="E266" s="16">
        <f t="shared" si="7"/>
        <v>0.6798405901686968</v>
      </c>
      <c r="F266" s="16">
        <f t="shared" si="7"/>
        <v>0.67099657386074119</v>
      </c>
      <c r="G266" s="16">
        <f t="shared" si="7"/>
        <v>0.72998913344148531</v>
      </c>
      <c r="H266" s="16">
        <f t="shared" si="7"/>
        <v>0.75982614242005186</v>
      </c>
    </row>
    <row r="267" spans="1:8" ht="32.25" customHeight="1" x14ac:dyDescent="0.4">
      <c r="A267" s="19" t="s">
        <v>8</v>
      </c>
      <c r="B267" s="16"/>
      <c r="C267" s="16">
        <f>SUM([8]RNBD!AK13:AN13)/SUM([8]RNBD!$AK$8:$AN$8)*100</f>
        <v>26.09438345157945</v>
      </c>
      <c r="D267" s="16">
        <f t="shared" si="7"/>
        <v>26.029012742212291</v>
      </c>
      <c r="E267" s="16">
        <f t="shared" si="7"/>
        <v>26.030732286980964</v>
      </c>
      <c r="F267" s="16">
        <f t="shared" si="7"/>
        <v>26.026144656850359</v>
      </c>
      <c r="G267" s="16">
        <f t="shared" si="7"/>
        <v>26.360392604870359</v>
      </c>
      <c r="H267" s="16">
        <f t="shared" si="7"/>
        <v>24.798031916597381</v>
      </c>
    </row>
    <row r="268" spans="1:8" ht="26.25" x14ac:dyDescent="0.4">
      <c r="A268" s="19" t="s">
        <v>11</v>
      </c>
      <c r="B268" s="16"/>
      <c r="C268" s="16">
        <f>SUM([8]RNBD!AK13:AN13)/SUM([8]RNBD!$AK$4:$AN$4)*100</f>
        <v>27.603218068636</v>
      </c>
      <c r="D268" s="16">
        <f>D239/D231*100</f>
        <v>27.256184338336247</v>
      </c>
      <c r="E268" s="16">
        <f>E239/E231*100</f>
        <v>27.173674582767397</v>
      </c>
      <c r="F268" s="16">
        <f>F239/F231*100</f>
        <v>27.611049938523717</v>
      </c>
      <c r="G268" s="16">
        <f>G239/G231*100</f>
        <v>28.183681682430826</v>
      </c>
      <c r="H268" s="16">
        <f>H239/H231*100</f>
        <v>26.773435937685598</v>
      </c>
    </row>
    <row r="269" spans="1:8" ht="33" customHeight="1" x14ac:dyDescent="0.4">
      <c r="A269" s="21" t="s">
        <v>10</v>
      </c>
      <c r="B269" s="16"/>
      <c r="C269" s="16"/>
      <c r="D269" s="16"/>
      <c r="E269" s="16"/>
      <c r="F269" s="16"/>
      <c r="G269" s="16"/>
      <c r="H269" s="16"/>
    </row>
    <row r="270" spans="1:8" ht="33" customHeight="1" x14ac:dyDescent="0.4">
      <c r="A270" s="17" t="s">
        <v>9</v>
      </c>
      <c r="B270" s="16"/>
      <c r="C270" s="20">
        <f>AVERAGE([9]CCN!AK7:AN7)</f>
        <v>298307.75</v>
      </c>
      <c r="D270" s="20">
        <f>[9]CCN!AO7</f>
        <v>325776</v>
      </c>
      <c r="E270" s="20">
        <f>[9]CCN!AP7</f>
        <v>336909</v>
      </c>
      <c r="F270" s="20">
        <f>[9]CCN!AQ7</f>
        <v>318214</v>
      </c>
      <c r="G270" s="20">
        <f>[9]CCN!AR7</f>
        <v>359265</v>
      </c>
      <c r="H270" s="20">
        <f>[9]CCN!AS7</f>
        <v>356129</v>
      </c>
    </row>
    <row r="271" spans="1:8" ht="33" customHeight="1" x14ac:dyDescent="0.4">
      <c r="A271" s="19" t="s">
        <v>8</v>
      </c>
      <c r="B271" s="16"/>
      <c r="C271" s="18">
        <f>AVERAGE([9]CCN!AK5:AN5)</f>
        <v>298302.25</v>
      </c>
      <c r="D271" s="18">
        <f>[9]CCN!AO5</f>
        <v>325776</v>
      </c>
      <c r="E271" s="18">
        <f>[9]CCN!AP5</f>
        <v>336909</v>
      </c>
      <c r="F271" s="18">
        <f>[9]CCN!AQ5</f>
        <v>318211</v>
      </c>
      <c r="G271" s="18">
        <f>[9]CCN!AR5</f>
        <v>359265</v>
      </c>
      <c r="H271" s="18">
        <f>[9]CCN!AS5</f>
        <v>356129</v>
      </c>
    </row>
    <row r="272" spans="1:8" ht="33" customHeight="1" x14ac:dyDescent="0.4">
      <c r="A272" s="19" t="s">
        <v>7</v>
      </c>
      <c r="B272" s="16"/>
      <c r="C272" s="18">
        <f>AVERAGE([9]CCN!AK6:AN6)</f>
        <v>5.5</v>
      </c>
      <c r="D272" s="18">
        <f>[9]CCN!AO6</f>
        <v>0</v>
      </c>
      <c r="E272" s="18">
        <f>[9]CCN!AP6</f>
        <v>0</v>
      </c>
      <c r="F272" s="18">
        <f>[9]CCN!AQ6</f>
        <v>3</v>
      </c>
      <c r="G272" s="18">
        <f>[9]CCN!AR6</f>
        <v>0</v>
      </c>
      <c r="H272" s="18">
        <f>[9]CCN!AS6</f>
        <v>0</v>
      </c>
    </row>
    <row r="273" spans="1:8" ht="33" customHeight="1" x14ac:dyDescent="0.4">
      <c r="A273" s="17" t="s">
        <v>6</v>
      </c>
      <c r="B273" s="16"/>
      <c r="C273" s="20">
        <f>AVERAGE([9]CCN!AK13:AN13)</f>
        <v>298307.75</v>
      </c>
      <c r="D273" s="20">
        <f>[9]CCN!AO13</f>
        <v>325776</v>
      </c>
      <c r="E273" s="20">
        <f>[9]CCN!AP13</f>
        <v>336909</v>
      </c>
      <c r="F273" s="20">
        <f>[9]CCN!AQ13</f>
        <v>318214</v>
      </c>
      <c r="G273" s="20">
        <f>[9]CCN!AR13</f>
        <v>359265</v>
      </c>
      <c r="H273" s="20">
        <f>[9]CCN!AS13</f>
        <v>356129</v>
      </c>
    </row>
    <row r="274" spans="1:8" ht="33" customHeight="1" x14ac:dyDescent="0.4">
      <c r="A274" s="19" t="s">
        <v>5</v>
      </c>
      <c r="B274" s="16"/>
      <c r="C274" s="18">
        <f>AVERAGE([9]CCN!AK9:AN9)</f>
        <v>296644</v>
      </c>
      <c r="D274" s="18">
        <f>[9]CCN!AO9</f>
        <v>332976</v>
      </c>
      <c r="E274" s="18">
        <f>[9]CCN!AP9</f>
        <v>337145</v>
      </c>
      <c r="F274" s="18">
        <f>[9]CCN!AQ9</f>
        <v>302245</v>
      </c>
      <c r="G274" s="18">
        <f>[9]CCN!AR9</f>
        <v>335620</v>
      </c>
      <c r="H274" s="18">
        <f>[9]CCN!AS9</f>
        <v>360825</v>
      </c>
    </row>
    <row r="275" spans="1:8" ht="33" customHeight="1" x14ac:dyDescent="0.4">
      <c r="A275" s="19" t="s">
        <v>4</v>
      </c>
      <c r="B275" s="16"/>
      <c r="C275" s="18">
        <f>AVERAGE([9]CCN!AK10:AN10)</f>
        <v>37782</v>
      </c>
      <c r="D275" s="18">
        <f>[9]CCN!AO10</f>
        <v>48798</v>
      </c>
      <c r="E275" s="18">
        <f>[9]CCN!AP10</f>
        <v>40024</v>
      </c>
      <c r="F275" s="18">
        <f>[9]CCN!AQ10</f>
        <v>27596</v>
      </c>
      <c r="G275" s="18">
        <f>[9]CCN!AR10</f>
        <v>51484</v>
      </c>
      <c r="H275" s="18">
        <f>[9]CCN!AS10</f>
        <v>39746</v>
      </c>
    </row>
    <row r="276" spans="1:8" ht="33" customHeight="1" x14ac:dyDescent="0.4">
      <c r="A276" s="19" t="s">
        <v>3</v>
      </c>
      <c r="B276" s="16"/>
      <c r="C276" s="18">
        <f>AVERAGE([9]CCN!AK12:AN12)</f>
        <v>-38430.75</v>
      </c>
      <c r="D276" s="18">
        <f>[9]CCN!AO12</f>
        <v>-58368</v>
      </c>
      <c r="E276" s="18">
        <f>[9]CCN!AP12</f>
        <v>-42418</v>
      </c>
      <c r="F276" s="18">
        <f>[9]CCN!AQ12</f>
        <v>-13434</v>
      </c>
      <c r="G276" s="18">
        <f>[9]CCN!AR12</f>
        <v>-29928</v>
      </c>
      <c r="H276" s="18">
        <f>[9]CCN!AS12</f>
        <v>-46963</v>
      </c>
    </row>
    <row r="277" spans="1:8" ht="33" customHeight="1" x14ac:dyDescent="0.4">
      <c r="A277" s="17" t="s">
        <v>2</v>
      </c>
      <c r="B277" s="16"/>
      <c r="C277" s="15">
        <f>SUM([9]CCN!AK12:AN12)/SUM([8]RNBD!$AK$4:$AN$4)*100</f>
        <v>-3.5561661797429722</v>
      </c>
      <c r="D277" s="15">
        <f>D276/D231*100</f>
        <v>-4.8833829608688486</v>
      </c>
      <c r="E277" s="15">
        <f>E276/E231*100</f>
        <v>-3.4212589406986087</v>
      </c>
      <c r="F277" s="15">
        <f>F276/F231*100</f>
        <v>-1.1656631759245522</v>
      </c>
      <c r="G277" s="15">
        <f>G276/G231*100</f>
        <v>-2.3477968223784385</v>
      </c>
      <c r="H277" s="15">
        <f>H276/H231*100</f>
        <v>-3.5306332029728797</v>
      </c>
    </row>
    <row r="278" spans="1:8" ht="26.25" x14ac:dyDescent="0.4">
      <c r="A278" s="14"/>
      <c r="B278" s="14"/>
      <c r="C278" s="14"/>
      <c r="D278" s="13"/>
      <c r="E278" s="13"/>
      <c r="F278" s="13"/>
      <c r="G278" s="13"/>
      <c r="H278" s="13"/>
    </row>
    <row r="279" spans="1:8" x14ac:dyDescent="0.25">
      <c r="A279" s="13"/>
      <c r="B279" s="13"/>
      <c r="C279" s="13"/>
      <c r="D279" s="13"/>
      <c r="E279" s="13"/>
      <c r="F279" s="13"/>
      <c r="G279" s="13"/>
      <c r="H279" s="13"/>
    </row>
    <row r="280" spans="1:8" ht="20.25" customHeight="1" x14ac:dyDescent="0.25">
      <c r="A280" s="13"/>
      <c r="B280" s="13"/>
      <c r="C280" s="13"/>
      <c r="D280" s="13"/>
      <c r="E280" s="13"/>
      <c r="F280" s="13"/>
      <c r="G280" s="13"/>
      <c r="H280" s="13"/>
    </row>
    <row r="281" spans="1:8" ht="20.25" customHeight="1" x14ac:dyDescent="0.25">
      <c r="A281" s="13"/>
      <c r="B281" s="13"/>
      <c r="C281" s="13"/>
      <c r="D281" s="13"/>
      <c r="E281" s="13"/>
      <c r="F281" s="13"/>
      <c r="G281" s="13"/>
      <c r="H281" s="13"/>
    </row>
    <row r="282" spans="1:8" ht="20.25" customHeight="1" x14ac:dyDescent="0.25">
      <c r="A282" s="13"/>
      <c r="B282" s="13"/>
      <c r="C282" s="13"/>
      <c r="D282" s="13"/>
      <c r="E282" s="13"/>
      <c r="F282" s="13"/>
      <c r="G282" s="13"/>
      <c r="H282" s="13"/>
    </row>
    <row r="283" spans="1:8" ht="20.25" customHeight="1" x14ac:dyDescent="0.25">
      <c r="A283" s="13"/>
      <c r="B283" s="13"/>
      <c r="C283" s="13"/>
      <c r="D283" s="13"/>
      <c r="E283" s="13"/>
      <c r="F283" s="13"/>
      <c r="G283" s="13"/>
      <c r="H283" s="13"/>
    </row>
    <row r="284" spans="1:8" ht="20.25" customHeight="1" x14ac:dyDescent="0.25">
      <c r="A284" s="13"/>
      <c r="B284" s="13"/>
      <c r="C284" s="13"/>
      <c r="D284" s="13"/>
      <c r="E284" s="13"/>
      <c r="F284" s="13"/>
      <c r="G284" s="13"/>
      <c r="H284" s="13"/>
    </row>
    <row r="285" spans="1:8" ht="20.25" customHeight="1" x14ac:dyDescent="0.25">
      <c r="A285" s="13"/>
      <c r="B285" s="13"/>
      <c r="C285" s="13"/>
      <c r="D285" s="13"/>
      <c r="E285" s="13"/>
      <c r="F285" s="13"/>
      <c r="G285" s="13"/>
      <c r="H285" s="13"/>
    </row>
    <row r="286" spans="1:8" ht="20.25" customHeight="1" x14ac:dyDescent="0.25">
      <c r="A286" s="13"/>
      <c r="B286" s="13"/>
      <c r="C286" s="13"/>
      <c r="D286" s="13"/>
      <c r="E286" s="13"/>
      <c r="F286" s="13"/>
      <c r="G286" s="13"/>
      <c r="H286" s="13"/>
    </row>
    <row r="287" spans="1:8" ht="20.25" customHeight="1" x14ac:dyDescent="0.25">
      <c r="A287" s="13"/>
      <c r="B287" s="13"/>
      <c r="C287" s="13"/>
      <c r="D287" s="13"/>
      <c r="E287" s="13"/>
      <c r="F287" s="13"/>
      <c r="G287" s="13"/>
      <c r="H287" s="13"/>
    </row>
    <row r="288" spans="1:8" ht="20.25" customHeight="1" x14ac:dyDescent="0.25">
      <c r="A288" s="13"/>
      <c r="B288" s="13"/>
      <c r="C288" s="13"/>
      <c r="D288" s="13"/>
      <c r="E288" s="13"/>
      <c r="F288" s="13"/>
      <c r="G288" s="13"/>
      <c r="H288" s="13"/>
    </row>
    <row r="289" spans="1:8" ht="20.25" customHeight="1" x14ac:dyDescent="0.25">
      <c r="A289" s="13"/>
      <c r="B289" s="13"/>
      <c r="C289" s="13"/>
      <c r="D289" s="13"/>
      <c r="E289" s="13"/>
      <c r="F289" s="13"/>
      <c r="G289" s="13"/>
      <c r="H289" s="13"/>
    </row>
    <row r="290" spans="1:8" ht="20.25" customHeight="1" x14ac:dyDescent="0.25">
      <c r="A290" s="13"/>
      <c r="B290" s="13"/>
      <c r="C290" s="13"/>
      <c r="D290" s="13"/>
      <c r="E290" s="13"/>
      <c r="F290" s="13"/>
      <c r="G290" s="13"/>
      <c r="H290" s="13"/>
    </row>
    <row r="291" spans="1:8" ht="20.25" customHeight="1" x14ac:dyDescent="0.25">
      <c r="A291" s="13"/>
      <c r="B291" s="13"/>
      <c r="C291" s="13"/>
      <c r="D291" s="13"/>
      <c r="E291" s="13"/>
      <c r="F291" s="13"/>
      <c r="G291" s="13"/>
      <c r="H291" s="13"/>
    </row>
    <row r="292" spans="1:8" ht="20.25" customHeight="1" x14ac:dyDescent="0.25">
      <c r="A292" s="13"/>
      <c r="B292" s="13"/>
      <c r="C292" s="13"/>
      <c r="D292" s="13"/>
      <c r="E292" s="13"/>
      <c r="F292" s="13"/>
      <c r="G292" s="13"/>
      <c r="H292" s="13"/>
    </row>
    <row r="293" spans="1:8" ht="20.25" customHeight="1" x14ac:dyDescent="0.25">
      <c r="A293" s="13"/>
      <c r="B293" s="13"/>
      <c r="C293" s="13"/>
      <c r="D293" s="13"/>
      <c r="E293" s="13"/>
      <c r="F293" s="13"/>
      <c r="G293" s="13"/>
      <c r="H293" s="13"/>
    </row>
    <row r="294" spans="1:8" ht="20.25" customHeight="1" x14ac:dyDescent="0.25">
      <c r="A294" s="13"/>
      <c r="B294" s="13"/>
      <c r="C294" s="13"/>
      <c r="D294" s="13"/>
      <c r="E294" s="13"/>
      <c r="F294" s="13"/>
      <c r="G294" s="13"/>
      <c r="H294" s="13"/>
    </row>
    <row r="295" spans="1:8" ht="20.25" customHeight="1" x14ac:dyDescent="0.25">
      <c r="A295" s="13"/>
      <c r="B295" s="13"/>
      <c r="C295" s="13"/>
      <c r="D295" s="13"/>
      <c r="E295" s="13"/>
      <c r="F295" s="13"/>
      <c r="G295" s="13"/>
      <c r="H295" s="13"/>
    </row>
    <row r="296" spans="1:8" ht="20.25" customHeight="1" x14ac:dyDescent="0.25">
      <c r="A296" s="13"/>
      <c r="B296" s="13"/>
      <c r="C296" s="13"/>
      <c r="D296" s="13"/>
      <c r="E296" s="13"/>
      <c r="F296" s="13"/>
      <c r="G296" s="13"/>
      <c r="H296" s="13"/>
    </row>
    <row r="297" spans="1:8" ht="20.25" customHeight="1" x14ac:dyDescent="0.25">
      <c r="A297" s="13"/>
      <c r="B297" s="13"/>
      <c r="C297" s="13"/>
      <c r="D297" s="13"/>
      <c r="E297" s="13"/>
      <c r="F297" s="13"/>
      <c r="G297" s="13"/>
      <c r="H297" s="13"/>
    </row>
    <row r="298" spans="1:8" ht="20.25" customHeight="1" x14ac:dyDescent="0.25">
      <c r="A298" s="13"/>
      <c r="B298" s="13"/>
      <c r="C298" s="13"/>
      <c r="D298" s="13"/>
      <c r="E298" s="13"/>
      <c r="F298" s="13"/>
      <c r="G298" s="13"/>
      <c r="H298" s="13"/>
    </row>
    <row r="299" spans="1:8" ht="20.25" customHeight="1" x14ac:dyDescent="0.25">
      <c r="A299" s="13"/>
      <c r="B299" s="13"/>
      <c r="C299" s="13"/>
      <c r="D299" s="13"/>
      <c r="E299" s="13"/>
      <c r="F299" s="13"/>
      <c r="G299" s="13"/>
      <c r="H299" s="13"/>
    </row>
    <row r="300" spans="1:8" ht="20.25" customHeight="1" x14ac:dyDescent="0.25">
      <c r="A300" s="13"/>
      <c r="B300" s="13"/>
      <c r="C300" s="13"/>
      <c r="D300" s="13"/>
      <c r="E300" s="13"/>
      <c r="F300" s="13"/>
      <c r="G300" s="13"/>
      <c r="H300" s="13"/>
    </row>
    <row r="301" spans="1:8" ht="20.25" customHeight="1" x14ac:dyDescent="0.25">
      <c r="A301" s="13"/>
      <c r="B301" s="13"/>
      <c r="C301" s="13"/>
      <c r="D301" s="13"/>
      <c r="E301" s="13"/>
      <c r="F301" s="13"/>
      <c r="G301" s="13"/>
      <c r="H301" s="13"/>
    </row>
    <row r="302" spans="1:8" ht="20.25" customHeight="1" x14ac:dyDescent="0.25">
      <c r="A302" s="13"/>
      <c r="B302" s="13"/>
      <c r="C302" s="13"/>
      <c r="D302" s="13"/>
      <c r="E302" s="13"/>
      <c r="F302" s="13"/>
      <c r="G302" s="13"/>
      <c r="H302" s="13"/>
    </row>
    <row r="303" spans="1:8" ht="20.25" customHeight="1" x14ac:dyDescent="0.25">
      <c r="A303" s="13"/>
      <c r="B303" s="13"/>
      <c r="C303" s="13"/>
      <c r="D303" s="13"/>
      <c r="E303" s="13"/>
      <c r="F303" s="13"/>
      <c r="G303" s="13"/>
      <c r="H303" s="13"/>
    </row>
    <row r="304" spans="1:8" ht="20.25" customHeight="1" x14ac:dyDescent="0.25">
      <c r="A304" s="13"/>
      <c r="B304" s="13"/>
      <c r="C304" s="13"/>
      <c r="D304" s="13"/>
      <c r="E304" s="13"/>
      <c r="F304" s="13"/>
      <c r="G304" s="13"/>
      <c r="H304" s="13"/>
    </row>
    <row r="305" spans="1:8" ht="20.25" customHeight="1" x14ac:dyDescent="0.25">
      <c r="A305" s="13"/>
      <c r="B305" s="13"/>
      <c r="C305" s="13"/>
      <c r="D305" s="13"/>
      <c r="E305" s="13"/>
      <c r="F305" s="13"/>
      <c r="G305" s="13"/>
      <c r="H305" s="13"/>
    </row>
    <row r="306" spans="1:8" ht="20.25" customHeight="1" x14ac:dyDescent="0.25">
      <c r="A306" s="13"/>
      <c r="B306" s="13"/>
      <c r="C306" s="13"/>
      <c r="D306" s="13"/>
      <c r="E306" s="13"/>
      <c r="F306" s="13"/>
      <c r="G306" s="13"/>
      <c r="H306" s="13"/>
    </row>
    <row r="307" spans="1:8" ht="20.25" customHeight="1" x14ac:dyDescent="0.25">
      <c r="A307" s="13"/>
      <c r="B307" s="13"/>
      <c r="C307" s="13"/>
      <c r="D307" s="13"/>
      <c r="E307" s="13"/>
      <c r="F307" s="13"/>
      <c r="G307" s="13"/>
      <c r="H307" s="13"/>
    </row>
    <row r="308" spans="1:8" ht="20.25" customHeight="1" x14ac:dyDescent="0.25">
      <c r="A308" s="13"/>
      <c r="B308" s="13"/>
      <c r="C308" s="13"/>
      <c r="D308" s="13"/>
      <c r="E308" s="13"/>
      <c r="F308" s="13"/>
      <c r="G308" s="13"/>
      <c r="H308" s="13"/>
    </row>
    <row r="309" spans="1:8" ht="20.25" customHeight="1" x14ac:dyDescent="0.25">
      <c r="A309" s="13"/>
      <c r="B309" s="13"/>
      <c r="C309" s="13"/>
      <c r="D309" s="13"/>
      <c r="E309" s="13"/>
      <c r="F309" s="13"/>
      <c r="G309" s="13"/>
      <c r="H309" s="13"/>
    </row>
    <row r="310" spans="1:8" ht="20.25" customHeight="1" x14ac:dyDescent="0.25">
      <c r="A310" s="13"/>
      <c r="B310" s="13"/>
      <c r="C310" s="13"/>
      <c r="D310" s="13"/>
      <c r="E310" s="13"/>
      <c r="F310" s="13"/>
      <c r="G310" s="13"/>
      <c r="H310" s="13"/>
    </row>
    <row r="311" spans="1:8" ht="20.25" customHeight="1" x14ac:dyDescent="0.25">
      <c r="A311" s="13"/>
      <c r="B311" s="13"/>
      <c r="C311" s="13"/>
      <c r="D311" s="13"/>
      <c r="E311" s="13"/>
      <c r="F311" s="13"/>
      <c r="G311" s="13"/>
      <c r="H311" s="13"/>
    </row>
    <row r="312" spans="1:8" ht="20.25" customHeight="1" x14ac:dyDescent="0.25">
      <c r="A312" s="13"/>
      <c r="B312" s="13"/>
      <c r="C312" s="13"/>
      <c r="D312" s="13"/>
      <c r="E312" s="13"/>
      <c r="F312" s="13"/>
      <c r="G312" s="13"/>
      <c r="H312" s="13"/>
    </row>
    <row r="313" spans="1:8" ht="20.25" customHeight="1" x14ac:dyDescent="0.25">
      <c r="A313" s="13"/>
      <c r="B313" s="13"/>
      <c r="C313" s="13"/>
      <c r="D313" s="13"/>
      <c r="E313" s="13"/>
      <c r="F313" s="13"/>
      <c r="G313" s="13"/>
      <c r="H313" s="13"/>
    </row>
    <row r="314" spans="1:8" ht="20.25" customHeight="1" x14ac:dyDescent="0.25">
      <c r="A314" s="13"/>
      <c r="B314" s="13"/>
      <c r="C314" s="13"/>
      <c r="D314" s="13"/>
      <c r="E314" s="13"/>
      <c r="F314" s="13"/>
      <c r="G314" s="13"/>
      <c r="H314" s="13"/>
    </row>
    <row r="315" spans="1:8" ht="20.25" customHeight="1" x14ac:dyDescent="0.25">
      <c r="A315" s="13"/>
      <c r="B315" s="13"/>
      <c r="C315" s="13"/>
      <c r="D315" s="13"/>
      <c r="E315" s="13"/>
      <c r="F315" s="13"/>
      <c r="G315" s="13"/>
      <c r="H315" s="13"/>
    </row>
    <row r="316" spans="1:8" ht="20.25" customHeight="1" x14ac:dyDescent="0.25">
      <c r="A316" s="13"/>
      <c r="B316" s="13"/>
      <c r="C316" s="13"/>
      <c r="D316" s="13"/>
      <c r="E316" s="13"/>
      <c r="F316" s="13"/>
      <c r="G316" s="13"/>
      <c r="H316" s="13"/>
    </row>
    <row r="317" spans="1:8" ht="20.25" customHeight="1" x14ac:dyDescent="0.25">
      <c r="A317" s="13"/>
      <c r="B317" s="13"/>
      <c r="C317" s="13"/>
      <c r="D317" s="13"/>
      <c r="E317" s="13"/>
      <c r="F317" s="13"/>
      <c r="G317" s="13"/>
      <c r="H317" s="13"/>
    </row>
    <row r="318" spans="1:8" ht="20.25" customHeight="1" x14ac:dyDescent="0.25">
      <c r="A318" s="13"/>
      <c r="B318" s="13"/>
      <c r="C318" s="13"/>
      <c r="D318" s="13"/>
      <c r="E318" s="13"/>
      <c r="F318" s="13"/>
      <c r="G318" s="13"/>
      <c r="H318" s="13"/>
    </row>
    <row r="319" spans="1:8" ht="20.25" customHeight="1" x14ac:dyDescent="0.25">
      <c r="A319" s="13"/>
      <c r="B319" s="13"/>
      <c r="C319" s="13"/>
      <c r="D319" s="13"/>
      <c r="E319" s="13"/>
      <c r="F319" s="13"/>
      <c r="G319" s="13"/>
      <c r="H319" s="13"/>
    </row>
    <row r="320" spans="1:8" ht="20.25" customHeight="1" x14ac:dyDescent="0.25">
      <c r="A320" s="13"/>
      <c r="B320" s="13"/>
      <c r="C320" s="13"/>
      <c r="D320" s="13"/>
      <c r="E320" s="13"/>
      <c r="F320" s="13"/>
      <c r="G320" s="13"/>
      <c r="H320" s="13"/>
    </row>
    <row r="321" spans="1:8" ht="20.25" customHeight="1" x14ac:dyDescent="0.25">
      <c r="A321" s="13"/>
      <c r="B321" s="13"/>
      <c r="C321" s="13"/>
      <c r="D321" s="13"/>
      <c r="E321" s="13"/>
      <c r="F321" s="13"/>
      <c r="G321" s="13"/>
      <c r="H321" s="13"/>
    </row>
    <row r="322" spans="1:8" ht="20.25" customHeight="1" x14ac:dyDescent="0.25">
      <c r="A322" s="13"/>
      <c r="B322" s="13"/>
      <c r="C322" s="13"/>
      <c r="D322" s="13"/>
      <c r="E322" s="13"/>
      <c r="F322" s="13"/>
      <c r="G322" s="13"/>
      <c r="H322" s="13"/>
    </row>
    <row r="323" spans="1:8" ht="20.25" customHeight="1" x14ac:dyDescent="0.25">
      <c r="A323" s="13"/>
      <c r="B323" s="13"/>
      <c r="C323" s="13"/>
      <c r="D323" s="13"/>
      <c r="E323" s="13"/>
      <c r="F323" s="13"/>
      <c r="G323" s="13"/>
      <c r="H323" s="13"/>
    </row>
    <row r="324" spans="1:8" ht="20.25" customHeight="1" x14ac:dyDescent="0.25">
      <c r="A324" s="13"/>
      <c r="B324" s="13"/>
      <c r="C324" s="13"/>
      <c r="D324" s="13"/>
      <c r="E324" s="13"/>
      <c r="F324" s="13"/>
      <c r="G324" s="13"/>
      <c r="H324" s="13"/>
    </row>
    <row r="325" spans="1:8" ht="20.25" customHeight="1" x14ac:dyDescent="0.25">
      <c r="A325" s="13"/>
      <c r="B325" s="13"/>
      <c r="C325" s="13"/>
      <c r="D325" s="13"/>
      <c r="E325" s="13"/>
      <c r="F325" s="13"/>
      <c r="G325" s="13"/>
      <c r="H325" s="13"/>
    </row>
    <row r="326" spans="1:8" ht="20.25" customHeight="1" x14ac:dyDescent="0.25">
      <c r="A326" s="13"/>
      <c r="B326" s="13"/>
      <c r="C326" s="13"/>
      <c r="D326" s="13"/>
      <c r="E326" s="13"/>
      <c r="F326" s="13"/>
      <c r="G326" s="13"/>
      <c r="H326" s="13"/>
    </row>
    <row r="327" spans="1:8" ht="20.25" customHeight="1" x14ac:dyDescent="0.25">
      <c r="A327" s="13"/>
      <c r="B327" s="13"/>
      <c r="C327" s="13"/>
      <c r="D327" s="13"/>
      <c r="E327" s="13"/>
      <c r="F327" s="13"/>
      <c r="G327" s="13"/>
      <c r="H327" s="13"/>
    </row>
    <row r="328" spans="1:8" ht="20.25" customHeight="1" x14ac:dyDescent="0.25">
      <c r="A328" s="13"/>
      <c r="B328" s="13"/>
      <c r="C328" s="13"/>
      <c r="D328" s="13"/>
      <c r="E328" s="13"/>
      <c r="F328" s="13"/>
      <c r="G328" s="13"/>
      <c r="H328" s="13"/>
    </row>
    <row r="329" spans="1:8" ht="20.25" customHeight="1" x14ac:dyDescent="0.25">
      <c r="A329" s="13"/>
      <c r="B329" s="13"/>
      <c r="C329" s="13"/>
      <c r="D329" s="13"/>
      <c r="E329" s="13"/>
      <c r="F329" s="13"/>
      <c r="G329" s="13"/>
      <c r="H329" s="13"/>
    </row>
    <row r="330" spans="1:8" ht="20.25" customHeight="1" x14ac:dyDescent="0.25">
      <c r="A330" s="13"/>
      <c r="B330" s="13"/>
      <c r="C330" s="13"/>
      <c r="D330" s="13"/>
      <c r="E330" s="13"/>
      <c r="F330" s="13"/>
      <c r="G330" s="13"/>
      <c r="H330" s="13"/>
    </row>
    <row r="331" spans="1:8" ht="2.25" customHeight="1" x14ac:dyDescent="0.25">
      <c r="A331" s="13"/>
      <c r="B331" s="13"/>
      <c r="C331" s="13"/>
      <c r="D331" s="13"/>
      <c r="E331" s="13"/>
      <c r="F331" s="13"/>
      <c r="G331" s="13"/>
      <c r="H331" s="13"/>
    </row>
    <row r="332" spans="1:8" ht="2.25" customHeight="1" x14ac:dyDescent="0.25">
      <c r="A332" s="13"/>
      <c r="B332" s="13"/>
      <c r="C332" s="13"/>
      <c r="D332" s="13"/>
      <c r="E332" s="13"/>
      <c r="F332" s="13"/>
      <c r="G332" s="13"/>
      <c r="H332" s="13"/>
    </row>
    <row r="333" spans="1:8" ht="2.25" customHeight="1" x14ac:dyDescent="0.25">
      <c r="A333" s="13"/>
      <c r="B333" s="13"/>
      <c r="C333" s="13"/>
      <c r="D333" s="13"/>
      <c r="E333" s="13"/>
      <c r="F333" s="13"/>
      <c r="G333" s="13"/>
      <c r="H333" s="13"/>
    </row>
    <row r="334" spans="1:8" ht="20.25" customHeight="1" x14ac:dyDescent="0.25">
      <c r="A334" s="13"/>
      <c r="B334" s="13"/>
      <c r="C334" s="13"/>
      <c r="D334" s="13"/>
      <c r="E334" s="13"/>
      <c r="F334" s="13"/>
      <c r="G334" s="13"/>
      <c r="H334" s="13"/>
    </row>
    <row r="335" spans="1:8" ht="20.25" customHeight="1" x14ac:dyDescent="0.25">
      <c r="A335" s="13"/>
      <c r="B335" s="13"/>
      <c r="C335" s="13"/>
      <c r="D335" s="13"/>
      <c r="E335" s="13"/>
      <c r="F335" s="13"/>
      <c r="G335" s="13"/>
      <c r="H335" s="13"/>
    </row>
    <row r="336" spans="1:8" ht="20.25" customHeight="1" x14ac:dyDescent="0.25">
      <c r="A336" s="13"/>
      <c r="B336" s="13"/>
      <c r="C336" s="13"/>
      <c r="D336" s="13"/>
      <c r="E336" s="13"/>
      <c r="F336" s="13"/>
      <c r="G336" s="13"/>
      <c r="H336" s="13"/>
    </row>
    <row r="337" spans="1:8" ht="22.5" customHeight="1" x14ac:dyDescent="0.3">
      <c r="A337" s="12"/>
      <c r="B337" s="6"/>
      <c r="C337" s="11"/>
      <c r="D337" s="2"/>
      <c r="E337" s="2"/>
      <c r="F337" s="2"/>
      <c r="G337" s="2"/>
      <c r="H337" s="2"/>
    </row>
    <row r="338" spans="1:8" ht="6.75" customHeight="1" x14ac:dyDescent="0.3">
      <c r="A338" s="10"/>
      <c r="B338" s="6"/>
      <c r="C338" s="5"/>
      <c r="D338" s="2"/>
      <c r="E338" s="2"/>
      <c r="F338" s="2"/>
      <c r="G338" s="2"/>
      <c r="H338" s="2"/>
    </row>
    <row r="339" spans="1:8" ht="22.5" customHeight="1" x14ac:dyDescent="0.3">
      <c r="A339" s="9" t="s">
        <v>1</v>
      </c>
      <c r="B339" s="6"/>
      <c r="C339" s="5"/>
      <c r="D339" s="2"/>
      <c r="E339" s="2"/>
      <c r="F339" s="2"/>
      <c r="G339" s="2"/>
      <c r="H339" s="2"/>
    </row>
    <row r="340" spans="1:8" ht="22.5" customHeight="1" x14ac:dyDescent="0.3">
      <c r="A340" s="8" t="s">
        <v>0</v>
      </c>
      <c r="B340" s="6"/>
      <c r="C340" s="5"/>
      <c r="D340" s="2"/>
      <c r="E340" s="2"/>
      <c r="F340" s="2"/>
      <c r="G340" s="2"/>
      <c r="H340" s="2"/>
    </row>
    <row r="341" spans="1:8" ht="9" customHeight="1" x14ac:dyDescent="0.3">
      <c r="A341" s="7"/>
      <c r="B341" s="6"/>
      <c r="C341" s="5"/>
      <c r="D341" s="2"/>
      <c r="E341" s="2"/>
      <c r="F341" s="2"/>
      <c r="G341" s="2"/>
      <c r="H341" s="2"/>
    </row>
    <row r="342" spans="1:8" ht="6" customHeight="1" x14ac:dyDescent="0.25">
      <c r="A342" s="4"/>
      <c r="B342" s="3"/>
      <c r="C342" s="3"/>
      <c r="D342" s="2"/>
      <c r="E342" s="2"/>
      <c r="F342" s="2"/>
      <c r="G342" s="2"/>
      <c r="H342" s="2"/>
    </row>
  </sheetData>
  <pageMargins left="0.31496062992125984" right="0.19685039370078741" top="0.43307086614173229" bottom="0.39370078740157483" header="0.27559055118110237" footer="0.15748031496062992"/>
  <pageSetup paperSize="9" scale="40" firstPageNumber="2" orientation="portrait" useFirstPageNumber="1" r:id="rId1"/>
  <headerFooter alignWithMargins="0">
    <oddFooter>&amp;C&amp;"Times New Roman,Normal"&amp;26&amp;P</oddFooter>
  </headerFooter>
  <rowBreaks count="5" manualBreakCount="5">
    <brk id="64" max="8" man="1"/>
    <brk id="126" max="8" man="1"/>
    <brk id="197" max="8" man="1"/>
    <brk id="256" max="16383" man="1"/>
    <brk id="3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MAJ site(Comptes nationaux)</vt:lpstr>
      <vt:lpstr>'MAJ site(Comptes nationaux)'!Zone_d_impression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Rajia LAAOUJ</dc:creator>
  <cp:lastModifiedBy>Rajia LAAOUJ</cp:lastModifiedBy>
  <dcterms:created xsi:type="dcterms:W3CDTF">2023-10-11T08:25:02Z</dcterms:created>
  <dcterms:modified xsi:type="dcterms:W3CDTF">2023-10-27T14:25:00Z</dcterms:modified>
</cp:coreProperties>
</file>