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ew code\"/>
    </mc:Choice>
  </mc:AlternateContent>
  <bookViews>
    <workbookView xWindow="-108" yWindow="-108" windowWidth="23256" windowHeight="13176" activeTab="10"/>
  </bookViews>
  <sheets>
    <sheet name="Sheet1" sheetId="1" r:id="rId1"/>
    <sheet name="test" sheetId="9" r:id="rId2"/>
    <sheet name="Sheet8" sheetId="10" r:id="rId3"/>
    <sheet name="Sheet2" sheetId="2" r:id="rId4"/>
    <sheet name="Sheet3" sheetId="3" r:id="rId5"/>
    <sheet name="Sheet4" sheetId="4" r:id="rId6"/>
    <sheet name="Sheet6" sheetId="6" r:id="rId7"/>
    <sheet name="Sheet7" sheetId="7" r:id="rId8"/>
    <sheet name="Sheet5" sheetId="8" r:id="rId9"/>
    <sheet name="Sheet9" sheetId="11" r:id="rId10"/>
    <sheet name="Sheet10" sheetId="12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2" l="1"/>
  <c r="P3" i="12"/>
  <c r="P4" i="12"/>
  <c r="P5" i="12"/>
  <c r="P6" i="12"/>
  <c r="P7" i="12"/>
  <c r="P8" i="12"/>
  <c r="P9" i="12"/>
  <c r="P10" i="12"/>
  <c r="P11" i="12"/>
  <c r="P12" i="12"/>
  <c r="P13" i="12"/>
  <c r="U2" i="11"/>
  <c r="U3" i="11"/>
  <c r="U4" i="11"/>
  <c r="U5" i="11"/>
  <c r="U6" i="11"/>
  <c r="U7" i="11"/>
  <c r="U8" i="11"/>
  <c r="U9" i="11"/>
  <c r="U10" i="11"/>
  <c r="U11" i="11"/>
  <c r="U12" i="11"/>
  <c r="R2" i="11"/>
  <c r="R3" i="11"/>
  <c r="R4" i="11"/>
  <c r="R5" i="11"/>
  <c r="R6" i="11"/>
  <c r="R7" i="11"/>
  <c r="R8" i="11"/>
  <c r="R9" i="11"/>
  <c r="R10" i="11"/>
  <c r="R11" i="11"/>
  <c r="R12" i="11"/>
  <c r="N2" i="11"/>
  <c r="N3" i="11"/>
  <c r="N4" i="11"/>
  <c r="N5" i="11"/>
  <c r="N6" i="11"/>
  <c r="N7" i="11"/>
  <c r="N8" i="11"/>
  <c r="N9" i="11"/>
  <c r="N10" i="11"/>
  <c r="N11" i="11"/>
  <c r="N12" i="11"/>
  <c r="K2" i="11"/>
  <c r="K3" i="11"/>
  <c r="K4" i="11"/>
  <c r="K5" i="11"/>
  <c r="K6" i="11"/>
  <c r="K7" i="11"/>
  <c r="K8" i="11"/>
  <c r="K9" i="11"/>
  <c r="K10" i="11"/>
  <c r="K11" i="11"/>
  <c r="K12" i="11"/>
  <c r="G2" i="11"/>
  <c r="G3" i="11"/>
  <c r="G4" i="11"/>
  <c r="G5" i="11"/>
  <c r="G6" i="11"/>
  <c r="G7" i="11"/>
  <c r="G8" i="11"/>
  <c r="G9" i="11"/>
  <c r="G10" i="11"/>
  <c r="G11" i="11"/>
  <c r="G12" i="11"/>
  <c r="D2" i="11"/>
  <c r="D3" i="11"/>
  <c r="D4" i="11"/>
  <c r="D5" i="11"/>
  <c r="D6" i="11"/>
  <c r="D7" i="11"/>
  <c r="D8" i="11"/>
  <c r="D9" i="11"/>
  <c r="D10" i="11"/>
  <c r="D11" i="11"/>
  <c r="D12" i="11"/>
  <c r="R2" i="8"/>
  <c r="R3" i="8"/>
  <c r="R4" i="8"/>
  <c r="R5" i="8"/>
  <c r="R6" i="8"/>
  <c r="R7" i="8"/>
  <c r="R8" i="8"/>
  <c r="R9" i="8"/>
  <c r="R10" i="8"/>
  <c r="R11" i="8"/>
  <c r="R12" i="8"/>
  <c r="L2" i="8"/>
  <c r="L3" i="8"/>
  <c r="L4" i="8"/>
  <c r="L5" i="8"/>
  <c r="L6" i="8"/>
  <c r="L7" i="8"/>
  <c r="L8" i="8"/>
  <c r="L9" i="8"/>
  <c r="L10" i="8"/>
  <c r="L11" i="8"/>
  <c r="L12" i="8"/>
  <c r="F2" i="8"/>
  <c r="F3" i="8"/>
  <c r="F4" i="8"/>
  <c r="F5" i="8"/>
  <c r="F6" i="8"/>
  <c r="F7" i="8"/>
  <c r="F8" i="8"/>
  <c r="F9" i="8"/>
  <c r="F10" i="8"/>
  <c r="F11" i="8"/>
  <c r="F12" i="8"/>
  <c r="C3" i="7" l="1"/>
  <c r="C4" i="7"/>
  <c r="C5" i="7"/>
  <c r="C6" i="7"/>
  <c r="C7" i="7"/>
  <c r="C8" i="7"/>
  <c r="C9" i="7"/>
  <c r="C10" i="7"/>
  <c r="C11" i="7"/>
  <c r="C2" i="7"/>
  <c r="S10" i="6"/>
  <c r="N10" i="6"/>
  <c r="G10" i="6"/>
  <c r="S9" i="6"/>
  <c r="N9" i="6"/>
  <c r="G9" i="6"/>
  <c r="S8" i="6"/>
  <c r="N8" i="6"/>
  <c r="G8" i="6"/>
  <c r="S7" i="6"/>
  <c r="N7" i="6"/>
  <c r="G7" i="6"/>
  <c r="S6" i="6"/>
  <c r="N6" i="6"/>
  <c r="G6" i="6"/>
  <c r="S5" i="6"/>
  <c r="N5" i="6"/>
  <c r="G5" i="6"/>
  <c r="S4" i="6"/>
  <c r="N4" i="6"/>
  <c r="G4" i="6"/>
  <c r="S3" i="6"/>
  <c r="N3" i="6"/>
  <c r="G3" i="6"/>
  <c r="S2" i="6"/>
  <c r="N2" i="6"/>
  <c r="G2" i="6"/>
  <c r="S1" i="6"/>
  <c r="N1" i="6"/>
  <c r="G1" i="6"/>
</calcChain>
</file>

<file path=xl/sharedStrings.xml><?xml version="1.0" encoding="utf-8"?>
<sst xmlns="http://schemas.openxmlformats.org/spreadsheetml/2006/main" count="783" uniqueCount="91">
  <si>
    <t>AWS</t>
  </si>
  <si>
    <t>Alibaba</t>
  </si>
  <si>
    <t>IBM</t>
  </si>
  <si>
    <t>OVH</t>
  </si>
  <si>
    <t>Azure</t>
  </si>
  <si>
    <t>Google Cloud</t>
  </si>
  <si>
    <t>Pega Cloud</t>
  </si>
  <si>
    <t>Alternatives/Criteria</t>
  </si>
  <si>
    <t>Data Encryption at rest</t>
  </si>
  <si>
    <t xml:space="preserve"> Encryption Algorithm</t>
  </si>
  <si>
    <t xml:space="preserve"> Key size</t>
  </si>
  <si>
    <t xml:space="preserve"> Key Generation</t>
  </si>
  <si>
    <t xml:space="preserve"> Key Inventory Management</t>
  </si>
  <si>
    <t xml:space="preserve"> Data Inventory</t>
  </si>
  <si>
    <t xml:space="preserve"> Data Classification</t>
  </si>
  <si>
    <t xml:space="preserve"> Data encryption in Transit</t>
  </si>
  <si>
    <t>Encryption in Transit algorithm(RSA)</t>
  </si>
  <si>
    <t xml:space="preserve"> Data Retention and Deletion</t>
  </si>
  <si>
    <t xml:space="preserve"> Sensitive Data Protection</t>
  </si>
  <si>
    <t xml:space="preserve"> Infrastructure and Virtualization Security Policy and Procedures</t>
  </si>
  <si>
    <t xml:space="preserve"> Network Security</t>
  </si>
  <si>
    <t xml:space="preserve"> Network Defense</t>
  </si>
  <si>
    <t>Yes</t>
  </si>
  <si>
    <t>AES</t>
  </si>
  <si>
    <t>3DES </t>
  </si>
  <si>
    <t>Salesforce</t>
  </si>
  <si>
    <t>DigitalOcean</t>
  </si>
  <si>
    <t>Appian</t>
  </si>
  <si>
    <t>RSA</t>
  </si>
  <si>
    <t>CSC-responsibility</t>
  </si>
  <si>
    <t>CSP-responsibility</t>
  </si>
  <si>
    <t xml:space="preserve">Shared CSP and CSC responsibility </t>
  </si>
  <si>
    <t>Shared CSP and CSC responsibility</t>
  </si>
  <si>
    <t>2048, 3072, and 4096</t>
  </si>
  <si>
    <t>128/256</t>
  </si>
  <si>
    <t>RSA+sha</t>
  </si>
  <si>
    <t>sha256/384</t>
  </si>
  <si>
    <t>not mentioned</t>
  </si>
  <si>
    <t xml:space="preserve"> Key size2</t>
  </si>
  <si>
    <t>1,0</t>
  </si>
  <si>
    <t>0.9,0.6,0.3</t>
  </si>
  <si>
    <t>1,0.8</t>
  </si>
  <si>
    <t>1,0.8,0.6,0.4,0.2</t>
  </si>
  <si>
    <t>0.6,0.9</t>
  </si>
  <si>
    <t>0.2,0.6,1</t>
  </si>
  <si>
    <t xml:space="preserve">yes- quarterly </t>
  </si>
  <si>
    <t>yes- annually</t>
  </si>
  <si>
    <t>yes- half-annually</t>
  </si>
  <si>
    <t>yes- bi-annually</t>
  </si>
  <si>
    <t>yes- monthly</t>
  </si>
  <si>
    <t xml:space="preserve"> Network Security 2</t>
  </si>
  <si>
    <t xml:space="preserve"> Network Security 3</t>
  </si>
  <si>
    <t xml:space="preserve"> Network Security 4</t>
  </si>
  <si>
    <t xml:space="preserve"> Key Rotation</t>
  </si>
  <si>
    <t xml:space="preserve"> Key size(Rest)</t>
  </si>
  <si>
    <t xml:space="preserve"> Key size(transit)</t>
  </si>
  <si>
    <t xml:space="preserve"> Key size (Transit)</t>
  </si>
  <si>
    <t>network configuration</t>
  </si>
  <si>
    <t>quarterly</t>
  </si>
  <si>
    <t>bi-annually</t>
  </si>
  <si>
    <t>annually</t>
  </si>
  <si>
    <t>monthly</t>
  </si>
  <si>
    <t>sha256</t>
  </si>
  <si>
    <t>Netwrok encryption</t>
  </si>
  <si>
    <t xml:space="preserve"> Network Monitor</t>
  </si>
  <si>
    <t>Annually</t>
  </si>
  <si>
    <t>Monthly</t>
  </si>
  <si>
    <t>Bi-annually</t>
  </si>
  <si>
    <t xml:space="preserve">Quarterly </t>
  </si>
  <si>
    <t>Half-annually</t>
  </si>
  <si>
    <t>AES 256</t>
  </si>
  <si>
    <t>3DES 56</t>
  </si>
  <si>
    <t>AES 128</t>
  </si>
  <si>
    <t>RSA 3072</t>
  </si>
  <si>
    <t>RSA 4096</t>
  </si>
  <si>
    <t>RSA 2048</t>
  </si>
  <si>
    <t>RSA not mentioned</t>
  </si>
  <si>
    <t>RSA+sha256</t>
  </si>
  <si>
    <t>0,0.25,0.5,0.75,1</t>
  </si>
  <si>
    <t>0.2,0.4,0.6,0.8,1</t>
  </si>
  <si>
    <t>0.2,0.4,0.8,1</t>
  </si>
  <si>
    <t>0.15,0.3,0.45,0.6,0.75,0.9</t>
  </si>
  <si>
    <t>Column1</t>
  </si>
  <si>
    <t>LEVEL1</t>
  </si>
  <si>
    <t>LEVEL2</t>
  </si>
  <si>
    <t>LEVEL3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</si>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</sst>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Roboto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Arial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7" borderId="5" xfId="0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7" borderId="1" xfId="0" applyNumberFormat="1" applyFill="1" applyBorder="1" applyAlignment="1">
      <alignment horizontal="left"/>
    </xf>
  </cellXfs>
  <cellStyles count="2">
    <cellStyle name="Normal" xfId="0" builtinId="0"/>
    <cellStyle name="Normal 2" xfId="1"/>
  </cellStyles>
  <dxfs count="122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00B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00B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" totalsRowShown="0" headerRowDxfId="121" headerRowBorderDxfId="120" tableBorderDxfId="119">
  <tableColumns count="17">
    <tableColumn id="1" name="Alternatives/Criteria" dataDxfId="118"/>
    <tableColumn id="2" name="Data Encryption at rest" dataDxfId="117"/>
    <tableColumn id="3" name=" Encryption Algorithm" dataDxfId="116"/>
    <tableColumn id="4" name=" Key size" dataDxfId="115"/>
    <tableColumn id="5" name=" Key Generation" dataDxfId="114"/>
    <tableColumn id="6" name=" Key Rotation" dataDxfId="113"/>
    <tableColumn id="7" name=" Data Inventory" dataDxfId="112"/>
    <tableColumn id="8" name=" Data Classification" dataDxfId="111"/>
    <tableColumn id="9" name=" Data encryption in Transit" dataDxfId="110"/>
    <tableColumn id="10" name="Encryption in Transit algorithm(RSA)" dataDxfId="109"/>
    <tableColumn id="11" name=" Key size (Transit)" dataDxfId="108"/>
    <tableColumn id="13" name=" Sensitive Data Protection" dataDxfId="107"/>
    <tableColumn id="14" name=" Infrastructure and Virtualization Security Policy and Procedures" dataDxfId="106"/>
    <tableColumn id="12" name="Netwrok encryption" dataDxfId="105"/>
    <tableColumn id="15" name=" Network Monitor" dataDxfId="104"/>
    <tableColumn id="18" name="network configuration" dataDxfId="103"/>
    <tableColumn id="16" name=" Network Defense" dataDxfId="10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O13" totalsRowShown="0" headerRowDxfId="101" headerRowBorderDxfId="100" tableBorderDxfId="99">
  <tableColumns count="15">
    <tableColumn id="1" name="Alternatives/Criteria" dataDxfId="98"/>
    <tableColumn id="2" name="Data Encryption at rest" dataDxfId="97"/>
    <tableColumn id="3" name=" Encryption Algorithm" dataDxfId="96"/>
    <tableColumn id="5" name=" Key Generation" dataDxfId="95"/>
    <tableColumn id="6" name=" Key Rotation" dataDxfId="94"/>
    <tableColumn id="7" name=" Data Inventory" dataDxfId="93"/>
    <tableColumn id="8" name=" Data Classification" dataDxfId="92"/>
    <tableColumn id="9" name=" Data encryption in Transit" dataDxfId="91"/>
    <tableColumn id="10" name="Encryption in Transit algorithm(RSA)" dataDxfId="90"/>
    <tableColumn id="13" name=" Sensitive Data Protection" dataDxfId="89"/>
    <tableColumn id="14" name=" Infrastructure and Virtualization Security Policy and Procedures" dataDxfId="88"/>
    <tableColumn id="12" name="Netwrok encryption" dataDxfId="87"/>
    <tableColumn id="15" name=" Network Monitor" dataDxfId="86"/>
    <tableColumn id="18" name="network configuration" dataDxfId="85"/>
    <tableColumn id="16" name=" Network Defense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P11" totalsRowShown="0" headerRowDxfId="83" dataDxfId="81" headerRowBorderDxfId="82" tableBorderDxfId="80">
  <tableColumns count="16">
    <tableColumn id="1" name="Alternatives/Criteria" dataDxfId="79"/>
    <tableColumn id="2" name="Data Encryption at rest" dataDxfId="78"/>
    <tableColumn id="3" name=" Encryption Algorithm" dataDxfId="77"/>
    <tableColumn id="4" name=" Key size(Rest)" dataDxfId="76"/>
    <tableColumn id="5" name=" Key Generation" dataDxfId="75"/>
    <tableColumn id="6" name=" Key Inventory Management" dataDxfId="74"/>
    <tableColumn id="7" name=" Data Inventory" dataDxfId="73"/>
    <tableColumn id="8" name=" Data Classification" dataDxfId="72"/>
    <tableColumn id="9" name=" Data encryption in Transit" dataDxfId="71"/>
    <tableColumn id="10" name="Encryption in Transit algorithm(RSA)" dataDxfId="70"/>
    <tableColumn id="11" name=" Key size(transit)" dataDxfId="69"/>
    <tableColumn id="12" name=" Data Retention and Deletion" dataDxfId="68"/>
    <tableColumn id="13" name=" Sensitive Data Protection" dataDxfId="67"/>
    <tableColumn id="14" name=" Infrastructure and Virtualization Security Policy and Procedures" dataDxfId="66"/>
    <tableColumn id="15" name=" Network Security" dataDxfId="65"/>
    <tableColumn id="20" name=" Network Defense" dataDxfId="6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R13" totalsRowShown="0" headerRowDxfId="63" headerRowBorderDxfId="61" tableBorderDxfId="62">
  <tableColumns count="18">
    <tableColumn id="1" name="Alternatives/Criteria" dataDxfId="60"/>
    <tableColumn id="2" name="Data Encryption at rest" dataDxfId="59"/>
    <tableColumn id="3" name=" Encryption Algorithm" dataDxfId="58"/>
    <tableColumn id="5" name=" Key Generation" dataDxfId="57"/>
    <tableColumn id="6" name=" Key Rotation" dataDxfId="56"/>
    <tableColumn id="4" name="LEVEL1" dataDxfId="10">
      <calculatedColumnFormula>AVERAGE(Table145[[#This Row],[Data Encryption at rest]:[ Key Rotation]])</calculatedColumnFormula>
    </tableColumn>
    <tableColumn id="7" name=" Data Inventory" dataDxfId="55"/>
    <tableColumn id="8" name=" Data Classification" dataDxfId="54"/>
    <tableColumn id="9" name=" Data encryption in Transit" dataDxfId="53"/>
    <tableColumn id="10" name="Encryption in Transit algorithm(RSA)" dataDxfId="52"/>
    <tableColumn id="13" name=" Sensitive Data Protection" dataDxfId="51"/>
    <tableColumn id="11" name="LEVEL2" dataDxfId="9">
      <calculatedColumnFormula>AVERAGE(Table145[[#This Row],[ Data Inventory]:[ Sensitive Data Protection]])</calculatedColumnFormula>
    </tableColumn>
    <tableColumn id="14" name=" Infrastructure and Virtualization Security Policy and Procedures" dataDxfId="50"/>
    <tableColumn id="12" name="Netwrok encryption" dataDxfId="49"/>
    <tableColumn id="15" name=" Network Monitor" dataDxfId="48"/>
    <tableColumn id="18" name="network configuration" dataDxfId="47"/>
    <tableColumn id="16" name=" Network Defense" dataDxfId="46"/>
    <tableColumn id="17" name="LEVEL3" dataDxfId="8">
      <calculatedColumnFormula>AVERAGE(M2:Q2)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U13" totalsRowShown="0" headerRowDxfId="45" headerRowBorderDxfId="43" tableBorderDxfId="44">
  <tableColumns count="21">
    <tableColumn id="1" name="Alternatives/Criteria" dataDxfId="42"/>
    <tableColumn id="2" name="Data Encryption at rest" dataDxfId="41"/>
    <tableColumn id="3" name=" Encryption Algorithm" dataDxfId="40"/>
    <tableColumn id="4" name="Column1" dataDxfId="7">
      <calculatedColumnFormula>AVERAGE(Table1456[[#This Row],[Data Encryption at rest]:[ Encryption Algorithm]])</calculatedColumnFormula>
    </tableColumn>
    <tableColumn id="5" name=" Key Generation" dataDxfId="39"/>
    <tableColumn id="6" name=" Key Rotation" dataDxfId="38"/>
    <tableColumn id="11" name="Column2" dataDxfId="6">
      <calculatedColumnFormula>AVERAGE(Table1456[[#This Row],[ Key Generation]:[ Key Rotation]])</calculatedColumnFormula>
    </tableColumn>
    <tableColumn id="7" name=" Data Inventory" dataDxfId="37"/>
    <tableColumn id="8" name=" Data Classification" dataDxfId="36"/>
    <tableColumn id="17" name=" Sensitive Data Protection" dataDxfId="5"/>
    <tableColumn id="19" name="Column3" dataDxfId="4">
      <calculatedColumnFormula>AVERAGE(Table1456[[#This Row],[ Data Inventory]:[ Sensitive Data Protection]])</calculatedColumnFormula>
    </tableColumn>
    <tableColumn id="9" name=" Data encryption in Transit" dataDxfId="35"/>
    <tableColumn id="10" name="Encryption in Transit algorithm(RSA)" dataDxfId="34"/>
    <tableColumn id="20" name="Column4" dataDxfId="3">
      <calculatedColumnFormula>AVERAGE(Table1456[[#This Row],[ Data encryption in Transit]:[Encryption in Transit algorithm(RSA)]])</calculatedColumnFormula>
    </tableColumn>
    <tableColumn id="14" name=" Infrastructure and Virtualization Security Policy and Procedures" dataDxfId="33"/>
    <tableColumn id="12" name="Netwrok encryption" dataDxfId="32"/>
    <tableColumn id="15" name=" Network Monitor" dataDxfId="31"/>
    <tableColumn id="21" name="Column5" dataDxfId="2">
      <calculatedColumnFormula>AVERAGE(Table1456[[#This Row],[ Infrastructure and Virtualization Security Policy and Procedures]:[ Network Monitor]])</calculatedColumnFormula>
    </tableColumn>
    <tableColumn id="18" name="network configuration" dataDxfId="30"/>
    <tableColumn id="16" name=" Network Defense" dataDxfId="29"/>
    <tableColumn id="22" name="Column6" dataDxfId="1">
      <calculatedColumnFormula>AVERAGE(Table1456[[#This Row],[network configuration]:[ Network Defense]])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1457" displayName="Table1457" ref="A1:P13" totalsRowShown="0" headerRowDxfId="28" headerRowBorderDxfId="26" tableBorderDxfId="27">
  <tableColumns count="16">
    <tableColumn id="1" name="Alternatives/Criteria" dataDxfId="25"/>
    <tableColumn id="2" name="Data Encryption at rest" dataDxfId="24"/>
    <tableColumn id="3" name=" Encryption Algorithm" dataDxfId="23"/>
    <tableColumn id="5" name=" Key Generation" dataDxfId="22"/>
    <tableColumn id="6" name=" Key Rotation" dataDxfId="21"/>
    <tableColumn id="7" name=" Data Inventory" dataDxfId="20"/>
    <tableColumn id="8" name=" Data Classification" dataDxfId="19"/>
    <tableColumn id="9" name=" Data encryption in Transit" dataDxfId="18"/>
    <tableColumn id="10" name="Encryption in Transit algorithm(RSA)" dataDxfId="17"/>
    <tableColumn id="13" name=" Sensitive Data Protection" dataDxfId="16"/>
    <tableColumn id="14" name=" Infrastructure and Virtualization Security Policy and Procedures" dataDxfId="15"/>
    <tableColumn id="12" name="Netwrok encryption" dataDxfId="14"/>
    <tableColumn id="15" name=" Network Monitor" dataDxfId="13"/>
    <tableColumn id="18" name="network configuration" dataDxfId="12"/>
    <tableColumn id="16" name=" Network Defense" dataDxfId="11"/>
    <tableColumn id="4" name="Column1" dataDxfId="0">
      <calculatedColumnFormula>SUM(Table1457[[#This Row],[Data Encryption at rest]:[ Network Defense]])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L1" zoomScale="90" zoomScaleNormal="90" workbookViewId="0">
      <selection activeCell="A2" sqref="A2:Q11"/>
    </sheetView>
  </sheetViews>
  <sheetFormatPr defaultRowHeight="14.4" x14ac:dyDescent="0.3"/>
  <cols>
    <col min="1" max="1" width="18.77734375" style="1" customWidth="1"/>
    <col min="2" max="2" width="22.6640625" style="1" customWidth="1"/>
    <col min="3" max="3" width="21.88671875" style="1" customWidth="1"/>
    <col min="4" max="4" width="10.21875" style="1" customWidth="1"/>
    <col min="5" max="5" width="16.6640625" style="1" customWidth="1"/>
    <col min="6" max="6" width="27.33203125" style="1" customWidth="1"/>
    <col min="7" max="7" width="31.21875" style="1" bestFit="1" customWidth="1"/>
    <col min="8" max="9" width="30.77734375" style="1" bestFit="1" customWidth="1"/>
    <col min="10" max="10" width="34.21875" style="1" customWidth="1"/>
    <col min="11" max="11" width="23.109375" style="1" customWidth="1"/>
    <col min="12" max="12" width="30.77734375" style="1" bestFit="1" customWidth="1"/>
    <col min="13" max="14" width="57.88671875" style="1" customWidth="1"/>
    <col min="15" max="15" width="18.21875" style="1" customWidth="1"/>
    <col min="16" max="16" width="24.44140625" style="1" customWidth="1"/>
    <col min="17" max="17" width="18.109375" style="1" customWidth="1"/>
    <col min="18" max="18" width="8.88671875" style="1" customWidth="1"/>
    <col min="19" max="16384" width="8.88671875" style="1"/>
  </cols>
  <sheetData>
    <row r="1" spans="1:17" ht="32.4" customHeight="1" x14ac:dyDescent="0.3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53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56</v>
      </c>
      <c r="L1" s="10" t="s">
        <v>18</v>
      </c>
      <c r="M1" s="10" t="s">
        <v>19</v>
      </c>
      <c r="N1" s="10" t="s">
        <v>63</v>
      </c>
      <c r="O1" s="10" t="s">
        <v>64</v>
      </c>
      <c r="P1" s="11" t="s">
        <v>57</v>
      </c>
      <c r="Q1" s="11" t="s">
        <v>21</v>
      </c>
    </row>
    <row r="2" spans="1:17" x14ac:dyDescent="0.3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>
        <v>365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3" t="s">
        <v>29</v>
      </c>
      <c r="M2" s="2" t="s">
        <v>46</v>
      </c>
      <c r="N2" s="2" t="s">
        <v>22</v>
      </c>
      <c r="O2" s="2" t="s">
        <v>22</v>
      </c>
      <c r="P2" s="8" t="s">
        <v>60</v>
      </c>
      <c r="Q2" s="8" t="s">
        <v>22</v>
      </c>
    </row>
    <row r="3" spans="1:17" x14ac:dyDescent="0.3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>
        <v>30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3" t="s">
        <v>30</v>
      </c>
      <c r="M3" s="2" t="s">
        <v>46</v>
      </c>
      <c r="N3" s="2" t="s">
        <v>22</v>
      </c>
      <c r="O3" s="2" t="s">
        <v>22</v>
      </c>
      <c r="P3" s="8" t="s">
        <v>60</v>
      </c>
      <c r="Q3" s="8" t="s">
        <v>22</v>
      </c>
    </row>
    <row r="4" spans="1:17" x14ac:dyDescent="0.3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>
        <v>30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3" t="s">
        <v>32</v>
      </c>
      <c r="M4" s="2" t="s">
        <v>49</v>
      </c>
      <c r="N4" s="2" t="s">
        <v>22</v>
      </c>
      <c r="O4" s="2" t="s">
        <v>22</v>
      </c>
      <c r="P4" s="8" t="s">
        <v>61</v>
      </c>
      <c r="Q4" s="8" t="s">
        <v>22</v>
      </c>
    </row>
    <row r="5" spans="1:17" x14ac:dyDescent="0.3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>
        <v>30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3" t="s">
        <v>32</v>
      </c>
      <c r="M5" s="2" t="s">
        <v>48</v>
      </c>
      <c r="N5" s="2" t="s">
        <v>22</v>
      </c>
      <c r="O5" s="2" t="s">
        <v>22</v>
      </c>
      <c r="P5" s="8" t="s">
        <v>59</v>
      </c>
      <c r="Q5" s="8" t="s">
        <v>22</v>
      </c>
    </row>
    <row r="6" spans="1:17" x14ac:dyDescent="0.3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>
        <v>730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3" t="s">
        <v>30</v>
      </c>
      <c r="M6" s="2" t="s">
        <v>45</v>
      </c>
      <c r="N6" s="2" t="s">
        <v>22</v>
      </c>
      <c r="O6" s="2" t="s">
        <v>22</v>
      </c>
      <c r="P6" s="8" t="s">
        <v>58</v>
      </c>
      <c r="Q6" s="8" t="s">
        <v>22</v>
      </c>
    </row>
    <row r="7" spans="1:17" x14ac:dyDescent="0.3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>
        <v>90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3" t="s">
        <v>30</v>
      </c>
      <c r="M7" s="2" t="s">
        <v>46</v>
      </c>
      <c r="N7" s="2" t="s">
        <v>22</v>
      </c>
      <c r="O7" s="2" t="s">
        <v>22</v>
      </c>
      <c r="P7" s="8" t="s">
        <v>60</v>
      </c>
      <c r="Q7" s="8" t="s">
        <v>22</v>
      </c>
    </row>
    <row r="8" spans="1:17" x14ac:dyDescent="0.3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>
        <v>60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62</v>
      </c>
      <c r="L8" s="2" t="s">
        <v>32</v>
      </c>
      <c r="M8" s="2" t="s">
        <v>46</v>
      </c>
      <c r="N8" s="2" t="s">
        <v>22</v>
      </c>
      <c r="O8" s="2" t="s">
        <v>22</v>
      </c>
      <c r="P8" s="8" t="s">
        <v>60</v>
      </c>
      <c r="Q8" s="8" t="s">
        <v>22</v>
      </c>
    </row>
    <row r="9" spans="1:17" x14ac:dyDescent="0.3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>
        <v>7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3" t="s">
        <v>30</v>
      </c>
      <c r="M9" s="2" t="s">
        <v>46</v>
      </c>
      <c r="N9" s="2" t="s">
        <v>22</v>
      </c>
      <c r="O9" s="2" t="s">
        <v>22</v>
      </c>
      <c r="P9" s="8" t="s">
        <v>60</v>
      </c>
      <c r="Q9" s="8" t="s">
        <v>22</v>
      </c>
    </row>
    <row r="10" spans="1:17" x14ac:dyDescent="0.3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>
        <v>90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3" t="s">
        <v>30</v>
      </c>
      <c r="M10" s="2" t="s">
        <v>46</v>
      </c>
      <c r="N10" s="2" t="s">
        <v>22</v>
      </c>
      <c r="O10" s="2" t="s">
        <v>22</v>
      </c>
      <c r="P10" s="8" t="s">
        <v>60</v>
      </c>
      <c r="Q10" s="8" t="s">
        <v>22</v>
      </c>
    </row>
    <row r="11" spans="1:17" x14ac:dyDescent="0.3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>
        <v>30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32</v>
      </c>
      <c r="M11" s="13" t="s">
        <v>47</v>
      </c>
      <c r="N11" s="13" t="s">
        <v>22</v>
      </c>
      <c r="O11" s="13" t="s">
        <v>22</v>
      </c>
      <c r="P11" s="8" t="s">
        <v>60</v>
      </c>
      <c r="Q11" s="15" t="s">
        <v>22</v>
      </c>
    </row>
    <row r="12" spans="1:17" x14ac:dyDescent="0.3">
      <c r="A12" s="12"/>
      <c r="B12" s="13" t="s">
        <v>39</v>
      </c>
      <c r="C12" s="13" t="s">
        <v>39</v>
      </c>
      <c r="D12" s="13" t="s">
        <v>40</v>
      </c>
      <c r="E12" s="13" t="s">
        <v>39</v>
      </c>
      <c r="F12" s="13"/>
      <c r="G12" s="13" t="s">
        <v>40</v>
      </c>
      <c r="H12" s="13" t="s">
        <v>40</v>
      </c>
      <c r="I12" s="13" t="s">
        <v>40</v>
      </c>
      <c r="J12" s="13" t="s">
        <v>41</v>
      </c>
      <c r="K12" s="13" t="s">
        <v>42</v>
      </c>
      <c r="L12" s="14" t="s">
        <v>40</v>
      </c>
      <c r="M12" s="13" t="s">
        <v>42</v>
      </c>
      <c r="N12" s="13" t="s">
        <v>39</v>
      </c>
      <c r="O12" s="13" t="s">
        <v>39</v>
      </c>
      <c r="P12" s="13" t="s">
        <v>39</v>
      </c>
      <c r="Q12" s="15" t="s">
        <v>39</v>
      </c>
    </row>
    <row r="13" spans="1:17" x14ac:dyDescent="0.3">
      <c r="M13" s="5"/>
      <c r="N13" s="5"/>
    </row>
    <row r="14" spans="1:17" x14ac:dyDescent="0.3">
      <c r="K14" s="5"/>
      <c r="M14" s="5"/>
      <c r="N14" s="5"/>
    </row>
    <row r="15" spans="1:17" x14ac:dyDescent="0.3">
      <c r="K15" s="5"/>
      <c r="M15" s="5"/>
      <c r="N15" s="5"/>
    </row>
    <row r="16" spans="1:17" x14ac:dyDescent="0.3">
      <c r="K16" s="5"/>
      <c r="M16" s="5"/>
      <c r="N16" s="5"/>
    </row>
    <row r="17" spans="11:14" x14ac:dyDescent="0.3">
      <c r="K17" s="5"/>
      <c r="M17" s="5"/>
      <c r="N17" s="5"/>
    </row>
    <row r="18" spans="11:14" x14ac:dyDescent="0.3">
      <c r="K18" s="5"/>
      <c r="M18" s="5"/>
      <c r="N18" s="5"/>
    </row>
    <row r="19" spans="11:14" x14ac:dyDescent="0.3">
      <c r="K19" s="5"/>
      <c r="M19" s="5"/>
      <c r="N19" s="5"/>
    </row>
    <row r="20" spans="11:14" x14ac:dyDescent="0.3">
      <c r="K2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2" sqref="D2:U11"/>
    </sheetView>
  </sheetViews>
  <sheetFormatPr defaultRowHeight="14.4" x14ac:dyDescent="0.3"/>
  <cols>
    <col min="1" max="1" width="17.33203125" style="1" bestFit="1" customWidth="1"/>
    <col min="2" max="2" width="20.33203125" style="1" hidden="1" customWidth="1"/>
    <col min="3" max="3" width="19.5546875" style="1" hidden="1" customWidth="1"/>
    <col min="4" max="4" width="19.5546875" style="1" customWidth="1"/>
    <col min="5" max="5" width="14.44140625" style="1" hidden="1" customWidth="1"/>
    <col min="6" max="6" width="25.44140625" style="1" hidden="1" customWidth="1"/>
    <col min="7" max="7" width="25.44140625" style="1" customWidth="1"/>
    <col min="8" max="8" width="29" style="1" hidden="1" customWidth="1"/>
    <col min="9" max="10" width="28.5546875" style="1" hidden="1" customWidth="1"/>
    <col min="11" max="11" width="28.5546875" style="1" customWidth="1"/>
    <col min="12" max="12" width="23.33203125" style="1" hidden="1" customWidth="1"/>
    <col min="13" max="13" width="32" style="1" hidden="1" customWidth="1"/>
    <col min="14" max="14" width="32" style="1" customWidth="1"/>
    <col min="15" max="15" width="55.6640625" style="1" hidden="1" customWidth="1"/>
    <col min="16" max="16" width="18" style="1" hidden="1" customWidth="1"/>
    <col min="17" max="17" width="16.109375" style="1" hidden="1" customWidth="1"/>
    <col min="18" max="18" width="16.109375" style="1" customWidth="1"/>
    <col min="19" max="19" width="20" style="1" hidden="1" customWidth="1"/>
    <col min="20" max="20" width="16" style="1" hidden="1" customWidth="1"/>
    <col min="21" max="21" width="18.109375" style="1" customWidth="1"/>
    <col min="22" max="16384" width="8.88671875" style="1"/>
  </cols>
  <sheetData>
    <row r="1" spans="1:21" ht="32.4" customHeight="1" x14ac:dyDescent="0.3">
      <c r="A1" s="28" t="s">
        <v>7</v>
      </c>
      <c r="B1" s="31" t="s">
        <v>8</v>
      </c>
      <c r="C1" s="31" t="s">
        <v>9</v>
      </c>
      <c r="D1" s="31" t="s">
        <v>82</v>
      </c>
      <c r="E1" s="31" t="s">
        <v>11</v>
      </c>
      <c r="F1" s="31" t="s">
        <v>53</v>
      </c>
      <c r="G1" s="31" t="s">
        <v>86</v>
      </c>
      <c r="H1" s="33" t="s">
        <v>13</v>
      </c>
      <c r="I1" s="33" t="s">
        <v>14</v>
      </c>
      <c r="J1" s="33" t="s">
        <v>18</v>
      </c>
      <c r="K1" s="33" t="s">
        <v>87</v>
      </c>
      <c r="L1" s="33" t="s">
        <v>15</v>
      </c>
      <c r="M1" s="33" t="s">
        <v>16</v>
      </c>
      <c r="N1" s="33" t="s">
        <v>88</v>
      </c>
      <c r="O1" s="29" t="s">
        <v>19</v>
      </c>
      <c r="P1" s="29" t="s">
        <v>63</v>
      </c>
      <c r="Q1" s="29" t="s">
        <v>64</v>
      </c>
      <c r="R1" s="29" t="s">
        <v>89</v>
      </c>
      <c r="S1" s="29" t="s">
        <v>57</v>
      </c>
      <c r="T1" s="29" t="s">
        <v>21</v>
      </c>
      <c r="U1" s="36" t="s">
        <v>90</v>
      </c>
    </row>
    <row r="2" spans="1:21" x14ac:dyDescent="0.3">
      <c r="A2" s="18" t="s">
        <v>0</v>
      </c>
      <c r="B2" s="32">
        <v>1</v>
      </c>
      <c r="C2" s="32">
        <v>0.9</v>
      </c>
      <c r="D2" s="37">
        <f>AVERAGE(Table1456[[#This Row],[Data Encryption at rest]:[ Encryption Algorithm]])</f>
        <v>0.95</v>
      </c>
      <c r="E2" s="37">
        <v>1</v>
      </c>
      <c r="F2" s="37">
        <v>0.3</v>
      </c>
      <c r="G2" s="37">
        <f>AVERAGE(Table1456[[#This Row],[ Key Generation]:[ Key Rotation]])</f>
        <v>0.65</v>
      </c>
      <c r="H2" s="38">
        <v>0.9</v>
      </c>
      <c r="I2" s="38">
        <v>0.9</v>
      </c>
      <c r="J2" s="38">
        <v>0.9</v>
      </c>
      <c r="K2" s="38">
        <f>AVERAGE(Table1456[[#This Row],[ Data Inventory]:[ Sensitive Data Protection]])</f>
        <v>0.9</v>
      </c>
      <c r="L2" s="38">
        <v>1</v>
      </c>
      <c r="M2" s="38">
        <v>0.5</v>
      </c>
      <c r="N2" s="38">
        <f>AVERAGE(Table1456[[#This Row],[ Data encryption in Transit]:[Encryption in Transit algorithm(RSA)]])</f>
        <v>0.75</v>
      </c>
      <c r="O2" s="39">
        <v>0.2</v>
      </c>
      <c r="P2" s="39">
        <v>1</v>
      </c>
      <c r="Q2" s="39">
        <v>1</v>
      </c>
      <c r="R2" s="39">
        <f>AVERAGE(Table1456[[#This Row],[ Infrastructure and Virtualization Security Policy and Procedures]:[ Network Monitor]])</f>
        <v>0.73333333333333339</v>
      </c>
      <c r="S2" s="39">
        <v>0.2</v>
      </c>
      <c r="T2" s="39">
        <v>1</v>
      </c>
      <c r="U2" s="39">
        <f>AVERAGE(Table1456[[#This Row],[network configuration]:[ Network Defense]])</f>
        <v>0.6</v>
      </c>
    </row>
    <row r="3" spans="1:21" x14ac:dyDescent="0.3">
      <c r="A3" s="18" t="s">
        <v>1</v>
      </c>
      <c r="B3" s="32">
        <v>1</v>
      </c>
      <c r="C3" s="32">
        <v>0.9</v>
      </c>
      <c r="D3" s="37">
        <f>AVERAGE(Table1456[[#This Row],[Data Encryption at rest]:[ Encryption Algorithm]])</f>
        <v>0.95</v>
      </c>
      <c r="E3" s="37">
        <v>1</v>
      </c>
      <c r="F3" s="37">
        <v>0.75</v>
      </c>
      <c r="G3" s="37">
        <f>AVERAGE(Table1456[[#This Row],[ Key Generation]:[ Key Rotation]])</f>
        <v>0.875</v>
      </c>
      <c r="H3" s="38">
        <v>0.3</v>
      </c>
      <c r="I3" s="38">
        <v>0.3</v>
      </c>
      <c r="J3" s="38">
        <v>0.3</v>
      </c>
      <c r="K3" s="38">
        <f>AVERAGE(Table1456[[#This Row],[ Data Inventory]:[ Sensitive Data Protection]])</f>
        <v>0.3</v>
      </c>
      <c r="L3" s="38">
        <v>1</v>
      </c>
      <c r="M3" s="38">
        <v>0</v>
      </c>
      <c r="N3" s="38">
        <f>AVERAGE(Table1456[[#This Row],[ Data encryption in Transit]:[Encryption in Transit algorithm(RSA)]])</f>
        <v>0.5</v>
      </c>
      <c r="O3" s="39">
        <v>0.2</v>
      </c>
      <c r="P3" s="39">
        <v>1</v>
      </c>
      <c r="Q3" s="39">
        <v>1</v>
      </c>
      <c r="R3" s="39">
        <f>AVERAGE(Table1456[[#This Row],[ Infrastructure and Virtualization Security Policy and Procedures]:[ Network Monitor]])</f>
        <v>0.73333333333333339</v>
      </c>
      <c r="S3" s="39">
        <v>0.2</v>
      </c>
      <c r="T3" s="39">
        <v>1</v>
      </c>
      <c r="U3" s="39">
        <f>AVERAGE(Table1456[[#This Row],[network configuration]:[ Network Defense]])</f>
        <v>0.6</v>
      </c>
    </row>
    <row r="4" spans="1:21" x14ac:dyDescent="0.3">
      <c r="A4" s="18" t="s">
        <v>2</v>
      </c>
      <c r="B4" s="32">
        <v>1</v>
      </c>
      <c r="C4" s="32">
        <v>0.9</v>
      </c>
      <c r="D4" s="37">
        <f>AVERAGE(Table1456[[#This Row],[Data Encryption at rest]:[ Encryption Algorithm]])</f>
        <v>0.95</v>
      </c>
      <c r="E4" s="37">
        <v>1</v>
      </c>
      <c r="F4" s="37">
        <v>0.75</v>
      </c>
      <c r="G4" s="37">
        <f>AVERAGE(Table1456[[#This Row],[ Key Generation]:[ Key Rotation]])</f>
        <v>0.875</v>
      </c>
      <c r="H4" s="38">
        <v>0.6</v>
      </c>
      <c r="I4" s="38">
        <v>0.9</v>
      </c>
      <c r="J4" s="38">
        <v>0.6</v>
      </c>
      <c r="K4" s="38">
        <f>AVERAGE(Table1456[[#This Row],[ Data Inventory]:[ Sensitive Data Protection]])</f>
        <v>0.70000000000000007</v>
      </c>
      <c r="L4" s="38">
        <v>1</v>
      </c>
      <c r="M4" s="38">
        <v>1</v>
      </c>
      <c r="N4" s="38">
        <f>AVERAGE(Table1456[[#This Row],[ Data encryption in Transit]:[Encryption in Transit algorithm(RSA)]])</f>
        <v>1</v>
      </c>
      <c r="O4" s="39">
        <v>0.2</v>
      </c>
      <c r="P4" s="39">
        <v>1</v>
      </c>
      <c r="Q4" s="39">
        <v>1</v>
      </c>
      <c r="R4" s="39">
        <f>AVERAGE(Table1456[[#This Row],[ Infrastructure and Virtualization Security Policy and Procedures]:[ Network Monitor]])</f>
        <v>0.73333333333333339</v>
      </c>
      <c r="S4" s="39">
        <v>1</v>
      </c>
      <c r="T4" s="39">
        <v>1</v>
      </c>
      <c r="U4" s="39">
        <f>AVERAGE(Table1456[[#This Row],[network configuration]:[ Network Defense]])</f>
        <v>1</v>
      </c>
    </row>
    <row r="5" spans="1:21" x14ac:dyDescent="0.3">
      <c r="A5" s="18" t="s">
        <v>3</v>
      </c>
      <c r="B5" s="32">
        <v>1</v>
      </c>
      <c r="C5" s="32">
        <v>0.3</v>
      </c>
      <c r="D5" s="37">
        <f>AVERAGE(Table1456[[#This Row],[Data Encryption at rest]:[ Encryption Algorithm]])</f>
        <v>0.65</v>
      </c>
      <c r="E5" s="37">
        <v>1</v>
      </c>
      <c r="F5" s="37">
        <v>0.75</v>
      </c>
      <c r="G5" s="37">
        <f>AVERAGE(Table1456[[#This Row],[ Key Generation]:[ Key Rotation]])</f>
        <v>0.875</v>
      </c>
      <c r="H5" s="38">
        <v>0.6</v>
      </c>
      <c r="I5" s="38">
        <v>0.9</v>
      </c>
      <c r="J5" s="38">
        <v>0.6</v>
      </c>
      <c r="K5" s="38">
        <f>AVERAGE(Table1456[[#This Row],[ Data Inventory]:[ Sensitive Data Protection]])</f>
        <v>0.70000000000000007</v>
      </c>
      <c r="L5" s="38">
        <v>1</v>
      </c>
      <c r="M5" s="38">
        <v>1</v>
      </c>
      <c r="N5" s="38">
        <f>AVERAGE(Table1456[[#This Row],[ Data encryption in Transit]:[Encryption in Transit algorithm(RSA)]])</f>
        <v>1</v>
      </c>
      <c r="O5" s="39">
        <v>0.4</v>
      </c>
      <c r="P5" s="39">
        <v>1</v>
      </c>
      <c r="Q5" s="39">
        <v>1</v>
      </c>
      <c r="R5" s="39">
        <f>AVERAGE(Table1456[[#This Row],[ Infrastructure and Virtualization Security Policy and Procedures]:[ Network Monitor]])</f>
        <v>0.79999999999999993</v>
      </c>
      <c r="S5" s="39">
        <v>0.4</v>
      </c>
      <c r="T5" s="39">
        <v>1</v>
      </c>
      <c r="U5" s="39">
        <f>AVERAGE(Table1456[[#This Row],[network configuration]:[ Network Defense]])</f>
        <v>0.7</v>
      </c>
    </row>
    <row r="6" spans="1:21" x14ac:dyDescent="0.3">
      <c r="A6" s="18" t="s">
        <v>4</v>
      </c>
      <c r="B6" s="32">
        <v>1</v>
      </c>
      <c r="C6" s="32">
        <v>0.9</v>
      </c>
      <c r="D6" s="37">
        <f>AVERAGE(Table1456[[#This Row],[Data Encryption at rest]:[ Encryption Algorithm]])</f>
        <v>0.95</v>
      </c>
      <c r="E6" s="37">
        <v>1</v>
      </c>
      <c r="F6" s="37">
        <v>0.15</v>
      </c>
      <c r="G6" s="37">
        <f>AVERAGE(Table1456[[#This Row],[ Key Generation]:[ Key Rotation]])</f>
        <v>0.57499999999999996</v>
      </c>
      <c r="H6" s="38">
        <v>0.3</v>
      </c>
      <c r="I6" s="38">
        <v>0.3</v>
      </c>
      <c r="J6" s="38">
        <v>0.3</v>
      </c>
      <c r="K6" s="38">
        <f>AVERAGE(Table1456[[#This Row],[ Data Inventory]:[ Sensitive Data Protection]])</f>
        <v>0.3</v>
      </c>
      <c r="L6" s="38">
        <v>1</v>
      </c>
      <c r="M6" s="38">
        <v>0.25</v>
      </c>
      <c r="N6" s="38">
        <f>AVERAGE(Table1456[[#This Row],[ Data encryption in Transit]:[Encryption in Transit algorithm(RSA)]])</f>
        <v>0.625</v>
      </c>
      <c r="O6" s="39">
        <v>0.8</v>
      </c>
      <c r="P6" s="39">
        <v>1</v>
      </c>
      <c r="Q6" s="39">
        <v>1</v>
      </c>
      <c r="R6" s="39">
        <f>AVERAGE(Table1456[[#This Row],[ Infrastructure and Virtualization Security Policy and Procedures]:[ Network Monitor]])</f>
        <v>0.93333333333333324</v>
      </c>
      <c r="S6" s="39">
        <v>0.8</v>
      </c>
      <c r="T6" s="39">
        <v>1</v>
      </c>
      <c r="U6" s="39">
        <f>AVERAGE(Table1456[[#This Row],[network configuration]:[ Network Defense]])</f>
        <v>0.9</v>
      </c>
    </row>
    <row r="7" spans="1:21" x14ac:dyDescent="0.3">
      <c r="A7" s="18" t="s">
        <v>5</v>
      </c>
      <c r="B7" s="32">
        <v>1</v>
      </c>
      <c r="C7" s="32">
        <v>0.9</v>
      </c>
      <c r="D7" s="37">
        <f>AVERAGE(Table1456[[#This Row],[Data Encryption at rest]:[ Encryption Algorithm]])</f>
        <v>0.95</v>
      </c>
      <c r="E7" s="37">
        <v>1</v>
      </c>
      <c r="F7" s="37">
        <v>0.45</v>
      </c>
      <c r="G7" s="37">
        <f>AVERAGE(Table1456[[#This Row],[ Key Generation]:[ Key Rotation]])</f>
        <v>0.72499999999999998</v>
      </c>
      <c r="H7" s="38">
        <v>0.3</v>
      </c>
      <c r="I7" s="38">
        <v>0.3</v>
      </c>
      <c r="J7" s="38">
        <v>0.3</v>
      </c>
      <c r="K7" s="38">
        <f>AVERAGE(Table1456[[#This Row],[ Data Inventory]:[ Sensitive Data Protection]])</f>
        <v>0.3</v>
      </c>
      <c r="L7" s="38">
        <v>1</v>
      </c>
      <c r="M7" s="38">
        <v>0.25</v>
      </c>
      <c r="N7" s="38">
        <f>AVERAGE(Table1456[[#This Row],[ Data encryption in Transit]:[Encryption in Transit algorithm(RSA)]])</f>
        <v>0.625</v>
      </c>
      <c r="O7" s="39">
        <v>0.2</v>
      </c>
      <c r="P7" s="39">
        <v>1</v>
      </c>
      <c r="Q7" s="39">
        <v>1</v>
      </c>
      <c r="R7" s="39">
        <f>AVERAGE(Table1456[[#This Row],[ Infrastructure and Virtualization Security Policy and Procedures]:[ Network Monitor]])</f>
        <v>0.73333333333333339</v>
      </c>
      <c r="S7" s="39">
        <v>0.2</v>
      </c>
      <c r="T7" s="39">
        <v>1</v>
      </c>
      <c r="U7" s="39">
        <f>AVERAGE(Table1456[[#This Row],[network configuration]:[ Network Defense]])</f>
        <v>0.6</v>
      </c>
    </row>
    <row r="8" spans="1:21" x14ac:dyDescent="0.3">
      <c r="A8" s="18" t="s">
        <v>6</v>
      </c>
      <c r="B8" s="32">
        <v>1</v>
      </c>
      <c r="C8" s="32">
        <v>0.6</v>
      </c>
      <c r="D8" s="37">
        <f>AVERAGE(Table1456[[#This Row],[Data Encryption at rest]:[ Encryption Algorithm]])</f>
        <v>0.8</v>
      </c>
      <c r="E8" s="37">
        <v>1</v>
      </c>
      <c r="F8" s="37">
        <v>0.6</v>
      </c>
      <c r="G8" s="37">
        <f>AVERAGE(Table1456[[#This Row],[ Key Generation]:[ Key Rotation]])</f>
        <v>0.8</v>
      </c>
      <c r="H8" s="38">
        <v>0.6</v>
      </c>
      <c r="I8" s="38">
        <v>0.6</v>
      </c>
      <c r="J8" s="38">
        <v>0.6</v>
      </c>
      <c r="K8" s="38">
        <f>AVERAGE(Table1456[[#This Row],[ Data Inventory]:[ Sensitive Data Protection]])</f>
        <v>0.6</v>
      </c>
      <c r="L8" s="38">
        <v>1</v>
      </c>
      <c r="M8" s="38">
        <v>0.75</v>
      </c>
      <c r="N8" s="38">
        <f>AVERAGE(Table1456[[#This Row],[ Data encryption in Transit]:[Encryption in Transit algorithm(RSA)]])</f>
        <v>0.875</v>
      </c>
      <c r="O8" s="39">
        <v>0.2</v>
      </c>
      <c r="P8" s="39">
        <v>1</v>
      </c>
      <c r="Q8" s="39">
        <v>1</v>
      </c>
      <c r="R8" s="39">
        <f>AVERAGE(Table1456[[#This Row],[ Infrastructure and Virtualization Security Policy and Procedures]:[ Network Monitor]])</f>
        <v>0.73333333333333339</v>
      </c>
      <c r="S8" s="39">
        <v>0.2</v>
      </c>
      <c r="T8" s="39">
        <v>1</v>
      </c>
      <c r="U8" s="39">
        <f>AVERAGE(Table1456[[#This Row],[network configuration]:[ Network Defense]])</f>
        <v>0.6</v>
      </c>
    </row>
    <row r="9" spans="1:21" x14ac:dyDescent="0.3">
      <c r="A9" s="2" t="s">
        <v>25</v>
      </c>
      <c r="B9" s="32">
        <v>1</v>
      </c>
      <c r="C9" s="32">
        <v>0.6</v>
      </c>
      <c r="D9" s="37">
        <f>AVERAGE(Table1456[[#This Row],[Data Encryption at rest]:[ Encryption Algorithm]])</f>
        <v>0.8</v>
      </c>
      <c r="E9" s="37">
        <v>1</v>
      </c>
      <c r="F9" s="37">
        <v>0.9</v>
      </c>
      <c r="G9" s="37">
        <f>AVERAGE(Table1456[[#This Row],[ Key Generation]:[ Key Rotation]])</f>
        <v>0.95</v>
      </c>
      <c r="H9" s="38">
        <v>0.3</v>
      </c>
      <c r="I9" s="38">
        <v>0.3</v>
      </c>
      <c r="J9" s="38">
        <v>0.3</v>
      </c>
      <c r="K9" s="38">
        <f>AVERAGE(Table1456[[#This Row],[ Data Inventory]:[ Sensitive Data Protection]])</f>
        <v>0.3</v>
      </c>
      <c r="L9" s="38">
        <v>1</v>
      </c>
      <c r="M9" s="38">
        <v>0</v>
      </c>
      <c r="N9" s="38">
        <f>AVERAGE(Table1456[[#This Row],[ Data encryption in Transit]:[Encryption in Transit algorithm(RSA)]])</f>
        <v>0.5</v>
      </c>
      <c r="O9" s="39">
        <v>0.2</v>
      </c>
      <c r="P9" s="39">
        <v>1</v>
      </c>
      <c r="Q9" s="39">
        <v>1</v>
      </c>
      <c r="R9" s="39">
        <f>AVERAGE(Table1456[[#This Row],[ Infrastructure and Virtualization Security Policy and Procedures]:[ Network Monitor]])</f>
        <v>0.73333333333333339</v>
      </c>
      <c r="S9" s="39">
        <v>0.2</v>
      </c>
      <c r="T9" s="39">
        <v>1</v>
      </c>
      <c r="U9" s="39">
        <f>AVERAGE(Table1456[[#This Row],[network configuration]:[ Network Defense]])</f>
        <v>0.6</v>
      </c>
    </row>
    <row r="10" spans="1:21" x14ac:dyDescent="0.3">
      <c r="A10" s="2" t="s">
        <v>26</v>
      </c>
      <c r="B10" s="32">
        <v>1</v>
      </c>
      <c r="C10" s="32">
        <v>0.9</v>
      </c>
      <c r="D10" s="37">
        <f>AVERAGE(Table1456[[#This Row],[Data Encryption at rest]:[ Encryption Algorithm]])</f>
        <v>0.95</v>
      </c>
      <c r="E10" s="37">
        <v>1</v>
      </c>
      <c r="F10" s="37">
        <v>0.45</v>
      </c>
      <c r="G10" s="37">
        <f>AVERAGE(Table1456[[#This Row],[ Key Generation]:[ Key Rotation]])</f>
        <v>0.72499999999999998</v>
      </c>
      <c r="H10" s="38">
        <v>0.3</v>
      </c>
      <c r="I10" s="38">
        <v>0.3</v>
      </c>
      <c r="J10" s="38">
        <v>0.3</v>
      </c>
      <c r="K10" s="38">
        <f>AVERAGE(Table1456[[#This Row],[ Data Inventory]:[ Sensitive Data Protection]])</f>
        <v>0.3</v>
      </c>
      <c r="L10" s="38">
        <v>1</v>
      </c>
      <c r="M10" s="38">
        <v>0.25</v>
      </c>
      <c r="N10" s="38">
        <f>AVERAGE(Table1456[[#This Row],[ Data encryption in Transit]:[Encryption in Transit algorithm(RSA)]])</f>
        <v>0.625</v>
      </c>
      <c r="O10" s="39">
        <v>0.2</v>
      </c>
      <c r="P10" s="39">
        <v>1</v>
      </c>
      <c r="Q10" s="39">
        <v>1</v>
      </c>
      <c r="R10" s="39">
        <f>AVERAGE(Table1456[[#This Row],[ Infrastructure and Virtualization Security Policy and Procedures]:[ Network Monitor]])</f>
        <v>0.73333333333333339</v>
      </c>
      <c r="S10" s="39">
        <v>0.2</v>
      </c>
      <c r="T10" s="39">
        <v>1</v>
      </c>
      <c r="U10" s="39">
        <f>AVERAGE(Table1456[[#This Row],[network configuration]:[ Network Defense]])</f>
        <v>0.6</v>
      </c>
    </row>
    <row r="11" spans="1:21" x14ac:dyDescent="0.3">
      <c r="A11" s="2" t="s">
        <v>27</v>
      </c>
      <c r="B11" s="32">
        <v>1</v>
      </c>
      <c r="C11" s="32">
        <v>0.6</v>
      </c>
      <c r="D11" s="37">
        <f>AVERAGE(Table1456[[#This Row],[Data Encryption at rest]:[ Encryption Algorithm]])</f>
        <v>0.8</v>
      </c>
      <c r="E11" s="37">
        <v>1</v>
      </c>
      <c r="F11" s="37">
        <v>0.75</v>
      </c>
      <c r="G11" s="37">
        <f>AVERAGE(Table1456[[#This Row],[ Key Generation]:[ Key Rotation]])</f>
        <v>0.875</v>
      </c>
      <c r="H11" s="38">
        <v>0.9</v>
      </c>
      <c r="I11" s="38">
        <v>0.9</v>
      </c>
      <c r="J11" s="38">
        <v>0.6</v>
      </c>
      <c r="K11" s="38">
        <f>AVERAGE(Table1456[[#This Row],[ Data Inventory]:[ Sensitive Data Protection]])</f>
        <v>0.79999999999999993</v>
      </c>
      <c r="L11" s="38">
        <v>1</v>
      </c>
      <c r="M11" s="38">
        <v>0</v>
      </c>
      <c r="N11" s="38">
        <f>AVERAGE(Table1456[[#This Row],[ Data encryption in Transit]:[Encryption in Transit algorithm(RSA)]])</f>
        <v>0.5</v>
      </c>
      <c r="O11" s="39">
        <v>0.6</v>
      </c>
      <c r="P11" s="39">
        <v>1</v>
      </c>
      <c r="Q11" s="39">
        <v>1</v>
      </c>
      <c r="R11" s="39">
        <f>AVERAGE(Table1456[[#This Row],[ Infrastructure and Virtualization Security Policy and Procedures]:[ Network Monitor]])</f>
        <v>0.8666666666666667</v>
      </c>
      <c r="S11" s="39">
        <v>0.2</v>
      </c>
      <c r="T11" s="39">
        <v>1</v>
      </c>
      <c r="U11" s="39">
        <f>AVERAGE(Table1456[[#This Row],[network configuration]:[ Network Defense]])</f>
        <v>0.6</v>
      </c>
    </row>
    <row r="12" spans="1:21" hidden="1" x14ac:dyDescent="0.3">
      <c r="A12" s="12"/>
      <c r="B12" s="13" t="s">
        <v>39</v>
      </c>
      <c r="C12" s="13" t="s">
        <v>39</v>
      </c>
      <c r="D12" s="13" t="e">
        <f>AVERAGE(Table1456[[#This Row],[Data Encryption at rest]:[ Encryption Algorithm]])</f>
        <v>#DIV/0!</v>
      </c>
      <c r="E12" s="13" t="s">
        <v>39</v>
      </c>
      <c r="F12" s="13"/>
      <c r="G12" s="13" t="e">
        <f>AVERAGE(Table1456[[#This Row],[ Key Generation]:[ Key Rotation]])</f>
        <v>#DIV/0!</v>
      </c>
      <c r="H12" s="13" t="s">
        <v>40</v>
      </c>
      <c r="I12" s="13" t="s">
        <v>40</v>
      </c>
      <c r="J12" s="13"/>
      <c r="K12" s="13" t="e">
        <f>AVERAGE(Table1456[[#This Row],[ Data Inventory]:[ Sensitive Data Protection]])</f>
        <v>#DIV/0!</v>
      </c>
      <c r="L12" s="13" t="s">
        <v>40</v>
      </c>
      <c r="M12" s="13" t="s">
        <v>41</v>
      </c>
      <c r="N12" s="13" t="e">
        <f>AVERAGE(Table1456[[#This Row],[ Data encryption in Transit]:[Encryption in Transit algorithm(RSA)]])</f>
        <v>#DIV/0!</v>
      </c>
      <c r="O12" s="13" t="s">
        <v>42</v>
      </c>
      <c r="P12" s="13" t="s">
        <v>39</v>
      </c>
      <c r="Q12" s="13" t="s">
        <v>39</v>
      </c>
      <c r="R12" s="13" t="e">
        <f>AVERAGE(Table1456[[#This Row],[ Infrastructure and Virtualization Security Policy and Procedures]:[ Network Monitor]])</f>
        <v>#DIV/0!</v>
      </c>
      <c r="S12" s="13" t="s">
        <v>39</v>
      </c>
      <c r="T12" s="15" t="s">
        <v>39</v>
      </c>
      <c r="U12" s="1" t="e">
        <f>AVERAGE(Table1456[[#This Row],[network configuration]:[ Network Defense]])</f>
        <v>#DIV/0!</v>
      </c>
    </row>
    <row r="13" spans="1:21" x14ac:dyDescent="0.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5"/>
      <c r="S13" s="15"/>
      <c r="T13" s="13"/>
    </row>
    <row r="14" spans="1:21" x14ac:dyDescent="0.3">
      <c r="P14" s="5"/>
      <c r="Q14" s="5"/>
      <c r="R14" s="5"/>
    </row>
    <row r="15" spans="1:21" x14ac:dyDescent="0.3">
      <c r="P15" s="5"/>
      <c r="Q15" s="5"/>
      <c r="R15" s="5"/>
    </row>
    <row r="16" spans="1:21" x14ac:dyDescent="0.3">
      <c r="P16" s="5"/>
      <c r="Q16" s="5"/>
      <c r="R16" s="5"/>
    </row>
    <row r="17" spans="16:18" x14ac:dyDescent="0.3">
      <c r="P17" s="5"/>
      <c r="Q17" s="5"/>
      <c r="R17" s="5"/>
    </row>
    <row r="18" spans="16:18" x14ac:dyDescent="0.3">
      <c r="P18" s="5"/>
      <c r="Q18" s="5"/>
      <c r="R18" s="5"/>
    </row>
    <row r="19" spans="16:18" x14ac:dyDescent="0.3">
      <c r="P19" s="5"/>
      <c r="Q19" s="5"/>
      <c r="R19" s="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17" sqref="H17"/>
    </sheetView>
  </sheetViews>
  <sheetFormatPr defaultRowHeight="14.4" x14ac:dyDescent="0.3"/>
  <cols>
    <col min="1" max="1" width="17.33203125" style="1" bestFit="1" customWidth="1"/>
    <col min="2" max="2" width="20.33203125" style="1" bestFit="1" customWidth="1"/>
    <col min="3" max="3" width="19.5546875" style="1" bestFit="1" customWidth="1"/>
    <col min="4" max="4" width="14.44140625" style="1" bestFit="1" customWidth="1"/>
    <col min="5" max="5" width="25.44140625" style="1" customWidth="1"/>
    <col min="6" max="6" width="29" style="1" bestFit="1" customWidth="1"/>
    <col min="7" max="7" width="28.5546875" style="1" bestFit="1" customWidth="1"/>
    <col min="8" max="8" width="23.33203125" style="1" bestFit="1" customWidth="1"/>
    <col min="9" max="9" width="32" style="1" bestFit="1" customWidth="1"/>
    <col min="10" max="10" width="28.5546875" style="1" bestFit="1" customWidth="1"/>
    <col min="11" max="11" width="55.6640625" style="1" bestFit="1" customWidth="1"/>
    <col min="12" max="12" width="18" style="1" bestFit="1" customWidth="1"/>
    <col min="13" max="13" width="16.109375" style="1" bestFit="1" customWidth="1"/>
    <col min="14" max="14" width="20" style="1" bestFit="1" customWidth="1"/>
    <col min="15" max="15" width="16" style="1" bestFit="1" customWidth="1"/>
    <col min="16" max="16" width="18.109375" style="1" customWidth="1"/>
    <col min="17" max="16384" width="8.88671875" style="1"/>
  </cols>
  <sheetData>
    <row r="1" spans="1:16" ht="32.4" customHeight="1" x14ac:dyDescent="0.3">
      <c r="A1" s="28" t="s">
        <v>7</v>
      </c>
      <c r="B1" s="31" t="s">
        <v>8</v>
      </c>
      <c r="C1" s="31" t="s">
        <v>9</v>
      </c>
      <c r="D1" s="31" t="s">
        <v>11</v>
      </c>
      <c r="E1" s="31" t="s">
        <v>53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18</v>
      </c>
      <c r="K1" s="29" t="s">
        <v>19</v>
      </c>
      <c r="L1" s="29" t="s">
        <v>63</v>
      </c>
      <c r="M1" s="29" t="s">
        <v>64</v>
      </c>
      <c r="N1" s="29" t="s">
        <v>57</v>
      </c>
      <c r="O1" s="29" t="s">
        <v>21</v>
      </c>
      <c r="P1" s="10" t="s">
        <v>82</v>
      </c>
    </row>
    <row r="2" spans="1:16" x14ac:dyDescent="0.3">
      <c r="A2" s="18" t="s">
        <v>0</v>
      </c>
      <c r="B2" s="32">
        <v>1</v>
      </c>
      <c r="C2" s="32">
        <v>0.9</v>
      </c>
      <c r="D2" s="32">
        <v>1</v>
      </c>
      <c r="E2" s="32">
        <v>0.3</v>
      </c>
      <c r="F2" s="22">
        <v>0.9</v>
      </c>
      <c r="G2" s="22">
        <v>0.9</v>
      </c>
      <c r="H2" s="22">
        <v>1</v>
      </c>
      <c r="I2" s="35">
        <v>0.5</v>
      </c>
      <c r="J2" s="22">
        <v>0.9</v>
      </c>
      <c r="K2" s="30">
        <v>0.2</v>
      </c>
      <c r="L2" s="30">
        <v>1</v>
      </c>
      <c r="M2" s="30">
        <v>1</v>
      </c>
      <c r="N2" s="30">
        <v>0.2</v>
      </c>
      <c r="O2" s="30">
        <v>1</v>
      </c>
      <c r="P2" s="1">
        <f>SUM(Table1457[[#This Row],[Data Encryption at rest]:[ Network Defense]])</f>
        <v>10.8</v>
      </c>
    </row>
    <row r="3" spans="1:16" x14ac:dyDescent="0.3">
      <c r="A3" s="18" t="s">
        <v>1</v>
      </c>
      <c r="B3" s="32">
        <v>1</v>
      </c>
      <c r="C3" s="32">
        <v>0.9</v>
      </c>
      <c r="D3" s="32">
        <v>1</v>
      </c>
      <c r="E3" s="32">
        <v>0.75</v>
      </c>
      <c r="F3" s="22">
        <v>0.3</v>
      </c>
      <c r="G3" s="22">
        <v>0.3</v>
      </c>
      <c r="H3" s="22">
        <v>1</v>
      </c>
      <c r="I3" s="35">
        <v>0</v>
      </c>
      <c r="J3" s="22">
        <v>0.3</v>
      </c>
      <c r="K3" s="30">
        <v>0.2</v>
      </c>
      <c r="L3" s="30">
        <v>1</v>
      </c>
      <c r="M3" s="30">
        <v>1</v>
      </c>
      <c r="N3" s="30">
        <v>0.2</v>
      </c>
      <c r="O3" s="30">
        <v>1</v>
      </c>
      <c r="P3" s="1">
        <f>SUM(Table1457[[#This Row],[Data Encryption at rest]:[ Network Defense]])</f>
        <v>8.9499999999999993</v>
      </c>
    </row>
    <row r="4" spans="1:16" x14ac:dyDescent="0.3">
      <c r="A4" s="18" t="s">
        <v>2</v>
      </c>
      <c r="B4" s="32">
        <v>1</v>
      </c>
      <c r="C4" s="32">
        <v>0.9</v>
      </c>
      <c r="D4" s="32">
        <v>1</v>
      </c>
      <c r="E4" s="32">
        <v>0.75</v>
      </c>
      <c r="F4" s="22">
        <v>0.6</v>
      </c>
      <c r="G4" s="22">
        <v>0.9</v>
      </c>
      <c r="H4" s="22">
        <v>1</v>
      </c>
      <c r="I4" s="34">
        <v>1</v>
      </c>
      <c r="J4" s="22">
        <v>0.6</v>
      </c>
      <c r="K4" s="30">
        <v>0.2</v>
      </c>
      <c r="L4" s="30">
        <v>1</v>
      </c>
      <c r="M4" s="30">
        <v>1</v>
      </c>
      <c r="N4" s="30">
        <v>1</v>
      </c>
      <c r="O4" s="30">
        <v>1</v>
      </c>
      <c r="P4" s="1">
        <f>SUM(Table1457[[#This Row],[Data Encryption at rest]:[ Network Defense]])</f>
        <v>11.95</v>
      </c>
    </row>
    <row r="5" spans="1:16" x14ac:dyDescent="0.3">
      <c r="A5" s="18" t="s">
        <v>3</v>
      </c>
      <c r="B5" s="32">
        <v>1</v>
      </c>
      <c r="C5" s="32">
        <v>0.3</v>
      </c>
      <c r="D5" s="32">
        <v>1</v>
      </c>
      <c r="E5" s="32">
        <v>0.75</v>
      </c>
      <c r="F5" s="22">
        <v>0.6</v>
      </c>
      <c r="G5" s="22">
        <v>0.9</v>
      </c>
      <c r="H5" s="22">
        <v>1</v>
      </c>
      <c r="I5" s="34">
        <v>1</v>
      </c>
      <c r="J5" s="22">
        <v>0.6</v>
      </c>
      <c r="K5" s="30">
        <v>0.4</v>
      </c>
      <c r="L5" s="30">
        <v>1</v>
      </c>
      <c r="M5" s="30">
        <v>1</v>
      </c>
      <c r="N5" s="30">
        <v>0.4</v>
      </c>
      <c r="O5" s="30">
        <v>1</v>
      </c>
      <c r="P5" s="1">
        <f>SUM(Table1457[[#This Row],[Data Encryption at rest]:[ Network Defense]])</f>
        <v>10.950000000000001</v>
      </c>
    </row>
    <row r="6" spans="1:16" x14ac:dyDescent="0.3">
      <c r="A6" s="18" t="s">
        <v>4</v>
      </c>
      <c r="B6" s="32">
        <v>1</v>
      </c>
      <c r="C6" s="32">
        <v>0.9</v>
      </c>
      <c r="D6" s="32">
        <v>1</v>
      </c>
      <c r="E6" s="32">
        <v>0.15</v>
      </c>
      <c r="F6" s="22">
        <v>0.3</v>
      </c>
      <c r="G6" s="22">
        <v>0.3</v>
      </c>
      <c r="H6" s="22">
        <v>1</v>
      </c>
      <c r="I6" s="35">
        <v>0.25</v>
      </c>
      <c r="J6" s="22">
        <v>0.3</v>
      </c>
      <c r="K6" s="30">
        <v>0.8</v>
      </c>
      <c r="L6" s="30">
        <v>1</v>
      </c>
      <c r="M6" s="30">
        <v>1</v>
      </c>
      <c r="N6" s="30">
        <v>0.8</v>
      </c>
      <c r="O6" s="30">
        <v>1</v>
      </c>
      <c r="P6" s="1">
        <f>SUM(Table1457[[#This Row],[Data Encryption at rest]:[ Network Defense]])</f>
        <v>9.7999999999999989</v>
      </c>
    </row>
    <row r="7" spans="1:16" x14ac:dyDescent="0.3">
      <c r="A7" s="18" t="s">
        <v>5</v>
      </c>
      <c r="B7" s="32">
        <v>1</v>
      </c>
      <c r="C7" s="32">
        <v>0.9</v>
      </c>
      <c r="D7" s="32">
        <v>1</v>
      </c>
      <c r="E7" s="32">
        <v>0.45</v>
      </c>
      <c r="F7" s="22">
        <v>0.3</v>
      </c>
      <c r="G7" s="22">
        <v>0.3</v>
      </c>
      <c r="H7" s="22">
        <v>1</v>
      </c>
      <c r="I7" s="35">
        <v>0.25</v>
      </c>
      <c r="J7" s="22">
        <v>0.3</v>
      </c>
      <c r="K7" s="30">
        <v>0.2</v>
      </c>
      <c r="L7" s="30">
        <v>1</v>
      </c>
      <c r="M7" s="30">
        <v>1</v>
      </c>
      <c r="N7" s="30">
        <v>0.2</v>
      </c>
      <c r="O7" s="30">
        <v>1</v>
      </c>
      <c r="P7" s="1">
        <f>SUM(Table1457[[#This Row],[Data Encryption at rest]:[ Network Defense]])</f>
        <v>8.8999999999999986</v>
      </c>
    </row>
    <row r="8" spans="1:16" x14ac:dyDescent="0.3">
      <c r="A8" s="18" t="s">
        <v>6</v>
      </c>
      <c r="B8" s="32">
        <v>1</v>
      </c>
      <c r="C8" s="32">
        <v>0.6</v>
      </c>
      <c r="D8" s="32">
        <v>1</v>
      </c>
      <c r="E8" s="32">
        <v>0.6</v>
      </c>
      <c r="F8" s="22">
        <v>0.6</v>
      </c>
      <c r="G8" s="22">
        <v>0.6</v>
      </c>
      <c r="H8" s="22">
        <v>1</v>
      </c>
      <c r="I8" s="35">
        <v>0.75</v>
      </c>
      <c r="J8" s="22">
        <v>0.6</v>
      </c>
      <c r="K8" s="30">
        <v>0.2</v>
      </c>
      <c r="L8" s="30">
        <v>1</v>
      </c>
      <c r="M8" s="30">
        <v>1</v>
      </c>
      <c r="N8" s="30">
        <v>0.2</v>
      </c>
      <c r="O8" s="30">
        <v>1</v>
      </c>
      <c r="P8" s="1">
        <f>SUM(Table1457[[#This Row],[Data Encryption at rest]:[ Network Defense]])</f>
        <v>10.149999999999999</v>
      </c>
    </row>
    <row r="9" spans="1:16" x14ac:dyDescent="0.3">
      <c r="A9" s="2" t="s">
        <v>25</v>
      </c>
      <c r="B9" s="32">
        <v>1</v>
      </c>
      <c r="C9" s="32">
        <v>0.6</v>
      </c>
      <c r="D9" s="32">
        <v>1</v>
      </c>
      <c r="E9" s="32">
        <v>0.9</v>
      </c>
      <c r="F9" s="22">
        <v>0.3</v>
      </c>
      <c r="G9" s="22">
        <v>0.3</v>
      </c>
      <c r="H9" s="22">
        <v>1</v>
      </c>
      <c r="I9" s="35">
        <v>0</v>
      </c>
      <c r="J9" s="22">
        <v>0.3</v>
      </c>
      <c r="K9" s="30">
        <v>0.2</v>
      </c>
      <c r="L9" s="30">
        <v>1</v>
      </c>
      <c r="M9" s="30">
        <v>1</v>
      </c>
      <c r="N9" s="30">
        <v>0.2</v>
      </c>
      <c r="O9" s="30">
        <v>1</v>
      </c>
      <c r="P9" s="1">
        <f>SUM(Table1457[[#This Row],[Data Encryption at rest]:[ Network Defense]])</f>
        <v>8.8000000000000007</v>
      </c>
    </row>
    <row r="10" spans="1:16" x14ac:dyDescent="0.3">
      <c r="A10" s="2" t="s">
        <v>26</v>
      </c>
      <c r="B10" s="32">
        <v>1</v>
      </c>
      <c r="C10" s="32">
        <v>0.9</v>
      </c>
      <c r="D10" s="32">
        <v>1</v>
      </c>
      <c r="E10" s="32">
        <v>0.45</v>
      </c>
      <c r="F10" s="22">
        <v>0.3</v>
      </c>
      <c r="G10" s="22">
        <v>0.3</v>
      </c>
      <c r="H10" s="22">
        <v>1</v>
      </c>
      <c r="I10" s="35">
        <v>0.25</v>
      </c>
      <c r="J10" s="22">
        <v>0.3</v>
      </c>
      <c r="K10" s="30">
        <v>0.2</v>
      </c>
      <c r="L10" s="30">
        <v>1</v>
      </c>
      <c r="M10" s="30">
        <v>1</v>
      </c>
      <c r="N10" s="30">
        <v>0.2</v>
      </c>
      <c r="O10" s="30">
        <v>1</v>
      </c>
      <c r="P10" s="1">
        <f>SUM(Table1457[[#This Row],[Data Encryption at rest]:[ Network Defense]])</f>
        <v>8.8999999999999986</v>
      </c>
    </row>
    <row r="11" spans="1:16" x14ac:dyDescent="0.3">
      <c r="A11" s="2" t="s">
        <v>27</v>
      </c>
      <c r="B11" s="32">
        <v>1</v>
      </c>
      <c r="C11" s="32">
        <v>0.6</v>
      </c>
      <c r="D11" s="32">
        <v>1</v>
      </c>
      <c r="E11" s="32">
        <v>0.75</v>
      </c>
      <c r="F11" s="22">
        <v>0.9</v>
      </c>
      <c r="G11" s="22">
        <v>0.9</v>
      </c>
      <c r="H11" s="22">
        <v>1</v>
      </c>
      <c r="I11" s="35">
        <v>0</v>
      </c>
      <c r="J11" s="22">
        <v>0.6</v>
      </c>
      <c r="K11" s="30">
        <v>0.6</v>
      </c>
      <c r="L11" s="30">
        <v>1</v>
      </c>
      <c r="M11" s="30">
        <v>1</v>
      </c>
      <c r="N11" s="30">
        <v>0.2</v>
      </c>
      <c r="O11" s="30">
        <v>1</v>
      </c>
      <c r="P11" s="1">
        <f>SUM(Table1457[[#This Row],[Data Encryption at rest]:[ Network Defense]])</f>
        <v>10.549999999999999</v>
      </c>
    </row>
    <row r="12" spans="1:16" hidden="1" x14ac:dyDescent="0.3">
      <c r="A12" s="12"/>
      <c r="B12" s="13" t="s">
        <v>39</v>
      </c>
      <c r="C12" s="13" t="s">
        <v>39</v>
      </c>
      <c r="D12" s="13" t="s">
        <v>39</v>
      </c>
      <c r="E12" s="13"/>
      <c r="F12" s="13" t="s">
        <v>40</v>
      </c>
      <c r="G12" s="13" t="s">
        <v>40</v>
      </c>
      <c r="H12" s="13" t="s">
        <v>40</v>
      </c>
      <c r="I12" s="13" t="s">
        <v>41</v>
      </c>
      <c r="J12" s="14" t="s">
        <v>40</v>
      </c>
      <c r="K12" s="13" t="s">
        <v>42</v>
      </c>
      <c r="L12" s="13" t="s">
        <v>39</v>
      </c>
      <c r="M12" s="13" t="s">
        <v>39</v>
      </c>
      <c r="N12" s="13" t="s">
        <v>39</v>
      </c>
      <c r="O12" s="15" t="s">
        <v>39</v>
      </c>
      <c r="P12" s="1">
        <f>SUM(Table1457[[#This Row],[Data Encryption at rest]:[ Network Defense]])</f>
        <v>0</v>
      </c>
    </row>
    <row r="13" spans="1:16" x14ac:dyDescent="0.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3"/>
      <c r="P13" s="1">
        <f>SUM(Table1457[[#This Row],[Data Encryption at rest]:[ Network Defense]])</f>
        <v>0</v>
      </c>
    </row>
    <row r="14" spans="1:16" x14ac:dyDescent="0.3">
      <c r="J14" s="5"/>
      <c r="L14" s="5"/>
      <c r="M14" s="5"/>
    </row>
    <row r="15" spans="1:16" x14ac:dyDescent="0.3">
      <c r="J15" s="5"/>
      <c r="L15" s="5"/>
      <c r="M15" s="5"/>
    </row>
    <row r="16" spans="1:16" x14ac:dyDescent="0.3">
      <c r="J16" s="5"/>
      <c r="L16" s="5"/>
      <c r="M16" s="5"/>
    </row>
    <row r="17" spans="10:13" x14ac:dyDescent="0.3">
      <c r="J17" s="5"/>
      <c r="L17" s="5"/>
      <c r="M17" s="5"/>
    </row>
    <row r="18" spans="10:13" x14ac:dyDescent="0.3">
      <c r="J18" s="5"/>
      <c r="L18" s="5"/>
      <c r="M18" s="5"/>
    </row>
    <row r="19" spans="10:13" x14ac:dyDescent="0.3">
      <c r="J19" s="5"/>
      <c r="L19" s="5"/>
      <c r="M19" s="5"/>
    </row>
    <row r="20" spans="10:13" x14ac:dyDescent="0.3">
      <c r="J2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H1" zoomScale="90" zoomScaleNormal="90" workbookViewId="0">
      <selection activeCell="J15" sqref="A1:XFD1048576"/>
    </sheetView>
  </sheetViews>
  <sheetFormatPr defaultRowHeight="14.4" x14ac:dyDescent="0.3"/>
  <cols>
    <col min="1" max="1" width="17.33203125" style="1" bestFit="1" customWidth="1"/>
    <col min="2" max="2" width="20.33203125" style="1" bestFit="1" customWidth="1"/>
    <col min="3" max="3" width="19.5546875" style="1" bestFit="1" customWidth="1"/>
    <col min="4" max="4" width="14.44140625" style="1" bestFit="1" customWidth="1"/>
    <col min="5" max="5" width="25.44140625" style="1" customWidth="1"/>
    <col min="6" max="6" width="29" style="1" bestFit="1" customWidth="1"/>
    <col min="7" max="7" width="28.5546875" style="1" bestFit="1" customWidth="1"/>
    <col min="8" max="8" width="23.33203125" style="1" bestFit="1" customWidth="1"/>
    <col min="9" max="9" width="32" style="1" bestFit="1" customWidth="1"/>
    <col min="10" max="10" width="28.5546875" style="1" bestFit="1" customWidth="1"/>
    <col min="11" max="11" width="55.6640625" style="1" bestFit="1" customWidth="1"/>
    <col min="12" max="12" width="18" style="1" bestFit="1" customWidth="1"/>
    <col min="13" max="13" width="16.109375" style="1" bestFit="1" customWidth="1"/>
    <col min="14" max="14" width="20" style="1" bestFit="1" customWidth="1"/>
    <col min="15" max="15" width="16" style="1" bestFit="1" customWidth="1"/>
    <col min="16" max="16" width="18.109375" style="1" customWidth="1"/>
    <col min="17" max="16384" width="8.88671875" style="1"/>
  </cols>
  <sheetData>
    <row r="1" spans="1:15" ht="32.4" customHeight="1" x14ac:dyDescent="0.3">
      <c r="A1" s="28" t="s">
        <v>7</v>
      </c>
      <c r="B1" s="31" t="s">
        <v>8</v>
      </c>
      <c r="C1" s="31" t="s">
        <v>9</v>
      </c>
      <c r="D1" s="31" t="s">
        <v>11</v>
      </c>
      <c r="E1" s="31" t="s">
        <v>53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18</v>
      </c>
      <c r="K1" s="29" t="s">
        <v>19</v>
      </c>
      <c r="L1" s="29" t="s">
        <v>63</v>
      </c>
      <c r="M1" s="29" t="s">
        <v>64</v>
      </c>
      <c r="N1" s="29" t="s">
        <v>57</v>
      </c>
      <c r="O1" s="29" t="s">
        <v>21</v>
      </c>
    </row>
    <row r="2" spans="1:15" x14ac:dyDescent="0.3">
      <c r="A2" s="18" t="s">
        <v>0</v>
      </c>
      <c r="B2" s="32" t="s">
        <v>22</v>
      </c>
      <c r="C2" s="32" t="s">
        <v>70</v>
      </c>
      <c r="D2" s="32" t="s">
        <v>22</v>
      </c>
      <c r="E2" s="32">
        <v>365</v>
      </c>
      <c r="F2" s="22" t="s">
        <v>29</v>
      </c>
      <c r="G2" s="22" t="s">
        <v>29</v>
      </c>
      <c r="H2" s="22" t="s">
        <v>22</v>
      </c>
      <c r="I2" s="34" t="s">
        <v>73</v>
      </c>
      <c r="J2" s="22" t="s">
        <v>29</v>
      </c>
      <c r="K2" s="30" t="s">
        <v>65</v>
      </c>
      <c r="L2" s="30" t="s">
        <v>22</v>
      </c>
      <c r="M2" s="30" t="s">
        <v>22</v>
      </c>
      <c r="N2" s="30" t="s">
        <v>65</v>
      </c>
      <c r="O2" s="30" t="s">
        <v>22</v>
      </c>
    </row>
    <row r="3" spans="1:15" x14ac:dyDescent="0.3">
      <c r="A3" s="18" t="s">
        <v>1</v>
      </c>
      <c r="B3" s="32" t="s">
        <v>22</v>
      </c>
      <c r="C3" s="32" t="s">
        <v>70</v>
      </c>
      <c r="D3" s="32" t="s">
        <v>22</v>
      </c>
      <c r="E3" s="32">
        <v>30</v>
      </c>
      <c r="F3" s="22" t="s">
        <v>30</v>
      </c>
      <c r="G3" s="22" t="s">
        <v>30</v>
      </c>
      <c r="H3" s="22" t="s">
        <v>22</v>
      </c>
      <c r="I3" s="34" t="s">
        <v>76</v>
      </c>
      <c r="J3" s="22" t="s">
        <v>30</v>
      </c>
      <c r="K3" s="30" t="s">
        <v>65</v>
      </c>
      <c r="L3" s="30" t="s">
        <v>22</v>
      </c>
      <c r="M3" s="30" t="s">
        <v>22</v>
      </c>
      <c r="N3" s="30" t="s">
        <v>65</v>
      </c>
      <c r="O3" s="30" t="s">
        <v>22</v>
      </c>
    </row>
    <row r="4" spans="1:15" x14ac:dyDescent="0.3">
      <c r="A4" s="18" t="s">
        <v>2</v>
      </c>
      <c r="B4" s="32" t="s">
        <v>22</v>
      </c>
      <c r="C4" s="32" t="s">
        <v>70</v>
      </c>
      <c r="D4" s="32" t="s">
        <v>22</v>
      </c>
      <c r="E4" s="32">
        <v>30</v>
      </c>
      <c r="F4" s="22" t="s">
        <v>31</v>
      </c>
      <c r="G4" s="22" t="s">
        <v>29</v>
      </c>
      <c r="H4" s="22" t="s">
        <v>22</v>
      </c>
      <c r="I4" s="34" t="s">
        <v>74</v>
      </c>
      <c r="J4" s="22" t="s">
        <v>32</v>
      </c>
      <c r="K4" s="30" t="s">
        <v>65</v>
      </c>
      <c r="L4" s="30" t="s">
        <v>22</v>
      </c>
      <c r="M4" s="30" t="s">
        <v>22</v>
      </c>
      <c r="N4" s="30" t="s">
        <v>66</v>
      </c>
      <c r="O4" s="30" t="s">
        <v>22</v>
      </c>
    </row>
    <row r="5" spans="1:15" x14ac:dyDescent="0.3">
      <c r="A5" s="18" t="s">
        <v>3</v>
      </c>
      <c r="B5" s="32" t="s">
        <v>22</v>
      </c>
      <c r="C5" s="32" t="s">
        <v>71</v>
      </c>
      <c r="D5" s="32" t="s">
        <v>22</v>
      </c>
      <c r="E5" s="32">
        <v>30</v>
      </c>
      <c r="F5" s="22" t="s">
        <v>32</v>
      </c>
      <c r="G5" s="22" t="s">
        <v>29</v>
      </c>
      <c r="H5" s="22" t="s">
        <v>22</v>
      </c>
      <c r="I5" s="34" t="s">
        <v>74</v>
      </c>
      <c r="J5" s="22" t="s">
        <v>32</v>
      </c>
      <c r="K5" s="30" t="s">
        <v>67</v>
      </c>
      <c r="L5" s="30" t="s">
        <v>22</v>
      </c>
      <c r="M5" s="30" t="s">
        <v>22</v>
      </c>
      <c r="N5" s="30" t="s">
        <v>67</v>
      </c>
      <c r="O5" s="30" t="s">
        <v>22</v>
      </c>
    </row>
    <row r="6" spans="1:15" x14ac:dyDescent="0.3">
      <c r="A6" s="18" t="s">
        <v>4</v>
      </c>
      <c r="B6" s="32" t="s">
        <v>22</v>
      </c>
      <c r="C6" s="32" t="s">
        <v>70</v>
      </c>
      <c r="D6" s="32" t="s">
        <v>22</v>
      </c>
      <c r="E6" s="32">
        <v>730</v>
      </c>
      <c r="F6" s="22" t="s">
        <v>30</v>
      </c>
      <c r="G6" s="22" t="s">
        <v>30</v>
      </c>
      <c r="H6" s="22" t="s">
        <v>22</v>
      </c>
      <c r="I6" s="34" t="s">
        <v>75</v>
      </c>
      <c r="J6" s="22" t="s">
        <v>30</v>
      </c>
      <c r="K6" s="30" t="s">
        <v>68</v>
      </c>
      <c r="L6" s="30" t="s">
        <v>22</v>
      </c>
      <c r="M6" s="30" t="s">
        <v>22</v>
      </c>
      <c r="N6" s="30" t="s">
        <v>68</v>
      </c>
      <c r="O6" s="30" t="s">
        <v>22</v>
      </c>
    </row>
    <row r="7" spans="1:15" x14ac:dyDescent="0.3">
      <c r="A7" s="18" t="s">
        <v>5</v>
      </c>
      <c r="B7" s="32" t="s">
        <v>22</v>
      </c>
      <c r="C7" s="32" t="s">
        <v>70</v>
      </c>
      <c r="D7" s="32" t="s">
        <v>22</v>
      </c>
      <c r="E7" s="32">
        <v>90</v>
      </c>
      <c r="F7" s="22" t="s">
        <v>30</v>
      </c>
      <c r="G7" s="22" t="s">
        <v>30</v>
      </c>
      <c r="H7" s="22" t="s">
        <v>22</v>
      </c>
      <c r="I7" s="34" t="s">
        <v>75</v>
      </c>
      <c r="J7" s="22" t="s">
        <v>30</v>
      </c>
      <c r="K7" s="30" t="s">
        <v>65</v>
      </c>
      <c r="L7" s="30" t="s">
        <v>22</v>
      </c>
      <c r="M7" s="30" t="s">
        <v>22</v>
      </c>
      <c r="N7" s="30" t="s">
        <v>65</v>
      </c>
      <c r="O7" s="30" t="s">
        <v>22</v>
      </c>
    </row>
    <row r="8" spans="1:15" x14ac:dyDescent="0.3">
      <c r="A8" s="18" t="s">
        <v>6</v>
      </c>
      <c r="B8" s="32" t="s">
        <v>22</v>
      </c>
      <c r="C8" s="32" t="s">
        <v>72</v>
      </c>
      <c r="D8" s="32" t="s">
        <v>22</v>
      </c>
      <c r="E8" s="32">
        <v>60</v>
      </c>
      <c r="F8" s="22" t="s">
        <v>32</v>
      </c>
      <c r="G8" s="22" t="s">
        <v>32</v>
      </c>
      <c r="H8" s="22" t="s">
        <v>22</v>
      </c>
      <c r="I8" s="34" t="s">
        <v>77</v>
      </c>
      <c r="J8" s="22" t="s">
        <v>32</v>
      </c>
      <c r="K8" s="30" t="s">
        <v>65</v>
      </c>
      <c r="L8" s="30" t="s">
        <v>22</v>
      </c>
      <c r="M8" s="30" t="s">
        <v>22</v>
      </c>
      <c r="N8" s="30" t="s">
        <v>65</v>
      </c>
      <c r="O8" s="30" t="s">
        <v>22</v>
      </c>
    </row>
    <row r="9" spans="1:15" x14ac:dyDescent="0.3">
      <c r="A9" s="2" t="s">
        <v>25</v>
      </c>
      <c r="B9" s="32" t="s">
        <v>22</v>
      </c>
      <c r="C9" s="32" t="s">
        <v>72</v>
      </c>
      <c r="D9" s="32" t="s">
        <v>22</v>
      </c>
      <c r="E9" s="32">
        <v>7</v>
      </c>
      <c r="F9" s="22" t="s">
        <v>30</v>
      </c>
      <c r="G9" s="22" t="s">
        <v>30</v>
      </c>
      <c r="H9" s="22" t="s">
        <v>22</v>
      </c>
      <c r="I9" s="34" t="s">
        <v>76</v>
      </c>
      <c r="J9" s="22" t="s">
        <v>30</v>
      </c>
      <c r="K9" s="30" t="s">
        <v>65</v>
      </c>
      <c r="L9" s="30" t="s">
        <v>22</v>
      </c>
      <c r="M9" s="30" t="s">
        <v>22</v>
      </c>
      <c r="N9" s="30" t="s">
        <v>65</v>
      </c>
      <c r="O9" s="30" t="s">
        <v>22</v>
      </c>
    </row>
    <row r="10" spans="1:15" x14ac:dyDescent="0.3">
      <c r="A10" s="2" t="s">
        <v>26</v>
      </c>
      <c r="B10" s="32" t="s">
        <v>22</v>
      </c>
      <c r="C10" s="32" t="s">
        <v>70</v>
      </c>
      <c r="D10" s="32" t="s">
        <v>22</v>
      </c>
      <c r="E10" s="32">
        <v>90</v>
      </c>
      <c r="F10" s="22" t="s">
        <v>30</v>
      </c>
      <c r="G10" s="22" t="s">
        <v>30</v>
      </c>
      <c r="H10" s="22" t="s">
        <v>22</v>
      </c>
      <c r="I10" s="34" t="s">
        <v>75</v>
      </c>
      <c r="J10" s="22" t="s">
        <v>30</v>
      </c>
      <c r="K10" s="30" t="s">
        <v>65</v>
      </c>
      <c r="L10" s="30" t="s">
        <v>22</v>
      </c>
      <c r="M10" s="30" t="s">
        <v>22</v>
      </c>
      <c r="N10" s="30" t="s">
        <v>65</v>
      </c>
      <c r="O10" s="30" t="s">
        <v>22</v>
      </c>
    </row>
    <row r="11" spans="1:15" x14ac:dyDescent="0.3">
      <c r="A11" s="2" t="s">
        <v>27</v>
      </c>
      <c r="B11" s="32" t="s">
        <v>22</v>
      </c>
      <c r="C11" s="32" t="s">
        <v>72</v>
      </c>
      <c r="D11" s="32" t="s">
        <v>22</v>
      </c>
      <c r="E11" s="32">
        <v>30</v>
      </c>
      <c r="F11" s="22" t="s">
        <v>29</v>
      </c>
      <c r="G11" s="22" t="s">
        <v>29</v>
      </c>
      <c r="H11" s="22" t="s">
        <v>22</v>
      </c>
      <c r="I11" s="34" t="s">
        <v>76</v>
      </c>
      <c r="J11" s="22" t="s">
        <v>32</v>
      </c>
      <c r="K11" s="30" t="s">
        <v>69</v>
      </c>
      <c r="L11" s="30" t="s">
        <v>22</v>
      </c>
      <c r="M11" s="30" t="s">
        <v>22</v>
      </c>
      <c r="N11" s="30" t="s">
        <v>65</v>
      </c>
      <c r="O11" s="30" t="s">
        <v>22</v>
      </c>
    </row>
    <row r="12" spans="1:15" hidden="1" x14ac:dyDescent="0.3">
      <c r="A12" s="12"/>
      <c r="B12" s="13" t="s">
        <v>39</v>
      </c>
      <c r="C12" s="13" t="s">
        <v>39</v>
      </c>
      <c r="D12" s="13" t="s">
        <v>39</v>
      </c>
      <c r="E12" s="13"/>
      <c r="F12" s="13" t="s">
        <v>40</v>
      </c>
      <c r="G12" s="13" t="s">
        <v>40</v>
      </c>
      <c r="H12" s="13" t="s">
        <v>40</v>
      </c>
      <c r="I12" s="13" t="s">
        <v>41</v>
      </c>
      <c r="J12" s="14" t="s">
        <v>40</v>
      </c>
      <c r="K12" s="13" t="s">
        <v>42</v>
      </c>
      <c r="L12" s="13" t="s">
        <v>39</v>
      </c>
      <c r="M12" s="13" t="s">
        <v>39</v>
      </c>
      <c r="N12" s="13" t="s">
        <v>39</v>
      </c>
      <c r="O12" s="15" t="s">
        <v>39</v>
      </c>
    </row>
    <row r="13" spans="1:15" x14ac:dyDescent="0.3">
      <c r="A13" s="12"/>
      <c r="B13" s="13" t="s">
        <v>39</v>
      </c>
      <c r="C13" s="13" t="s">
        <v>40</v>
      </c>
      <c r="D13" s="13" t="s">
        <v>39</v>
      </c>
      <c r="E13" s="13" t="s">
        <v>81</v>
      </c>
      <c r="F13" s="13" t="s">
        <v>40</v>
      </c>
      <c r="G13" s="13" t="s">
        <v>40</v>
      </c>
      <c r="H13" s="13" t="s">
        <v>39</v>
      </c>
      <c r="I13" s="13" t="s">
        <v>78</v>
      </c>
      <c r="J13" s="13" t="s">
        <v>40</v>
      </c>
      <c r="K13" s="13" t="s">
        <v>79</v>
      </c>
      <c r="L13" s="13" t="s">
        <v>39</v>
      </c>
      <c r="M13" s="13" t="s">
        <v>39</v>
      </c>
      <c r="N13" s="15" t="s">
        <v>80</v>
      </c>
      <c r="O13" s="13" t="s">
        <v>39</v>
      </c>
    </row>
    <row r="14" spans="1:15" x14ac:dyDescent="0.3">
      <c r="J14" s="5"/>
      <c r="L14" s="5"/>
      <c r="M14" s="5"/>
    </row>
    <row r="15" spans="1:15" x14ac:dyDescent="0.3">
      <c r="J15" s="5"/>
      <c r="L15" s="5"/>
      <c r="M15" s="5"/>
    </row>
    <row r="16" spans="1:15" x14ac:dyDescent="0.3">
      <c r="J16" s="5"/>
      <c r="L16" s="5"/>
      <c r="M16" s="5"/>
    </row>
    <row r="17" spans="10:13" x14ac:dyDescent="0.3">
      <c r="J17" s="5"/>
      <c r="L17" s="5"/>
      <c r="M17" s="5"/>
    </row>
    <row r="18" spans="10:13" x14ac:dyDescent="0.3">
      <c r="J18" s="5"/>
      <c r="L18" s="5"/>
      <c r="M18" s="5"/>
    </row>
    <row r="19" spans="10:13" x14ac:dyDescent="0.3">
      <c r="J19" s="5"/>
      <c r="L19" s="5"/>
      <c r="M19" s="5"/>
    </row>
    <row r="20" spans="10:13" x14ac:dyDescent="0.3">
      <c r="J2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G1" workbookViewId="0">
      <selection activeCell="K8" sqref="K8"/>
    </sheetView>
  </sheetViews>
  <sheetFormatPr defaultRowHeight="14.4" x14ac:dyDescent="0.3"/>
  <cols>
    <col min="1" max="1" width="17.33203125" bestFit="1" customWidth="1"/>
    <col min="2" max="2" width="20.33203125" bestFit="1" customWidth="1"/>
    <col min="3" max="3" width="19.5546875" bestFit="1" customWidth="1"/>
    <col min="4" max="4" width="8" bestFit="1" customWidth="1"/>
    <col min="5" max="5" width="14.44140625" bestFit="1" customWidth="1"/>
    <col min="6" max="6" width="25.44140625" bestFit="1" customWidth="1"/>
    <col min="7" max="7" width="29" bestFit="1" customWidth="1"/>
    <col min="8" max="9" width="28.5546875" bestFit="1" customWidth="1"/>
    <col min="10" max="10" width="32" bestFit="1" customWidth="1"/>
    <col min="11" max="11" width="18.44140625" bestFit="1" customWidth="1"/>
    <col min="12" max="12" width="25.5546875" bestFit="1" customWidth="1"/>
    <col min="13" max="13" width="28.5546875" bestFit="1" customWidth="1"/>
    <col min="14" max="14" width="55.6640625" bestFit="1" customWidth="1"/>
    <col min="15" max="15" width="16" bestFit="1" customWidth="1"/>
    <col min="16" max="16" width="19.88671875" customWidth="1"/>
    <col min="17" max="17" width="21.33203125" customWidth="1"/>
    <col min="18" max="18" width="23.109375" customWidth="1"/>
    <col min="19" max="19" width="16" bestFit="1" customWidth="1"/>
  </cols>
  <sheetData>
    <row r="1" spans="1:19" x14ac:dyDescent="0.3">
      <c r="A1" s="16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38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50</v>
      </c>
      <c r="Q1" s="17" t="s">
        <v>51</v>
      </c>
      <c r="R1" s="17" t="s">
        <v>52</v>
      </c>
      <c r="S1" s="17" t="s">
        <v>21</v>
      </c>
    </row>
    <row r="2" spans="1:19" x14ac:dyDescent="0.3">
      <c r="A2" s="18" t="s">
        <v>0</v>
      </c>
      <c r="B2" s="2">
        <v>1</v>
      </c>
      <c r="C2" s="2">
        <v>1</v>
      </c>
      <c r="D2" s="2">
        <v>0.9</v>
      </c>
      <c r="E2" s="2">
        <v>1</v>
      </c>
      <c r="F2" s="2">
        <v>1</v>
      </c>
      <c r="G2" s="2">
        <v>0.6</v>
      </c>
      <c r="H2" s="2">
        <v>0.6</v>
      </c>
      <c r="I2" s="2">
        <v>0.6</v>
      </c>
      <c r="J2" s="2" t="s">
        <v>28</v>
      </c>
      <c r="K2" s="2" t="s">
        <v>44</v>
      </c>
      <c r="L2" s="3">
        <v>1</v>
      </c>
      <c r="M2" s="3">
        <v>0.6</v>
      </c>
      <c r="N2" s="2">
        <v>0.2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19" x14ac:dyDescent="0.3">
      <c r="A3" s="18" t="s">
        <v>1</v>
      </c>
      <c r="B3" s="2">
        <v>1</v>
      </c>
      <c r="C3" s="2">
        <v>1</v>
      </c>
      <c r="D3" s="2">
        <v>0.9</v>
      </c>
      <c r="E3" s="2">
        <v>1</v>
      </c>
      <c r="F3" s="2">
        <v>1</v>
      </c>
      <c r="G3" s="2">
        <v>0.3</v>
      </c>
      <c r="H3" s="2">
        <v>0.3</v>
      </c>
      <c r="I3" s="2">
        <v>0.3</v>
      </c>
      <c r="J3" s="2" t="s">
        <v>28</v>
      </c>
      <c r="K3" s="2">
        <v>0</v>
      </c>
      <c r="L3" s="3">
        <v>1</v>
      </c>
      <c r="M3" s="3">
        <v>0.3</v>
      </c>
      <c r="N3" s="2">
        <v>0.2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19" x14ac:dyDescent="0.3">
      <c r="A4" s="18" t="s">
        <v>2</v>
      </c>
      <c r="B4" s="2">
        <v>1</v>
      </c>
      <c r="C4" s="2">
        <v>1</v>
      </c>
      <c r="D4" s="2">
        <v>0.9</v>
      </c>
      <c r="E4" s="2">
        <v>1</v>
      </c>
      <c r="F4" s="2">
        <v>1</v>
      </c>
      <c r="G4" s="2">
        <v>0.9</v>
      </c>
      <c r="H4" s="2">
        <v>0.6</v>
      </c>
      <c r="I4" s="2">
        <v>0.9</v>
      </c>
      <c r="J4" s="2" t="s">
        <v>28</v>
      </c>
      <c r="K4" s="2" t="s">
        <v>44</v>
      </c>
      <c r="L4" s="3">
        <v>1</v>
      </c>
      <c r="M4" s="3">
        <v>0.9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19" x14ac:dyDescent="0.3">
      <c r="A5" s="18" t="s">
        <v>3</v>
      </c>
      <c r="B5" s="2">
        <v>1</v>
      </c>
      <c r="C5" s="2">
        <v>0.5</v>
      </c>
      <c r="D5" s="2">
        <v>0.3</v>
      </c>
      <c r="E5" s="2">
        <v>1</v>
      </c>
      <c r="F5" s="2">
        <v>1</v>
      </c>
      <c r="G5" s="2">
        <v>0.9</v>
      </c>
      <c r="H5" s="2">
        <v>0.6</v>
      </c>
      <c r="I5" s="2">
        <v>0.9</v>
      </c>
      <c r="J5" s="2" t="s">
        <v>28</v>
      </c>
      <c r="K5" s="2">
        <v>4096</v>
      </c>
      <c r="L5" s="3">
        <v>1</v>
      </c>
      <c r="M5" s="3">
        <v>0.9</v>
      </c>
      <c r="N5" s="2">
        <v>0.4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19" x14ac:dyDescent="0.3">
      <c r="A6" s="18" t="s">
        <v>4</v>
      </c>
      <c r="B6" s="2">
        <v>1</v>
      </c>
      <c r="C6" s="2">
        <v>1</v>
      </c>
      <c r="D6" s="2">
        <v>0.9</v>
      </c>
      <c r="E6" s="2">
        <v>1</v>
      </c>
      <c r="F6" s="2">
        <v>1</v>
      </c>
      <c r="G6" s="2">
        <v>0.3</v>
      </c>
      <c r="H6" s="2">
        <v>0.3</v>
      </c>
      <c r="I6" s="2">
        <v>0.3</v>
      </c>
      <c r="J6" s="2" t="s">
        <v>28</v>
      </c>
      <c r="K6" s="2">
        <v>0.2</v>
      </c>
      <c r="L6" s="3">
        <v>1</v>
      </c>
      <c r="M6" s="3">
        <v>0.3</v>
      </c>
      <c r="N6" s="2">
        <v>0.8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19" x14ac:dyDescent="0.3">
      <c r="A7" s="18" t="s">
        <v>5</v>
      </c>
      <c r="B7" s="2">
        <v>1</v>
      </c>
      <c r="C7" s="2">
        <v>1</v>
      </c>
      <c r="D7" s="2">
        <v>0.9</v>
      </c>
      <c r="E7" s="2">
        <v>1</v>
      </c>
      <c r="F7" s="2">
        <v>1</v>
      </c>
      <c r="G7" s="2">
        <v>0.3</v>
      </c>
      <c r="H7" s="2">
        <v>0.3</v>
      </c>
      <c r="I7" s="2">
        <v>0.3</v>
      </c>
      <c r="J7" s="2" t="s">
        <v>28</v>
      </c>
      <c r="K7" s="2">
        <v>0.2</v>
      </c>
      <c r="L7" s="3">
        <v>1</v>
      </c>
      <c r="M7" s="3">
        <v>0.3</v>
      </c>
      <c r="N7" s="2">
        <v>0.2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19" x14ac:dyDescent="0.3">
      <c r="A8" s="18" t="s">
        <v>6</v>
      </c>
      <c r="B8" s="2">
        <v>1</v>
      </c>
      <c r="C8" s="2">
        <v>1</v>
      </c>
      <c r="D8" s="2" t="s">
        <v>43</v>
      </c>
      <c r="E8" s="2">
        <v>1</v>
      </c>
      <c r="F8" s="2">
        <v>1</v>
      </c>
      <c r="G8" s="2">
        <v>0.9</v>
      </c>
      <c r="H8" s="2">
        <v>0.9</v>
      </c>
      <c r="I8" s="2">
        <v>0.9</v>
      </c>
      <c r="J8" s="2" t="s">
        <v>35</v>
      </c>
      <c r="K8" s="2">
        <v>0.4</v>
      </c>
      <c r="L8" s="3">
        <v>1</v>
      </c>
      <c r="M8" s="2">
        <v>0.9</v>
      </c>
      <c r="N8" s="2">
        <v>0.2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x14ac:dyDescent="0.3">
      <c r="A9" s="2" t="s">
        <v>25</v>
      </c>
      <c r="B9" s="2">
        <v>1</v>
      </c>
      <c r="C9" s="2">
        <v>1</v>
      </c>
      <c r="D9" s="20">
        <v>0.6</v>
      </c>
      <c r="E9" s="2">
        <v>1</v>
      </c>
      <c r="F9" s="2">
        <v>1</v>
      </c>
      <c r="G9" s="2">
        <v>0.3</v>
      </c>
      <c r="H9" s="2">
        <v>0.3</v>
      </c>
      <c r="I9" s="2">
        <v>0.3</v>
      </c>
      <c r="J9" s="2" t="s">
        <v>28</v>
      </c>
      <c r="K9" s="2">
        <v>0</v>
      </c>
      <c r="L9" s="3">
        <v>1</v>
      </c>
      <c r="M9" s="3">
        <v>0.3</v>
      </c>
      <c r="N9" s="2">
        <v>0.2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x14ac:dyDescent="0.3">
      <c r="A10" s="2" t="s">
        <v>26</v>
      </c>
      <c r="B10" s="2">
        <v>1</v>
      </c>
      <c r="C10" s="2">
        <v>1</v>
      </c>
      <c r="D10" s="2">
        <v>0.9</v>
      </c>
      <c r="E10" s="2">
        <v>1</v>
      </c>
      <c r="F10" s="2">
        <v>1</v>
      </c>
      <c r="G10" s="2">
        <v>0.3</v>
      </c>
      <c r="H10" s="2">
        <v>0.3</v>
      </c>
      <c r="I10" s="2">
        <v>0.3</v>
      </c>
      <c r="J10" s="2" t="s">
        <v>28</v>
      </c>
      <c r="K10" s="2">
        <v>0.2</v>
      </c>
      <c r="L10" s="3">
        <v>1</v>
      </c>
      <c r="M10" s="3">
        <v>0.3</v>
      </c>
      <c r="N10" s="2">
        <v>0.2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19" x14ac:dyDescent="0.3">
      <c r="A11" s="2" t="s">
        <v>27</v>
      </c>
      <c r="B11" s="2">
        <v>1</v>
      </c>
      <c r="C11" s="2">
        <v>1</v>
      </c>
      <c r="D11" s="2">
        <v>0.6</v>
      </c>
      <c r="E11" s="2">
        <v>1</v>
      </c>
      <c r="F11" s="2">
        <v>1</v>
      </c>
      <c r="G11" s="2">
        <v>0.6</v>
      </c>
      <c r="H11" s="2">
        <v>0.6</v>
      </c>
      <c r="I11" s="2">
        <v>0.9</v>
      </c>
      <c r="J11" s="2" t="s">
        <v>28</v>
      </c>
      <c r="K11" s="2">
        <v>0</v>
      </c>
      <c r="L11" s="3">
        <v>1</v>
      </c>
      <c r="M11" s="2">
        <v>0.9</v>
      </c>
      <c r="N11" s="2">
        <v>0.6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3" spans="1:19" x14ac:dyDescent="0.3">
      <c r="K13" s="1"/>
    </row>
    <row r="14" spans="1:19" x14ac:dyDescent="0.3">
      <c r="K14" s="1"/>
    </row>
    <row r="15" spans="1:19" x14ac:dyDescent="0.3">
      <c r="K15" s="1"/>
    </row>
    <row r="16" spans="1:19" x14ac:dyDescent="0.3">
      <c r="K16" s="1"/>
    </row>
    <row r="17" spans="11:11" x14ac:dyDescent="0.3">
      <c r="K17" s="1"/>
    </row>
    <row r="18" spans="11:11" x14ac:dyDescent="0.3">
      <c r="K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21" sqref="I21"/>
    </sheetView>
  </sheetViews>
  <sheetFormatPr defaultRowHeight="14.4" x14ac:dyDescent="0.3"/>
  <cols>
    <col min="1" max="1" width="20.33203125" bestFit="1" customWidth="1"/>
    <col min="2" max="2" width="19.5546875" bestFit="1" customWidth="1"/>
    <col min="3" max="3" width="9.5546875" bestFit="1" customWidth="1"/>
    <col min="4" max="4" width="14.44140625" bestFit="1" customWidth="1"/>
    <col min="5" max="5" width="25.44140625" bestFit="1" customWidth="1"/>
    <col min="6" max="6" width="29" bestFit="1" customWidth="1"/>
    <col min="7" max="7" width="28.5546875" bestFit="1" customWidth="1"/>
  </cols>
  <sheetData>
    <row r="1" spans="1:7" x14ac:dyDescent="0.3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</row>
    <row r="2" spans="1:7" x14ac:dyDescent="0.3">
      <c r="A2" s="2" t="s">
        <v>22</v>
      </c>
      <c r="B2" s="2" t="s">
        <v>23</v>
      </c>
      <c r="C2" s="2">
        <v>256</v>
      </c>
      <c r="D2" s="2" t="s">
        <v>22</v>
      </c>
      <c r="E2" s="2" t="s">
        <v>22</v>
      </c>
      <c r="F2" s="2" t="s">
        <v>29</v>
      </c>
      <c r="G2" s="2" t="s">
        <v>29</v>
      </c>
    </row>
    <row r="3" spans="1:7" x14ac:dyDescent="0.3">
      <c r="A3" s="2" t="s">
        <v>22</v>
      </c>
      <c r="B3" s="2" t="s">
        <v>23</v>
      </c>
      <c r="C3" s="2">
        <v>256</v>
      </c>
      <c r="D3" s="2" t="s">
        <v>22</v>
      </c>
      <c r="E3" s="2" t="s">
        <v>22</v>
      </c>
      <c r="F3" s="2" t="s">
        <v>30</v>
      </c>
      <c r="G3" s="2" t="s">
        <v>30</v>
      </c>
    </row>
    <row r="4" spans="1:7" x14ac:dyDescent="0.3">
      <c r="A4" s="2" t="s">
        <v>22</v>
      </c>
      <c r="B4" s="2" t="s">
        <v>23</v>
      </c>
      <c r="C4" s="2">
        <v>256</v>
      </c>
      <c r="D4" s="2" t="s">
        <v>22</v>
      </c>
      <c r="E4" s="2" t="s">
        <v>22</v>
      </c>
      <c r="F4" s="2" t="s">
        <v>31</v>
      </c>
      <c r="G4" s="2" t="s">
        <v>29</v>
      </c>
    </row>
    <row r="5" spans="1:7" x14ac:dyDescent="0.3">
      <c r="A5" s="2" t="s">
        <v>22</v>
      </c>
      <c r="B5" s="2" t="s">
        <v>24</v>
      </c>
      <c r="C5" s="2">
        <v>56</v>
      </c>
      <c r="D5" s="2" t="s">
        <v>22</v>
      </c>
      <c r="E5" s="2" t="s">
        <v>22</v>
      </c>
      <c r="F5" s="2" t="s">
        <v>32</v>
      </c>
      <c r="G5" s="2" t="s">
        <v>29</v>
      </c>
    </row>
    <row r="6" spans="1:7" x14ac:dyDescent="0.3">
      <c r="A6" s="2" t="s">
        <v>22</v>
      </c>
      <c r="B6" s="2" t="s">
        <v>23</v>
      </c>
      <c r="C6" s="2">
        <v>256</v>
      </c>
      <c r="D6" s="2" t="s">
        <v>22</v>
      </c>
      <c r="E6" s="2" t="s">
        <v>22</v>
      </c>
      <c r="F6" s="2" t="s">
        <v>30</v>
      </c>
      <c r="G6" s="2" t="s">
        <v>30</v>
      </c>
    </row>
    <row r="7" spans="1:7" x14ac:dyDescent="0.3">
      <c r="A7" s="2" t="s">
        <v>22</v>
      </c>
      <c r="B7" s="2" t="s">
        <v>23</v>
      </c>
      <c r="C7" s="2">
        <v>256</v>
      </c>
      <c r="D7" s="2" t="s">
        <v>22</v>
      </c>
      <c r="E7" s="2" t="s">
        <v>22</v>
      </c>
      <c r="F7" s="2" t="s">
        <v>30</v>
      </c>
      <c r="G7" s="2" t="s">
        <v>30</v>
      </c>
    </row>
    <row r="8" spans="1:7" x14ac:dyDescent="0.3">
      <c r="A8" s="2" t="s">
        <v>22</v>
      </c>
      <c r="B8" s="2" t="s">
        <v>23</v>
      </c>
      <c r="C8" s="2" t="s">
        <v>34</v>
      </c>
      <c r="D8" s="2" t="s">
        <v>22</v>
      </c>
      <c r="E8" s="2" t="s">
        <v>22</v>
      </c>
      <c r="F8" s="2" t="s">
        <v>32</v>
      </c>
      <c r="G8" s="2" t="s">
        <v>32</v>
      </c>
    </row>
    <row r="9" spans="1:7" x14ac:dyDescent="0.3">
      <c r="A9" s="2" t="s">
        <v>22</v>
      </c>
      <c r="B9" s="2" t="s">
        <v>23</v>
      </c>
      <c r="C9" s="19">
        <v>128</v>
      </c>
      <c r="D9" s="2" t="s">
        <v>22</v>
      </c>
      <c r="E9" s="2" t="s">
        <v>22</v>
      </c>
      <c r="F9" s="2" t="s">
        <v>30</v>
      </c>
      <c r="G9" s="2" t="s">
        <v>30</v>
      </c>
    </row>
    <row r="10" spans="1:7" x14ac:dyDescent="0.3">
      <c r="A10" s="2" t="s">
        <v>22</v>
      </c>
      <c r="B10" s="2" t="s">
        <v>23</v>
      </c>
      <c r="C10" s="2">
        <v>256</v>
      </c>
      <c r="D10" s="2" t="s">
        <v>22</v>
      </c>
      <c r="E10" s="2" t="s">
        <v>22</v>
      </c>
      <c r="F10" s="2" t="s">
        <v>30</v>
      </c>
      <c r="G10" s="2" t="s">
        <v>30</v>
      </c>
    </row>
    <row r="11" spans="1:7" x14ac:dyDescent="0.3">
      <c r="A11" s="13" t="s">
        <v>22</v>
      </c>
      <c r="B11" s="13" t="s">
        <v>23</v>
      </c>
      <c r="C11" s="13">
        <v>128</v>
      </c>
      <c r="D11" s="13" t="s">
        <v>22</v>
      </c>
      <c r="E11" s="13" t="s">
        <v>22</v>
      </c>
      <c r="F11" s="13" t="s">
        <v>29</v>
      </c>
      <c r="G11" s="13" t="s">
        <v>29</v>
      </c>
    </row>
    <row r="12" spans="1:7" x14ac:dyDescent="0.3">
      <c r="A12" s="2" t="s">
        <v>39</v>
      </c>
      <c r="B12" s="2" t="s">
        <v>39</v>
      </c>
      <c r="C12" s="2" t="s">
        <v>40</v>
      </c>
      <c r="D12" s="2" t="s">
        <v>39</v>
      </c>
      <c r="E12" s="2" t="s">
        <v>39</v>
      </c>
      <c r="F12" s="2" t="s">
        <v>40</v>
      </c>
      <c r="G12" s="2" t="s">
        <v>40</v>
      </c>
    </row>
    <row r="15" spans="1:7" x14ac:dyDescent="0.3">
      <c r="A15" s="17" t="s">
        <v>8</v>
      </c>
      <c r="B15" s="17" t="s">
        <v>9</v>
      </c>
      <c r="C15" s="17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</row>
    <row r="16" spans="1:7" x14ac:dyDescent="0.3">
      <c r="A16" s="2">
        <v>1</v>
      </c>
      <c r="B16" s="2">
        <v>1</v>
      </c>
      <c r="C16" s="2">
        <v>0.9</v>
      </c>
      <c r="D16" s="2">
        <v>1</v>
      </c>
      <c r="E16" s="2">
        <v>1</v>
      </c>
      <c r="F16" s="2">
        <v>0.6</v>
      </c>
      <c r="G16" s="2">
        <v>0.6</v>
      </c>
    </row>
    <row r="17" spans="1:7" x14ac:dyDescent="0.3">
      <c r="A17" s="2">
        <v>1</v>
      </c>
      <c r="B17" s="2">
        <v>1</v>
      </c>
      <c r="C17" s="2">
        <v>0.9</v>
      </c>
      <c r="D17" s="2">
        <v>1</v>
      </c>
      <c r="E17" s="2">
        <v>1</v>
      </c>
      <c r="F17" s="2">
        <v>0.3</v>
      </c>
      <c r="G17" s="2">
        <v>0.3</v>
      </c>
    </row>
    <row r="18" spans="1:7" x14ac:dyDescent="0.3">
      <c r="A18" s="2">
        <v>1</v>
      </c>
      <c r="B18" s="2">
        <v>1</v>
      </c>
      <c r="C18" s="2">
        <v>0.9</v>
      </c>
      <c r="D18" s="2">
        <v>1</v>
      </c>
      <c r="E18" s="2">
        <v>1</v>
      </c>
      <c r="F18" s="2">
        <v>0.9</v>
      </c>
      <c r="G18" s="2">
        <v>0.6</v>
      </c>
    </row>
    <row r="19" spans="1:7" x14ac:dyDescent="0.3">
      <c r="A19" s="2">
        <v>1</v>
      </c>
      <c r="B19" s="2">
        <v>0.5</v>
      </c>
      <c r="C19" s="2">
        <v>0.3</v>
      </c>
      <c r="D19" s="2">
        <v>1</v>
      </c>
      <c r="E19" s="2">
        <v>1</v>
      </c>
      <c r="F19" s="2">
        <v>0.9</v>
      </c>
      <c r="G19" s="2">
        <v>0.6</v>
      </c>
    </row>
    <row r="20" spans="1:7" x14ac:dyDescent="0.3">
      <c r="A20" s="2">
        <v>1</v>
      </c>
      <c r="B20" s="2">
        <v>1</v>
      </c>
      <c r="C20" s="2">
        <v>0.9</v>
      </c>
      <c r="D20" s="2">
        <v>1</v>
      </c>
      <c r="E20" s="2">
        <v>1</v>
      </c>
      <c r="F20" s="2">
        <v>0.3</v>
      </c>
      <c r="G20" s="2">
        <v>0.3</v>
      </c>
    </row>
    <row r="21" spans="1:7" x14ac:dyDescent="0.3">
      <c r="A21" s="2">
        <v>1</v>
      </c>
      <c r="B21" s="2">
        <v>1</v>
      </c>
      <c r="C21" s="2">
        <v>0.9</v>
      </c>
      <c r="D21" s="2">
        <v>1</v>
      </c>
      <c r="E21" s="2">
        <v>1</v>
      </c>
      <c r="F21" s="2">
        <v>0.3</v>
      </c>
      <c r="G21" s="2">
        <v>0.3</v>
      </c>
    </row>
    <row r="22" spans="1:7" x14ac:dyDescent="0.3">
      <c r="A22" s="2">
        <v>1</v>
      </c>
      <c r="B22" s="2">
        <v>1</v>
      </c>
      <c r="C22" s="2" t="s">
        <v>43</v>
      </c>
      <c r="D22" s="2">
        <v>1</v>
      </c>
      <c r="E22" s="2">
        <v>1</v>
      </c>
      <c r="F22" s="2">
        <v>0.9</v>
      </c>
      <c r="G22" s="2">
        <v>0.9</v>
      </c>
    </row>
    <row r="23" spans="1:7" x14ac:dyDescent="0.3">
      <c r="A23" s="2">
        <v>1</v>
      </c>
      <c r="B23" s="2">
        <v>1</v>
      </c>
      <c r="C23" s="20">
        <v>0.6</v>
      </c>
      <c r="D23" s="2">
        <v>1</v>
      </c>
      <c r="E23" s="2">
        <v>1</v>
      </c>
      <c r="F23" s="2">
        <v>0.3</v>
      </c>
      <c r="G23" s="2">
        <v>0.3</v>
      </c>
    </row>
    <row r="24" spans="1:7" x14ac:dyDescent="0.3">
      <c r="A24" s="2">
        <v>1</v>
      </c>
      <c r="B24" s="2">
        <v>1</v>
      </c>
      <c r="C24" s="2">
        <v>0.9</v>
      </c>
      <c r="D24" s="2">
        <v>1</v>
      </c>
      <c r="E24" s="2">
        <v>1</v>
      </c>
      <c r="F24" s="2">
        <v>0.3</v>
      </c>
      <c r="G24" s="2">
        <v>0.3</v>
      </c>
    </row>
    <row r="25" spans="1:7" x14ac:dyDescent="0.3">
      <c r="A25" s="2">
        <v>1</v>
      </c>
      <c r="B25" s="2">
        <v>1</v>
      </c>
      <c r="C25" s="2">
        <v>0.6</v>
      </c>
      <c r="D25" s="2">
        <v>1</v>
      </c>
      <c r="E25" s="2">
        <v>1</v>
      </c>
      <c r="F25" s="2">
        <v>0.6</v>
      </c>
      <c r="G25" s="2">
        <v>0.6</v>
      </c>
    </row>
    <row r="26" spans="1:7" x14ac:dyDescent="0.3">
      <c r="A26" s="1"/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J1" workbookViewId="0">
      <selection activeCell="L1" sqref="L1:L1048576"/>
    </sheetView>
  </sheetViews>
  <sheetFormatPr defaultRowHeight="14.4" x14ac:dyDescent="0.3"/>
  <cols>
    <col min="1" max="1" width="17.33203125" style="1" bestFit="1" customWidth="1"/>
    <col min="2" max="2" width="20.33203125" style="1" bestFit="1" customWidth="1"/>
    <col min="3" max="3" width="19.5546875" style="1" bestFit="1" customWidth="1"/>
    <col min="4" max="4" width="9.5546875" style="1" bestFit="1" customWidth="1"/>
    <col min="5" max="5" width="14.44140625" style="1" bestFit="1" customWidth="1"/>
    <col min="6" max="6" width="25.44140625" style="1" bestFit="1" customWidth="1"/>
    <col min="7" max="7" width="29" style="1" bestFit="1" customWidth="1"/>
    <col min="8" max="9" width="28.5546875" style="1" bestFit="1" customWidth="1"/>
    <col min="10" max="10" width="32" style="1" bestFit="1" customWidth="1"/>
    <col min="11" max="11" width="18.44140625" style="1" bestFit="1" customWidth="1"/>
    <col min="12" max="12" width="25.5546875" style="1" bestFit="1" customWidth="1"/>
    <col min="13" max="13" width="28.5546875" style="1" bestFit="1" customWidth="1"/>
    <col min="14" max="14" width="55.6640625" style="1" bestFit="1" customWidth="1"/>
    <col min="15" max="15" width="18.109375" style="1" bestFit="1" customWidth="1"/>
    <col min="16" max="16" width="16" style="1" bestFit="1" customWidth="1"/>
    <col min="17" max="16384" width="8.88671875" style="1"/>
  </cols>
  <sheetData>
    <row r="1" spans="1:16" ht="32.4" customHeight="1" x14ac:dyDescent="0.3">
      <c r="A1" s="9" t="s">
        <v>7</v>
      </c>
      <c r="B1" s="10" t="s">
        <v>8</v>
      </c>
      <c r="C1" s="10" t="s">
        <v>9</v>
      </c>
      <c r="D1" s="10" t="s">
        <v>54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55</v>
      </c>
      <c r="L1" s="10" t="s">
        <v>17</v>
      </c>
      <c r="M1" s="10" t="s">
        <v>18</v>
      </c>
      <c r="N1" s="10" t="s">
        <v>19</v>
      </c>
      <c r="O1" s="21" t="s">
        <v>20</v>
      </c>
      <c r="P1" s="10" t="s">
        <v>21</v>
      </c>
    </row>
    <row r="2" spans="1:16" x14ac:dyDescent="0.3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 t="s">
        <v>22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2" t="s">
        <v>22</v>
      </c>
      <c r="M2" s="2" t="s">
        <v>29</v>
      </c>
      <c r="N2" s="2" t="s">
        <v>46</v>
      </c>
      <c r="O2" s="2" t="s">
        <v>22</v>
      </c>
      <c r="P2" s="8" t="s">
        <v>22</v>
      </c>
    </row>
    <row r="3" spans="1:16" x14ac:dyDescent="0.3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 t="s">
        <v>22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2" t="s">
        <v>22</v>
      </c>
      <c r="M3" s="2" t="s">
        <v>30</v>
      </c>
      <c r="N3" s="2" t="s">
        <v>46</v>
      </c>
      <c r="O3" s="2" t="s">
        <v>22</v>
      </c>
      <c r="P3" s="8" t="s">
        <v>22</v>
      </c>
    </row>
    <row r="4" spans="1:16" x14ac:dyDescent="0.3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 t="s">
        <v>22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2" t="s">
        <v>22</v>
      </c>
      <c r="M4" s="2" t="s">
        <v>32</v>
      </c>
      <c r="N4" s="2" t="s">
        <v>49</v>
      </c>
      <c r="O4" s="2" t="s">
        <v>22</v>
      </c>
      <c r="P4" s="8" t="s">
        <v>22</v>
      </c>
    </row>
    <row r="5" spans="1:16" x14ac:dyDescent="0.3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 t="s">
        <v>22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2" t="s">
        <v>22</v>
      </c>
      <c r="M5" s="2" t="s">
        <v>32</v>
      </c>
      <c r="N5" s="2" t="s">
        <v>48</v>
      </c>
      <c r="O5" s="2" t="s">
        <v>22</v>
      </c>
      <c r="P5" s="8" t="s">
        <v>22</v>
      </c>
    </row>
    <row r="6" spans="1:16" x14ac:dyDescent="0.3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 t="s">
        <v>22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2" t="s">
        <v>22</v>
      </c>
      <c r="M6" s="2" t="s">
        <v>30</v>
      </c>
      <c r="N6" s="2" t="s">
        <v>45</v>
      </c>
      <c r="O6" s="2" t="s">
        <v>22</v>
      </c>
      <c r="P6" s="8" t="s">
        <v>22</v>
      </c>
    </row>
    <row r="7" spans="1:16" x14ac:dyDescent="0.3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 t="s">
        <v>22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2" t="s">
        <v>22</v>
      </c>
      <c r="M7" s="2" t="s">
        <v>30</v>
      </c>
      <c r="N7" s="2" t="s">
        <v>46</v>
      </c>
      <c r="O7" s="2" t="s">
        <v>22</v>
      </c>
      <c r="P7" s="8" t="s">
        <v>22</v>
      </c>
    </row>
    <row r="8" spans="1:16" x14ac:dyDescent="0.3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 t="s">
        <v>22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36</v>
      </c>
      <c r="L8" s="2" t="s">
        <v>22</v>
      </c>
      <c r="M8" s="2" t="s">
        <v>32</v>
      </c>
      <c r="N8" s="2" t="s">
        <v>46</v>
      </c>
      <c r="O8" s="2" t="s">
        <v>22</v>
      </c>
      <c r="P8" s="8" t="s">
        <v>22</v>
      </c>
    </row>
    <row r="9" spans="1:16" x14ac:dyDescent="0.3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 t="s">
        <v>22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2" t="s">
        <v>22</v>
      </c>
      <c r="M9" s="2" t="s">
        <v>30</v>
      </c>
      <c r="N9" s="2" t="s">
        <v>46</v>
      </c>
      <c r="O9" s="2" t="s">
        <v>22</v>
      </c>
      <c r="P9" s="8" t="s">
        <v>22</v>
      </c>
    </row>
    <row r="10" spans="1:16" x14ac:dyDescent="0.3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 t="s">
        <v>22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2" t="s">
        <v>22</v>
      </c>
      <c r="M10" s="2" t="s">
        <v>30</v>
      </c>
      <c r="N10" s="2" t="s">
        <v>46</v>
      </c>
      <c r="O10" s="2" t="s">
        <v>22</v>
      </c>
      <c r="P10" s="8" t="s">
        <v>22</v>
      </c>
    </row>
    <row r="11" spans="1:16" x14ac:dyDescent="0.3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 t="s">
        <v>22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22</v>
      </c>
      <c r="M11" s="13" t="s">
        <v>32</v>
      </c>
      <c r="N11" s="13" t="s">
        <v>47</v>
      </c>
      <c r="O11" s="2" t="s">
        <v>22</v>
      </c>
      <c r="P11" s="15" t="s">
        <v>22</v>
      </c>
    </row>
    <row r="12" spans="1:16" x14ac:dyDescent="0.3">
      <c r="N12" s="5"/>
    </row>
    <row r="13" spans="1:16" x14ac:dyDescent="0.3">
      <c r="K13" s="5"/>
      <c r="N13" s="5"/>
    </row>
    <row r="14" spans="1:16" x14ac:dyDescent="0.3">
      <c r="K14" s="5"/>
      <c r="N14" s="5"/>
    </row>
    <row r="15" spans="1:16" x14ac:dyDescent="0.3">
      <c r="K15" s="5"/>
      <c r="N15" s="5"/>
    </row>
    <row r="16" spans="1:16" x14ac:dyDescent="0.3">
      <c r="K16" s="5"/>
      <c r="N16" s="5"/>
    </row>
    <row r="17" spans="11:14" x14ac:dyDescent="0.3">
      <c r="K17" s="5"/>
      <c r="N17" s="5"/>
    </row>
    <row r="18" spans="11:14" x14ac:dyDescent="0.3">
      <c r="K18" s="5"/>
      <c r="N18" s="5"/>
    </row>
    <row r="19" spans="11:14" x14ac:dyDescent="0.3">
      <c r="K19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L1" workbookViewId="0">
      <selection activeCell="O23" sqref="A1:XFD1048576"/>
    </sheetView>
  </sheetViews>
  <sheetFormatPr defaultRowHeight="14.4" x14ac:dyDescent="0.3"/>
  <cols>
    <col min="1" max="6" width="20.77734375" customWidth="1"/>
    <col min="7" max="7" width="20.77734375" hidden="1" customWidth="1"/>
    <col min="8" max="19" width="20.77734375" customWidth="1"/>
  </cols>
  <sheetData>
    <row r="1" spans="1:19" x14ac:dyDescent="0.3">
      <c r="A1" s="18" t="s">
        <v>0</v>
      </c>
      <c r="B1" s="23">
        <v>1</v>
      </c>
      <c r="C1" s="23">
        <v>1</v>
      </c>
      <c r="D1" s="23">
        <v>0.9</v>
      </c>
      <c r="E1" s="23">
        <v>1</v>
      </c>
      <c r="F1" s="23">
        <v>0.5</v>
      </c>
      <c r="G1" s="26">
        <f>AVERAGE(B1:F1)</f>
        <v>0.88000000000000012</v>
      </c>
      <c r="H1" s="25">
        <v>0.6</v>
      </c>
      <c r="I1" s="25">
        <v>0.6</v>
      </c>
      <c r="J1" s="25">
        <v>0.6</v>
      </c>
      <c r="K1" s="25">
        <v>0.5</v>
      </c>
      <c r="L1" s="25">
        <v>0.6</v>
      </c>
      <c r="M1" s="25">
        <v>0.6</v>
      </c>
      <c r="N1" s="26">
        <f t="shared" ref="N1:N10" si="0">AVERAGE(H1:M1)</f>
        <v>0.58333333333333337</v>
      </c>
      <c r="O1" s="22">
        <v>0.2</v>
      </c>
      <c r="P1" s="22">
        <v>1</v>
      </c>
      <c r="Q1" s="22">
        <v>0.2</v>
      </c>
      <c r="R1" s="22">
        <v>1</v>
      </c>
      <c r="S1" s="26">
        <f>AVERAGE(O1:R1)</f>
        <v>0.6</v>
      </c>
    </row>
    <row r="2" spans="1:19" x14ac:dyDescent="0.3">
      <c r="A2" s="18" t="s">
        <v>1</v>
      </c>
      <c r="B2" s="23">
        <v>1</v>
      </c>
      <c r="C2" s="23">
        <v>1</v>
      </c>
      <c r="D2" s="23">
        <v>0.9</v>
      </c>
      <c r="E2" s="23">
        <v>1</v>
      </c>
      <c r="F2" s="23">
        <v>0.97</v>
      </c>
      <c r="G2" s="26">
        <f t="shared" ref="G2:G10" si="1">AVERAGE(B2:F2)</f>
        <v>0.97399999999999998</v>
      </c>
      <c r="H2" s="25">
        <v>0.3</v>
      </c>
      <c r="I2" s="25">
        <v>0.3</v>
      </c>
      <c r="J2" s="25">
        <v>0.3</v>
      </c>
      <c r="K2" s="25">
        <v>0.5</v>
      </c>
      <c r="L2" s="25">
        <v>0</v>
      </c>
      <c r="M2" s="25">
        <v>0.3</v>
      </c>
      <c r="N2" s="26">
        <f t="shared" si="0"/>
        <v>0.28333333333333333</v>
      </c>
      <c r="O2" s="22">
        <v>0.2</v>
      </c>
      <c r="P2" s="22">
        <v>1</v>
      </c>
      <c r="Q2" s="22">
        <v>0.2</v>
      </c>
      <c r="R2" s="22">
        <v>1</v>
      </c>
      <c r="S2" s="26">
        <f t="shared" ref="S2:S10" si="2">AVERAGE(O2:R2)</f>
        <v>0.6</v>
      </c>
    </row>
    <row r="3" spans="1:19" x14ac:dyDescent="0.3">
      <c r="A3" s="18" t="s">
        <v>2</v>
      </c>
      <c r="B3" s="23">
        <v>1</v>
      </c>
      <c r="C3" s="23">
        <v>1</v>
      </c>
      <c r="D3" s="23">
        <v>0.9</v>
      </c>
      <c r="E3" s="23">
        <v>1</v>
      </c>
      <c r="F3" s="23">
        <v>0.97</v>
      </c>
      <c r="G3" s="26">
        <f t="shared" si="1"/>
        <v>0.97399999999999998</v>
      </c>
      <c r="H3" s="25">
        <v>0.9</v>
      </c>
      <c r="I3" s="25">
        <v>0.6</v>
      </c>
      <c r="J3" s="25">
        <v>0.9</v>
      </c>
      <c r="K3" s="25">
        <v>0.5</v>
      </c>
      <c r="L3" s="25">
        <v>0.6</v>
      </c>
      <c r="M3" s="25">
        <v>0.9</v>
      </c>
      <c r="N3" s="26">
        <f t="shared" si="0"/>
        <v>0.73333333333333339</v>
      </c>
      <c r="O3" s="22">
        <v>1</v>
      </c>
      <c r="P3" s="22">
        <v>1</v>
      </c>
      <c r="Q3" s="22">
        <v>1</v>
      </c>
      <c r="R3" s="22">
        <v>1</v>
      </c>
      <c r="S3" s="27">
        <f t="shared" si="2"/>
        <v>1</v>
      </c>
    </row>
    <row r="4" spans="1:19" x14ac:dyDescent="0.3">
      <c r="A4" s="18" t="s">
        <v>3</v>
      </c>
      <c r="B4" s="23">
        <v>1</v>
      </c>
      <c r="C4" s="23">
        <v>0.5</v>
      </c>
      <c r="D4" s="23">
        <v>0.3</v>
      </c>
      <c r="E4" s="23">
        <v>1</v>
      </c>
      <c r="F4" s="23">
        <v>0.97</v>
      </c>
      <c r="G4" s="26">
        <f t="shared" si="1"/>
        <v>0.75399999999999989</v>
      </c>
      <c r="H4" s="25">
        <v>0.9</v>
      </c>
      <c r="I4" s="25">
        <v>0.6</v>
      </c>
      <c r="J4" s="25">
        <v>0.9</v>
      </c>
      <c r="K4" s="25">
        <v>0.5</v>
      </c>
      <c r="L4" s="25">
        <v>1</v>
      </c>
      <c r="M4" s="25">
        <v>0.9</v>
      </c>
      <c r="N4" s="26">
        <f t="shared" si="0"/>
        <v>0.79999999999999993</v>
      </c>
      <c r="O4" s="22">
        <v>0.4</v>
      </c>
      <c r="P4" s="22">
        <v>1</v>
      </c>
      <c r="Q4" s="22">
        <v>0.6</v>
      </c>
      <c r="R4" s="22">
        <v>1</v>
      </c>
      <c r="S4" s="26">
        <f t="shared" si="2"/>
        <v>0.75</v>
      </c>
    </row>
    <row r="5" spans="1:19" x14ac:dyDescent="0.3">
      <c r="A5" s="18" t="s">
        <v>4</v>
      </c>
      <c r="B5" s="23">
        <v>1</v>
      </c>
      <c r="C5" s="23">
        <v>1</v>
      </c>
      <c r="D5" s="23">
        <v>0.9</v>
      </c>
      <c r="E5" s="23">
        <v>1</v>
      </c>
      <c r="F5" s="23">
        <v>0</v>
      </c>
      <c r="G5" s="26">
        <f t="shared" si="1"/>
        <v>0.78</v>
      </c>
      <c r="H5" s="25">
        <v>0.3</v>
      </c>
      <c r="I5" s="25">
        <v>0.3</v>
      </c>
      <c r="J5" s="25">
        <v>0.3</v>
      </c>
      <c r="K5" s="25">
        <v>0.5</v>
      </c>
      <c r="L5" s="25">
        <v>0.2</v>
      </c>
      <c r="M5" s="25">
        <v>0.3</v>
      </c>
      <c r="N5" s="26">
        <f t="shared" si="0"/>
        <v>0.31666666666666665</v>
      </c>
      <c r="O5" s="22">
        <v>0.8</v>
      </c>
      <c r="P5" s="22">
        <v>1</v>
      </c>
      <c r="Q5" s="22">
        <v>0.8</v>
      </c>
      <c r="R5" s="22">
        <v>1</v>
      </c>
      <c r="S5" s="26">
        <f t="shared" si="2"/>
        <v>0.9</v>
      </c>
    </row>
    <row r="6" spans="1:19" x14ac:dyDescent="0.3">
      <c r="A6" s="18" t="s">
        <v>5</v>
      </c>
      <c r="B6" s="23">
        <v>1</v>
      </c>
      <c r="C6" s="23">
        <v>1</v>
      </c>
      <c r="D6" s="23">
        <v>0.9</v>
      </c>
      <c r="E6" s="23">
        <v>1</v>
      </c>
      <c r="F6" s="23">
        <v>0.89</v>
      </c>
      <c r="G6" s="26">
        <f t="shared" si="1"/>
        <v>0.95799999999999996</v>
      </c>
      <c r="H6" s="25">
        <v>0.3</v>
      </c>
      <c r="I6" s="25">
        <v>0.3</v>
      </c>
      <c r="J6" s="25">
        <v>0.3</v>
      </c>
      <c r="K6" s="25">
        <v>0.5</v>
      </c>
      <c r="L6" s="25">
        <v>0.2</v>
      </c>
      <c r="M6" s="25">
        <v>0.3</v>
      </c>
      <c r="N6" s="26">
        <f t="shared" si="0"/>
        <v>0.31666666666666665</v>
      </c>
      <c r="O6" s="22">
        <v>0.2</v>
      </c>
      <c r="P6" s="22">
        <v>1</v>
      </c>
      <c r="Q6" s="22">
        <v>0.2</v>
      </c>
      <c r="R6" s="22">
        <v>1</v>
      </c>
      <c r="S6" s="26">
        <f t="shared" si="2"/>
        <v>0.6</v>
      </c>
    </row>
    <row r="7" spans="1:19" x14ac:dyDescent="0.3">
      <c r="A7" s="18" t="s">
        <v>6</v>
      </c>
      <c r="B7" s="23">
        <v>1</v>
      </c>
      <c r="C7" s="23">
        <v>1</v>
      </c>
      <c r="D7" s="23">
        <v>0.6</v>
      </c>
      <c r="E7" s="23">
        <v>1</v>
      </c>
      <c r="F7" s="23">
        <v>0.93</v>
      </c>
      <c r="G7" s="26">
        <f t="shared" si="1"/>
        <v>0.90600000000000003</v>
      </c>
      <c r="H7" s="25">
        <v>0.9</v>
      </c>
      <c r="I7" s="25">
        <v>0.9</v>
      </c>
      <c r="J7" s="25">
        <v>0.9</v>
      </c>
      <c r="K7" s="25">
        <v>1</v>
      </c>
      <c r="L7" s="25">
        <v>0.4</v>
      </c>
      <c r="M7" s="25">
        <v>0.9</v>
      </c>
      <c r="N7" s="26">
        <f t="shared" si="0"/>
        <v>0.83333333333333348</v>
      </c>
      <c r="O7" s="22">
        <v>0.2</v>
      </c>
      <c r="P7" s="22">
        <v>1</v>
      </c>
      <c r="Q7" s="22">
        <v>0.2</v>
      </c>
      <c r="R7" s="22">
        <v>1</v>
      </c>
      <c r="S7" s="26">
        <f t="shared" si="2"/>
        <v>0.6</v>
      </c>
    </row>
    <row r="8" spans="1:19" x14ac:dyDescent="0.3">
      <c r="A8" s="2" t="s">
        <v>25</v>
      </c>
      <c r="B8" s="23">
        <v>1</v>
      </c>
      <c r="C8" s="23">
        <v>1</v>
      </c>
      <c r="D8" s="24">
        <v>0.6</v>
      </c>
      <c r="E8" s="23">
        <v>1</v>
      </c>
      <c r="F8" s="23">
        <v>1</v>
      </c>
      <c r="G8" s="26">
        <f t="shared" si="1"/>
        <v>0.91999999999999993</v>
      </c>
      <c r="H8" s="25">
        <v>0.3</v>
      </c>
      <c r="I8" s="25">
        <v>0.3</v>
      </c>
      <c r="J8" s="25">
        <v>0.3</v>
      </c>
      <c r="K8" s="25">
        <v>0.5</v>
      </c>
      <c r="L8" s="25">
        <v>0</v>
      </c>
      <c r="M8" s="25">
        <v>0.3</v>
      </c>
      <c r="N8" s="26">
        <f t="shared" si="0"/>
        <v>0.28333333333333333</v>
      </c>
      <c r="O8" s="22">
        <v>0.4</v>
      </c>
      <c r="P8" s="22">
        <v>1</v>
      </c>
      <c r="Q8" s="22">
        <v>0.2</v>
      </c>
      <c r="R8" s="22">
        <v>1</v>
      </c>
      <c r="S8" s="26">
        <f t="shared" si="2"/>
        <v>0.64999999999999991</v>
      </c>
    </row>
    <row r="9" spans="1:19" x14ac:dyDescent="0.3">
      <c r="A9" s="2" t="s">
        <v>26</v>
      </c>
      <c r="B9" s="23">
        <v>1</v>
      </c>
      <c r="C9" s="23">
        <v>1</v>
      </c>
      <c r="D9" s="23">
        <v>0.9</v>
      </c>
      <c r="E9" s="23">
        <v>1</v>
      </c>
      <c r="F9" s="23">
        <v>0.89</v>
      </c>
      <c r="G9" s="26">
        <f t="shared" si="1"/>
        <v>0.95799999999999996</v>
      </c>
      <c r="H9" s="25">
        <v>0.3</v>
      </c>
      <c r="I9" s="25">
        <v>0.3</v>
      </c>
      <c r="J9" s="25">
        <v>0.3</v>
      </c>
      <c r="K9" s="25">
        <v>0.5</v>
      </c>
      <c r="L9" s="25">
        <v>0.2</v>
      </c>
      <c r="M9" s="25">
        <v>0.3</v>
      </c>
      <c r="N9" s="26">
        <f t="shared" si="0"/>
        <v>0.31666666666666665</v>
      </c>
      <c r="O9" s="22">
        <v>0.6</v>
      </c>
      <c r="P9" s="22">
        <v>1</v>
      </c>
      <c r="Q9" s="22">
        <v>0.2</v>
      </c>
      <c r="R9" s="22">
        <v>1</v>
      </c>
      <c r="S9" s="26">
        <f t="shared" si="2"/>
        <v>0.7</v>
      </c>
    </row>
    <row r="10" spans="1:19" x14ac:dyDescent="0.3">
      <c r="A10" s="2" t="s">
        <v>27</v>
      </c>
      <c r="B10" s="23">
        <v>1</v>
      </c>
      <c r="C10" s="23">
        <v>1</v>
      </c>
      <c r="D10" s="23">
        <v>0.6</v>
      </c>
      <c r="E10" s="23">
        <v>1</v>
      </c>
      <c r="F10" s="23">
        <v>0.97</v>
      </c>
      <c r="G10" s="26">
        <f t="shared" si="1"/>
        <v>0.91400000000000003</v>
      </c>
      <c r="H10" s="25">
        <v>0.6</v>
      </c>
      <c r="I10" s="25">
        <v>0.6</v>
      </c>
      <c r="J10" s="25">
        <v>0.9</v>
      </c>
      <c r="K10" s="25">
        <v>0.5</v>
      </c>
      <c r="L10" s="25">
        <v>0</v>
      </c>
      <c r="M10" s="25">
        <v>0.9</v>
      </c>
      <c r="N10" s="26">
        <f t="shared" si="0"/>
        <v>0.58333333333333337</v>
      </c>
      <c r="O10" s="22">
        <v>0.6</v>
      </c>
      <c r="P10" s="22">
        <v>1</v>
      </c>
      <c r="Q10" s="22">
        <v>0.4</v>
      </c>
      <c r="R10" s="22">
        <v>1</v>
      </c>
      <c r="S10" s="26">
        <f t="shared" si="2"/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31" workbookViewId="0">
      <selection activeCell="A9" sqref="A9"/>
    </sheetView>
  </sheetViews>
  <sheetFormatPr defaultRowHeight="14.4" x14ac:dyDescent="0.3"/>
  <cols>
    <col min="1" max="1" width="18.21875" customWidth="1"/>
  </cols>
  <sheetData>
    <row r="1" spans="1:3" x14ac:dyDescent="0.3">
      <c r="A1" s="17" t="s">
        <v>53</v>
      </c>
    </row>
    <row r="2" spans="1:3" x14ac:dyDescent="0.3">
      <c r="A2" s="2">
        <v>365</v>
      </c>
      <c r="B2" s="26"/>
      <c r="C2" s="26">
        <f t="shared" ref="C2:C11" si="0">(A2-$A$6)/($A$9-$A$6)</f>
        <v>0.50484094052558781</v>
      </c>
    </row>
    <row r="3" spans="1:3" x14ac:dyDescent="0.3">
      <c r="A3" s="2">
        <v>30</v>
      </c>
      <c r="B3" s="26"/>
      <c r="C3" s="26">
        <f t="shared" si="0"/>
        <v>0.9681881051175657</v>
      </c>
    </row>
    <row r="4" spans="1:3" x14ac:dyDescent="0.3">
      <c r="A4" s="2">
        <v>30</v>
      </c>
      <c r="B4" s="26"/>
      <c r="C4" s="26">
        <f t="shared" si="0"/>
        <v>0.9681881051175657</v>
      </c>
    </row>
    <row r="5" spans="1:3" x14ac:dyDescent="0.3">
      <c r="A5" s="2">
        <v>30</v>
      </c>
      <c r="B5" s="26"/>
      <c r="C5" s="26">
        <f t="shared" si="0"/>
        <v>0.9681881051175657</v>
      </c>
    </row>
    <row r="6" spans="1:3" x14ac:dyDescent="0.3">
      <c r="A6" s="2">
        <v>730</v>
      </c>
      <c r="B6" s="26"/>
      <c r="C6">
        <f t="shared" si="0"/>
        <v>0</v>
      </c>
    </row>
    <row r="7" spans="1:3" x14ac:dyDescent="0.3">
      <c r="A7" s="2">
        <v>90</v>
      </c>
      <c r="B7" s="26"/>
      <c r="C7" s="26">
        <f t="shared" si="0"/>
        <v>0.88520055325034575</v>
      </c>
    </row>
    <row r="8" spans="1:3" x14ac:dyDescent="0.3">
      <c r="A8" s="2">
        <v>60</v>
      </c>
      <c r="B8" s="26"/>
      <c r="C8" s="26">
        <f t="shared" si="0"/>
        <v>0.92669432918395578</v>
      </c>
    </row>
    <row r="9" spans="1:3" x14ac:dyDescent="0.3">
      <c r="A9" s="2">
        <v>7</v>
      </c>
      <c r="B9" s="26"/>
      <c r="C9">
        <f t="shared" si="0"/>
        <v>1</v>
      </c>
    </row>
    <row r="10" spans="1:3" x14ac:dyDescent="0.3">
      <c r="A10" s="2">
        <v>90</v>
      </c>
      <c r="B10" s="26"/>
      <c r="C10" s="26">
        <f t="shared" si="0"/>
        <v>0.88520055325034575</v>
      </c>
    </row>
    <row r="11" spans="1:3" x14ac:dyDescent="0.3">
      <c r="A11" s="13">
        <v>30</v>
      </c>
      <c r="B11" s="26"/>
      <c r="C11" s="26">
        <f t="shared" si="0"/>
        <v>0.9681881051175657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workbookViewId="0">
      <selection activeCell="F2" sqref="F2:R11"/>
    </sheetView>
  </sheetViews>
  <sheetFormatPr defaultRowHeight="14.4" x14ac:dyDescent="0.3"/>
  <cols>
    <col min="1" max="1" width="17.33203125" style="1" bestFit="1" customWidth="1"/>
    <col min="2" max="2" width="20.33203125" style="1" hidden="1" customWidth="1"/>
    <col min="3" max="3" width="19.5546875" style="1" hidden="1" customWidth="1"/>
    <col min="4" max="4" width="14.44140625" style="1" hidden="1" customWidth="1"/>
    <col min="5" max="5" width="25.44140625" style="1" hidden="1" customWidth="1"/>
    <col min="6" max="6" width="25.44140625" style="1" customWidth="1"/>
    <col min="7" max="7" width="29" style="1" hidden="1" customWidth="1"/>
    <col min="8" max="8" width="28.5546875" style="1" hidden="1" customWidth="1"/>
    <col min="9" max="9" width="23.33203125" style="1" hidden="1" customWidth="1"/>
    <col min="10" max="10" width="32" style="1" hidden="1" customWidth="1"/>
    <col min="11" max="11" width="28.5546875" style="1" hidden="1" customWidth="1"/>
    <col min="12" max="12" width="28.5546875" style="1" customWidth="1"/>
    <col min="13" max="13" width="55.6640625" style="1" hidden="1" customWidth="1"/>
    <col min="14" max="14" width="18" style="1" hidden="1" customWidth="1"/>
    <col min="15" max="15" width="16.109375" style="1" hidden="1" customWidth="1"/>
    <col min="16" max="16" width="20" style="1" hidden="1" customWidth="1"/>
    <col min="17" max="17" width="16" style="1" hidden="1" customWidth="1"/>
    <col min="18" max="18" width="18.109375" style="1" customWidth="1"/>
    <col min="19" max="16384" width="8.88671875" style="1"/>
  </cols>
  <sheetData>
    <row r="1" spans="1:18" ht="32.4" customHeight="1" x14ac:dyDescent="0.3">
      <c r="A1" s="28" t="s">
        <v>7</v>
      </c>
      <c r="B1" s="31" t="s">
        <v>8</v>
      </c>
      <c r="C1" s="31" t="s">
        <v>9</v>
      </c>
      <c r="D1" s="31" t="s">
        <v>11</v>
      </c>
      <c r="E1" s="31" t="s">
        <v>53</v>
      </c>
      <c r="F1" s="31" t="s">
        <v>83</v>
      </c>
      <c r="G1" s="33" t="s">
        <v>13</v>
      </c>
      <c r="H1" s="33" t="s">
        <v>14</v>
      </c>
      <c r="I1" s="33" t="s">
        <v>15</v>
      </c>
      <c r="J1" s="33" t="s">
        <v>16</v>
      </c>
      <c r="K1" s="33" t="s">
        <v>18</v>
      </c>
      <c r="L1" s="33" t="s">
        <v>84</v>
      </c>
      <c r="M1" s="29" t="s">
        <v>19</v>
      </c>
      <c r="N1" s="29" t="s">
        <v>63</v>
      </c>
      <c r="O1" s="29" t="s">
        <v>64</v>
      </c>
      <c r="P1" s="29" t="s">
        <v>57</v>
      </c>
      <c r="Q1" s="29" t="s">
        <v>21</v>
      </c>
      <c r="R1" s="36" t="s">
        <v>85</v>
      </c>
    </row>
    <row r="2" spans="1:18" x14ac:dyDescent="0.3">
      <c r="A2" s="18" t="s">
        <v>0</v>
      </c>
      <c r="B2" s="32">
        <v>1</v>
      </c>
      <c r="C2" s="32">
        <v>0.9</v>
      </c>
      <c r="D2" s="32">
        <v>1</v>
      </c>
      <c r="E2" s="32">
        <v>0.3</v>
      </c>
      <c r="F2" s="37">
        <f>AVERAGE(Table145[[#This Row],[Data Encryption at rest]:[ Key Rotation]])</f>
        <v>0.79999999999999993</v>
      </c>
      <c r="G2" s="38">
        <v>0.9</v>
      </c>
      <c r="H2" s="38">
        <v>0.9</v>
      </c>
      <c r="I2" s="38">
        <v>1</v>
      </c>
      <c r="J2" s="38">
        <v>0.5</v>
      </c>
      <c r="K2" s="38">
        <v>0.9</v>
      </c>
      <c r="L2" s="38">
        <f>AVERAGE(Table145[[#This Row],[ Data Inventory]:[ Sensitive Data Protection]])</f>
        <v>0.84000000000000008</v>
      </c>
      <c r="M2" s="39">
        <v>0.2</v>
      </c>
      <c r="N2" s="39">
        <v>1</v>
      </c>
      <c r="O2" s="39">
        <v>1</v>
      </c>
      <c r="P2" s="39">
        <v>0.2</v>
      </c>
      <c r="Q2" s="39">
        <v>1</v>
      </c>
      <c r="R2" s="39">
        <f t="shared" ref="R2:R13" si="0">AVERAGE(M2:Q2)</f>
        <v>0.68</v>
      </c>
    </row>
    <row r="3" spans="1:18" x14ac:dyDescent="0.3">
      <c r="A3" s="18" t="s">
        <v>1</v>
      </c>
      <c r="B3" s="32">
        <v>1</v>
      </c>
      <c r="C3" s="32">
        <v>0.9</v>
      </c>
      <c r="D3" s="32">
        <v>1</v>
      </c>
      <c r="E3" s="32">
        <v>0.75</v>
      </c>
      <c r="F3" s="37">
        <f>AVERAGE(Table145[[#This Row],[Data Encryption at rest]:[ Key Rotation]])</f>
        <v>0.91249999999999998</v>
      </c>
      <c r="G3" s="38">
        <v>0.3</v>
      </c>
      <c r="H3" s="38">
        <v>0.3</v>
      </c>
      <c r="I3" s="38">
        <v>1</v>
      </c>
      <c r="J3" s="38">
        <v>0</v>
      </c>
      <c r="K3" s="38">
        <v>0.3</v>
      </c>
      <c r="L3" s="38">
        <f>AVERAGE(Table145[[#This Row],[ Data Inventory]:[ Sensitive Data Protection]])</f>
        <v>0.38</v>
      </c>
      <c r="M3" s="39">
        <v>0.2</v>
      </c>
      <c r="N3" s="39">
        <v>1</v>
      </c>
      <c r="O3" s="39">
        <v>1</v>
      </c>
      <c r="P3" s="39">
        <v>0.2</v>
      </c>
      <c r="Q3" s="39">
        <v>1</v>
      </c>
      <c r="R3" s="39">
        <f t="shared" si="0"/>
        <v>0.68</v>
      </c>
    </row>
    <row r="4" spans="1:18" x14ac:dyDescent="0.3">
      <c r="A4" s="18" t="s">
        <v>2</v>
      </c>
      <c r="B4" s="32">
        <v>1</v>
      </c>
      <c r="C4" s="32">
        <v>0.9</v>
      </c>
      <c r="D4" s="32">
        <v>1</v>
      </c>
      <c r="E4" s="32">
        <v>0.75</v>
      </c>
      <c r="F4" s="37">
        <f>AVERAGE(Table145[[#This Row],[Data Encryption at rest]:[ Key Rotation]])</f>
        <v>0.91249999999999998</v>
      </c>
      <c r="G4" s="38">
        <v>0.6</v>
      </c>
      <c r="H4" s="38">
        <v>0.9</v>
      </c>
      <c r="I4" s="38">
        <v>1</v>
      </c>
      <c r="J4" s="38">
        <v>1</v>
      </c>
      <c r="K4" s="38">
        <v>0.6</v>
      </c>
      <c r="L4" s="38">
        <f>AVERAGE(Table145[[#This Row],[ Data Inventory]:[ Sensitive Data Protection]])</f>
        <v>0.82</v>
      </c>
      <c r="M4" s="39">
        <v>0.2</v>
      </c>
      <c r="N4" s="39">
        <v>1</v>
      </c>
      <c r="O4" s="39">
        <v>1</v>
      </c>
      <c r="P4" s="39">
        <v>1</v>
      </c>
      <c r="Q4" s="39">
        <v>1</v>
      </c>
      <c r="R4" s="39">
        <f t="shared" si="0"/>
        <v>0.84000000000000008</v>
      </c>
    </row>
    <row r="5" spans="1:18" x14ac:dyDescent="0.3">
      <c r="A5" s="18" t="s">
        <v>3</v>
      </c>
      <c r="B5" s="32">
        <v>1</v>
      </c>
      <c r="C5" s="32">
        <v>0.3</v>
      </c>
      <c r="D5" s="32">
        <v>1</v>
      </c>
      <c r="E5" s="32">
        <v>0.75</v>
      </c>
      <c r="F5" s="37">
        <f>AVERAGE(Table145[[#This Row],[Data Encryption at rest]:[ Key Rotation]])</f>
        <v>0.76249999999999996</v>
      </c>
      <c r="G5" s="38">
        <v>0.6</v>
      </c>
      <c r="H5" s="38">
        <v>0.9</v>
      </c>
      <c r="I5" s="38">
        <v>1</v>
      </c>
      <c r="J5" s="38">
        <v>1</v>
      </c>
      <c r="K5" s="38">
        <v>0.6</v>
      </c>
      <c r="L5" s="38">
        <f>AVERAGE(Table145[[#This Row],[ Data Inventory]:[ Sensitive Data Protection]])</f>
        <v>0.82</v>
      </c>
      <c r="M5" s="39">
        <v>0.4</v>
      </c>
      <c r="N5" s="39">
        <v>1</v>
      </c>
      <c r="O5" s="39">
        <v>1</v>
      </c>
      <c r="P5" s="39">
        <v>0.4</v>
      </c>
      <c r="Q5" s="39">
        <v>1</v>
      </c>
      <c r="R5" s="39">
        <f t="shared" si="0"/>
        <v>0.76</v>
      </c>
    </row>
    <row r="6" spans="1:18" x14ac:dyDescent="0.3">
      <c r="A6" s="18" t="s">
        <v>4</v>
      </c>
      <c r="B6" s="32">
        <v>1</v>
      </c>
      <c r="C6" s="32">
        <v>0.9</v>
      </c>
      <c r="D6" s="32">
        <v>1</v>
      </c>
      <c r="E6" s="32">
        <v>0.15</v>
      </c>
      <c r="F6" s="37">
        <f>AVERAGE(Table145[[#This Row],[Data Encryption at rest]:[ Key Rotation]])</f>
        <v>0.76249999999999996</v>
      </c>
      <c r="G6" s="38">
        <v>0.3</v>
      </c>
      <c r="H6" s="38">
        <v>0.3</v>
      </c>
      <c r="I6" s="38">
        <v>1</v>
      </c>
      <c r="J6" s="38">
        <v>0.25</v>
      </c>
      <c r="K6" s="38">
        <v>0.3</v>
      </c>
      <c r="L6" s="38">
        <f>AVERAGE(Table145[[#This Row],[ Data Inventory]:[ Sensitive Data Protection]])</f>
        <v>0.43</v>
      </c>
      <c r="M6" s="39">
        <v>0.8</v>
      </c>
      <c r="N6" s="39">
        <v>1</v>
      </c>
      <c r="O6" s="39">
        <v>1</v>
      </c>
      <c r="P6" s="39">
        <v>0.8</v>
      </c>
      <c r="Q6" s="39">
        <v>1</v>
      </c>
      <c r="R6" s="39">
        <f t="shared" si="0"/>
        <v>0.91999999999999993</v>
      </c>
    </row>
    <row r="7" spans="1:18" x14ac:dyDescent="0.3">
      <c r="A7" s="18" t="s">
        <v>5</v>
      </c>
      <c r="B7" s="32">
        <v>1</v>
      </c>
      <c r="C7" s="32">
        <v>0.9</v>
      </c>
      <c r="D7" s="32">
        <v>1</v>
      </c>
      <c r="E7" s="32">
        <v>0.45</v>
      </c>
      <c r="F7" s="37">
        <f>AVERAGE(Table145[[#This Row],[Data Encryption at rest]:[ Key Rotation]])</f>
        <v>0.83750000000000002</v>
      </c>
      <c r="G7" s="38">
        <v>0.3</v>
      </c>
      <c r="H7" s="38">
        <v>0.3</v>
      </c>
      <c r="I7" s="38">
        <v>1</v>
      </c>
      <c r="J7" s="38">
        <v>0.25</v>
      </c>
      <c r="K7" s="38">
        <v>0.3</v>
      </c>
      <c r="L7" s="38">
        <f>AVERAGE(Table145[[#This Row],[ Data Inventory]:[ Sensitive Data Protection]])</f>
        <v>0.43</v>
      </c>
      <c r="M7" s="39">
        <v>0.2</v>
      </c>
      <c r="N7" s="39">
        <v>1</v>
      </c>
      <c r="O7" s="39">
        <v>1</v>
      </c>
      <c r="P7" s="39">
        <v>0.2</v>
      </c>
      <c r="Q7" s="39">
        <v>1</v>
      </c>
      <c r="R7" s="39">
        <f t="shared" si="0"/>
        <v>0.68</v>
      </c>
    </row>
    <row r="8" spans="1:18" x14ac:dyDescent="0.3">
      <c r="A8" s="18" t="s">
        <v>6</v>
      </c>
      <c r="B8" s="32">
        <v>1</v>
      </c>
      <c r="C8" s="32">
        <v>0.6</v>
      </c>
      <c r="D8" s="32">
        <v>1</v>
      </c>
      <c r="E8" s="32">
        <v>0.6</v>
      </c>
      <c r="F8" s="37">
        <f>AVERAGE(Table145[[#This Row],[Data Encryption at rest]:[ Key Rotation]])</f>
        <v>0.8</v>
      </c>
      <c r="G8" s="38">
        <v>0.6</v>
      </c>
      <c r="H8" s="38">
        <v>0.6</v>
      </c>
      <c r="I8" s="38">
        <v>1</v>
      </c>
      <c r="J8" s="38">
        <v>0.75</v>
      </c>
      <c r="K8" s="38">
        <v>0.6</v>
      </c>
      <c r="L8" s="38">
        <f>AVERAGE(Table145[[#This Row],[ Data Inventory]:[ Sensitive Data Protection]])</f>
        <v>0.71000000000000008</v>
      </c>
      <c r="M8" s="39">
        <v>0.2</v>
      </c>
      <c r="N8" s="39">
        <v>1</v>
      </c>
      <c r="O8" s="39">
        <v>1</v>
      </c>
      <c r="P8" s="39">
        <v>0.2</v>
      </c>
      <c r="Q8" s="39">
        <v>1</v>
      </c>
      <c r="R8" s="39">
        <f t="shared" si="0"/>
        <v>0.68</v>
      </c>
    </row>
    <row r="9" spans="1:18" x14ac:dyDescent="0.3">
      <c r="A9" s="2" t="s">
        <v>25</v>
      </c>
      <c r="B9" s="32">
        <v>1</v>
      </c>
      <c r="C9" s="32">
        <v>0.6</v>
      </c>
      <c r="D9" s="32">
        <v>1</v>
      </c>
      <c r="E9" s="32">
        <v>0.9</v>
      </c>
      <c r="F9" s="37">
        <f>AVERAGE(Table145[[#This Row],[Data Encryption at rest]:[ Key Rotation]])</f>
        <v>0.875</v>
      </c>
      <c r="G9" s="38">
        <v>0.3</v>
      </c>
      <c r="H9" s="38">
        <v>0.3</v>
      </c>
      <c r="I9" s="38">
        <v>1</v>
      </c>
      <c r="J9" s="38">
        <v>0</v>
      </c>
      <c r="K9" s="38">
        <v>0.3</v>
      </c>
      <c r="L9" s="38">
        <f>AVERAGE(Table145[[#This Row],[ Data Inventory]:[ Sensitive Data Protection]])</f>
        <v>0.38</v>
      </c>
      <c r="M9" s="39">
        <v>0.2</v>
      </c>
      <c r="N9" s="39">
        <v>1</v>
      </c>
      <c r="O9" s="39">
        <v>1</v>
      </c>
      <c r="P9" s="39">
        <v>0.2</v>
      </c>
      <c r="Q9" s="39">
        <v>1</v>
      </c>
      <c r="R9" s="39">
        <f t="shared" si="0"/>
        <v>0.68</v>
      </c>
    </row>
    <row r="10" spans="1:18" x14ac:dyDescent="0.3">
      <c r="A10" s="2" t="s">
        <v>26</v>
      </c>
      <c r="B10" s="32">
        <v>1</v>
      </c>
      <c r="C10" s="32">
        <v>0.9</v>
      </c>
      <c r="D10" s="32">
        <v>1</v>
      </c>
      <c r="E10" s="32">
        <v>0.45</v>
      </c>
      <c r="F10" s="37">
        <f>AVERAGE(Table145[[#This Row],[Data Encryption at rest]:[ Key Rotation]])</f>
        <v>0.83750000000000002</v>
      </c>
      <c r="G10" s="38">
        <v>0.3</v>
      </c>
      <c r="H10" s="38">
        <v>0.3</v>
      </c>
      <c r="I10" s="38">
        <v>1</v>
      </c>
      <c r="J10" s="38">
        <v>0.25</v>
      </c>
      <c r="K10" s="38">
        <v>0.3</v>
      </c>
      <c r="L10" s="38">
        <f>AVERAGE(Table145[[#This Row],[ Data Inventory]:[ Sensitive Data Protection]])</f>
        <v>0.43</v>
      </c>
      <c r="M10" s="39">
        <v>0.2</v>
      </c>
      <c r="N10" s="39">
        <v>1</v>
      </c>
      <c r="O10" s="39">
        <v>1</v>
      </c>
      <c r="P10" s="39">
        <v>0.2</v>
      </c>
      <c r="Q10" s="39">
        <v>1</v>
      </c>
      <c r="R10" s="39">
        <f t="shared" si="0"/>
        <v>0.68</v>
      </c>
    </row>
    <row r="11" spans="1:18" x14ac:dyDescent="0.3">
      <c r="A11" s="2" t="s">
        <v>27</v>
      </c>
      <c r="B11" s="32">
        <v>1</v>
      </c>
      <c r="C11" s="32">
        <v>0.6</v>
      </c>
      <c r="D11" s="32">
        <v>1</v>
      </c>
      <c r="E11" s="32">
        <v>0.75</v>
      </c>
      <c r="F11" s="37">
        <f>AVERAGE(Table145[[#This Row],[Data Encryption at rest]:[ Key Rotation]])</f>
        <v>0.83750000000000002</v>
      </c>
      <c r="G11" s="38">
        <v>0.9</v>
      </c>
      <c r="H11" s="38">
        <v>0.9</v>
      </c>
      <c r="I11" s="38">
        <v>1</v>
      </c>
      <c r="J11" s="38">
        <v>0</v>
      </c>
      <c r="K11" s="38">
        <v>0.6</v>
      </c>
      <c r="L11" s="38">
        <f>AVERAGE(Table145[[#This Row],[ Data Inventory]:[ Sensitive Data Protection]])</f>
        <v>0.67999999999999994</v>
      </c>
      <c r="M11" s="39">
        <v>0.6</v>
      </c>
      <c r="N11" s="39">
        <v>1</v>
      </c>
      <c r="O11" s="39">
        <v>1</v>
      </c>
      <c r="P11" s="39">
        <v>0.2</v>
      </c>
      <c r="Q11" s="39">
        <v>1</v>
      </c>
      <c r="R11" s="39">
        <f t="shared" si="0"/>
        <v>0.76</v>
      </c>
    </row>
    <row r="12" spans="1:18" hidden="1" x14ac:dyDescent="0.3">
      <c r="A12" s="12"/>
      <c r="B12" s="13" t="s">
        <v>39</v>
      </c>
      <c r="C12" s="13" t="s">
        <v>39</v>
      </c>
      <c r="D12" s="13" t="s">
        <v>39</v>
      </c>
      <c r="E12" s="13"/>
      <c r="F12" s="13" t="e">
        <f>AVERAGE(Table145[[#This Row],[Data Encryption at rest]:[ Key Rotation]])</f>
        <v>#DIV/0!</v>
      </c>
      <c r="G12" s="13" t="s">
        <v>40</v>
      </c>
      <c r="H12" s="13" t="s">
        <v>40</v>
      </c>
      <c r="I12" s="13" t="s">
        <v>40</v>
      </c>
      <c r="J12" s="13" t="s">
        <v>41</v>
      </c>
      <c r="K12" s="14" t="s">
        <v>40</v>
      </c>
      <c r="L12" s="14" t="e">
        <f>AVERAGE(Table145[[#This Row],[ Data Inventory]:[ Sensitive Data Protection]])</f>
        <v>#DIV/0!</v>
      </c>
      <c r="M12" s="13" t="s">
        <v>42</v>
      </c>
      <c r="N12" s="13" t="s">
        <v>39</v>
      </c>
      <c r="O12" s="13" t="s">
        <v>39</v>
      </c>
      <c r="P12" s="13" t="s">
        <v>39</v>
      </c>
      <c r="Q12" s="15" t="s">
        <v>39</v>
      </c>
      <c r="R12" s="1" t="e">
        <f t="shared" si="0"/>
        <v>#DIV/0!</v>
      </c>
    </row>
    <row r="13" spans="1:18" x14ac:dyDescent="0.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5"/>
      <c r="Q13" s="13"/>
    </row>
    <row r="14" spans="1:18" x14ac:dyDescent="0.3">
      <c r="K14" s="5"/>
      <c r="L14" s="5"/>
      <c r="N14" s="5"/>
      <c r="O14" s="5"/>
    </row>
    <row r="15" spans="1:18" x14ac:dyDescent="0.3">
      <c r="K15" s="5"/>
      <c r="L15" s="5"/>
      <c r="N15" s="5"/>
      <c r="O15" s="5"/>
    </row>
    <row r="16" spans="1:18" x14ac:dyDescent="0.3">
      <c r="K16" s="5"/>
      <c r="L16" s="5"/>
      <c r="N16" s="5"/>
      <c r="O16" s="5"/>
    </row>
    <row r="17" spans="11:15" x14ac:dyDescent="0.3">
      <c r="K17" s="5"/>
      <c r="L17" s="5"/>
      <c r="N17" s="5"/>
      <c r="O17" s="5"/>
    </row>
    <row r="18" spans="11:15" x14ac:dyDescent="0.3">
      <c r="K18" s="5"/>
      <c r="L18" s="5"/>
      <c r="N18" s="5"/>
      <c r="O18" s="5"/>
    </row>
    <row r="19" spans="11:15" x14ac:dyDescent="0.3">
      <c r="K19" s="5"/>
      <c r="L19" s="5"/>
      <c r="N19" s="5"/>
      <c r="O19" s="5"/>
    </row>
    <row r="20" spans="11:15" x14ac:dyDescent="0.3">
      <c r="K20" s="5"/>
      <c r="L2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test</vt:lpstr>
      <vt:lpstr>Sheet8</vt:lpstr>
      <vt:lpstr>Sheet2</vt:lpstr>
      <vt:lpstr>Sheet3</vt:lpstr>
      <vt:lpstr>Sheet4</vt:lpstr>
      <vt:lpstr>Sheet6</vt:lpstr>
      <vt:lpstr>Sheet7</vt:lpstr>
      <vt:lpstr>Sheet5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abdoo amr</dc:creator>
  <cp:lastModifiedBy>Youssef Sameer</cp:lastModifiedBy>
  <dcterms:created xsi:type="dcterms:W3CDTF">2023-03-02T18:37:48Z</dcterms:created>
  <dcterms:modified xsi:type="dcterms:W3CDTF">2023-05-12T19:08:52Z</dcterms:modified>
</cp:coreProperties>
</file>