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publishItems="1"/>
  <mc:AlternateContent xmlns:mc="http://schemas.openxmlformats.org/markup-compatibility/2006">
    <mc:Choice Requires="x15">
      <x15ac:absPath xmlns:x15ac="http://schemas.microsoft.com/office/spreadsheetml/2010/11/ac" url="D:\Data\Data Completed Projects\US Labor Statistics\"/>
    </mc:Choice>
  </mc:AlternateContent>
  <xr:revisionPtr revIDLastSave="0" documentId="13_ncr:1_{964D83AF-921B-48E6-9B8D-D8313E10B797}" xr6:coauthVersionLast="47" xr6:coauthVersionMax="47" xr10:uidLastSave="{00000000-0000-0000-0000-000000000000}"/>
  <bookViews>
    <workbookView xWindow="-120" yWindow="-120" windowWidth="29040" windowHeight="16440" firstSheet="1" activeTab="1" xr2:uid="{DB438AB8-0F60-4224-9C67-97043B861F24}"/>
  </bookViews>
  <sheets>
    <sheet name="Data" sheetId="1" state="hidden" r:id="rId1"/>
    <sheet name="Data Prep" sheetId="2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Prep'!$B$3:$B$13</definedName>
    <definedName name="_xlchart.v5.0" hidden="1">'Data Prep'!$P$3</definedName>
    <definedName name="_xlchart.v5.1" hidden="1">'Data Prep'!$P$4:$P$51</definedName>
    <definedName name="_xlchart.v5.2" hidden="1">'Data Prep'!$U$3</definedName>
    <definedName name="_xlchart.v5.3" hidden="1">'Data Prep'!$U$4:$U$51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2" l="1"/>
  <c r="B6" i="3" a="1"/>
  <c r="B6" i="3" s="1"/>
  <c r="C4" i="2" s="1"/>
  <c r="G12" i="2" l="1"/>
  <c r="G11" i="2"/>
  <c r="G10" i="2"/>
  <c r="G9" i="2"/>
  <c r="G8" i="2"/>
  <c r="G7" i="2"/>
  <c r="G6" i="2"/>
  <c r="G4" i="2"/>
  <c r="U3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4" i="2"/>
  <c r="Q4" i="2"/>
  <c r="S4" i="2" s="1"/>
  <c r="Q5" i="2"/>
  <c r="S5" i="2" s="1"/>
  <c r="Q6" i="2"/>
  <c r="S6" i="2" s="1"/>
  <c r="Q7" i="2"/>
  <c r="S7" i="2" s="1"/>
  <c r="Q8" i="2"/>
  <c r="S8" i="2" s="1"/>
  <c r="Q9" i="2"/>
  <c r="S9" i="2" s="1"/>
  <c r="Q10" i="2"/>
  <c r="S10" i="2" s="1"/>
  <c r="Q11" i="2"/>
  <c r="S11" i="2" s="1"/>
  <c r="Q12" i="2"/>
  <c r="S12" i="2" s="1"/>
  <c r="Q13" i="2"/>
  <c r="S13" i="2" s="1"/>
  <c r="Q14" i="2"/>
  <c r="S14" i="2" s="1"/>
  <c r="Q15" i="2"/>
  <c r="S15" i="2" s="1"/>
  <c r="Q16" i="2"/>
  <c r="S16" i="2" s="1"/>
  <c r="Q17" i="2"/>
  <c r="S17" i="2" s="1"/>
  <c r="Q18" i="2"/>
  <c r="S18" i="2" s="1"/>
  <c r="Q19" i="2"/>
  <c r="S19" i="2" s="1"/>
  <c r="Q20" i="2"/>
  <c r="S20" i="2" s="1"/>
  <c r="Q21" i="2"/>
  <c r="S21" i="2" s="1"/>
  <c r="Q22" i="2"/>
  <c r="S22" i="2" s="1"/>
  <c r="Q23" i="2"/>
  <c r="S23" i="2" s="1"/>
  <c r="Q24" i="2"/>
  <c r="S24" i="2" s="1"/>
  <c r="Q25" i="2"/>
  <c r="S25" i="2" s="1"/>
  <c r="Q26" i="2"/>
  <c r="S26" i="2" s="1"/>
  <c r="Q27" i="2"/>
  <c r="S27" i="2" s="1"/>
  <c r="Q28" i="2"/>
  <c r="S28" i="2" s="1"/>
  <c r="Q29" i="2"/>
  <c r="S29" i="2" s="1"/>
  <c r="Q30" i="2"/>
  <c r="S30" i="2" s="1"/>
  <c r="Q31" i="2"/>
  <c r="S31" i="2" s="1"/>
  <c r="Q32" i="2"/>
  <c r="S32" i="2" s="1"/>
  <c r="Q33" i="2"/>
  <c r="S33" i="2" s="1"/>
  <c r="Q34" i="2"/>
  <c r="S34" i="2" s="1"/>
  <c r="Q35" i="2"/>
  <c r="S35" i="2" s="1"/>
  <c r="Q36" i="2"/>
  <c r="S36" i="2" s="1"/>
  <c r="Q37" i="2"/>
  <c r="S37" i="2" s="1"/>
  <c r="Q38" i="2"/>
  <c r="S38" i="2" s="1"/>
  <c r="Q39" i="2"/>
  <c r="S39" i="2" s="1"/>
  <c r="Q40" i="2"/>
  <c r="S40" i="2" s="1"/>
  <c r="Q41" i="2"/>
  <c r="S41" i="2" s="1"/>
  <c r="Q42" i="2"/>
  <c r="S42" i="2" s="1"/>
  <c r="Q43" i="2"/>
  <c r="S43" i="2" s="1"/>
  <c r="Q44" i="2"/>
  <c r="S44" i="2" s="1"/>
  <c r="Q45" i="2"/>
  <c r="S45" i="2" s="1"/>
  <c r="Q46" i="2"/>
  <c r="S46" i="2" s="1"/>
  <c r="Q47" i="2"/>
  <c r="S47" i="2" s="1"/>
  <c r="Q48" i="2"/>
  <c r="S48" i="2" s="1"/>
  <c r="Q49" i="2"/>
  <c r="S49" i="2" s="1"/>
  <c r="Q50" i="2"/>
  <c r="S50" i="2" s="1"/>
  <c r="Q51" i="2"/>
  <c r="S51" i="2" s="1"/>
  <c r="M5" i="2"/>
  <c r="M6" i="2"/>
  <c r="M7" i="2"/>
  <c r="M4" i="2"/>
  <c r="N4" i="2"/>
  <c r="N5" i="2"/>
  <c r="N6" i="2"/>
  <c r="N7" i="2"/>
  <c r="I17" i="2"/>
  <c r="J10" i="2"/>
  <c r="J5" i="2"/>
  <c r="J9" i="2"/>
  <c r="J12" i="2"/>
  <c r="J7" i="2"/>
  <c r="J8" i="2"/>
  <c r="J13" i="2"/>
  <c r="J11" i="2"/>
  <c r="J4" i="2"/>
  <c r="J6" i="2"/>
  <c r="F6" i="2"/>
  <c r="F5" i="2"/>
  <c r="G5" i="2" s="1"/>
  <c r="F4" i="2"/>
  <c r="F10" i="2"/>
  <c r="F9" i="2"/>
  <c r="F8" i="2"/>
  <c r="F11" i="2"/>
  <c r="F12" i="2"/>
  <c r="F13" i="2"/>
  <c r="G13" i="2" s="1"/>
  <c r="F7" i="2"/>
  <c r="J17" i="2" l="1"/>
  <c r="J18" i="2" s="1"/>
  <c r="J20" i="2" s="1"/>
  <c r="U5" i="2"/>
  <c r="U15" i="2"/>
  <c r="U13" i="2"/>
  <c r="U38" i="2"/>
  <c r="U48" i="2"/>
  <c r="U36" i="2"/>
  <c r="U24" i="2"/>
  <c r="U12" i="2"/>
  <c r="U16" i="2"/>
  <c r="U50" i="2"/>
  <c r="U47" i="2"/>
  <c r="U35" i="2"/>
  <c r="U23" i="2"/>
  <c r="U11" i="2"/>
  <c r="U39" i="2"/>
  <c r="U49" i="2"/>
  <c r="U46" i="2"/>
  <c r="U34" i="2"/>
  <c r="U22" i="2"/>
  <c r="U10" i="2"/>
  <c r="U51" i="2"/>
  <c r="U37" i="2"/>
  <c r="U45" i="2"/>
  <c r="U33" i="2"/>
  <c r="U21" i="2"/>
  <c r="U9" i="2"/>
  <c r="U40" i="2"/>
  <c r="U27" i="2"/>
  <c r="U25" i="2"/>
  <c r="U44" i="2"/>
  <c r="U32" i="2"/>
  <c r="U20" i="2"/>
  <c r="U8" i="2"/>
  <c r="U43" i="2"/>
  <c r="U31" i="2"/>
  <c r="U19" i="2"/>
  <c r="U7" i="2"/>
  <c r="U26" i="2"/>
  <c r="U42" i="2"/>
  <c r="U30" i="2"/>
  <c r="U18" i="2"/>
  <c r="U6" i="2"/>
  <c r="U28" i="2"/>
  <c r="U14" i="2"/>
  <c r="U41" i="2"/>
  <c r="U29" i="2"/>
  <c r="U17" i="2"/>
  <c r="U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<sst xmlns="http://schemas.openxmlformats.org/spreadsheetml/2006/main" count="3949" uniqueCount="82">
  <si>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</si>
  <si>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</si>
  <si>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</si>
  <si>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</si>
  <si>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</si>
  <si>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</si>
  <si>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</si>
  <si>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</si>
  <si>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</si>
  <si>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</si>
  <si>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</si>
  <si>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</si>
  <si>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</si>
  <si>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</si>
  <si>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</si>
  <si>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</si>
  <si>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</si>
  <si>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</si>
  <si>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</si>
  <si>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</si>
  <si>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</si>
  <si>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</si>
  <si>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</si>
  <si>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</si>
  <si>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</si>
  <si>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</si>
  <si>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</si>
  <si>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</si>
  <si>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</si>
  <si>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</si>
  <si>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</si>
  <si>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</si>
  <si>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</si>
  <si>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</si>
  <si>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</si>
  <si>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</si>
  <si>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</si>
  <si>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</si>
  <si>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</si>
  <si>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</si>
  <si>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</si>
  <si>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</si>
  <si>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</si>
  <si>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</si>
  <si>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</si>
  <si>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</si>
  <si>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</si>
  <si>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</si>
  <si>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</si>
  <si>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</si>
  <si>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</si>
  <si>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</si>
  <si>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</si>
  <si>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</si>
  <si>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</si>
  <si>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</si>
  <si>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</si>
  <si>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</si>
  <si>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</si>
  <si>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</si>
  <si>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</si>
  <si>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</si>
  <si>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</si>
  <si>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</si>
  <si>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</si>
  <si>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Selection</t>
  </si>
  <si>
    <t>Date Filter</t>
  </si>
  <si>
    <t>Current Year:</t>
  </si>
  <si>
    <t xml:space="preserve">Avergage wage by industry </t>
  </si>
  <si>
    <t>Employees by Industry</t>
  </si>
  <si>
    <t>Employees by Industry (Clean)</t>
  </si>
  <si>
    <t>Others</t>
  </si>
  <si>
    <t>Wage &amp; Employee Trends</t>
  </si>
  <si>
    <t>Average Wage</t>
  </si>
  <si>
    <t>Employess</t>
  </si>
  <si>
    <t>Comparisions By State</t>
  </si>
  <si>
    <t>Population</t>
  </si>
  <si>
    <t>Employees per 1000 Capita</t>
  </si>
  <si>
    <t>Average Wages</t>
  </si>
  <si>
    <t>Map Filter</t>
  </si>
  <si>
    <t>Metric:</t>
  </si>
  <si>
    <t>Percentage: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</si>
</sst>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[$$-409]#,##0"/>
    <numFmt numFmtId="166" formatCode="#,##0;&quot;$&quot;#,##0"/>
  </numFmts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22"/>
      <color theme="1" tint="0.249977111117893"/>
      <name val="Arial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3" borderId="0" xfId="0" applyFont="1" applyFill="1"/>
    <xf numFmtId="0" fontId="3" fillId="5" borderId="0" xfId="0" applyFont="1" applyFill="1" applyAlignment="1">
      <alignment horizontal="centerContinuous"/>
    </xf>
    <xf numFmtId="0" fontId="2" fillId="5" borderId="0" xfId="0" applyFont="1" applyFill="1" applyAlignment="1">
      <alignment horizontal="centerContinuous"/>
    </xf>
    <xf numFmtId="0" fontId="3" fillId="4" borderId="0" xfId="0" applyFont="1" applyFill="1" applyAlignment="1">
      <alignment horizontal="centerContinuous"/>
    </xf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4" fillId="6" borderId="0" xfId="0" applyFont="1" applyFill="1" applyAlignment="1">
      <alignment horizontal="center"/>
    </xf>
    <xf numFmtId="9" fontId="0" fillId="0" borderId="0" xfId="0" applyNumberFormat="1" applyAlignment="1">
      <alignment horizontal="left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FF7453"/>
      <color rgb="FF269999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Prep'!$N$3</c:f>
              <c:strCache>
                <c:ptCount val="1"/>
                <c:pt idx="0">
                  <c:v>Employess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Prep'!$L$3:$L$7</c:f>
              <c:strCache>
                <c:ptCount val="5"/>
                <c:pt idx="0">
                  <c:v>Year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'Data Prep'!$N$4:$N$7</c:f>
              <c:numCache>
                <c:formatCode>#,##0</c:formatCode>
                <c:ptCount val="4"/>
                <c:pt idx="0">
                  <c:v>8021586</c:v>
                </c:pt>
                <c:pt idx="1">
                  <c:v>8120224</c:v>
                </c:pt>
                <c:pt idx="2">
                  <c:v>8251469</c:v>
                </c:pt>
                <c:pt idx="3">
                  <c:v>8142043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E2-4A60-A382-40EAE8E80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911416351"/>
        <c:axId val="1911416831"/>
      </c:barChart>
      <c:catAx>
        <c:axId val="191141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11416831"/>
        <c:crosses val="autoZero"/>
        <c:auto val="1"/>
        <c:lblAlgn val="ctr"/>
        <c:lblOffset val="100"/>
        <c:noMultiLvlLbl val="0"/>
      </c:catAx>
      <c:valAx>
        <c:axId val="1911416831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1141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'Data Prep'!$M$3</c:f>
              <c:strCache>
                <c:ptCount val="1"/>
                <c:pt idx="0">
                  <c:v>Average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dLbls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Prep'!$L$4:$L$7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Prep'!$M$4:$M$7</c:f>
              <c:numCache>
                <c:formatCode>[$$-409]#,##0</c:formatCode>
                <c:ptCount val="4"/>
                <c:pt idx="0">
                  <c:v>77330.083333333328</c:v>
                </c:pt>
                <c:pt idx="1">
                  <c:v>80167.854166666672</c:v>
                </c:pt>
                <c:pt idx="2">
                  <c:v>82837.375</c:v>
                </c:pt>
                <c:pt idx="3">
                  <c:v>90040.666666666672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2F-49CE-BBA9-85E5BBB2A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1416351"/>
        <c:axId val="1911416831"/>
      </c:lineChart>
      <c:catAx>
        <c:axId val="19114163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11416831"/>
        <c:crosses val="autoZero"/>
        <c:auto val="1"/>
        <c:lblAlgn val="ctr"/>
        <c:lblOffset val="100"/>
        <c:noMultiLvlLbl val="0"/>
      </c:catAx>
      <c:valAx>
        <c:axId val="191141683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 Wages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1141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985530654821995E-2"/>
          <c:y val="0.122499673228518"/>
          <c:w val="0.41111164950535029"/>
          <c:h val="0.80166729571270567"/>
        </c:manualLayout>
      </c:layout>
      <c:doughnutChart>
        <c:varyColors val="1"/>
        <c:ser>
          <c:idx val="0"/>
          <c:order val="0"/>
          <c:tx>
            <c:strRef>
              <c:f>'Data Prep'!$J$15:$J$16</c:f>
              <c:strCache>
                <c:ptCount val="2"/>
                <c:pt idx="0">
                  <c:v>Employees by Industry (Clean)</c:v>
                </c:pt>
                <c:pt idx="1">
                  <c:v>Employees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33F-4854-804F-B501A52704AD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33F-4854-804F-B501A52704AD}"/>
              </c:ext>
            </c:extLst>
          </c:dPt>
          <c:cat>
            <c:strRef>
              <c:f>'Data Prep'!$I$17:$I$18</c:f>
              <c:strCache>
                <c:ptCount val="2"/>
                <c:pt idx="0">
                  <c:v>Finance</c:v>
                </c:pt>
                <c:pt idx="1">
                  <c:v>Others</c:v>
                </c:pt>
              </c:strCache>
            </c:strRef>
          </c:cat>
          <c:val>
            <c:numRef>
              <c:f>'Data Prep'!$J$17:$J$18</c:f>
              <c:numCache>
                <c:formatCode>#,##0</c:formatCode>
                <c:ptCount val="2"/>
                <c:pt idx="0">
                  <c:v>8142043</c:v>
                </c:pt>
                <c:pt idx="1">
                  <c:v>108507296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3F-4854-804F-B501A5270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Prep'!$F$3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Prep'!$E$4:$E$13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Prep'!$F$4:$F$13</c:f>
              <c:numCache>
                <c:formatCode>[$$-409]#,##0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00-469C-A276-55CDB3624AC4}"/>
            </c:ext>
          </c:extLst>
        </c:ser>
        <c:ser>
          <c:idx val="1"/>
          <c:order val="1"/>
          <c:tx>
            <c:strRef>
              <c:f>'Data Prep'!$G$3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Prep'!$E$4:$E$13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Prep'!$G$4:$G$13</c:f>
              <c:numCache>
                <c:formatCode>[$$-409]#,##0</c:formatCode>
                <c:ptCount val="10"/>
                <c:pt idx="0">
                  <c:v>0</c:v>
                </c:pt>
                <c:pt idx="1">
                  <c:v>90040.666666666672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00-469C-A276-55CDB3624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860867008"/>
        <c:axId val="866883888"/>
      </c:barChart>
      <c:catAx>
        <c:axId val="86086700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866883888"/>
        <c:crosses val="autoZero"/>
        <c:auto val="1"/>
        <c:lblAlgn val="ctr"/>
        <c:lblOffset val="100"/>
        <c:noMultiLvlLbl val="0"/>
      </c:catAx>
      <c:valAx>
        <c:axId val="866883888"/>
        <c:scaling>
          <c:orientation val="minMax"/>
        </c:scaling>
        <c:delete val="0"/>
        <c:axPos val="t"/>
        <c:numFmt formatCode="\$#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86086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3D320FCF-8630-44D5-807D-F29A57C7101B}">
          <cx:tx>
            <cx:txData>
              <cx:f>_xlchart.v5.2</cx:f>
              <cx:v>Employees per 1000 Capita</cx:v>
            </cx:txData>
          </cx:tx>
          <cx:dataId val="0"/>
          <cx:layoutPr>
            <cx:geography cultureLanguage="en-US" cultureRegion="EG" attribution="Powered by Bing">
              <cx:geoCache provider="{E9337A44-BEBE-4D9F-B70C-5C5E7DAFC167}">
                <cx:binary>1F3ZctvGtv0Vl58vFDR6Qp86OVUBSGqwJduSrDh+QVGDMaMxT19/F0TKlhDa0qno3ioqqTAi2Ozd
e+25d7f+fdP/6ya5W5dv+jTJqn/d9L+/Deo6/9dvv1U3wV26rg7S8KbUlf5WH9zo9Df97Vt4c/fb
bbnuwsz/zTIJ++0mWJf1Xf/2P//Gt/l3+r2+Wdehzj41d+Vwflc1SV394tnOR2/Wt2mYLcKqLsOb
mvz+1tVZdndThzdN/fbNXVaH9XA55He/v33ywbdvfpt/3d+mfpOAurq5xVhGDrjkhFPKzfsf8vZN
ojN/+9iQ1oGktmUTiz9MerZOMfCF1NzTsr69Le+qCiu6f50NfkI+nl2+fXOjm6yeOOeDib+//ZyF
9d3tm4t6Xd9Vb9+ElXY3H3D1tIbPF/eL/u0p7//z79kbYMPsnUfwzHn23KO/ofNHsr5ep+sHJv1z
ZCg4LwSzhKk2yNCnyNjiwGYmpZZpqc3Pw9wbgF5A0G5wvg+cAfPH+/0EpgxHnb0mMOzAUtSCTrAN
3+VTYAghBwCOK8HFg0pt1HULzPME/QSYh4FzYL7uJTAf77KsGpJ2nYWviA4zD2wlhLI3SmOac4Mm
D2xq20pKc4Oe/VRtXkrVboiejp7h9PGPvcTpjzJeZ9Uahve1nA5lwAgIUcK/Y/DY6SjrgFFFOOdb
FGe+5yUU7cbnx8gZNn+c7yU2n+t18Iq4qANqUSmFtQ0GrB2WTdqWZQnxMOvGpj1Hx240NqNmSHze
T/9/ug6zuwem/HPvz/gBZZMXoVsVmTkZoQ4sIggz5dYJsYe5N4A8S85uRLbDZpCcLvdSOVaJLsPb
V/Qtln3AFefEouqpYtgwWLakzLLp91jtsct/ASW78fg+cIbIaj9jMXedhN90+aoOn8oDi0NVFNnG
yTOHT4g6EERakjCyK05+GU274Xk8doaQu5/O/kyXdfDGXZc6CV81aOYHnCoqOd2GXTN7JtUBsTm1
hdjEzObMwbycrt1IzcfP0Dpz99LCnYYoCVS6fkUbxwQcjyKIv7ax10ydFDsgCmYOCdDM47yElt3g
PFrGDJfTs73ExdVwPetb/cChfx4PUPsAETPnJrM2HmYGCzGhYEzaVKBM8Nj1vISU3aj8GDkDxf2w
l6D8GVY3OqvC7IFB/xwVxg4EVYpTFGkefMvjRMZWqJ5ZCBnU7rjgRSTtRufR0Bk8fx7vJTwXuvm/
8Tz0QJlUMYuQ77HZE4ymggEzbZRtNhDOPM/L6doN1Hz8DK2LffU8VaWbMnw9XYKFo0Ii42dbnGbJ
51QUkBL2jaN2MP3McDoNn6doN0I/Rs6wOd1PQ7e4S9bdunzFbJSqA9O0URd4yEZn+Y/kB0zYglGy
xWZWsHkJRbux+TFyhs1iP3PSwztd+q9Z78Q2gWDYoEHMtjMwsOkBY4xKWLjv5u9xfPACgnYj833g
DJjD/Ux8jm/XwSvGa4gMqK1MaT0knSgzP/Y6hCB0QFggbXOmK88SshuO7bAZGMeLPY4FFuv4dVMb
hrIyamZcyo0HmeWgUKADi5rQJDGrpm18+PP07Ibm6egZQhf7idBpeBOE/vp1Y2lbMqmkvY3DZhpj
c8TSpgJ0u+O0l1C0G58fI2fYnO5nJH2coHajw1fcsMGmGoElY8g/N5ozxwbVG2ZPodm2Wo344LGT
eQlFu7H5MXKGzfF+VkAvsemJVoi71wzOOBoB0AOACGw3OFNFh1pMsG1pbVYheBFJu9F5NHQGz+V+
Fm5O11W1vgma6q6uX1N/rANUoBGEwYLd/8yqNxIdAyZHM4cNl/RYcV5Mz258ZsNnGJ3uaaSW3Ybr
V61Nq4PJp0j1UMSZZTfotEGzh20Ktd0WnUUHx88TtBue7wNnwBzvp/Ic6279IL6vUFuzDrC5Kbhk
7Hvi8jiCVvRggkMQc/t8Vg94jpqfQHK/hjke+6ko7167bcPGLieT1tQ7s8uKKVRwbBOK8lAlmBmz
5+nZjcnDuBkq7y72Mre5ClEAeO0dUOxJ2wrls50BgLQPpn4oRh8i61nG+RKKdiPzY+QMm6s91Rj4
3uYmHl7PimF3mlvYA0Bw9rQAgHTGsqFIjIkNaDOn8u4FpOwG5cfIGSjv/tpLhfnzrqrf/JC0TXj0
z/0L6s3oroV7oT8pnJloG6CSKnP7fBY2v5is3SjNhs+g+vNqL6GaKunTv3kevqIKoRHaQvX5e245
D8/Q38GFhZ3R7dboLBB4IVG7YXoyeAbS6X46oPe6CatXjqDNA2VDTYTY1mZmECmCPTaCxkF7G2LP
jN2LSNoN0KOhM3je76cPOl2XQ7LObl9RgdA7MDkhPkNFigNpEvSyq20P4czCvYSS3aD8GDnD5HSx
n3ZNZ/WrppxMHiDb50RhX+b+B6x/nNwQE0aNIaoTdKYqp8+T8hNMHgbOIbncS0jO7q7LdRW/ZsKJ
o1DoEpz6nzeYzDeg1QFsHNKfh86oWRj9Eop2Q/Nj5Aybs+VeYvMhTrCZ9qqHodDdZFPEytsKzPxU
h0KYbU7Ntw9bOzB1j+toL6FoNzY/Rs6w+fBuL7E5u2vXr9kTjdYAygVDo/rurQFCBMIzdHZKe7MB
TZ4i8zw9u3F5GDdD5Ww/A+ezu+7N0TrNqyB8zb4NRg+EzRGUPZzunLkZ1J2xGSosVD6/m7zHavNi
sn6G0ZNVzaE62lMF6t6c3JXV3fAgyP88F53215BoopFwm2vOXI9EswDyH5w13tQK1CwomHB6nqaf
g/Qwdo7Qyd4idHrXhzev2M+BI2voIKQ4RPBjE+1pwCYOCDyQQiPhg1xsTuJM2DxPzc+xeRg7x+Z0
b7H5S5fxA49eQXesA2QwFptOQu8KpdGbhuKACSu4zXJm5YEJn+co+jk6m5FzbP7aT2zuz3483+Xy
X94wINGAJij0Ap3S9z/zVMdE8+B0oPrBuD3IxlZ/XkjVTzB6MnqO035mox+C8BUtG3wPw1FbHPrY
7urMYgScbcNRabR2/ASf56jZjctm1AyPD/sZEXwo73z9mp1Q6FjHSSj002y3BmZ1G2KZBzgaTQid
uZrnCfkJGNsFzOE430szdh7gVpA3x9XrFtFwUYqwbJzl2DbZqNl+zhRKE6Q408UP9z+zYtpLqdqN
0NPRM5zOj/cSp8u7/lUvFSBwI9Rm0ItNHADleByhKSSqiBGweb29LwUAPs51niVnNzLbYTNILr/s
JSRXd2WKMuEDY14hOGNo4uAW/pl5FdwrJIQllEDIfP8zK6a9gJLdeHwfOEPkaj/LnH+uURLI/PpV
/QsiMjgPLu2f9EHf+xecKng4ijNzMy+jaTc8j8fOEPrzj73UmT8HjXu6/FfUGSQ0ON1kiZ/cjoIa
NNw/QcnN3JbcHubeBMwvIOgn2DysZA7MfqQzN7+8NOxx28CTT/6XF6ah3olGzaltYHe4DDeDFigc
U3vYVJuVamZ3mf2crN0YzYY/Wcn/00VpP79E7ftFc4t1vV7e31D36B61Xz+9Xy6uzpsN3bronZ5o
w7vj29/fouoPb/794rvpO5749h2X1f0Ydreu6t/fGgjgJE7sEIFGXUGnG+/evunQejI9ouhA4MAb
x3UYkUogIM+mxBL356FLkU/nr3D4DUTgf96+qaaTrHg0bYrjEjCbci6n/izy/X7AjzoZkDJ858j2
9zdZk37UYVZXGM0gOPnmcxOtmERS1DlMCxGOhOpbJp7frM9he/Bx8j/cGuBOddge4fo+srCCMFkG
Y6ZcXtdfBhFf22YbObke62XW9MqNI1E5fT/EJzaJc9es7Uu7teMTI6nj075J3rc2qxxpiDOrKKmT
mEbmyKhV7tCw3rGbbFwxmpqLws+pE9iFWuXKCF0lGuVKZX3KvdZcmIGXORGz4yUpZO/4BHMavtm6
Eckwp1mYiyiuvrSJumx4qJ0i15YreHQtjNxcJCk+HpOxdXUry+O8Lb8QO8jdkbfUiUZuLFNPXhmd
eR5Rct2WmF7w/EuiccmIX1On1zJ0Ud7+RAK7cqwM6xF5Xy/NsvgiSKScupSZ0xlYHphouX2amYvW
kMdlaR/7WV0vvQqsaZW39OuUOmMUf7Nio3eEACu1XVYLs8CXJi1YwGL/M5YANpj2cYoumIVX4lOt
CRranBnLwLMqpwksfRSxMl/pxE8WohB4GrNPnd3Uy2lkxDzbCVUTOaMlMscfwII8ofWS12T85Ovk
k8KdacukwpSJP/J3nBUgv6PWsilAEM1FvDBH/3Ncqd7xZGMvlM6+DVmhjwpaWi73hnjRxYPlOyrx
b7zEIOCDusQOQL2kWZK7lRlFbpBGALi2bUebreWWkaouPduL3xdKeG5uJOMqH83xqLPBPVph0o7L
Y5sYl/dCEhaDvRhYUS1yCTkgA/2Utnbolqa67GzSulaM/6Qm/9SGIMqPYnZMjVKtSNRUC+2n/YlU
tbVs80mKanwWR3/OworEi0JX1lK2QeQKT/RgEwSrSdLcTTk/gzx/61VMHfSa2E7ShdeUSWA/4rfI
473TEiNbdLVdubLVGJOCSxXJ7YUl8/HULCrlllX55R7v1Lczp00gVnWH9foBREaqEtAXReA0wk5O
TOJ/g5JDqgU+aweQTltCVPSkC35RD5+TAL8KO7qmBIRA82ynzePwrAG7cCDgchiBfFdAT6TsvJPO
TsfTQEI7lKy+yBhfKCQQthsIkw1tvGdGlkMpOgMfzeP0OtWdtfRMWZwkVsWXzIPQJnHlnQyZIudp
FeWulXeR05VD69I6z1djalnLMtbmIi0ZWGq2oMEPqnd2ZfSHvrDIe1p4oVvUo7WMJZRy6Oj7sIsy
J2s0pCzDw77L4lPbgqJSE4bAboNkGQ9+sjShJ2bShp/agJ/dqxeNxvHIJI217FliLxpt945uIu2Y
KeBmgYpP/MDMDnuTxsuWTGoY29q9x9ZIsXzDy96L1ptMCEQgywvl0g68uZfyUcbjSuelOqx8Fi+H
NFErQYNk0RkQ53sBmCQcKv4pZGN2SAeYMdVCv9moxqN7mOumo9ADiFEfW/WyjYi3zkNuHPEASx0N
zJU1xDjyFIX14uF1OOB/OhJ/82PQhwseYFcMaHNKa+VaGfFOzLLJ3svQ7M94zw/tLro2/HBwDNll
773YipeJhEY0o2kc+Rx6qkdO3g8yUCspIGRZSrP3RqUwewbzJaMU/dwwDmTMnLBnhypIKsc0enwZ
6VqXVVS4sjbpoix55RRWVR53orIXMmvtRR+m5pGpOV0aiQ+j6BMYtw7QGTJWh15jfQpw48vhSLLh
MK9hTHLWti4vsGyvBQldQ6BFMtdHqQ0LlsqEbmyTpXprea+0bSha1/CNS3x38JGXEImSs0/WEA2H
wjNsh9d6cjsdhKno81UlQuCnE3MRFGb2vhesP2tk/E0xDtYM0IB7XuPURbyIU3xlQ4Ary0S8ZH1d
LQzcF+QkjBeOTAzvo0XGdCF0kRzaXvGtkHg7baIllD53/BD2hBlJuCJleWObBl9mBvFdXcirVDO9
jI3go9E1Z1LXkUM72z8Zwt6PHCOpErIQzWAurbjTppP1hmgWYzJ+jXmStg625ZhYovmtMpxxLKNr
K9L9guSR4m5oWpfcj5NFZXd5dDr4VXMSdiYgpKbne47nE9YsI7OInECH9cfAZ8LzHUESX67Kqm8j
d4hrc9kPqqyWIwty4oqiME5yr1kbtda3lWpvWGjqxvFpH3+zC2qMAlZiHCsX5r87qrNSr1Qa9yp3
SqOgbh6V0PmItcbChytaWMT2TlWnR2OV0KyrzmIrsOVxpliVHtXDWBtfBp+1btD4bfLeCxStnbJM
iHCLIS7CM94Ka1j6VuYZ51mD8CGQApn291BsR2SDCGke10yFGyqENHGEjSLuehzXJMqwRqbL5kiG
w3BYjsG3MIZzoZl92ZSaQqygdSyEpP96Xuz7/H1ehuMKlrDN6WDW03nVwKxB1XlzRLp7YwcdpGF8
m3VG7PR5/O3Xs6Ge8ffZpCBiOhFuooXo6Wxj5xssHLPmKBkgIFMkoGLPWPpGZW7WtQ27twzdhI43
Oh/K0A+2t0t///U/lzrFv/f3Hf94c7qc+sdvOPW6udX6l5/CKf8pq6zmH5qo+f5dIGZL3RR5P/nl
b1nAT+L8zSXZP3n4JAl4kvI8ZL5ThGxNEfN3wftbDjDLnH4kD/fjtkmAEAcKYTZOHUEecQvWdA3Z
JgnA+T0UeNEpAQnluG/OhhhvcwBkDhR3L22zBgC/TQAI+i6phSY/RdBXpnAF3X+TAFBUzB5J0DQj
Cv8KPemWxHbZfabxRE9IVGaki/mdTby6UUsrZwjTXDNvw/GK8yaP18yAa1hlxVANbFFbPQ9619Ce
ee1nJcsMV1t9LE9UwIdmESsjK446lSbVacLT3BgcHfc8v+ZxHfV6YQiRRNT1pWTkTvZ6aM6ToJfJ
2rZ57t3QlBbizBdhgUA1JWEFUlgOr/AhIGbdZQs/4WWcO7rjafqeyKEAyX6akuGdBccXfTOqVmPM
I0i3ov84S8IJoyc8gmZZTKEfaboCGOyCRDzmkSRp2AQisO+8TmdRcVSnLGFHCWurUh6NlV+HnTuG
OW4pTEwvtLzVr6efcsSn8+OGmum0B8wZkAIxT+cfI2pXwhThbURiGiOu1JTTwFHKMopoVfadX9aL
Mqh9FjgGM8Y8+9gxOiA3IWwUHT2pRZBVsaM1Ynlyht2IAs9+TeRTu8ckGk8pDmvjuBB2xCexfEpj
H4SGFZTUuBVG2ZrWwh+lL4tVYrOawgGWtRBwfqZXY9vhu7o9j800L1M4PobLZS3cIDefN28GLbVB
7VsfAVwlkDnlSfUlYJ6V+U4XhU34IfNwNX/tBIHGFbTOr6dHjv4YGkwvkTkjVUd8gU50ObHlUfrs
8zY0zD6gt4ZMEHC7vDMFX0ORjPpYj6FMzkKDaHJK42JoLuLKNMfAQXE2AVN+TclTVwAAuIXiKnbw
pmMLqIzPAIA7M6MhzrwbT40ZLw91kafesDS8tFLD4WCXPVD59ZR/Xzz673AAHNcr3V+GNfM+gQy8
JBrM8paJDlq+GogYSbziZddUbBnaHhNfywZcL5xKoGPsqzaHtlTLNtRm3j0jCGRmycAAhdNo94qK
S1JwZnAGhRojrvLauEY3nEyNo75GaBQ4aa8DXP3fdBEbmRum1WDlTq8sCqp4aAbNRZqLaHAR2pXZ
hUqDtMwWBdeldZ62YVZd/5pnT+MSJlEix+ksE13Y+AMJ0JaZLWk6zy7NYuyv+7IuIQRmE5tgltl3
lBtOX9LWuMgtJAdQmrrT00uY+81/yyw0UOIYLMXpY5tRBtP2lFk2Av16qIS+zhJuwIZHsF5j57SD
WQ/8HUX4G68rv8El3mnEM1jUMk9Lwo9sIzLa2CmQnt5b/iHAqCwck/Yd6+Ncp8+YFTKXMdyfhhOI
FiJiCwiL6cDbYwXraZflKhvpdeVZwkiXUV3lSfOxGOswz9yuGAoQZ8i0xTM9FKkeFnY8DsZFl+fe
caXKJPLddBzN4V0aFFntOZkyhVe7DTeN5Fykyh9TF3fz9jCJlhENJDsxR5XgW+PQ64riGTUl2OZ4
YjFQgUdqr4SJvRLc1cNnFgOSmRVt1uZfJdc84i6CNg5R9LxGqdIlozRg2r1hYz2ThuFZc29OcuLZ
eNR3NRXFConn8wrN5lYcJwMQjHBFcBvxZEhmYhH3cZV6gc6/5iW0qFjSKrbZqUUCOryjVTOAHcpr
k/EqDfphkChMlV0RuDD4nTj3i9EzjsqUReNVaTSVOLNDMQUIPWuRXB/GDZ/g0RVVEKGhlbw9z8so
Hq/GRMRd7JhJMjmtENwHQDpTAd6kiFXHKzvte2BHeTTgpRpNv7YXOa9otRKymbCLez9EgFHcT69s
3xg6x9Z9hK/QCB5AeWhkU2xQ5zyN130lsiJfqbYk7QWjKHC+L8vYK50kSUsrRUrqpf2Rz+Bc/8rs
zGNXrYkqULqUto84oy0yjRDl17ZhbsLBfYlecxT6mRTo2pyJBvUG1GBVnnwdSVqVvtNbpswrp9OR
To5pU3QwFL+ecW6NrOkcPLK1KSqF757PWJVmFXQp7f6iYzMJY9ewyfxZlYzhvEVbcPHVi+gIIeys
pq78UwnDAjn9NRnTn315ohQUf5TEknBc6EZFKZrOVj7StikMJdKrlGUparC1brhxp4uggDUK4ioj
y9KTOvzYVrYPi5MHXPtL366tVjs4ENslrVNbfvEu8Wxx0dMysQen6ohoz2vbMFGS4mOv30GIzMCJ
TOaFucM8QSZlD0zIoW4DRBfHXhTXk+a36Ez/gBvrZT44NC5p3x7+esVzu2bjVg5zuvHeur9dFTnB
U7sWCy/IuqKSn9smMxHE8rK0EMS24yS3DEEWOwpI10Ns+1hRvPj1fWRriHwSadqgIuJdeL2YRNoq
wjEtj8LcopOJLMbKJKsCBeYqPBz5EEPrvC6dYmoyoFJ4VUpSQI1+vSRrZtlsREA23CasGhBEv8TM
VBc0S0cdZdZnuw4odKvO/YmA2qDNpLr3eoyeygG0eUE/qThs5WRSyryAozECgjCe9Hx6Sxcxjukk
KpLsKOySiQ/F0Glx5hU9PhUGdFri4KPWv4oNWdJVbpctrVBxzHIs95mlzTIALE0RXMROoCrYmEG8
9xStuo+JTBo9fKZ+O1mquiwgWijohPqmNu3Yypyh1sV4Ja1s8o+poQkA6UWa+MNyTAWp/ZWiRtN9
RpRagh2dxO5DdkLbEdYkCw0FEWNdkk/WrYHZPApRfIVZqxGRYMKw9kz8hhyLgBWpz8CKupaBUbs8
aSKoRKCsCL9t+DOZwumU068i7ZmOoiKFRhdE2txG2mn+LdQl3cjEIArjsk2lhnXYhLco/PRt7CKz
DPzsObMwc0fTlAyHDCwTbgk9UPPEy4w0Qsi8l5dVQyAh9YD7dcJD+H7wh0U50xzlSEP32KFJ6ACG
J62XIWSB0QOXurJP6o8S1UwvWnk1s2EMoJDteYkOH3iA1IDi130GR7WFzS+6DKzsEzuDrkCLJjj8
uJ+AMKKQ4EUNkWrPTZ1qUMLjGL4pFvWUp/6a20zRpzYRi5+cAIwEbvVDFDTPbBAOVtj06ofLIBhE
4jl1E1NUN1EKjM4EilvlsCyCUuS2oyxLRQEqbEVYnJhJQ3vu5Ih2jHelnxrs1EsDSd2i071/Y4aJ
edR5DROLWGY6uWVRMpbnqRYp/jbZSJLuA2uJ2Y8LO8oUz90C8WPVrLqO2+1ZWQRerx2Rmilq/WZJ
1CLLSkXcqK+b0nN0bxcjCpNZW7Le9fu4hTK0Y9kNidMbPGLRSlmkYRciqQfmu2ZPmq45zFUXEA/x
m+fXx3UgEZm5cky6cURaC1HMj/t48BqnqPJIrFolfbrgqdGPl53QVnjVsMT3FpTVFnEH5Kd6cIRf
V2qhQquLXZ8n/hE2aGvsApnd+M5TmWkeko4E1gqlMjswl3msU/Z54K0fG5+VNvv+sq97Wp8aVZ0Z
5/AYsrnlpRDl51G2fqaxJ6pJUH1S/ZjEh16I6sZq1MxOtaNiTa3AleVYFfY1SSM7uw2sXLf9AqIy
FHeqqbvOdOOkq0h0VHtZwbG7EZs8EYdeasTiTBFpxPFhK3KrSoK7wM5oDS73hNolOx2pbiHSIymr
PPiEa6RrYS6zjOW5PG6UFwbJ+4z3ceEvo9avu/Z9xz0/DFceS7uGn3uZRYtjEbHAt1eQFUFjJ29H
E249qeywUw6qiqKoF4FXjtFw3PmVEYSHHcrhQrux6hgMbJuHDf+ijUbw6hjC0Rme21GELeSsyRF1
YZt0oHYvPiSWlHipN28aYZjgGVqDGaYbdcWK67EplNWeRKLMfeuI9IYhpTtEPG7kYZ9FJE0cjtIz
/KLJjRDL8SmHU1n33oAbtLGtEijufxi6vMvlx8gzoi5ZyZgaVn4cN4Oy2w8iojxUTqHUVJOQZc2D
+Er6nmeM7xhLKnDKGAqY7FNY7SLg7wzqlTJ5T8IiJMnHKOoi21t2EQyBv9QhetJLFyZrImlojcS0
lqYfDGGxMPM4Ku1FVmOzIPtiocKN+dIoUepz49tF4ZbIg8FZy25CeBCXiGD6EtCPkMUpCjXF9Cyo
sHo3D0hGxSoKuoljFBvseNFVUBsXWSonk8/a2relq7paQwDGDPHGYa3KFJ/LN0sNaj6CfUUk8QNf
UnmYLQkIksyMhBM8JGeBxf8kST/xOWMqQi3JaIwSUBhZbAfsriiQ0BSrMgwRabnYhx1k4YZ2wBsD
CLKmaK7qKGvCDPwyglEfBs3ISH9qR3IiOQTS+XghIFmYgeJRce0Z/SRgojQm5Plg4L1EpRNr2pbg
o3CxdtGBhhZ3r2ON2/WUJaXFNQpu2G5weZ9rcRFzhh0fl3UKBSAnlwEBL7bS442VwlfKyJgW52Fn
Ai9FA6kp3W2Mq/jIp99oxeNTaoalcbFltbH5+AOTN59DpcCKT6WVpyCAZEbQXsehyMPyMMzogEUX
1og/Cen4FvVD8wIJuK+VwzdA6bGtIWrIvJvSP86IGjzukDhoB/FBpY0Gl1orTfARK0eNrXRR5sA+
mhObwxT0+im38GYifbO4VhsO6hwaBLu2WVNghcjR3FxnoiNHQ2NP2bm5gXYjHsKLE/BHsBAjllwm
0+J7MQSQU5+U0zQBCwTeHHRhyuDzaISsqU+wUjqxdyNIYzM0oBKLnL6FhGWFcWhvopCuqg4m0jcM
NcZuxC86oZrJpWHyLI6OR3TF9PmhP1W0zGUXNho6rSJ/qnxUHfANW2kV10T4GcSn4ohYsfgS+7ji
Q4Va9vSFVju9sNa38ZJk5qQO6cgn+rNG+EH3uUGnhB+uMt/G9wYFJT49iqtBkvod3chKGFWqlodb
lquoLUFOH9IYXwIPoDF5lIcx/HxLilGYnxG5RXa7yAujzkLXrHwPk/MowN+mWdRJjtpmgoIBSjaA
KWiOpfYndW7gX/FePDQislcxgsV+OKGqSnp9VDNtpqmbKDZtC3qVj7IhUaTB54O6qPCCoJEnZ2nR
4L9D2qGIxs2OoFRUoJafnLVx7aEo0JURZieBr9srkXk9sgBvGCfZ73DDI4rEPS0sWBi7DJLGXiYp
XGy67I3MU9UxV3BV/V+m6CPYGz/ROo6PtuXkqE6CMlo1QYJ892ZgFU5MHeVRAHYc0nudKbSdgGGV
18XeeEUDW3f15wLb7J04qjdL75VfgUU078cYK4r9Dv0GYjQJrFxdYpcuW5A+n6QG9apJxDf1U7uK
O3AA+//TeuswtPBSQsDx+SJEKdRwwmREXRnX9MeZclCyGER6SnNs12YLMZAph215U0GuNkWWkfCk
9FZNVpSedex7BbqBnHFTevOQlqNqWHAWo17qkRipb5oid8rcOkFhgr9LYzHpU826EEV4P7ZrmEoq
vAE+rxpgaaIVMtuJeU1Ip1KBha1N1OKjJPMxHBd0YJV/dQjPPOOk86qyDM8UjaYiJboaYH5k7FFR
f2IoYw3esvciYwhWost5Ui1QusAFw45EEUh8ZT4lSMnhDBXAHw02YlUiSye3kXJvErfSKgmEb8PJ
qNaoRNPQDGl70o0cDVCf4rHpjIsSwTSqCiNaI8RX2FvIl9HlIzgQMXNag5dnBow/0supSpVgd3qq
BSg0j+RfhRqCglyzPhHJmRBFPngrZumqNr51IYl6bwmPRhPuVAnq34ZrJ0SWV6hIdnF9afpF5Puu
xwca9OedRGxT3Ko2bAvrLzQsoDRxWMZNmyoXO7lVfDWyxmLaaeAdeiT7hGjElFJy1ZAGUp5GynJb
vGnI1kGvBOLPxXYlGyyLPEKB2MWZpWFa1r25SZJ2sn9q8Cdrguh/Ut6wSqdPZPfVey+ypvc4MQ18
YkBjFV48iupEukTmPu1thImXQ5V9RIve2VgPJF9GUNRJK1U6PdmKLGJKWCKFo9N4tKmHT+bU8N2y
H0oqHWKVpv2xCaTfaaczM1TP2fC/7H3Zjt04tuUX6YKSqOmxJZ1zYjwxOSJtvxAO2ylqoESRIkXq
63vJ4axrO7ucXeiHBhqdKGQCZUdo5Obea9LGiuhyncd9lTfBtsOBGjwR/kPRli2X80bwflMC/uEM
3HI/874F0/jx+4ESVWBLm/GqBE9vE9vYdpC+lN0oDX3o3wpW/wY0zoiqwNsQDPMOQmqVKkpr0Yh5
YiWfUxM8mTaRuGYomzq8Sm3U7G0cpw7HyOywn5b5tuCCqcc+UrLE7ItcRjvNWI+r29/JjG1R35YJ
16MQB94NWI3QdewEAXDgvej1cDHh91IdBt01j2JIXv4B+PploAeWg/qANzhCcQN9/iuszBdoB4BX
R098mlKcddY0DqthnVBm54DuK2iwAF54adt5P/d/mO5+nu32w+MzfMid2D/8huP/grMq46Zg1Rmg
qrfS2AEDxllgDsBK+v2hfgHQsZoINKY4FiAr/Dvdx/ofGKo17+ecoZX86x0hvZumapaM0jvkZu9v
d5Hy/aGatsMTnqiieGTfi+Pvz+VnCCEhsGvif/sHuUCH4z2Pfj4XZuMI8G3XPCHBBmWsTcK9H9ca
ItXDNqF1/qf7/PcDwpYD4AAKkAjg4v51jx8vvueKhIMg7HF2IzaKBsKv5TLzPV617yv79xcY7rDd
D3JaXCGwW/JNmRshQ/RXINMNHYUEdEgfv1eMlW87aO/T2CfJ0VGd22Mn2aYezBr7rhZm3Ot5rFAa
Ar1R7Ef/cEY/v+m45xil9pgsCIkTqPt/pcV8QYI18/H8OLwtqhV9Hda4Mz1DXW9z2+IRcAqxUlQX
MTYHtBYB30+kk/FstsrOmOyPiYinhJQOpcVDTyRn/HWsDxaeIWnDPFmtb3yWfCuzv7+IXx8jHhwl
McFnKwHJhvhkyC+PMeXzErnAnrnu98q0fWuEpE5G8+CD3FDEev/vQ10JCBAY7gge5P7P/vG4n4+X
OXQjSB0z5+/bnms45FZkQmWdSqURYf+fHQ+Q/+7yw8KAYIj+rRzEKwMSbdvu/LYtoUnen0bWD1gX
o573DeP3B9zryw+vKV4I0E/7h2+gR6G71PznC1z95lq1Jf1FNgaqT6pMiCz+mCosmH9agn8/FB5d
DgYPceIYMn8tdYJFwpsmbS7eWhGbAB3BexTNAv/5/VX9wq3ht0OhUYCMx13EHIDK+vNljWThrHOy
+Ew6wNTfl1WU9nurqGKxj5NrbkdREUFVlJWZGsB0lANaUV0t8eiy524lKIL/cF5vEpEfbjgwTNyC
AsKdb4IB2HB/PjNCwBdlLddQokWE60OUuF0lYZA/aKY/9TaCaK8m3QDzLUrBNkyx5ZI0Syiu0UVA
GgTZYS+BSN1EFJgIuRcsaZrpwqNnSaYzc20fOl+xCFTYBz3PAuOZ6iI6zgcxmC1aKjKRVIs6Vwkg
wJvYhVOc3hdvPGOfYkiK79gowtnd9g23BaQ8xqZtCKymg4TkAgNQ1op6CDqJV+R745QF+DFe9m/t
DiaHHJtY+q28vo1A/be7uXIRYUvByLq3J6uNAjTaE6TWw3mMDG43Wr/UZOdYD3uTGbz1XBKkLZ4b
kXm4tWWvFxFu5ahVMbZ1KrOhM+VfUMyM7ZyX3xusb50dGL8V93eb8725yGYLxAszT59Co5pPOCTU
jXsHQ8CitE01OIEAyhN4hqEbnmO040V8Tv1SUHnZpSTYQQptFfBf/zYfFqvX8Vzz3gjAwUCGMrAf
ZceXfGJVYKZmJaKc8cnwJLov5kJm66GZUXTmd4kv7Da9Aw+yM23oTaEkPE+LBrnxrpVAwZsa7zlk
Dkeu5jDsKhGiGf7TYyTW+VWSujX6GCbOL/kZcB6TD2NRdH106EYdEEzoKGhuqWAzAcd/GCePZ1uv
LtqU32W/QCErtIxhkleeerbe9IVe9FaCJl9bTPlFrsDXtpzoEyXDsr6mRPSe14xiEBhLkY1CvR+B
CAWmzN+owO81cgZP36Q3ucB+0h1HPqSRQXf/rf8DIL/3r35c9s3w7dUYvnWpYzb0GCVVAaWOLK0i
qQhRYZspw2lEfR+Vax/Y4h02lyl/kmMRDEfRJk1S8qZZnxLfJl3t25WdWmrji5bE26VQzl4AYZke
M5XCn1Ek/Jy1y0CAZVv1juGlvqBNMkEHTSP+2ik5vG9IO9WuCBlmZPgmThjCAXVFY3KdS/Jx6rEc
x1WmN+nayjqjnOPpkkAdu8zRQze15m7rBqhuMS0sh9yTeMAbm4rPXJqnKKTyWtGguRZWw5KhAY1D
INNc2MkUNS/W/CGTfIbeQLZfWj2zeuCyKT0dxzphxXyVb5E4ejaCnR5lQvGrcz9WtBuz44pfeZlj
TnxVbjKnyHP2ZS764dS7cNhKX3TJkXdkepIUnAG8H/AqlEE8Nc+r2/JPQzAmgBiMgL0iag8kWsgV
JQVvyykI4hsK+PCoFo2PT3QZewCo2UJHtcTFlxAUFOasUIaPNup4e5R+DA6hFsujthRACEpBrb0z
V7FWvi8TseYVywrG8/etjQp/CWWE+awj2oWHycgF41cruC8tMiO+5kuSiTpggboSBWQSNQ2X7sHZ
uMf8JqbrRC/hXLGcT59Ip+WNQyDitU7D/Q1lyc7tNna9cmizb0nW20ug8sFV28c8qnNUvy/husYj
lNd5yDHOy+DDKuf16xwEroracPukdTdFUDpIyBqhisabywc5lFByKVPLbe3dVWqauSlJKNuzDzMU
Yox6lV3jIb6CBXaQV8rN6hhJE11D8u1KINAvyeo/E8PYmYZYPlabpQbkSdqyccJmdeKn+ECzZTxL
TtUHLx16RQLavYEDpIc2o6+ytoEwPTAx/QTGfCrjaBhPEwCMMiJieXDh2D9o7pe+6peleZ65n98r
J0VUzs64ioVKdmWH8wMTnAMLxMJzfKuoy9f7ItJ8qMbNdp86IbfdcSVe8EWYuZTShg8FyI1LGam8
MoqwK9qO9JPOU3fTgYewoEOowUHZUjITzJiUTXOT5sHUlkPYF59UgGarztE3dmXS6fk+XdP+iEKf
plXRbtnFEk78HvohaE5Wrp6jaZQna1x46qRNP6mYPa+Y35+3WWz5aZbUl90smq8eN+TEl8yYA9pT
/wTHRsJKRWcwyX2zlIRbe5kWvTzN6I/Dssl08VyMS/EaOxm/6xSbXu1mt68GL3ht4Vm5pRA8nAh2
inp28/KEvjcok3W0N4HS/ceNTLCCDCGDYgww95l7QrGXOVQk0rU5cKqkTy+Q0A27kx67U58Y9QzN
WYzzt9FVSMb42KWx/gC8cL4vRq4uQj8UT0Ko7brR3XxwGUouxnPRnkdKlitl6HoPD4d6p/Kcfo57
i+IQzd6eqRdYPMDa7sJ4MddOZetlu7p4Ap6UjyeWCgqXRArlJ+CY4nILFLthjKuHLcr5cw5I58O8
5cs7bPjNBRZbdruFwQJtVdoeh4IlsO4MYVwtohjqfPNjjPddjcetCab7HtTAfeMmOVdQrJCjWrv5
g1wMbTD0b9uNKqi5hoCqB2ohpndNvBUCNVu4Q5z1+UUILhIGt43e5baJwRio4EvAImjjbnxCtxaG
QeHQg9eZAdSe3/RJbDN4ZRACNSzlUEh2swayuQf6M5wD6seXYVGf8DMNAOg2fNECHUxnsu7sig6y
0ESG7VUxyeijCZhZq4Gv5BYSJPPcRtbOJx4NMa0KHmbXlE0qPxZEjMWV4LmswS/TrbTg4eu82EQG
E+FS2FLEbDxPAXQI1z6YM9zrlKyLgtXNgoAKnQrXy5HO4i52NHjIxgLGldQpPh14IdVj17RWHEBF
e34t2n5q60CNCZSajIXBKbNab48+H5Xhp731IHUxO3wguMddm9amv+qBFaihCjN0LlUiDLO3QHE6
XcUmbN6t2Tb5aiJDegMZIQvrNUSLeL0AIFhekhZTqUIdUXJJUjROzQi504Vd0uwqiRwZu3db7Flk
S+9mUpirCMWOXOYUTMVphslG1dzqxDwVQdPDIBY1Q6HgFGHN0FcBLdxTG0PNU0acDg+TD4PttGIA
7iqYzSJysxadG6tIgV+4zQaU0xrCva2egLhdddECO2aY9VdL4J3u7gYfpMUW4/aPxIka+JHod/WY
jBJxtyy0y5fap106RAD+9YT1kIN2rUzoI3GgoRn4DdxwXVqKEfBztS1uHstYeBBSmen6i7GlyXRo
1mS97VvAt3XnWncRN7B41HB48AxQXafCy75REjQp/He+jFaw8ukSLecgKVxWiY7Bz5nRPgZECCzx
JZSB+mILtCaxkj46TRML40NjeWRgpUwdD6YKmgFI5NYy4+mjD+iUoTEzuW+HCpV0wV+YSNAijg5F
aM7TA5eDLJNmDl1x6EUWZvwgIzclyW0Y2NQ8g2QW7KKbc/qpsfbjtvHmueHyY1PIpCsxJoinFZqT
A9yY6kSweRAUiVSBlsu268FHw1nFrTlaropKznKTZQb5qCyFSMSTGocUBrHUlyZvKeqrXcTnpWHb
MZsGMGqNY7AUYl+pQqfXud6w2dD7QvP4KYOwSdWtBQaF9wEvTAmd3volnGT/IOdR5wedZc2Nnsbp
ycx6aQ7GNZZdAs1usjIQrrgUUzfX0TgPx35mydPYk/BQLHy67lkS3Ea9o9eRBJk6NRqkeoGxqI4i
Zj+NJjOnzUXRUCJOZBA1KeysDzJMpzN0jetyKdXKykKvxFVz33QVTbWVZREKBlcDhJrmUqe4uIMH
+P60MdV+gRt3mE8deL9aYVGu5eZ7dcYuj82/TeHaajv0FzgF9ohdpz0a+L4rM0r+0rVN+BGIoDtC
TFScJlKIYyaz7j7oiKqsSPl7MornoYNCrcHgdswi1n2AR3OZyiSepg+wf6krE8WwMzLlurxqAdpe
MRnhohsC5L11tsIQHt91GEuu7Bq2n3seZx97WMbe92G83sAjCeGEnKfLGFD2C0iBqN9rmpNlDEfZ
bcpYjL4VxXF/Celn2u9Duh/Fvmu7SL9ONg/aw5C2IGgBck/p5ZiM7VRp1boFHNg2AcTM1i6s4gF1
pEyDtktuB6mjV8750pfRgHMouyHjedXj91aA5fBOcC+TS5GaKKsxwttBodfqmyshp+UPiamNV72M
Y/IRG++qyiLIV3sRLH1aL7ILLto5iZ53PcMx3GxvytYH8i5JXPdqbC6xPWDyPE6GQaU1sSS+AaWo
rqWH2KVUDVqaG6eNfIWB07WVBvxpy9YO7vOyeKwVLErMaUYCXf1iwabZEkyhPYydja8AnsORt7Zu
QzMPOetXCmkrO4qML9fUY34rA7QjSz2wGebBYBbQIpPNJi+LHoYPmbQOVtRY17DJz+Rs1ix8AuuX
F1AroYcr02Xlw2lFU3WF6jeuBzdz3qGVK9B6Ql0STOeYr2FQGbYrBD2M0fKgpIXzAUoZvEQV5YJ3
tLfHxqageERfdT2aNHXYx1hbMT+3EXpqGHO396M2Y38XTeGqa0wVrEdJQzTAJisVmmbwp4BE3Ujv
UhPDa9aHcxt/GiBnDcbKBrnr2BFEXu/Ibc+nFJ5NTNuOytJsXGhTZdhwE19z8Gr5UBqozKmvR+uZ
6K99zgDpVBo251DeDxaoFWz4kJ8X5qiMnNv3TdPTqalXLBXQO3AJxaMqrZundDk26NXGS8NNIP7U
MwyQyYFDlyXGQzKDA3xiJAIndJIQcC1jrTwNSHffGdnjOdAAMi645o0BN2Ehv8flfxVBkRHcR92N
vi4kd8n7RCURf3oDkQO5EyHLUOyQbRQyJ6+RvLJLCqBj2PkZrMMt+9JQRlx6gt57w3qbQ1hyPxi5
8oCXYw4ALsBky7o1xRaBcry8GA5AIb9Z0FC6M+kK4mllYP6c+9MG1g1PC1teN8ERjhQFK+pkWIwf
r2ODy9vKdoL6QyPIQMeCPcVLItv0AF8rb+MrYszsJ+ij2gU9DmaHZj5KmXeox/CD1rCkNrcRRGZo
3WWBiumLFk1UTk/tkgnvJdBhC4S3rSD1MsNKD83oKHIi5AolUAHsYJzymw2tX35gwZAysHOWFdKU
IZ0Lesj8FtMT+EjxInMzPAdQ/SxlNMEUV1KDtXOACkZ8IWOPLguqfK76w5TqgtdWQT+ze/VnkKIb
/LTf1P9XRdvYe4C49gL4dHszERZXfZSa2y70XhxkLCAiswUIahkMTx0crdnljBYuK+NRelq6ce3H
k1oI1JUulyvc+sT2XxBMwHqUVipYmWIfNfUSb/5Rt8Hq0CAEwwEdKCZE1skkOamULqJmInevwcac
l2XYrHP4mPdtn9RrO46fFcIHVKk7i9Fg3AKLaUR1IT+gnVD6wvCkt1+awO2ICzrqaKy2njdH+Mcs
C47ChDlEQ9FcjBUjdJoO1BN9Eeop+zDYgQKwzFjUTBUAxTbBhJp5fRZ5SkwdkcQs7yHJgJyjVBLq
vwpak9miQQoj6J0Abp0bTN6ipDP68FsHItCVa9xnh6xPh6ug0RMk9iaB6QOaPykgKYk8HPf5mBSg
yoKFn+CnwIPJXBOUMTR/F7Mc5q4yAMxeNwgp8G6w4sEEZMJ1bvKYhtLdezzsmhYsLw4dNB9fA4iq
AB52srkJUIb1RwyXK3+AZV3tXVcctRfoYNIrRTM451EiY3+KLe0epzVmt5BvNl8aFeLO5+vmIKNj
BsjItrWulC1Zn3OXmPtVDRyXAHsdWOtMTKimmYCJok+KxxDwYVYX3bRehgAt2nqFZuePNabwNya9
phcjRaTFvKrkaWbNdFyikbxPlQ7LIoM+kqthg3NAb76EL8uf4fWM2joyGhEB5TBCuF+0trCXTaqg
mtPjBplqw1akoKzFsEs2MA1Xcsx8dARzBf6XxDA81o2NLUpvAB9GWy4yg+wxbjSSI5rR69vYSHPT
RCHM+SRpZHaEQEO+W122QA29jLhKqBSyj1TxvCkFGvC7Odg7Xo2Iu7FET+3bMu1ZAZkMjNi8xobe
QREGuOR+E0AAyi2VMj30FsK/OiaiPWyzw880CWR+kLMIWdtY/rlqPh4ipl21Lon/kKFa2GsH37is
h9nmjzpRi8HhkmTGQNACBRLRdBsPLLrO+dBnkC8xL0oVsuI6CHj06oe2v3KB1PfQEHYVtGnRJ7h1
zAj+Iyt81Sa6U1W20tbXZvUd4lNUvrCD4W0+oP6qeLjuwsgnxyVdk5eAcenOQK6Q6QGBifDlIEX4
oS2gxCgFBCLnCcoXcsjWxGMoKCK4LWZGEnEQYcff9YlTa4V9E10d+vOax2rO9/uW3q3xChg6jiZ2
zgcRv5+h/mhKa4YPsRbTewWDfYnsNWCPUHpCwNVYvPKD+tAgcKZBb+WCKkDncasMbEcauMvHsTHB
peqwqGvV9tndYpbpaklmeFBU1t8AF8guAkbyFyDGbYbXoElfZbTFCMUg+tEqH132elqiqrP5undr
REDSMwLiybTOL3TMx7TeigCNk2gLdxqTyA6PcPG2tQK4VSu86rSa48Qc0L6E16OfODSLa/ieM+/e
F2wJS6kNgaUTEQsiH9ifkDuTmiZ0ec7R7p9CysLXCcr490ju8UkZONw4WBHewwuU3zqID07SLlh1
ufkE4fRyLw3xrMyXiYRYB9t90QQ9OpqQihP2AzVizNBxnWcQzeCnb9Y5Un90ADvq3GFQmRF2tJWO
h9NLkA/0qeMxFRUFqn8p5RiCooMCtI/jz94A/VeHXgIPUq/YoHpha3DzcFe9x0Q7CfmoqJ5ocrd0
fEaV13m+a6bUDF82xAvOd2IG1wAidLqjHhIff1ojeEiiOp6IW/glMXvizSUE5n55Zq1bk8/JSKf+
optysdCKUUWWACEnCV0VilcPlQ24Nug2uiJsUwSWLHO4oW3MiUfMTZ8q4i6Nd0AxyzRyyZHScc0/
piNihZZylv3gBtSxhJOkRp8H/UQd+LRpILSh0H5BJr0HQxydh0cbiwbyeppAosrl9JXMgc90DaIV
AsKDlqvvOZjUtumhYpIN28XteAdn0CBN12xkfrBxvmCEaWOXKvUy5SuzXQ2COMfcBytT67pz103a
TLVekTsbHoiMjZ5fTb/Z0Jf4LbL11TpRtGTlJjkqwwWDz7orKiDW+5XQtCHFcOKNs9n8hwmaLUrK
luU9/gwa/Sx118GiMTBfd16zIa0cMhAye/w9PfczuwzWELFrKbyzCMoHSQdO5mdurk08rElNm33p
J7l7m8Sb8EP0xYAHHkygpf6BqPyZk9+PCBs3yMrdOwzK91so1w+aDIBz+ULgl/gq3o5o31Q1cTIq
UPM649RABGeJC2D5aDuQgm+X/B+lOfy7EIYfMxj+jyIf/u+lOfwUNfhjmkNICGwW/5IC/C3O4X8M
n14//fcnZvYAiLcf+Z7kkFN8cgxpbTBggbLHWgHD/D3OLcd3TBHIhjD/PAJABT7/X1EOcfJf+IZM
giQ3AglOClXNv9IcYvJfEYz9BdiOFMM/6ut/kubwK9eO37LrT0KY6Ham+dc3uQtlRHVMg4siCGhX
tp3fLkxB9bsf7sn9G239Yx7Czwsm2aMQ8gwdyZ6zSuB6/2XBbCEoHYDmwQUEK+E7OCfQKhiS34kV
Ltx/WCo7Zf8Dcb4fC25UmPxhwYV4YE98/VHBg2cBla6N2YUPp+KOpMregvgHybIRdy9T0f6TNCIO
/355+D4jcjIJfF74OMP+VaAfD+l6ncwQKrKL1isk67B5Wm5A/DSA1QFlJ9jU1+KFQE0THQkCboCo
DLDBn1JgNeNpThpTJdbSFaldIza+rlUXxeSCFmScIq8jhBeAiHVxQk9ZnNZNtSeR+qiCane8QjMh
HoYeZtkhUMtzuKTjFSyq8ggbf3tmfmnPtIEhu46bkZ/8jK2+bTSMQIsWDxF0oF9BpG4vvKfqJZPN
LTG+PazZMFYGIP3FFsX9LaXQalS8i81DpI34c4u36W6L1+45Ii0CpAgbjohwGtGECVuZaVwRAcXg
rN3m6JRbAgUMrHiHkAM1GpZYX2fhMp0xKkAai233Exma4GJIdxhQBevF7LHflNQVLEXZj6bPOkd0
R7oJB0pp46Yk84peVeX0SHSkPrR9UKx97bjKNIYNv0It/AFfoku8vuGj7I7ZmGEmWhne84pwJAmg
cRbjq1GZ/NDBZfFHV/TRY4GdhVcr0cWXLodtqIS8GLF9IvJTD4VB647K5ujIIOjirz0fciQvjXS4
QwJZDpweu+lNBmvStQcy8JL7DaZQ1ioAizvB122g5CigrTsIfR+5a0nFXOcfOVS0Bx0S9QEWOXuc
HFmOuU2DBKGCqfiihOAnPvLPXnWybiBRvG6KHLx3uCVcHDRuDh/ZcDsPYvsDUQfBQwxr/Q3ZIIct
tQt7oKKWBHXfdoyUwQTdZ9omlwzGOQhbRn2IfdvfkK4xXxqdLq996LvhsDVbOh6CpS2ucAs0XD3p
53kZqhVQ2nkcCGCPbPhCYreiw6XXLFhc2SOWsNDo22Ymh1Mgc3QKwGLRsK4jxPeUVLAZpWUml+su
UBRozdJAFkby7hMUaAx/OfsYMxPXgII8GK10fmTrEN2kXN8nbl3DMs8zilcbq8ehH0U+BoWEIbRf
nciCY6KC5Ramyu11QURMhSebvErwn3do4CE725blcYYFqIKe4BES4/Zgku19YFR8jjYeHSK/6XOQ
bdthLdL1aRwLUzVhYY9e0IdxFX9kMZuiixYYsKXlAlzefx7TFmIDZg3amdRAHDKUPpcRAhUxwNd9
I3pI1iPj+8oPc7rd5Ovg3eVQEOSOVBz0CClZgAbmpdcrbAkQOBm9NrgR01wbb3X3jsI80CxDCWF0
btd3mV/4oQh11oD4BeZRBQzysjKZSVoWSz6Op9VCc/PeBRQ2LWgWIyCk+Ypgp3YIfH7UnW5nClPI
As1+v27No+2T3dAlW9uc0xnEUTlBYrLeN0BY87iU6az5dcECC1IWcv3kQyTBu0HXhhgufoBbsohe
OojCkyMQxiT7kjmAi6D74Ti66j1CKNRTL6ARQsNf6P5DkMj+qbCiPSkyogxPIksuLFmGl4z5YFdJ
R8yXq0njK4idkIK2bnY1ZRLw4pQsMdDTiM03oXPJRSQCkmEo95juxFaE7yI+IUdNz/v/nbGUPXlv
1s8pAsPyckQI6BFcS3w5DVCqlIYCpuvNQC+lJuMVmvDisAizjZWYGRAdgMXT9UwpWKHMZuERaaJT
PagW+KAslmrUBLGCUFBg3mKs+AiGTlTzEoxPm4bVskzGwGDotat4cDGVXyk6yRucSNscewjSgSMX
YqvhORn4QcGifAl2vbgbkjb9NAiM2HBuWRiedSYegrXPwMzDzzJW8HHjz5JgEX+C9RxeYrK4+wHx
qjBebmJ6agSHjkFD+RWiePSIj0PYSv1tH/+PusD/hzO9/m0XCNEjUrN+0wb+Ena9t4Hff+Z7Hwhp
LxJ698wskkYkBLTzrz4QAlX8EXo95OoiWyVDd/FXqi/aQPCTUD9TZK9Al4u+Cc/vr1TfosjQa6Kj
IlmOCKi/Usu+92O/TfX9uWciOdl7lxh6BqSQwVi8Nzg/jBfgt8M2YfN6NgIbwVDz4fWHu/G/aAB/
nl+Svx1gb9p+OIByMZJTHQ6Qg1jluShN8am1Z7D2AHJ/f6gEd/LHBhB6cYjkYGdBC1hAw05+0eL6
UIdDArzztksGTzowkgHIAlCRRY6YnOSj7lyTf+YTw0h1IoARgw1+MwjDEO0Qk7kRXyZYlLLmrjGU
A5E9MdUQ5CGN5mubk7wVNwYgQECvSSq3y0EXHZQWeYe8mBTsAHvn5wU6lTa50ksX3nfz1KGT6xjA
qSoaEYebxyoBnI1dfkVUh42LBf2gmHn/BFdrY2EUpSN0JbAeAxEoW7R6GkBsdKUgHXr2bjDIrJhN
Vm3WD+sRkUNDLK6zBdxx4tLtjJjlZP0YQLxZ9kEjWqAmEXxSWULjOxogffa6WwqOuBuwxXQ8xBam
tEBWS98tjp0y1Dl9+v9V41uq+D/EgeOt2lfSvx8e//p45A8hgG8/8lfRCFE0gLjsn3PbA1d+GB4x
sf13mUD4N8lgj0gjpERhkoSj43uZ+DZIYvhCmaAYuxIInP+DMoE19Mvawpy6HyYqUKu+5a/8vI75
AmgGmG18m2F/evErTS49nGuqTDYAfNgS57mGZPQqBX0QllM42wNCovUBcM9wMpGebxJGTPQ+4Vt/
Bpus+PUMlR6tIjm7pMbC8i9A7O37pReqRou4lRx6CFcVFrKfUi7dUjtk09kTMN3w0cR6+jBaZu82
VTCHcWFEw9BvKtuAzqr12AoKybrqBDRovTXoP/1ySgucIhJhOgenfzPRDpBY7O6B12XpkQNhbS4K
Gm6m3sGx184MGmiw7/svcxbMd9CPWVGuq3B3jEGADTEDw7ULsB7/k70za47bSLPoL4IDiR2PA9RO
VnEXSb0gKEoCEmtiX379HFC2W9ZMu7vfO6LDD21TLFWhcrnfvecy4sYz4x6rubEW0vY9oVWcXPxb
s7WVceq9eL4lLV7PxxgfJWGOYp60k8cLrHARcWAGY1IU5p3hqerOt9L4Hhb4cFPnAGxSNyecmRQe
Ebi2GvbpCEsQo1VZh6lVMU9moD7dNl6flRvySFOnOCMbT51SnbuozRjpVVcfImHLfo/HPjbdvUe6
NibdLvVF30xMUUqcAaU3XUx3KUoRdmTVj2Sqqh4jS1wnTphylinLDFQbvKvpGbIW8gHnyDILGpOZ
TeDZMhqmS1YPzG1wksuGaHkVN8VOeYpbG8NE04lDznRpdBOJWdsNUSXaMcShabI41j0zs+tW14Zk
wxnZwSipt6OIrgyCqNEGDPqwPjjuclimFK+p9sFrygoHoM+p6/pe6RcxF2ln4i9q22FciiAbjbEV
L3GUGMbyOsnVj/S1G+uuKAKb+U8e3f13wft3FjwB0/Dv1rv/AbxVlURd/rHg/fiRP9Y76sZ1i2MS
Qqe5Nouw/PwulgmWQrCJzo+klM8h6s/lz6TEfP0pj8QSMRVSW/9Y/kCikgpgkzZJkZFp+k9WP1a5
X1Y/37N5XWu9Aic4luVfTjFFzXxkypwRbIHC+Q8CeeyKHB677VT6VaUGDw5YWrvd0u8zcvmF/ox/
HZ07K1XRPhqF1S0NPloT/kPeYCMfU24YUMW8B+kw/3OAzKWlFH2oxglDjwXLrmCI7s+HVBtHjbEs
qb9iODJVL9qB2RvzLr7nZT6nJTcOya3f91TJIptOJ7SnQT+mHCDOsxVFj6lZKwz7zou2Lh8jXQcr
TgXkiZ2q67RAxi/SicuDbWfGY+JACQ5lwu0u8IuRYQu0JH9L2L4euQstaFtO7kz3C6aINw5RXJvo
kxjO8BExixhJxzrcDL1cMIvHer4vpyHfTwOYrY3tV/LoFHHtXny/gz7dzjq6gaYxCHPW9bn7WKq1
laiXrOu3Wlfy9GNRxzvCH8yYlcW+WNd9w47K127dC8aPbaFad4iEL34cxB8bR7vuIe26m6R2zb6y
7jDRUrlO2MS1mo4TjPh1iG/zF8WAwd4EorIGgCLyfWs4DZbAbNg6sWI/a0VzPUJxWQ395DOAECUq
kNloH511O/TTebo2utFv9zK1OAUmbUPAYuBR34C0mvW7Gqi4wU2x2JtdHoVOZU/4RNPOJUOcphoy
ILbugOtAU230nkkMLrXiQJg22eBx672dMY7jduzSKiSbNMS72eh03uhYKTsUbT5+dyOpvwF4565p
823crRrUlmTw/FYACDZ2wD7sfV9N6kGUbL7gZfKXisBOEOmDGEOlxR1MpCTWN0bj3rA/NZveSKIt
LlQYHoxkwJnrYhLDNo7zejcPmN0St/FvJrvGMh01fdgzWTolbMduUJlFBrnHxIJuJz2aUapVR/Kc
xrEr8OvDP44+823ADQ61xf8SFYPgrNx2Q7aPu9p4jHLZH8emcHfYwFwAtmXUPjA5ftdHW9sMs7ds
oGMyF+YbII+Vi5MDI/kEdj92PHFdOLl1yhLbe1211/3QJk4U2O0ixMYe2GxaZARz00b1IxmJ5lJ7
+vIl74poA6ti/tRLVRyiBf0i1DTdp9REY4Y6KK29maupvNQ2mJegq1LO98YgI7awzNuIJKqenLju
KPzwSwjnMn7u0OeY4ndRfp9ZygjbBXs5jsh9VxHiatzIQuWwMv3OTuo+nAlt+buqtAx4hHbE3vfh
ventTt00ReTvQPvm30qRzUdk4Sqc1qjhAL09KKPuPdWltQGrwY6K8/KwkmSw5hlv0zg/wzKwQ7Z8
f9r4g+E2NDKYhMLW0wUE/t65HVssufxaUAb93AT/3RX/nV3REGxLf7ctnum6e/vrtvj7z/y5L3IP
MMw1k0zoQTB2/GlfdNgyKU0B2rROCI1/7IsWmympRp042BpdB9z9575oWb+ZjEbYFrH2MEiy/rMh
0lr4+Zcrt42qIdjITBOmMcaQdcz00/VeEcU2omhOblwFhybMievh8gYTFNosefPBrTKz3PXEBviu
SFOdYyPXwhyk/FfIDUtFmr4wqDTRk3o6JkQ28F0Sdn9fGsPfFqX0rMAq1HwN5K/Jn+Vi1dcVSM+v
qRlPPryPbGIqAEAXMVBDId5LzameXHB3xrHFXT+cJlM247lR6NqYSifge0Y+Q1hxsjMYESsUPTkU
3HjXzD+UxAPFKVuk5UKkY24+D73BnmYk+dEaJn0GNeWJbwznekblGL93PrYkmlHG0k5Cy0nkOR+w
CPV5jw+j6ZvjUBXIEAiI091Qa3sj7Y1NZfjPYzmRZKAJqWA5Z0kJ5nlJnye7pU2kNxUy8HSdMPZv
DmtkhlVrzGCuU2uSp1iD3A8dQaySglHlTUt7SJQtIuCT513Wl17cylWGYPjQ3jK+T52rEcbwO+/I
fEWufZUtMO8sR/bEVc5wG/Brq9csUNbocHVpPNb7rTEZ47lKrVxa+cHNZziO5c5ZPNbqcCTX1pkH
hiNJVSP2Z2ro3auFOVbjL2xIUGOn7Yi5OE1wwcbNZAxHUeBmHq5AVHE06YJJQBzOjrEHw0ttcCxa
r4NpiPuWLNhtXmPE/eqXrkq/+6lov894M0dE+7K1C/HgFpHYOZ10Sebhe3Jf1IjDOahJWF6TeMhO
TtnjqmKhixJU+D49gpYqTTIU2R04EDZGWTRBlGTjTUvbUaBLySacT1m1mVUWh5g1xclLM+z+sc6F
DhPzPquSG45/033n9DjA8C8aGwm9pwzzuotPnte5uGgZjjmhgV3toJc6pTfABhHjJ73Z0QTTvlWG
yt8NnBzmzif1ZzMgg/LdeRFO17hLG5qWWl+cWrOD2WXG+SktZCoOVtl/xp07dCtFy77VeAftoLJU
/DluyLPFqVXsisnW9tyoy43Lrzvnjqn2YhHTXVl1Yg8Z0ktvLBG5QVF7613Z0LMrQ0AyIZXRDqCQ
scYOOG8vct2nGdPkFrGsdDnh+NWpptJX6Tx54zUCrwHqtwObdGFK02eb3nKusfcCU5+y6HPS0DBT
FQtG2tS0tlmdladeuOopbZeLXbr23fpkcwdkQOHqZrl1anFeUtIS6Nhd6JnK3nkSszXvgNK/V2LW
byo7i18wiSxXOG7G62rI8kObOyqYpRPv05RzQyRbKk9q1X4F5NfuldP4D7HFQM2BOHntZe4n8tQ3
pZki7muRc431xL5WstYOadqOz3ZdjQBfITheA3YyXgt7nuh9mpcKOHyum/doMP1WlK35XXM9hP+O
d2OXLWl37Lv8nUw7xU4yoiVEgzsEiWtwrAdljlMSGjRBvVveHD+CNYxJU2SN/aUrKrkv/RYo6aK0
Y+7lRmhiQ10vwvkRNnx1yiacXV6aEsUYYAaaAKoOMPiwkSsqd+iHmtIdyW+Kc9y+k1fCT/rHbp0P
5bw/j+1U3/FYV/eeMV9DTeSQiZvvoLkJHEjPrN0TdlJQdwClvK+TUya3fu7JA7fy8iulQj5WcwBm
gSp03SHWYOEX08UxctL7rmg81J8VUsjT/SC0ShWBGGfj4GP4xue3PHl6KjbzZBPMcF1qXPCssbL3
uvmZWjL4W1iwN9MoUGAmKPivNkbHjSnUcl9NlAFZbjM+Z0BfAttMq7ORK2yOgzu9U0Y0bHEYd5Qi
jVqY2fWyrXKy8hOmgBemgMXNIqR/M0zecjuXdrWj66a7NZpGMa0c9QdXNEsWtkBkoZKi4WxbGBdv
nuqbjTX11X2KkNtBhk1Mxt49FwNorN/x7OuHcijdV9PoFm2z8GjBQRq5pSCUcBmMyXuVFSu/NzZa
4DLHPRv1Eod8I82dFQvjKSbYfeWNdnKqQNzd1oJUSEcrFu+sn8zfsA90DxAlMcbWBmf+Vmd0GCSE
ZJkWc90UYjCOS8NoK8Q2/q0opLkVE7g408YsOaUqDTWzbq6XshrvclfbMn30z/Vg2JK5uEyio+lo
2TnRRb0BB5V+ztvBeEzbXJ1d5c0PcMJaJltO4t+TyeoOg9dNx2qKpEUMwhrDIZH6TUOt2HPhV/Uz
tWXNbdnn0SfFNeOqn+opSEZveRJcsraJXqX7uRlmwGJdHehO2SYbi78tJ9bO0LtjmS9kZ2ISddBX
9RnsX4tyJe0SUzpdSTWc5duaaacJQTuqThTiWF1YZON8BdObYIJshLH1KsvkfezGF2tyGYYOibPH
DTck3MOj5SSkcN6ZeejEc6JS3sYdSRUn1f3nebHbg24tbPQePOU8aONW7pjpOnRpKfUYuUMTBxoE
TwKJEUfpjTdO10Rom12rrP53cu1/J2v/QiO3qSn/u7Nx+EYJCjEQ+RfV6MdP/XE6RhoSpsekZ62x
sD2bP/AP1ciwfkMZYmmyfijoHFz/mK0hmnMwRxqnCAmE7E+nY5OKHZM/0GWa86Ep/Uen418YIx9s
GDDQ+Bkpd8KVtEpkPx+OO+Crqu776UJ7IlUWI05jLsagLsPMHYc7zB7zKUVWz7a6nnWvXWUNT5nF
uh20flk///Tu/T+DOPHrJO6DjMM9Ag+jDvjEWY/yPx3VGX2rjB1ioG6zFJc4W8oo6N2KwNQ0UJwW
DKPVv7rccjkFF15Xh8CsUH8AY3Ku8Xy3/Op3nX7Dn5EQHMhz8QQAyBP72bGjb+i5Ytr9/Ss21svD
T4auD7YOZGMuP3gIdLS3X16xJPoFOK67mGwk8caBn/uEuuyZu86dK5sKikmkG+ky6V9cB+v5nOnm
vsDnLIjcVd3XZGpbEUpN2RuivhVpkyLBxOI2nCa2cZUmt1lPcpcASctJRPc/tUl9BWvXnray1Zyz
bJKh+DETwwpJeez/8zn8348BD6lOQSnTFIH48MuNyZ01AiIqby8UTPifqpgBL9WeBo+Gojb1dpw4
tqhI5C9//2auz9rP7yUxT4yGuNXW2RT/WF/WT58+YcLYUm1cXkpvERdIov0FQAps1ij59Pe/abX0
/fqbfEDcK5cLFrX3y3OmkJyWGtXoAg7DegMl3eT7qPNmI8hUstVrIJehqc+0LwI6GIt/9dCsD8Vf
fz0PimHjlMQ/yerwy68HZCSxy2KBc+vMppKkt9+yfH0N4G3bLQGLinMMH/1+zOsR2EFWud9IaEEm
ppCNkkCz0Wl+TElPpy4hS7NRBt4kb56/KW1QG10j1h2iZFrNwTadpf+hlfzTx+NXS6G+fkoOy8bq
IgC7ZK1S9E8flO70dmnbkXbmZlq8SYIJcSC0rCutwJxpfTiNicy+ADOFZbHUQB8xTcvQEIP7nXHP
UoVzErtY3NPhm2xM9+tgq8Q9/f1HbNn/50NmWsND5BBXA5KNOP7XV+k0ntQbboBn5E4V+d6GyfKy
XznY/q7DGQWosNbvhmK2e9qUEpdgYImq2qh9vupgWV4X94rWr4luxTF+HtOiOiL/dYFCTXyCQ+Bt
mJtHeApXkY00GoJblLblZVxVuHrV42J8WhQofsh0xpAUB/Lq+b2Rxrcx/IEp4BJeXzokvu5D7HNW
3U/I2WBtsPplCfTRS6/zVSNE/LVOyaobLh8S4qgnpAR46ORR+xAZx1VvFKvyuKTTu2phPfQ6B+lg
LDoXw07dH2mRMh7rhH60feRqiJlLkkVf/A+JU5a19rlfdU+lWiIYACuOovbzr3JQXGHQLrMH+SGb
DquC2qxa6ryqqsIy/JuageOWTEC9Ex/yaw5SDiDCCCQ6HFaFtmhNtFrl3yQRII4N99vuwFZjjCGw
W06nnZu/TIWeMEnz1YNN4m/f+6lmICcWy5vncB1u9Yk2XipRY+Zqk/5GdHn8DmIKcRkgFEJz+SE6
T6v+bK5K9PwhSjerPo2xsziU/KfAAVf5GuEaKTv9kLXdaOQC8CF2W6vubX5I4JystrG1yuLjqpDL
D7E8/RDOufciok+mO107PwZ0/Y9xHWn3dXiX/BjltaM2reEsv2Epr96N3+d+/Y8xYJd1MJsI/9XL
HjxVF8H5kVikUiOvHnRac47pbJqrXu0Dy8caS0Uv0VMPGncUsR/iTR3rLT0zsR42eSeim+THQDKb
3THhWpP73bXzY2w5/hhi9uyFO+djtskVfB101h9TT2FSk7MrP6ahhBrW0ehE+hv/mI/aF6BqlBYw
rwiyb+LT+LQbczfH3xlxKtjZZVwsobfYrJilkUFNKZJGY67QzjHCjtRgYlax9L5rzE4lNcaV0QE3
8nrvYiPnRqfSdDvXTsNyautlPrTMLRpgAHHigjVth6VmKtCWcjfnTjEzbm1pp7UNAlahO9lzvm+A
mmshH6vxrKliERvithnqfVbo2g3xcw3aTFeWzyktx8XRbPyOgl6AmfdUDpvAS4gqiqtkTFrstG7C
bAhHzaDKBzZj80RyxMh2veIVbKuOqumtJ6aFwEc6q/FcePCJthpflQbylehPDa2I+SaOzLhfG2f5
OKXbcj4p6bxbvuEm9h3y6R3ZfXOm0OAokMMPRDUy5JiMkqyNrGS0WfooI3U0NsqH/z6mVmgC7VwI
eqWLdoWf2doJFUFooSXXVVtBaVV1TKQY423mW8k6jSeOK3zcpTw+MTDDaZSEasmDa58b8lAzpGG+
R8aFFl254MEZLM18xK9j9BdH+XO1KckNne2+ZEuKQcrxAz4hZXMHjF+UryTNy+RUAyifdu1oL1zr
u7h7tFLDfrOniMCpR9e1CZgYjti2dRYGbQRAU3hrJkUoIdGbrQRG/5pjnTWCNE6HB2Ix4xfVJCbJ
8zGOth7tejAwvIg/x84rpIWyGcSFbL9p3bWdLR5FR4I7GB0aD8IOiPvEpbtI5QEdzwBV4satcSM1
1/9U6vX6cKZp3eIgavHsTrPVeaFer5PDZCx5YRVOCHHFDuZ/IrzE012wSjYbT/gTM6HWj4zbtIFa
dG941MIeJysd+3M3devhM0ELtDPNmbbVWPCrq2pZcCEbRbcA3nHXv/z60kfWJ14Xwb2LZZf8Lfoa
cnGQZFW2hH428NVReZzJuxJWP1CKnlNBzL9jTTW6MrmphTWTJTMVd9djMjZTfy5oZG4Dqfc1GAa4
qeZ2HmpjXTT4MoX8jVhACKGv5+SuLD4RS/dPEDIl2gpxXZ4L6B5vY0nGmqw4hm+zm/T2KuaYmzIw
htv44LFb7NtSF5faj+tXCzmfO7+VSONUebHfX1GvRSZwblw0ugUw514ZvK0rGmV+z/LMvp36lths
TVVe9jwyWG0P4CiK7+C81zVE1nmy4R7gmVsJ7avdkYHwnzU9QisccXWAIWGZm5sxuZdQ5a7I/Kf2
xjYaA85wbltuAIXE/9Sk2hBvc6Pka4LQbPpHq8Tf861gQZ5PnuCR2kIS4hlJbQLsOyLtw5ZNZqyv
RNMbDi3LeTew05qDztEb8aHxwbRpM8f00+J3jfgKNmxuKfEU7gCViL717VSIFTY1QoM8Kj6WMdQI
xFGbMQzdeZpdwtoDnn/PbQ9WQWjssIwrRA7eR7vsVZ5V1bl0Juta6whEb5O6LIarmN6HJPTstkge
OYm0X3X4gJDkXNkOAWoTpjx/HLyaXWCuH/K4FvJFVIvpDQGwo2x+Uh2sGv4wAEuMPskhnrRIjV+Y
mWoDrH066o8SmubdxDBt2Tc9AbmtXNZRuDS61LydsnyxL4WjVhAKvfPO2RIJhLeZ0w1OKbgtIA+9
Uq7EBnf177VtjsxjTs1myLH+7hcqU3ip1hS7mzki5B1GeAfqZ6Kp4jFNmBHydZD+J571or0tfUaF
u95QPoJtkQCQmfrXeG5szWCEL/J7G1LKuBlhR1qgrHJKb+qo9SE+xDzRWyVNPk0uDswipNllpBwa
lZi3UH9y50i3i8/fa5q0+Jw1mho3RYtEHzA07btznhNCCRr47bs28bIErKCuH+fa4ns/E3uSTNwT
9/xxKv2vkvIvlBQOClxy/rnZ8H/oOyrbt/av7pv1Z37XUTz/N2aCTPJ8CP/G6qT5U0fxrd8c5jB0
HVnuh8LCdfV3HcV0fkN44R7LENLgTLPal/8wH5pILAI9htYJ7M1rVfB/YD5kkvjXOx2DJf4H1NcV
gnmm7fxyZ6aryODW0FtHO/eAytngfZuyG/YL5WAnvqh8/bWKYs5qHOev0BrdazuzAJ94Qoz3FbJz
0LdKe+NoBXKE0NoF7cN8dLha0IbOaHATt5Z7SfKhvZ/TQT4WrQ0WsR/ksYgd8blSEUUIqZuekFW2
lGHWX0hppIeJ2wGXk5Q7e9D2anmn00ULZRSDkoymzHiA/5udyFeXV5FrYoM0afgm+n6ubEOGnD2J
5KZFchJDy+YlCw6BheaYG0OL3RM9DnAEo3y6qRQWSpV7/vXcxkMKbWky7iat90FVZvpZzBI+Gaj6
IRgqs94ZLgYWURnxy3pMubBy3YoJ5EVkiMdF5wAiHEABZQ3qhkCVMr9zrVxvMjOhKzGURtgUTQfu
VVjkTzhj0AnKzLHBkLG3c119HbEC7cyGJqBacoYp+yp7qq2UvWvKrXSviik9+FzlNqM1AlJyZ+yE
wuifK09GJNaT8a6r5PLuz+P8AiXEvIthVB5gfjUXx0ynO9vhzaE7QO5AOPVXkFHqL4XZTxtgNe5O
DfmwdwWDOhEzn7GyMj8M5cdF3uq/ar4ZyMaeQxO5nVpfrmXatO0psqIZpSo3rR2di0wV3OsYuRCx
wGpYEaAamnpf14P9PYbxAIeDaUrnWOMea350NCh6vaVtc8FEo6U00BMw1rbmkvZXyprTT/Es/Ve3
dqjTo98FzBJBIjWM9aMfWfK86I5+JoszDQGpI/lMu1h7nfZ6/mAxwNsXSHV+MNI2dbCn3E2DLDfN
u2V25TmO8ZLOrstuQazKvWezEvhlutrjymQOK2BUv/UbnpUq7pwoTBcrf+8BUl8iqrMPEDXNK6cj
lFUoB6CM58qXmqagSxkr+45w/nKYOF5d2LzMK2O01/aBKr6hZ6R9TBfTDwHd5sdC64+qjFb4VWl7
aIfKeC194Zzr2GK7E7lifJYDCCmAQe0YC9s3uRqvjGS0eBzr5qDpHeiFuHtLeg+tf54ysTVU5L7V
5vjNrqfiGM8KRN5c2Meqjqydy8VpM7ul8cm0svd5NBXz2NgyXl2vfKwGc/nUtmoGK1Lqd1XiOCX5
floy6EADh0WSQr8kg7AZUWtO/cZWnd66cVaTIMfZ/E5iPNmXAz8ULzJ/QsUowsHUGAgPWXGVxnyI
o2niUuvBmHlUrTy4Ztt9MT2ilUGXiceuKo+cNZ1TBc2ghMgekrzCtSDzNLszxbqrRvnBmcfu5ERL
eQQkQOhd4aPtWSzReH15dDmb7sAq1Ru3JUEXlVN6r1rd+raAKQrNLE3CJVk9xcrOXkART09uqbQ7
ZRRVyAfqUtmRZBgUsN3eas3EndGpr2pCimno+zu7S4t91AItBFGQA+G7G6JoeNGiEYCPY4q7VKff
pqS+sA3zUR8uzKmbd7OD0kI8cAPhzN1DduLIn4te46Bjei/orTVChb7kEqbAXFF5Mcc3S1tle23q
uObMs43GM0zOGtinkyKmT7ovlxanYtX33sb3h6d4mUka55kP+QMLHstcKwnv98VyVUEeOc9lpG+F
0F5SI2u8II4ReWTuk/ZyalKETengL5HPRPH0Y66D5MC+VgcGU/ovOXUrV1GV+Hc2YJtj29pTEQCf
7O5kp2VQksvQxmb55qTutE9xlN7qiB9dqICWXQav0kMvKpY8oCfH2YLx9D/57BqXBZfDM3FTec00
+7NPmeCBHXHBBtIOlza2GOAOY3rdpg7NL7PmXxe91dx2RD7OqT7WsEVkDj+uUFuczvFO+ICpFqTe
rd3W5nPGjebgMCXYNpFX4T9PjW+LG/fnkXLqN4t5HpsL4NCXBDf1E4V1Qx4wpvJ3ZurHe2BZwI/m
mJOxiJJbIciIwRxDFY/r6UHveevLxF4289ypbTsZ3hUTapznU46PwXTTkQcN35+vWTbYVr1f9nNs
9vsSM/kx8xf1lPeQkoVKt/TpLbcZssZWDQMZ2rnTFwA+GoqkHU87p66Gixhi4+SLOPsMgSPbjDiT
gkGw3Uq+4lcUMqsDwid9gFnd+K+Z48hNUY76Sx4RnmZlSo5RZ2xmw7Fvlz7V3pXl6idFIesOtl+L
76LMj7alUV1jxe1dPo/eUzx60U7otf6QDBJA1OCC4pthQO5MfImXZq6/lBB33vHDsPz3TbdAgpms
GHVpFBuO9ZBwW+3KLnUD3lIJlo5GkmqkLDAQZQ9qt8ikfreaFNn70zR+7G0OIkHag7UMS8I7d3Vc
54cq4SsdTMrNMgKgDYgo5hH1d6a82XHIE8T9adSuJYhJgkTF7YCwc+js/hVOGFnnasX1eP3Yf8k6
5xXa5pse9d/dfHmlkPi+FJBfKMZS/L66ODYQgLZNLR+NOlYnZF33kZGs8SlLx/Id/WN6biJ+cCi5
t785csZOe1LcevX+pOq2Hro9xl2QrWeOWqBhoGVlus3dsOosAGAyuZ4M24WZM/Xebd3Vs/PSOtH3
ntYGD2voyAdH9tEgYc4NL4wqfU+3l1r2BcyQs1S1Vr0qFlDOXv5AS1OU7eqM2tWTp3Hqb8fU2HDI
y64E8uypb6T7aiNyftbdKE5voynJr9zEFs0jFKgk2ucLl6UyhBEJAwxrjJ1+9RjnaE92HU02kXLq
OwnZQ0M91q40N6Wmz/vGr8rd4LTPDI/HoJnifEOHLGyk2HoGkDEeHKnoCyy6/sJ/Oe182mJCuJ8n
2VjXvW8QU9A1BksZDNpPkOC0A2eRp3LBDJUQijmxg1AQpskYjHQuwrgU8wXLbH1p+DRPC56dLpHj
21oLdWp8RwtaS+v3opxmclzrcYt65J4KP7O5kvKYRTvaRehHrKLuAErcCrPak3tcQXo4R9ZdsTCW
SmstPi4WZZfQoKNTUxjy1OkAk0WeowQIdU1IG65p7Nafe9PJQ1hW817Wg4T31PpbFGE8vDKvtmNk
qYmC64yNjGtjaPMxH3oc3GTxjWJv65H+3erB04QqU+BEMZSb4qvjlY733Op96bbvvbUOVZ6iGsJe
F6IvSIre/nuJ+3e8oiBSuXX980sc44aqefta/XyJ+/EzfwzDdeba0H/gg6x+TGMdfP0xDF/TFdya
oF2AruE7zDTnj2E4CVTCXsyGwdQTM/s5QuH8xnDH8Blf03TlCt3/Ty5xHy3VP8/lPJecPuMi1+PX
Wf6vPSI6q4ROiaZ2hRu6Tn02Q9+b+5dm8K2yOaV64bK4Zlwmk3TPsQhawbWJjEUZQsGu5mLSrGYM
byckdC8zz+Xv0U4Ic/Ea9fQ+4ov9jyxj5klbyms7HgeW14X/N+oPVLjxu56AAY54c4K4L/opuRYD
Rq8F7LXnauRTNbbTgWe+OJmMcRGUzDGXM5GyaNBfjbJZy+adDlLvA9XZwEi2nhWP7h1LU5/4N1J2
ePR9tJSg8KiuCJF5ocfnfbNoM0YcbJo0zFaMBv77rfmRFPoX0gcujb+VPjbf8rfxrfn287fmx8/8
/q1xCVrzMMKmgYXjgKn5h4WEf+UyioWN/ec34w/lw/+N8A7fI5+7L8ovEew/lQ/QPhYqBVVAtkG3
Ggyh/0D5EL80O/M94XuLkmLpIBxXYeYXC0SWDkkqaGc8zBRvvhBxKRWUMRP/5kT0P5zcpuh2qp5v
88pYVlb5EJIY9UHE6GqHlFFCpTAX8RLJnnEZAT4nRKIcv02ds7LGkpSDLzf51SRXetramZh/tjR6
aU1CEDRiMoybTZ2CmMknR82bKA9RYdsPaTeW1xNH/0ue2ux7Xq8vBxdlFJAZccKTI3RsoRUAYtrm
MLiugFtOKM0VVQdp4BSUXmiTne5HXpwRmI2jju4io2OlNd196cfWCe3kc+rW2ovMC+0xrksnsKCq
Mro0YkZYlG4rr1U3oBK9TTG1d4MXf7W1jL8kFMtAJMadZczZzvdRH2fbpKOKtq29HmffFdfwkV5h
gKalvtCyga10Z9Sd2tULvz0ZjDvHnGjrc7szTe1m0BvGnRTeI8iPMxjCMkim8oFFRFxPI7iYPCsH
bg7j+o/iupqLa8tTL1EBZ28R3QQQI/7sO3CqOSgH6+0+m7PPtb0qOVX1MKXa8prRS7pRZpJsMryI
ux5FP5SSS4vrP05mtI1cBrkwBdeXQG2OzR8N493cu4ur35iZpjF0zyBBtH7+qZp76xOqMd0DZU4p
NyMzoJqAKwDDMV/QQd8u6hbj1AJiTTt1dEi+VRYHLxAXAxZcJhmhqXKUaAPC7mgf8Okz1LC7+gY8
XPNiZd6j08qKMgmARIJZ5DX1EO52cX1x8GvHw2XtPeWYWikeNMcn6Las2pSguyFzI9hDftS/azrV
nKFb6+ZdZ+TmpZDMzrk2EMLliIKrM0/KBxNP0dZsiCttjMq8b/OOCIwXgTQySaRGfHOCVA4SaAH6
+1BMtb9vapNzd6wE/Q1yBu9HfQ326gGOtyGm/irmTvi/7J3HctxMmrVv5Y/ZowMm4RazKV9FX5RI
ShsEJYrwLhMJd/XzQPq++SVKLU33uhcdoe6WyqBgMs97znNoKJeG+57pR3ohSs/8KPjiGwUxaY3Z
GjCny7HEORowiEevm8yLYYIhc6zZOJKRy7rplQzvbOwDzCTR6xT6w1VhSzCAcSXybcFylKxfEbO7
zKz7/yyP/i/LIxYuJquWf74+OhYFqMz0R5H72z/6W+X2/0G61MYRRB50AZLxen8tkEILKXsBoi03
2WV9xEPl7wUSlkD29DwfeDzwegLj1N8qNwskz2dZgz7+VTX/l0gcGBN/VLkhiNn4s1x8Zmjt6OZv
LFqpl4qssFRyGluLCcnQsBPB8OpdNK3PpB2zm9gsRN77Jm/Rszrqa6K12QfuiH7NjeoAESyK1kFd
eKd59kW0JY0ysycxzfFOA74UewTdybjLae5+bCkNdWmIcIDZTwATGYQRA7gshjKgvBXl1V7p0pzF
KgL+T+cygeyVgsB5nK25E8T2ajzQtM7JbQ+mKMEWUkcnpSK0PBEY7Scykf7ngAfSpgNtugUTyUqI
EVen1lMAowv9dhD2ZWh32J3D0rsaBASfstdc57ax85XlUGxU9CbQNM9K75ssm+7GxOyuZWyX5zLD
C771KcfE8BssnSqVa8aQV7PmXLhNv18Yy1uLaotDPHjhyW4ko/Qk2I+pjUc7qdMaf4WLOUAlOQdz
sHNrM4JC2QnCQ48FYDDySrK4J8jibcNEfIz7CVR8PYWbanacW21nS75nojfFsm8TDzyqW3k0V5NI
QA4wilvHN2jSrYazaw5st4qCVuVm9JPPHnLIXvi1QwKwYkNclpQBsDOH0Or4HPYkja8UtU/XQ1Lx
oOz0rC/NYdvaNfVtjSxfs94LceuIaafcNFjHsLrOthd+duESbCyCg2usKDwnsDOu0IAeQ2FQlYVM
yRTcPfVDXVIPFFb3mVTO2RnD8cJp/OE2VaA8m5yeK9tJnt3aGzYYoi4KExo73TQ8t+1IrHhWG3d9
PZb3hcwJKed4GYHFYZvhiDDsze9oCOuujTHXazwX6n0+ztFKKHu8nijM3TSja28tl09qjEO8Mfso
fjez+i5XBT1kep1VdcjLZhmibNNYF07SmqfJ1C8Ff39BsxR3RKcZbU9jFJ59eJh3gQ1rn2LjLIJW
MM/XWC66ddb0xj43x3o/G7o6mzZntO/p7hInjbiYaAFhIYDdg9P+qh6d+UMvgUdvja5LSE7xNGoE
NrWVA5Vi0+b5sNdZhD2q1RceldwnM/GuembQPhzkinlujfoaZKNx4KlL6wjYh55sAwlVDSZt7c3d
g0EhWaLmc5BO5i6iPabHd6Ta6mkadHabOPLGgIhlTZJkdiHOVmsW2ypoPqvG949lVj9Qf8xmAvp1
SRvhLmeoPPHEojVKEEWoll9qeqGdBZOx1TVse8xHoUO4xFMYHZqhN64Gdo/bSDfxJjPFB26G6sZm
XrMzFNzpIo9hekA/fxAAatZjBgCujCT0OId5cWac/ChxV1Fqf0Bpa7faL+W+8Fv7mCmkj/SyK+H2
th1NYhV1RJFixuuFFMeIkvVZhq4+NOkup/8OWnKmzqw7i7smcONjT63vij2Yc6Sgdbwrx2LeVx0C
d9M0zLzzkTm57AEeOsMRJn+EvAg34m4QkPDxHR+MdnKvB0bpWGpID4rBvK8yQxThprWknd3SXeeU
xLcZvcvgE4gf8GzeHBKLB1gvbAgWCaOpW1Su9Iam4edKNEwa6UUEeWs9e00PtCeRZvdRMRnbLxvZ
DT1w9kVcVOUOKyqntBkXLEBEsS2o/7qduO2yRlx2fjVLhLVfTR9njUqIEB+te805mE7j9DGcRgaQ
ZWq2960c7yuTGRrRivKmLhOBITssdHMbEwQ+OrQBEGliSAtI0cVHoeasPtJLENWrlBLZDY6S8Nxl
/mtTm8M6tkdrNyRBQbo4wAxEsqMLVgw6SyoHRcrGl45I7VKLCPvfoAojmXeB3dEcl7Qjl3hFtmXU
D0kxKUscpr762iqRaJ4tRvs5N7KarJZgiLWF+2Z7N8j1tV5l9Rgcck1k7HIU0rsbeWDfOzLiEskH
Tr2j7Hr3SZH9OiVzieED6ZscFGd/SgyzjZO1ZUS+wHbU+Oe2MKiFiwAknmrbDHBEQbrvwqyifqrt
jkxP4hsK6ov7wMgAosve8Pc4Ljlxw3lIPjSBUHiWRHmwyJo+Bwsqgj25hNIeT524jB2JR9MXjY8M
Oujo2DcB14fT93RGjDPDFm7tr1Uu6G3B2j9cdb1StxNdpGTWvImB7wxbLl5lrsZqKsZZP9It0D63
0kw/8EyOKyaq+ko5JJKi3g1fzTHRgOCLyDkbfd4/Gsib16XpH9mWFgR6HO/FrULiOmnitJpyg77Y
xqFIjy6s5pK77Vqxfpg2EzDzchVGHMVVliXBg+4n97LwVPFiZGYWnUp2K4qpdjrcodN5DzxHwi19
RvFOT5NNGoa0ZbS2ciuJj2je4+c8TUPBzSiOHkJ2Mrcjq3LOyikxbtPMU83Kdkr5IZui/NopmhiC
OSNMf23DsjuGdE68EO3Jz3Qj3Be4Ru01+IjomFv4BHGZc7FSzNLezK3TRmssNgGdSCqNUMPt0Lxq
6I/54A7T8IW5XPsxEKIHIk3r4yoKyzhcje1kgL/K+tvK5X6zcpQ0PgtzIogvK/pUHCOgHsGfGnnw
DWrmw3isqKucI4aWVucMmyzNWvhffpk9oq0KsQpqpyPltRQAGKPTXi8D0iPXXJpBKTIbIr6COQCf
PNw6vjQ/RGEXiW2V0oW9sXoD62wh0jOdFea+dSafZjfNHpsOCCJPTpIFKxdFidGK7V8yA2xPFnZI
duwM1qaeXoSCWACW52Zej4EURJ2g3nuZzSY0wfu2slRzZ2nVMah2w0u2NbpknFCDPvKz5kgQA5Ma
3BH5IZfZwo6INfkGPar6KZ/sptp2IpyY5qBNffFYQF1F5tBsHNv7JOIkfO8nVflM9VHNhGRhyHOL
j0qY33ltrIcw545IWah5TH3Tvwpn4X/sXVkcGjhM8dqO3ZmYsjM5n/wBfkRHTdUD1Uo0DwSlM5K9
lWBJqtqm3j4Y+WOO7BYcMieZKLqI2n492on1TMuBTZOBS9uUiLo7N+wwUmajbX7QMwvIbWwOmnPJ
VHSGVr71Erak1bZR6cXQkuosekrDrno/MYlT5CGT8UIrPe37zDASGLIY8ygnzo9ZnN8y9mHeXfnX
8dRv6gQ+LYVEbGo1LBXaWu9EF9Kj49OhGodojxtmbvaNV7A2DKga37cIkLArZC8+hUz+ER/qJn4g
20BMlTojwZDIcKyJqHNq7sMijq9VZ0MRtWcMA6Qd97Nwu83cOAW7eVNfWnAzPS3LL0lmQ+xOted/
8QD+0hqvKrb9iIrvY6gYnzxRRzsYmKgy/JqzWjfY1a8Se2RbyzJLraLIZQiXSkK/K7puspfGDAlX
YqqrAFUkBbcWh9x21CaPRTQW71J6UvZm6hrsDyJ9KRtq7jjBveAilyW8DJM1YjkQYJ5LQ+EEbfUh
SEN0U/Ll+ROF65ZcJdHQJ2gDLj0KTYMJhojdfJEbVnMaYAxc8g0L6obT9HM0p92uTLvuUDYtZUKh
Ux3bIsbUks+PzTQOek34QT5jnfVvnbY1vmDUlcf/7JL/T7tkBmhokf98l7xjwZG+PH8vh1rf/s3f
m2QT7hxoCIvUnPhrJ/zXJjnw/0FcySO2xw8EknLxe/0tiDJFgE4BP5IXM9nFYtD6a5NMDs+1ybLw
gCXKxSbE/VcE0TexEzq7mR04AhcYYqHD5OLH2EmMjXCGkKYPNj2DHUvWEM8UzbzhpdAsyldUyFWX
EFDTahMmFJ98d6x+Ed16k6FyTRszTsBsxaRPgsjh8um+i+bQ4DVTyDx2+0Hb/dafSm9rpXaBWSUt
D//GW0GdQqwVqA5vS8DJ2PeWVbrdHmGOsmnbYhmiMA6gbrT/xrfiUIaOxwTeI5vw47earTGn6kgw
HB7HlOH43G5kRy1sN/r623X5T8NNS3bpuxnQ1wPo8J2ESS7Zgdv141uRM9R54XIAwzRifTvZ+LG1
9zr23iauIpBYNTrtQuJdEx2r178/pItJ8Oc3h3m/nMV4Jt98zw6XUOQ0XUdNgyBRjWaxraiduvz9
u/x8jrgwwmxUIayUlES8eRcFPln1baSZRQtPcm5WNFi5Y+v326wpIQr9/u3epAk5oq5NgtW0GUJw
mojlS393SgK2YqtudXofTx67lFx+gfzyGsQ1gfyivPBooPo2avqnv+HPhxHSmI1Khl4lrJ8mEjAz
siFwar3YaGAKYe7mxwrr7e+/13KYfvyxeBfSTXR0IIe5b7m0zKHpJ25zvXfSfmKZZ1zGC33Jsinp
Nkv3D9/pV0fx+3d786Mh1dHQ7BZ6H/RgrCOg13EPgbXJcvbSoMpWMs8//f4L2kiKP31DZqKeC+Q3
5IR8cyubEp7AA3vYvZV44gYvYPEQ0/h8pEaPsXwdMz5pzz6kq3ULavHF69gENa5z0LGs970O+62G
z7KSg998HkfHOE4ee0Y76tp7QAErahMB2eTt/Icbk/WL358aEqoOmIz59k9nXKBwt9Ydl1E60JKz
EgupegWZu99SA87QRFG33QT1sHE4elsbx81Hc/bHW20FzTWAPGcdN3F4Qyoh/sO14P7yo3F/Xq5w
l/+8uRiysCAzRtkdOcSEyqnE3bC+oq8z8LqtamP1HrAHzbLIgWyYcZecxiqTl4Sv+hyJguFHTw8l
AWzW81QjreBRRJuoCsxlJTRdxNqW17Y3G8c5x0qHnQaLq+8yYaFJ+kETA3ro6C5dhySK1hLg7s5x
bPb8jgy2cNdOXS6h/hqFXqPcsrUp3ItE5O/1EKhrpDyHxfWc7ySDt81gdDc1y85Dm8IznQQFTWNU
RJdmMpmPhmxhgFY4jSN3es0n59wFNECGuBwPnZd0N7xytfv92frzBRK4LgsDrnqewf7CsP7+NjOq
2NXusPzoKrk2AJ8QHDaPVjq+03PUbLUurX/5kuQdyZhgdnFpQwvfvGMox5620bzbyyg6WlTdwJ/7
HFbiUjok5siCPP3+G/583wbxyN0GGwQqk3ibNVcxy2d+m26fTbTn2pRyHGPK47aBLafN79/q59M0
wOLu2SZ+e5PE3JvTNGZvnw3E0/chZU9YH1vrWA/a/8MB/OW7wP5imUJ6jGP4409WYrYou4EDaNAU
JVetHxoHRJbg9vdfxvr5Psa3CZhRs1oEbv4Vyv3dEygn/WYRbCO0OVr1Bp9jtvPGkrS+qmpSHspn
ScGJD8aYZGvwSLhoX4s8/dNtyfnpdkrcAOMLehYIcOvrcOW7j9G2NVXgva/2Ahf1diDZuSPe1+3E
0KGQO2IWR3xY4Vaa9ZeiHvxz3mXDPnbN/qqcZ+dEjDT6wy9g//IzEThHSKWtB9zajz9BLAyDdjlH
7eltq46mdLehqYlyYeG+jvAErxNfNx8K8m0gpIzpRi8lWF5KZ1gYVDUpx+JLYY39dR6Mm3kePmKM
tNdt2jX3U6VTmMipe3Bhz5yqiWZzE5jY73/bX3+Br506LOm5/pff/ruDGlkyLCeKJPaCXTxThman
BxG/T7iLrRlKZZtIWSZbbq/jiSXLE2nJ5yD13ynphUfdIHaicvQLECa8q2e/fhdQOzMD7jw5AYwo
QmgTZLPM4FnRFTvSps0fvoH1ZqbG+ojT4rtv8OYqGDpKSON6wsVgZPEpmsOKvryx2mSGuelSxG1H
42vIMvPo1MzcAbz8qZXI+eVZEAbmMmCE7vf2cg8m7iXE4NVSBY0sr+mP+cSy6taHekM9vflSF/34
6NtW8hkgQ6f7eJ3VNpLAovb3sdrZJi0UkqYA6oOtAUHI1s064Q33OChoos5i68tUWRa3Sh+7er51
zYwYthE+0twqD1bvmpcGVNPDXNfPfm/eexNvFNN4vm5IW7t/OOY/L92oDqVUgIEpmSJ2Sz+eNNhi
fNpquSG0WfFYAZZH398YM+b8enadP6wTf3Hb9lgDs/MUPi+8zIi/P0NVkXuV5Kazb+LqNYRmwVMb
YwWCbPiHd1pe6ccVKV+LMa8dCuGhgL25mKlg0pDmXM4kGb+jIjt+zIp5MXpN7CbcKSelYXpGcIo8
6089U794+nqmsMHIIDWbLLx//JJdTP4pyky1R+n8AEpjkWjPpoheC7/7xJbX+8MD6uva86fv6mL9
s2w23DiZfnxD6orVmKacsmzDq7N2WPdMkbOZKuxFTj9/IUL6rk4L5s5Tw+JGBOm6V7HcmKxWfn8L
+uXJhHWRJwuGO6giP36SVDMySHqu3yFABTUXuV7AAFgZaQ1LPMlef/92v3hoEoPDPAkx2qUZ4c2P
7IUZ9T3oqftpkuMeG0m0nnWQ/GGP+Mvja6FkcCZxeMVbamamrLi2wLHs2SPLddCPFBhXdB16EbGk
QTlcnT2lwsbUYsOJYtDSeOkBBxgXM9zGP1yvP2/K4bSwK2RTDvjIfXu9DhONSImCmOf0nbkFHkJm
U85XU4/qG5dUhjeqrPaJ39mA6xj5/P6Iv+WdLHdo7oseB5t1OyynN+calUoYjipT7gmcJZ8aH2vO
ijri7kallgtu36s9j2EVL0DzTgicqPfawt3g+WRCD5g7yUn6TMNVnzgMBOyu09bajV318vvP+Ysb
TUAMkjY7QIYWQ5kfT8TEYGrLfL/de2Mkd1qQcRbwNLeLC+MPh+QXb0VKWPgh9m04VG+1H3iPqmml
3+67OSpfBVOGu7lKmH4YnvlvfC3WoC7O30VS++mu1lTN3DEra/ckEuUdQVNvV09+dJHJDhXxf4XG
2293j/9X6fKWStVO/fd//eImxjshi7BEBGvzVqlAF4+zWvNOKX7CTYSR8R4SuL3l6QaLZSwBvdbJ
9Ifbxy8PJftrShg9S+By/vFXA95ZAaZx2z15/X5d0idGXLO0N9JkRvb774fNmhd7c9dkpWFiccbk
7HDH+vHNAnrndTxbnCJCmu3OI3mD0J+IYd4Q+KqKtSeVvfFYkxfr1ukHY8fOUY/bGZJDSSDP5eJi
rDmHxwgo6YNN1DHZyCoP9IbEuEeMAU3/mYSKcZVTCKd2cVIs1VfVEv2p+ErO2vdqKCZh7w7MfwFB
QcxbOrTAC/qAEql6zhgZJNY7T9vQPAqBFWOXWSUOFwKTif0UUgdUMpdALKFzgx1McjEm0omWumGZ
vFcFMM5jUaGu7YFilGJrmI11KudxNPaAQHt17ZaVDq5Ep6fojhFUUe347wZtNYNUOTxNwYxxU0Fk
iK8Cn6HeRrtOne3I1hT3vYFN8iQroz5YMgdPNsXSlqswSR9KSr6pY9dwjY5kO2KQwbqu892Up1O8
hRBcycusZzuZrr2Q6fVeKSZaG8gA00hzNZyVC6YbkYnuUDY4C0rmbSuw+XRH+2QEMWdH3bieA1HL
+8YFbbGHiJBNtwM0wPsqFbLbTkYb+mezpocDvGIf6yOL2HHXBhArd4I8TbPCnz7Pa6WycF/B1qy3
RbTIf6Zhh6RllRu8pzy4WI9FifdHCXKKZPwa91AG+g6dd6d7t3mMGrt4YvptnrvKg3oEm/9gLO18
Thve6GLaVa3ajYlfnSMfEVUkoElgjextkQ+bPMzLXaz7k9NPA90q6jnLPXJa2oZtno3ODtTIi3CM
YduDXOAzSH/vkRXcMmr29syb6hUr5nmV4cG9UARGPvkdjAChJ+oe/f55bj2a25iQr3pCLW5aPJjQ
QT2ilrduWMotiOD0lvnTvCZBZV0EZZFcAQwihujDcWLw+zAy9N+7hgWbFOYZAdToGIUix2+SaxYV
uEQLnhIbpfz5Li/GY9sJupDmibbfOb/JUZfGQUjYqKO9mc283Y4dto8siXqoemQ4ByfZYAoNbqNA
nEsjGbfWECS7eZbk9jB/biJ7svczS9dzFBfNxypQ5mWV+GROu9bDstPJV89oqV3rwH1RqlLssem6
R1nAO/Cp3jw6ZgpdevIxuo79CVvpjlGhBXZ/eirBhTxVaXTwXXGf6ukJZEu1HUxK1KWOnkrq9SRX
YBkcwSUTVTJakDSu8Y7cA+a5yEk3XlwHWzNjvljgMF6JLMQ1wL7hnEqjv21jSWO6Jtw4OOqym6D5
FuMSvzSqL6odmkPgdOkBlxVEpjLoX4XqNIhc6vTyTd6n3TxB1Grxr7E1t00JC6ZmoEova5DMK5uT
57HE0j5u/JZ9BA9TbhJURA4fcEjn1+3AWYYPgNqL3DrSZzrB5+lqzMVzcMEf6u3IBbGNvhVwBt/q
OOkr9BX2HpxjVHXOypYfDODHNE8StjLgmTR7f6n6HH3Q+AcnL2y9wafh96uptvzg0sC6QijaD2By
FlPvGifkWZMpaN2mByk5UsRyq2Izg6V+l6Dq39pFRn9AWeXpERaz3LpwoK6twQ52dUorDJ4CxLgE
r9snz4xYT6LvNlt/NouLhofs504FsYePJ4ZPN7ipg8tdefeiz6PXEHGfxtbKg23REAjZzFMwvmfO
VL7KRpIpnkplfQTMQ/mnbtwbGiibD/jshg1gnGnfsWJ5F5CB/dArXmeiRwfwkd2e5pr9dDpW4mgL
Rz2iwi12dYUpB5QaZ0LihO1TAu/rc4snbZePRvuE8So9ZORRiiNIgXyHp0w9Ei3BcOaDQdh4kVsC
DJ8VFwd+Shc0iiDt7uH5zFhwHQHkkItFQt6yKw3lLmffVDKzhZS36tK4f2ijYUEyuRjfAXgPUbqu
TdGG65LRIInwpFjOQWM4kZhP7jFFYb3ypQYqxuE0HjAz8BX9hTh5EdszH9XL+4feHvVwFUdRfJMG
xNhpZJ2v6i4ILkUieFUKKffCTL37vrPdecVKpD15TZLcwEdpPiLd2VuEM/cmllyq2wrG9G7WY74b
6pE+eMiX8U1RNL2/blxy6FxELRcVvy4ifHvKyRHd+EnSfJJ9LO/ELK13KuV4p1lOnByYzT5IOKg4
1qYLg1PzrnFl88lddpjrypvx8+Vtlu45sumBfDEvawBstKRoT42VhZdzrxrsTI186hOO6+z77efa
ikk+zDrhsAKhiU7UTk17HXbqJRyUeyPm1hgIyofxzUhmqWG9S/XGC0wrgWO/sQdHFCvyqtF0afFY
ps0pzIjDJ0GLVaxKKH8JtI4U9kPTetdYEzWzbh29b7wENrer649e7OUbqAtQxm1YedaqJ/f9gmvJ
3sZd0OKqM6NNDEDsYokWHnBQj++xVHFfjKP04DT868Y04huNsx9TW+CyAq9wS9+QTy6O8NVhznQh
Is6GOpTolJQdfyHqwyW/PdBblc0N1rCZ6xwZq1KPBMWn18Dv1YsfC3dNd0BxtGS3nOWaJgpmLrZ7
n5ZJ/yDqjq67oeZDFq6Zn4NONs9Olnj3Rjjjf26qIbmZPOqqVooI2VPRzuNt4Cn9YDZjfk6Xn9sm
WX3pZlZ0bkXPG+XGtAt9H04Ni4zkRiiOWpAl060ZG9OrOYPkNkYIUiRSgugM8kocoRFXl54z8Ir1
nJ9Zso/vQ5OJzDyA9jpRyqySrVEm06tP72m1jjQ9ICv0FiVXBHEpwfWMGv4ZMP4SOIjhRWeRsOVa
NVq107Hsew9nheZMmg1cgBsEJM407lnJDR2ftbUuMTHfGk6GiEvvH7+1qYKkP3pOHVRrQBuvNcEd
Yt9mCTy6HNpXUCjWg4hB8vS0X33x+gweI5dee8fdYn6t7ayhatCuKKiV+Ne+2AH0On4zsj1G03BY
PJ7kam/SOSBXS+X2u5nShnPYmdzNfI/i3SZo77qoQvhv7ea6wxj9YST0fmd1QXwTeW2670JC/6kK
QO2pZEEKBVzfFR0zjy25FvNOYtziHl/nC/UBatorK2r/ij1xtGt0JLmJkbdFN+0czUDYCT7OKuiu
o7KJ931R9Afhlfw0PDYvHSlybI5+nN56QjU7+KPqvWx6KF9z8trFNf+Twkm6ifrG+eSGsbsTDcyy
RoBCsZ2RkE3veNjFGzJBTCQ2eSe5DoEaTmerlOMti5Dha/HQg13EAgRBfU/E7woTbMos0qQJoJNy
M4BUvG7Rf0yd9FD7G8nb5t6NOcAkS6A57T1nZrxupsbV6BnNTTW50T1O8PoYjqmOuemWM8Fzho0t
8bKjm3anfpowhnNtXpnxIC/Bn1SnOKmmFUt9loAh4z8k1OeQ8phj7lfjOQeP8dJTfdOmpsUtDTrv
7Kh2W0GKgL0tLsYxE4+stxeW+1h/CodlzlTTV4SyfGyj2mdalrAg7XF4PgbYs89mlQw7f2wOXl20
m3Ag/LxK2/oQDPMz+l/5IS8JIfHM4SDRKh5zo2eHs/anSWDMz3N1zA3TwTNogA4uRbNTWrsXZQTP
RRA7vuMPPqJ8ZLzTreFxqwvjs1a8iXYj/1aD6FohTMMNoSvnGZ6N9wB4sTikqf8wEhrdI5fi/DJZ
ymGkJfBTp0NylQYIN7VlHyPiZZ8SMxp2mL/MPQwFOnNTyqaHnotRNQllPTlSYTwRs2BxIR4z4e4r
d6x3XE7cgGs6C1axR7IopE/ntc+1/Tg2wroOy3DGtVCKdw3ghjVWdLFzuXfx1RQmbtf376aeX8nt
1djufNaFK9lJchDwWb7MjJqwwcV0tLcZpwF0gzjFj1hB/GkaaDyizNR6bPDTM0BYAZ6w19r3WNBT
6f5M2VR+iofq0IE1oXVYGITOAOfMpv3YAYXccSniopyzpZ8MlHHk6+tSuNF7sGgsM7BY5twCaTUK
uvQcmHLe5KUTXCh6UNeRmWwTt8hXOR0jN2XjYl9OhtBiaFHMx2mq+yvPNXjslKT6ueAonW/iMQMG
6ST1CpLiQtfDmkkqjuZ0IO/10F+FUZc9lbbw9q6FAI+0RqS/nRskDZ0a422Ic/aSsoCMXZ3fp6BS
JJidELzN2aX6WwLtOER0X/SByq+I49YXqoIrqkRN8zYDnlU1qI4kbzYRecgO1miETyEzU/Y5z7Ku
FmymO69bKrUWpm8CKqLvrCdAhfJY2/4na/a+RLJuP7JiLSDjg6LNFKQBv4Dp6fQ63na+Lu8mjxVL
MUmLoXfYzet4BLLKcmg8wEbs05Ph1IPY9L6p/IOfW8QaSdjUNwZ9JFAqJ7++Qb6h29oOMjrUdFFw
E6otN/tYlll1Z7dBeQezgSxKOnEDzZKheymUbQKxyJKXNjLnZm3TbnPT4gI4uRRH3k+C1OGTZMXD
75ayyQHyVvCUgCF1LJqAJwp9lx94WqKdzYVFtiJGkDzWePjfsT5mZ5pjND/F+aheyhxeNqETRAQ1
6fI1F0tRt5q76KOpMove+4UuVwt4jAqP+EcQLWzCRZQa4bqZI/VCxzcRDnvuQ6KAuYsbuB25Mahk
HOqdH3d9vRPhgKJB6prTI7E1C5y6gsiaUKIOPDauo4+u5fJvwmYs5MbPwtzdiMrkNKqcqcs3veJT
QhnELrWpcGn5bGJG3jRLRaUu0tnt2DeaVW8l66EZaN1m8corzwbgkaMYkB83+OonY29MyxKgY0IK
An0sw8ssMelN8SScqXUR0ekHV5hHHY0wOvrYyz4h26dT4hqgQWnh1pp31a0DZ3ygw/Xjt4Pp9kas
Vw7jyXQ9KxNnmm/NIE/YT9R7gl/x2mkhG6/Rgjj0jiWqexf/WLUv0gy5B2cBjvQqH+m9s1CBbuzW
xcbfubN7QT1Efe8OOCr4CZm3roeoXVrFfRc9RDZmnl0oXAz9vpwwflyFfde/9h7a6Erb8J+vPMNK
3uVTb4PrgtdKI5x/l/shlmwaxsx3oAfVdBiR4aMbofnSB7s3+YysyvnUaRXx42F6rwzmf7VL1uRr
fQ7afzJt0GU4ir3R8ffnylYvKbuXdMWHXXhlvfqSggIu9qGWIEJ1uBitTaIr47owuX5WAz/nfKjQ
/04DzHU4XXXHis5NRJMdTU8iokhmK1C52tSVXOqCDTcPYZ5f61KbS/tgoLFV2TN0+Jukd0y49Swh
CwBS3arAG/jeymhdbIvaPDGTlgd8+c5diUn5Ei9T+jDPyfB+IED0TVb/D43wD5F8y8bf9510unnu
nv+q/bx+Lr/893/tv9Qy/rHV4a9/8/89qEvgnRSkaZP7hGnxv0HNwP0HyDWkCbqIv/oV+b/+9qCi
/f7lOXXMf2B4IF0EsdDHEfAv5TIJgvyo67LlAQvAi5lIyKjX3iIyfzcFD+0aVG4dFAcniD8MeTKu
OsV9iCHhE6Wa9xJMDD0i7VNQWkS5UF61TzAPaahbNCJW9fbRAa93VIuCVIERJzaBqiQnkzrJRWnq
+lC+ThEuyHrRoepFkTIWbYqRsnk2vupVi3LlFOhqTZCmu8iowNrF/pmIf3A7zCm58a68qIZ04NXI
NjhD226VYcNUWtQyRK1125c3k7KpllwUtQxpTS4am6sid1P7g7+2SOK8s9MQRsWiyiWLPkdw8G5Y
FDvVxY+eKCk8XNQ8f9H1ukXhyxatz1xUP8tTiC2LEshSfiuQBjUSIfEYHEyLalgiH9aQinFE9QMM
drTFdFEZ80VvdBblsSlalgiLGikXXXJYFMpBoJIUiJbdol6KRcekqYVUqq+f7R6NE5nuxJMCpm2K
UJktSujcVfGWX5UiOlTSErm0QzZFZbmJFh1VG+14aBw0udGvrTO+/+KpW5RXfDm7MhzuSO2X5xzX
y2VaBJJgExPtnI1dcSWJyw5bO+i5y1Rt/qTZMd4xqBdHR5Hyc5yKZXAT9/K+dYzo3haWeyHyiWea
UbryAKav5a7TpNeyLoanKOR2iVE1fBhLJwdnVGuEmxrVK+lDAL5Dzh4Hv8CdPwzc5wqHhURh9+6h
c4Lmg59mPKEyvy8eqrxyL9wCpd+0CxDI1dcnvlUgkMdm8z/sncly5NqVZX+lrMaFZxc9MMgJGu/p
JJ1ksJnAIoIM9H1zAXx9LYSkTOlVZco010BvoiDd6Q1wzz57r91dEIucAJ6ryovnaqPKvIl+0JMY
AbMQRTAialGdoOpzSm3JXbTg7OhX8tSaHgWBsndeWHjsNGlnH7bG+SKYo7gK2RlF335D1R2dRM9c
pvUTZEb1qltzfTa2OwDH3eyjaSLuCISyuWWlFNXttvBuOCA0PizmlF5HUM+VN8bGDLSYNtpVlt0B
EjzbdRP7Z9ARr/neCr34tiBz/ehGWz8qANzJcvUDr2pX82+SaX7gBVR8hGmIu7Qjqs9oRZj8Bn4l
nollDEQVLw9azEfTHKMlP5j9xB/fLvFyAw3KcyxrwRRljZwwa9PKfX3hfQC/yS+E5JC0lPemFSDo
cgnmoWzeE75/+5T4+GaBZOKN5rQn35OQ42xUYpAQb7khAp7Zq6PefJkz82Q01s3972eW4c51dtOo
8usLTbMf45WWLm5zxJL1KHEejXmTxpSh/FVsB7XKrMbnPqOPqbag6NKDxB/+e1Blhzu82HPJPyy2
klVz4iISYNNdQuH2W2W4kX38/qRB6+DRVuxuo6cuzCvpLF0oNm59LxuqXTwOZ2icCCzfOK5pr7La
9hhDadiPAMuMY51H803lTBd0HVOJFo+2cWgm3tRxNKqTUm6eCC2SzY4k+fA52AlhUFFb945qLec2
UrVbJDLnJlulDBM+kVDTXDP6cDV0MuBr5InQ2PlFk8Mj2gsY/CJOlKd6xfW4Wpx6oa65+xoWRPj7
3SplWT+l8QKpvM+javBVXJh+nfHKLbZhXtS2NyKPFnqS6FbMr6c/PvbtYuZTT5O4xw7onSjW4mtt
nfp9tl7J41wnkCqj0j9PLWf1yaw/qKL04tJafNe504aRuT5+SCYBOmVIDmXW/TKle3Z1JpKBE3Gl
2be515kekv1grd/irrcCU8zOxULgRzw2w7xXPK1Zat/Rqvo2cB8bSdrhq1Zprrpx+nnp1Uy9WhPX
8Fx14sCyG91XbdyPablcU/qb5ZzRYVuf9MqOHtRBme/VWYP1XMdsa6RjJXurzjMPdqURUv6DqMJe
+TBNUEEGJ2+TQIG9TW7YB2z+1VZTfW5p4Dtn69iHlVYSO9XMn506HCrHfOQ2Wfj5NOqcS+PoXYm1
t15xfi4jVvO1ouSARNmAG4aCNqXUl4DBmTFS67TJbyyrfgJAYNAjlq2f5WRyXGP/tvkOds1A8jUb
m5Nr53t8YIlvmitvcGqpu7kdIy+TS06mQ32xFg7tHFqP+byUR0Dq+kFyEQ6EMzbhXOURTBdId/EK
oa6u31tBI+Rc1eJCLZB96vjgs72wRGBO0btQy9ZXiPiO6vKLHPCtSR37K9XQwICiiw8b0Y78Yv48
YGj8DlVQD/muw4PXW+D2Y8UCAqH7BIzKaL1pXbke6FNxiAGncngFI0FRYwDp5Kkt+89kITYlKme5
skyVhDhiVjF+NWjwUKu1G8N10qpLrVrXgmv+Ix8rou9WpD7oEDNDmgMqWp9HJTvkVd4EVHZOFFJr
zVdvanm4ltpxKesceH3zfQQDFLRO7waZOr2JCE6fqLnbu8wSGEHHn0Qz3ttE34uljV6k2uCt1/PJ
M9E3KQtms9wZ8N1wP/sWX0Mmqyp+o5Ch96teDwbsChcSdHHIIcH5NGxzuhGZV19y+CicIeAlsVG0
lpMcIokiqUXOjJMle8ls+KdGb5RfPSSbL/Sy4kQfte1VcR+xnlWQJCxD7vKen41LUPvrIK52lNWP
gKexGSUtJyt9c4Y0nXNtpkZ+VFTkfUgw/EQ4yYqYnLBAE6QrEUsdA385pKjHSUW+MmLf5nqUJcaX
iVUJ7ZpapFJY16/WVXPbcefEbSn4SsTfBmtW7i21cwB/IZjyJoIGjbpYCac8Gy94rQw+MVUUe3Vr
NrAdV8ltcB7raw0I/2Sw5w+j1tzaNVritHg1b+hLaRau5PwrhPJKuQ6xYx45KeR7VdRtmM70ooDZ
qY0w6eZfValp92oZDy+ySyXhS7t9tdqBtSzXwoCxkNnWln2gGA2UZHs95iWnMFRk5SRqLmCNqrWH
Gp8aucEhY9ezROy9VIenVWCDMIofdl84Xt9F8j63FHHXRVW3K/S627ca9q5R5kBFmu5uZiuPgXUf
azFzsLO+Z11XN0FWTSywZdvBNspV0spQf0tDgEXrcmO/1uvdnCaQGFlpedoIesikavBhzTnj5VPd
c+eanPtFsu1vs16yr8yVd31wr6Sp+y+5MeBaaxl2bmMRWC5gGSg6IO+O/pYAihpfcUz12w7jxh20
vq9s+n8bd1y8Xkjzm97M+1nOcUDu+mmxdPsK7UOF/+OQzq3UPcRkmLdqF9ZTHX+187LXSbB6U1sX
4ZRmYziLeT6lk9r7Y9ZHR9lGlzRub0ZkmgFYz+y4rNZ8jjLcq6w2lASWMbLuzc25uqpne1SsdMv5
UJbe7PNSZvGjbmUtXKOxl4TFe0nM2nMVJeaWELeCadcV8YJQIIuFRnrOv+vF5KhC+VRc5ma49BkU
CafRkPnoOs4Kj/v2WAclHFiN4sIpWX4mAHEnw7P0qNYO3A1fmaUfqS2fdmXlbpLPKJ8imqFCdVn7
a5xRiplNpnGHsPDWrnpKk6V1S10ywNk6gL9iaxkUkGLvW7sxf/RzvfgZzZo/KPUd7mRpK7tUnb66
eGEZZ2rTnTNNegBJzThBOpXb6N4/IPRoFwSX9hZzVAm1CMl1UewPom4RLb1j9l0O8cI2pDNovIVr
WSpQU+JMCBiYfeVPUzrTbeAk3CoBWCNdp3vhuM+uAi8Ztvt51TloIwt82hrcLaMtgYerW/Gp8TOB
kIEmn7qnJQbNEWbqduin92D4IRALP+3czC5SVj3n+N446AR9jx1UHUGoRngtZxmFXfmQH9c1cuAX
r8ZyMdi+P1LPsL4WnSju+qT8yQAaU7+jgWn3aDw1z+CL6yCtkp9tWXLXV9ry057o+PNkNAy7sUqn
XQfO4J3jixVqbB5uFMCtPmegm55m5r2erXHvqdCwTsJwYUMvK9+0sZLfLPiwZ0jt1WUtJofAyTIU
93nV2rQzOXryA0MIif2IMuYdtRncCoQLWGazt9ScAwrX+XRiwYVjik31xq7BeR3wcr+veln9WBOW
sMjzuqFwybe3Whshq+dqW+eb22Kf9Hm9g8c4U8+zHtNt/d9sRgAY7vmVALp8VzebgPXbMWBWScpS
KZM1MmfNRyjmUJL9dhdUm9EA0W4zHQAr+u1B4PS8WRLmvxgUAG2PHirR9CvZDAz2ZmXoNlPDjLsB
iAz+kc3wgKp+yTuC8U2MGcIqxfQQbwYJqMgo2ZtpYt3sE+ZmpOg2S0W2mSt4Yi8MflFgu0m9A7vv
HIvfbozfUsa/VZ9/pvqAT8QP95+GwP9H9Tl+fk/+AV6KwXH7ib9qPqpKhJhkL9leYIwWSuN/aj6q
av+h6bpqEge0nL9LHf9PNfcq7FLsfizCTNM1YTT+S6njDfL199Y+IkjkmnlaG/LWUGHI/6MERPl6
OxLOt67oksoxhtjenoExcwmkAXNh+bhVEtF0f5qFaxVPa9qY7g9Sol8Jnvcnw85101drKicsdX7N
bSU944ad0ScBjsMsArEL02PtXZhInPmGG+uhmFh+LGX7Iqo2Ujwarwq9POdu2u85wWfZ1Sb2zMjU
Fs6OFXR1LKMFA2A2wkBY1DioysIIiO2YO5x6mhZm7viYg/gDGyJkdCk4Ll76kcKwxZraE8gN+Un3
1IdRDpzs3F5QIFXbe9GkzUdX5sLnbGOxdO6/612m8vei/QIw1EBBrEsyH0RTGzvNcpQr7J2INbY9
7RLhqF3kdxAbpw4zyKiW084E48ekk8rsXkkS7ZUSzy283QSkyRq/TxNxW4gO3YaxrQIcya+Fmbov
M2SK+7kCedho7us8O1Y4icWP9Kl8NDKlPRhjp127suyOI2KELzL4r+VEJbNpJemdqxTf3aFlxMLx
Gpq4Gs5tmbv7olamH31uR8clMvVdXqmwWChrC9fMUb+2zG3rO8CRDq6Wfo0EAEO2UvObqTqSBoE0
i7lf0CPcloXzoWkj0Qs7S3ht6tcyLV9bhYeu2gZ/ayInnPuKGXLwq0PyT3RINltvgC0rxoqCmUj1
9NSlb2CdCRSwh2uO2yfypZ16a8c+k20MClR+QMloUw/2N4HterIBX3P/3Qt22As2UfgKnpWr8c2A
wPKwLP16H8lE+MlK0jnRQe5TaTWbPIpeI5HZxh7mHPbHUtHTJwlF5mJiprwkHJ7uCOWR5QL98CC7
tttVfT//HOhEqDwoAIM/5krzi/5yKEKxNNR9CVP+whEtPcxm1V8GsJG1N1sy/kywD/hFw16ZqHIF
1W1s7LOK2gC8aLAF7V2L8KzOBcDfVZqo/NaaXEhIWDnAL5KYYtOi4VDKW+4VAlaHFifTjnIqXE1K
qWReXWrueSrBTHlDs1U0c6Lrdi61zZS7SeQvajn6delfYu6LpTdRt/qrRrsLHadwD7SoWJfOVD6t
1SQQlCQZtZKUuGACUSgWAZ0D0AVv0s7e6qMRpHIPVNi52WqlKQ1MEChM8WOCyL3TttbpfOufXuet
itqaaKXeaJMeY7R8ozVUf1DyyCYpAbx+pA0iBqBGsXX9u+Pa2equHYoHG8hbAEMWbLoPWAnrcG25
M1sWyaVh1nEfsn67wWUz904hx2+4nWr8lBX+6SzKFYbkOD0rDWtzs3QdOuRd/iSr5vTlaVSdktiS
mJI6GrrVdco4XtHWkG793dNMkzd8ZHWXmIJtmbvwlgxGdJc4NH5bFu3hkdM9p7li3Vx9PHSVvt5L
Tgx+Pdsnc+RrjbKszUcIPxzupVU/YLdWsGBu/eIUeyxP1IQ0d+VWP66BdvnAqNAGisXwPspOHp3f
ZeWVcG3AqC2UU0YGfW7EHedORuhaPsYGPefL1njOxVNcsRNUPjIfVJetFH0SrRvEuhTHtVU/0dqt
a2O01RH7t3Ys+9Hy0q1UnU071fa8yftuq1uP0uZZsZsFx7GmD08MWctXKZrGXxV7OSwZB2oKMBC/
u623nQkEVFVq5nv8c02QRlzIhbYO5zQZ55eqEMaubarYt5zJuhNszRB2uRC5W0t8hGXlXa9Fclhw
KfsKVZKI3XRHoJeY1js3wRUPlgsVBfC7N2899OS6x19ZpNRU26X1raf2A/NK6XGIEt/jtYzDFhY8
hNRpIr/eK53f4BN/19Z4uHRlcetRRU+JS0WF3nW04mys37ViCpCzsz4INXXv+6TLW28YozU0Yqvb
lwaTJCdUJ6CIdQpGOzG+oPZPobTnn/DysdpyzaSdKJeJ32EIuCQKOkjdmPK1wQ7tG2qz3si3u8iT
tfVOhIbvhm41mF0dbFhpPt9VyahwwYLTj8vS+MgL8DWO3aZXNaqq/Spq9bssYwOddX1hfIh8TS7a
wZyspsRQHWESS9UZb9rqHEu3uK1CPXJ6EJ7b6aoV5mLhDa400w3sdHqUTR6/AhwmSTOWoDStKnnI
in6pPKWN5TcRW+3JhUhzip2kASKZR+6B6yYWkUFcelvRb+s6PoxxijunwCmKny/3TT57z9milZsl
1eMrQR2Iq2IWW+Pk6DrKLUc9ZlbuageVJYp9TOLOIZ2tcRc7NGViAi194UQX1rr5vsa5dtykUSQh
TEWyweDEFyrZjSWutHgYM09jQMRjG5WX2Oy4fMtIfk9S0ewVuuTO69TbP1Xagn50lF1dzb577PXS
fMLU/iIWg5C5G7UMPrp97AZl3TujPYataU8vFOKNJ7w837M1G45JRgKozQH8TgyihxHIJ0BLJe5P
KXMci53YuFEkXT+sm4UU2605EaB8xEClvWN3kxfsHMCCkHanVzVNlUOxTualbNLspKXmjgL01ifo
hfpgfJsVaoIELvEwrfTIs+OpeHaduNmPeBPvMaioNEA02IXb6MthSeCj4CZ79C1mLpSHQ0+M/5IY
hjxTlRO/TS7UQbuf6qBZcSsBOF1/ESx4TsqqogU0s5/yiKcwqDm7GjyVYA31u4mrakgv0kfUMzaU
tYHdtKkBoSoLTq35skSq8VK0OQsSXJkhdOxpD1fA3aVzHn104zKTOU67D6YURlh3dFEXtOloy2zc
wWX7kCrXFVeU6g4cPXgBpsZiTL4rI1TNDri2Z0PMO7kuGYQ8Ls7zcLZrAurEYcrpahTk3Mh64sIR
dvGSKVb1xKEqP1etw63eVBmIUpk72X1dD+oeCEBzxaW2Ky292Tuz6GDa4WyoZlPZJ5kBrzDR4ouN
vT8EjTgeYqZGlDqM0g8IWvMxMQpkV2fsgiXLTLZv8qOnAwZqXGc2e8b79b5hC+TnZqee6rWrdqYj
5++jEzmFR8ksh5ScAgtarOK28iz2H4FZr/PPKk+aD4uEreCY+x20WxTwRH6VY9nuMnQKaqsrpaMC
Wjh+meXKIV47WOXUTZTAqmj5umtmjX1MblhYgMs28fGafeK803CIrOBVSwtzgOlu65s8u+fc6w+p
oJAKW8VORA13UBlRN8l1AJ2T02biOOIQ6Yr45RCK8wZIs3TZstYA7x+HpGA6j6MHzchF/mjiTddR
mBakn6jfVn8a3gTe6g+Sp/FBm6MotKuRulDWEDkrtbH32Vn0QSsLNOjWjuy3NhEdpQejveUYxKNN
lRcFq0ucYU0f1J9zYxewzMH8iUkr2P7k2i6qVqI2T84cQR7Fvugk9U8w7hPbz7Iq3PLZnpM8N06R
6aT5eZgdt36Wy8SrhpVnVmgccCtOyl7W4dAHpluo9uRXGC4CLPE5DZJJXAXKEGUDMeNl/mqwWn9K
l2fIGcF842fqD8rqqarSpuaIkAj1UJ3IomNATU/j5LR3bcO/rnurftf55un50u14RPJJLgLGiES0
TyFkUAfVzNVnFwn1rk5n52jhw+MbzDr/ao/W84op22vZen0aRdNHdJ2uzRlGhgzZBHS3roTBnllQ
5ZWyKR+FBJOO+3VBhE3keDAK2JZcDShSaVG/ayjxLKn7EgNymh+srjBCnFzaWVQ9XjLRcQTAURiy
EJohCy+l7tkKjyfypgYQMhmvPaYhwKxpg0Ddq5RlAmKldZVX7ibJXflpMSzv0ozu4wyIiScKd35i
iRYHUxZDZAbXSx9fE2s+BSx90OkFQEGyP9aIe6hx7h3uwizB2W1gM8Pb6/UNdRNzmWXPsVMM7wNH
T2YmGqaWao2fSnPtd872YsO1z/aKOzB9mXTSXZWITh4sVPMEWa6hXjPr26coKsVA1zH/dGSxdsz7
rroNMUTFuFXbb13SqW8q/t23qo6/RaUtLoaGV4oVjgBdqzVYsCsXRWicxNl2y+YJL3tfBVHUVPYd
1i3jsUra7/basdxp1jkmipsISqrJuKSgH2MDFy0Oqvu8WIrXTLDGcjIZ7R2Ncih/GVVtzyg0vCDg
yM+JJIjf4GnEvBQ3Ac+o2mUd4lEwd9WKmj+YaPotbuCB5iVooIkpf6yc+jjxKyadhPW8PLT21i9a
uUV662LcswKIPyuZbNTC3lHomrMJ1LFJT4/JumYX0sS0OuqufcXdxwA7W3yYhPKjcOr1JQFKaHoW
RE7WKQsXDWHmC4Vj8Jf45Evhr5m93itLzZYBvAF+0qm40TVPXcLK56pbWbWo0DNPkZYjxXPyheLv
1ocqi1TMsKR+mT+3g6xqdhdT53CNF3rzuK34FZZW0ijfk09s3+pBOuW9CidXJ4piMYy1KncBggJ9
QmNRYiF3Y/y01k+FXY18UCkmPFgJq7i0mpTldajmZn5epcLi11MGBt7hYRQ9dGlYLbYGRdbVu1me
eUk6h2BM3ALU13u1Zk/zf0pj6hODdeIV+vM+Uuz2uSjK+dvfyT//nzyo+qdAvXAEJDAT6gqnMtSd
P2etm3aWWaGr8grZyQwUV6O1QZt4R7Z2Rlbp8YdW6vsp0056bu4Uo9uZiRo6dnTXjGvY10PIn7p3
14xYRrr/n5/cn3Kjf3luFiAvov5QWv5MEirVqa1EpMlr03RXu+GsGB3S6fqvPwiOIkLX6LnC/vML
QJHAzNA7yWuqwU3ifxaA6Mqud78f5t+S5D+RJHXePz5z/70k+frVD//rW4oZrfpHO9pff/Kv0qRt
/wHnCu0PrAzUun+wo2l/AEdwQb39V3vS33oDBLREoTLH4x4D8bWlgbmfDcl//G/d/kOlVQm0H8aQ
TdT8l4qVLOdPH1aDLhrIfTTR2HBveJZ/DjljgS6qjJmjL+3xTCrEZKdC9POsL6VByHfAbZ2PrBm4
mRFRwykvqPcKCqHKA7ZeBb5qNNq7jhjYE0gI+uj1wv2WMqLsE1eJkaVGtz7Xs9nuRquEDDjniXns
o9UmCJ8xNPqmYkiCdI5ZmJ6Rm1YwuUsemKDFDzR6nionHyevI82LhcKJX9SK0ndvMtEGXSsjdCy/
qT03jQ0XtLysw7Q1f+PYSqeN0gJn+jGWtXqiehMRbK56SepeKSam86i9mbilL/yICpVb2NO+qZXH
NGqyPsCXLw+d3tZ3q2TSw48hXteum/CsieU5ahZ9t3R98qC5PeBtl45vzy2wRYca67UgVbNiRzUW
Y2kil/IpTkyTGRaNMuv5v23RqmdXTV/qnJoG5jkWYfD4HUwQvtKKOoinml1fnxrDU95k9kNUq/pj
hPiN69nqDJWcPWqEUTjKGrgjOESs70ZI6Fvdjs0EGrE9BKxEDN+Ah0+2wra9aNZfx5ycJInvi21w
vFLH5D521mkItEUYRWCjiiHVctUnUrAal4FpJSIiDhzQsdaBNPFwcGU1vBg9B3zw36saKpMGqDBb
9NLr+srk/TDHy+pohyET7xSimMHI3xLm0fAtQqnDmN+9LPli+O4iqo9OZguU44buhsVJAm6YYaxi
xC6yOL4RzNJRce26uHO4r10LOAa81LiZbK8pcQXFY2+RF1aiQElsJNIu0h6Xts5CM95Gr7X5GjQ9
xibB4pUVdho/rBLe/OyiS2UWRTWOOkO/Rj4qqDUOxkqJHlV9eANyTLBnsPNjYnVRfJaDKKbHGZN5
+72L4/5DyHb8lWaT+miRcqD5tdWfmEizQMFkdTF7ZBaclCUvGZN4dzdq4kPOxnhVGuQsTYovoyo/
bCnRp0qzaoHYG6NXwDa4x4GtQs7vFnxFcTI+0z5AlHSKitBqI+hvawku7SAM+Os7rOZwAYpKyo8k
xoQXqAu9Sxg3W+SyPOvIXfAuoyoPJRNyPwmKF9gK5iIRl4Y4uu7PTJePU6M9SFN9Z4PwLjAsdkJn
vrNF2RxcKg9d37CTtttPPZ8YEWvWqxk5zxQFfAlW9GiGAKlRoRiIzGJiPZ8UBpZ7F6oLaTvtAMNX
vfEbYs+GQXrt2/QMckEeZ7VCS2FWhbE3xr3U7nq3X+O9w6AQ+2PXvJep0oy3Dh8sT6nfZcoYPUy4
WTjU5Q2EEZ3aHcbvHTEfrAl6cszzdWofNc545QEEZEmbLMnzc66LLA9TDsqFN4vavOtNSpFsvU6O
SRmpYdtQQWXZihKojeW8Gl1JXHxYz5WwmSSHPtnnTsGG1KJYxIyWiXF8kbvKIJIez0X+NnMWC8qs
lWfoVWT5B5aL0aLCoO5BHMLaNh85W+Uhe4PJs2SCojrlhp+1ZXvKcn0N6Lht9pPRw8HBu3EnJ1Py
CmTr+oxcZB7NwcFQIQblG4UXyYh+JPI4KIuevE+67SlnRSe205wx2b9p0YwRuOu1I70Za4h/ojkT
gKzv1EJH+TcNhTmsrVsNJxPwBPuYY6ngStW1jzri1zO4NoRnixLlxFQT6S/NunCKI9zlu0Wev69s
gjxjtiW9EbhxuUB8FAgIXjKNWJuB5HU7TNAquvd0LdZ4+UV4lF6oybYRhWPiqHbajPs56n8aRP2w
pSXADRKrUoNaE0hYRBB8epE6zLPjBzcWaweFazpUZED5lka1siLSS2n5JZjon1rF3Sa0Dbu/kCOg
1SRWn2KSGgddKcU5FXbjdxX2jWIrCEnW7tATWPBUbrAhRyX42+w/DlpXiaNYbHWrH0mOlsRJanHs
OluDhN5Yd86ub4R2GcH/nefKTsNZK26Rxe7Z7oF943zsHS/q0q3sdKwJmznM2PikfUnpbuDqWnts
XZWAHmTxNhCz/tCpta/Us7bglTSWu6SJ0yubFYxDRUMN7Zq7AfZY9bQMbbSTY3vGnNmGgroyCuo7
bFFlI8OMtPJl0Bki19FIjt3q/nDcgUZss/ts3XgMx1z+KEtjZGJYVI7u3G7ULjk6HbLDKAudNYFz
nYi3Dn2lX/VSQ0MFIkE3RlruOgW7x5LdOPgrjzLJHmZe1xPtqRrfxuIa28SnZysnYUcNBZsPa9s0
MW12AQWmGHLNaRwAWc7LCxbmxZMjr+utHdOYeqFsWMY71Jq4DjXunB0LvVknNSn0hZHQkPUiQqty
VoBCsPLXJ0ouXOVN9tq8BKltO2uQmr2G2JFXMKPoBC+2MX1Q1eXQqvFTntfQ5dYJYJjX54VxnXK1
42NlqpT2UsZbe0KFpQ4iYDY9Ma7tvVZrIOBJzK2vejPOr5s39GQPmXpmjwiLbFEkAbKSeQ+fez6d
BFsWLv1FxWswJcNhoesoVEuumA5K7vclc/BW1mN2mjAV6gzcdnlzQMqfSlH2rADMELubRBqhdq7V
RvAngzQf+sVpd9Jhf6LjvoLVX3F5zVudF4jSt5mNaBx/M5YI438GYJaOYFygbqkbh5ThcQrEyopS
4pJnjYKxSBK4avRz11DeFw5a16i9py0j4WruXIJVKvc2z1kSqmd6GyIgnbnJic6Oipppp5/GI8DQ
8VwkuXJU2tbi4BcJJjyhG+69ilUf19awtrSymJCManibXZDooxXkeJPee3MrwSFkmVFv2bW3zCWF
71EDCAlgA8AA85h3nSOsw6omtNu3+UwxiVg6Gw53twyvBCZdCIGueikzp0RV4s1/w3Bk7KzexHkV
4TZP1wHzllNJnZ9HPOlrfTrEqYJSqqR9HOrku67GYrFp5QQEO6W0NOdopIZ4jSLaC+OGFJEfj7qT
76BYU8TX54PAGT0Mb1y811DnRTrXrvqDJXzOF9sUrA84b9FxxY5gZl2QJ6FEXUdpGE3NH7Drkmuz
kvIeW42j+laejOFgJncsNxp2iuVwkah4RytxaIuoEIQe+6Jj9dubVbE3KogTLm/aySHePQUFjQGf
M+UWHy5n7hdtsexzZCRUmafLZF96wdGMUVeN3btSmLqvLfbbUAIloG4j9qzYNHaFslK/MJvi2GnL
2mFRzqx3vTEmSSUIxRepbnMdKDT3rsiW5Utjq+Wjl6jfuZ6mp1SigSDDWm/ThL3Sh/lvR7QYpYkT
0OOtUa1cdrulGvTbiEMhNC0224AX8hDJhNTrXI4YHKfpvNpMqksfy1tvUyGcVXL2MxMXWp03yXfE
C1QuCqooVErrwfIatelorJoGn/ISpEG4xKFiJdaOZJn9qVXafGn6dL065ECfGqniZeJ6nv1Cxe6f
3UoUb7Eqijgwl8w9ofVFpxSL/kmw29rh4GrPoo2tR30dpC/xHhy1VfAAsFQ81TaacKE8grM/bBrT
jEbk6wFOWF6U1U5ajbnPCqU6Et4m4esW8hnohb5TcN0OTZvdpzGtDFmG+p7ZtnbmIsEKrEz4stiT
xoGFK5+ed6mfKG0Tok9b4WKolHHmE90bdUnuP++M7Ezegga2UrQcoIYCmx7biANlmDJMW6Dn01DL
T6uc0XMaFMQ7fN4EXGRn/Hv+/2uc7J/N/zQRMCr/9/P/81cFFaf/+vr7OgT9Lz/119nfURnwmau3
FJrNL/tbXyABMzCzMAhw9eoO//2vGJr1h+WoJFAJqRkqQh7T+N/mfuMP/EPISXCGTUdHNvhXTEmG
/SfeGF0EkIqJycHYJBRHw8I/mpJsCrGURJrVkUIhljR7iARxNoV0IOFaGErMNx6dhpq8DNpCUVjf
LgFbeEpD48g+tKUBp8OM+jLUTFvlVG9Yz3Mu8hAALUbjmGu0Lzs9LBnE3sp5bttgIdv6nZOBetQa
Ufija0pwATE37sj+HKtmOOLNi/cmpvHAImDgk+5I/JVL/H6ZMLtufbq1RyiZWHzSlsw9DnHnbKnf
jKZ1vlddXx6ppmJhk1q7sbexSQwkraYsje8xEjmHakmLZy3RJyiAvTEgTWhW/ZZQHrUnlbSe+qlw
k4ABx/oROXaDWFCSKfNKJr67mlvSC/XQzmXOVnHDbaAFVWE/Er9x78T/Ze9MmttG1i79X3oPBxJT
Ah3dveAskpJISZaHDUKWqzCPifnX95MsO26Vu7/67t3Xxo4Kl0SbIjLf4ZznpHbDKjOKvuaxwnCP
Jv6wyB7iS9KEKCvBE7YyLA9jAnu6tedrVVesUUur3HlGNlO+DQIxcnCMSuYe1ZRdDB/RlmQOjMtm
9Lc5Demqzxr3md4MIlTjmGvCFR2CFSd116vFOBCOLY5OFhvHXCFSyqwGcaiRLhuVUvw3XizjbQPq
A0knPj2R1EwLhCvPUVi4e6cWxc5qkJmZi1qutQ61k4kRMvixXrypmN7nrPe2akSeFMpMXRcYreyf
PGYcwMk3Rj3NTw6Osm99OBHQM381C5RmorbTA4gFa29jZngdfFIT0zT0vvuJl833/Wyl9ziiccH4
NRmQBAIXW7a5w4brxT9QnrS7xiNRdSYyAZYQlafefDMKaql023L8PRrnYLeYJYVzA7Npy3PjXJ15
RIiExuNjjF/wI+7t+c0gUZixFgqde6PKhhM4B64eRBrxKgkIxqiRC63IJ6TrWTKqXNMrH0EaVff5
KD7Gk1F3KMmd5uD3VXadqoY4odIeHq2iDU5OQ/oi7kMH3kIijEIeeoNGYNcq2tFV0Du4/5Z+Go/Y
C3ZpaSFOWqbW3sVO7a8tQXIZ/ZhVHGayz9YlWxeKFadHxwTMqthgkOTaSJtIbpRAQzJZS3ExDPcQ
uA2NU182961nvYHXkOG5YVsUn2qRf/KSVj4VlUvrxkzuTiW9E1r7vAOrjwaWGU7wTuPRJNsonJfH
ZZjUBTmfXwBJt8Pl7JQscvyu/8hWl26F2CN8JnkmX5ixpdug7cWW/LrgiMjPQnsItAL5WOxhhKHi
SkddnkSHmqKp/WhBhCP9CgZPSVYnGZeVPJYstJSxKUBemI8clLzvxVAvDDRSXQFVUWh+WeKGmtus
jeihmWUhP7ENsBpWqu4srrC4+/A7pAqSMZMFewb5bLFwDGdr9vi5EHhkGJcKxF8BwzJmjkMOB8Ak
Ae6bNMLZOPjlYFako7GnX1V+34MH6FtqppCgNeceF0nwWsy1+5YB8+STYqKJvCOMyxxWJbXKpeyk
852ZQ5ftabiH+oDARzKqMrC2rDoRhsG2dDNecskjVjvFhJ0QNiPJmQiY4BeYpBnuOft4xS4Ltect
QEaxKRAFQjsB+lU9Sn+2Ko+lF4ab7pTh8TA3FWaXVSQnGW3hCnmPkx5/uM7IfzKgSlety3u89tAm
vOSjb51az9D1RNU2LJ/wpu5TAlzuoWvhgkoowiE4hszcGPKurd6WexZs8R5Qn7+vkKhcSis/4/UT
zF+EW52n2I1PYV3LXTV2Tow93pc8VENSs60te5wSqWcdfdnuXYNUM57VlPMr8pJtG1W2sUN7Zz4z
LEq3nqUWsbZH6i3PKMsHGffVkz9I76HzmuGLC2OMoDc7OJGqaK/yphWbbHKifdd2i9bU97m5KpDk
vTdz8407Cvm+7TApkCErsyEx/ZVlNuYzOM1wNyGK+eg6kbo6jhFyOZT5XR5J9Qg5zKA8ZiQ5sK15
J6XLvaDW2CjpRXccneEBLof5OZMi2SiEcF8G0cBj6IhfPaRuM50g1yz3jmth7WsmQFfjnH6NLVsc
XaK6H5xo2nVGiYmMQjlddwSt1Kt0QAMCBG+5AAtOtzEiUpWX9Ufo5qQSegP+PXaXe3co3Ib06XEE
BUE69ZjDVZIOtopNO1n+KbE54gPUy5u6JSdy5PWfJ4JQVpaGeUaI0i6kro3rYYmzLRDAaO/xD9BI
oSFfidGJORoX57NtNy13Idllb4NvdfdCLuK3obfItiVpY4tuWRw81dhon3g9K6iiDT1ktAPNwsSP
4MiHjEHoK/qC5r6HT3NxXRGcfSnKNQa99IzZPdk3dgyDvgKh4lq5p+U8XzHkJmcIP/GnsOrNhzAU
Ad9EeVQCBSrO3sc2VRU28rwJItg64cm/uKmc9iShtG++ROKpIIvhDe+urXLhGTqF7yHkUsE18+Ll
JNKs+jaqiDC7qTC32VyZdzTPn8KW1om5o0nxwEAckYO9Tays9RkIGJ8nYu+3Y1w191MZzCfbUAlY
oDZqNgzYcM4JQitXk+g+GhYCo02vIqVWjpy2gYFjQQ2TF6wbuNDrJUCIiDvN6tD2+pb0VmbmCYzD
PPf+YhMx2LfM3CGpuG/WhNV0cnA2rqDqcBK0LbFUPFXeHMtn1NJ+xJUXFeRQvihvrpPrP/u9fyvs
zIHO+nf1/V35PXkrwRT/dvt2d9//9/+gkNdf87O6dz7IgIpCOvgE/lLg+/4H7ESU17Yt/cD0dCPx
c7EnPkg3kGzvpMt6mM7gXwU+m0L+QH/Zjxzx/6jA/9V1QMCSLfhbgJ6gjvWtX/PGeqKpk4XaRWOs
pg28vfyNgxXzYU9GBOxU6gowmWoGOdsbjAOyyBJnD1DP/eKFzrQWZChtIQMN3yXS+8cFX/XXwKTe
RqaWAZziq4rNVIUE9pVL+bVwQxvkirAecR6yMEqH1r7HE+Av6ywtkK2pIPdwu/vPEiTLUzv1w6M5
vBVVS0AgKdqvFOvtlypjbbdeBiZrpC/X0xt6/2IiF8iYF0owjrbNRIkyreyOxBpG6k32LTYyZqB2
W3CxzjD7sFXNCTbfZsJnmwf9vQZS2KwJwgU9WWv5xMFUXF3r1g5SGLp+au+bQDMOCfmKz3bKBbi1
iWXjhChz1kSZkVXvtarrLxVn+UOvZnPd27k6RYEa39Ewll+cLoFsQ3LrfEJQ11znOo3erNgiBjy1
KkjjPU79ol57rIJwLPnjwwIm7OLacwVowp+alt3qKElRS7IH3y6mK7E9C0OpbjOr6k7KEchbQyb2
UPZg9Zx5P1qJvGBPD6xVahfvk8qxAEyFf/Fcgd6qS7tnm0oYjJ5SWzIk7EO4UBmCLkSL6HbUk+m8
9CcwbUl4t5C7dBwWZn0rM3IDIG1uI8++yUh43Rpz/moXdf9MKcvohvHiQjMyiM8JUQ2fO4r/u3p0
4cSVgXEeF9yGXYkfr8J+vB4nqsklEv2nPJvrZq0xv+cxbJsTJf7we4Bsn0ph7oxso3K0k4NT5lt2
U2W6KccAESD+nuGe7G6WWQGkp7fmZseDiubuo6RAsmIxV/yaMgvPNdaoqfXANLqUflCKA/zt5Cmu
M/uTxQl6DRaXV7NN2T4LTJE7SivnJCyGoRTSVXwg9ztC3otP1eqG5jDOYniK4gL0NjS3L0YZtUfb
LILfkJqzvPZMBMYrYY9+QkfWBE+k3C9M1YAGGp/TyPYusZMQD02qk1Gu2G1l705d2QEJ7RivI3Mp
NoGLRLUpRPnCzzHDUc0+WU6puldijo8S93uwFdWI9yIsHXTuc1Rs+LiShGI3puaYVlh5G/5cVJFz
3wxOX21ZNdUPKdOwhLyogqece02k3Fx5FDBaXGUUECZ+eWobfqtKEXXdagqGOfUQeweTmZ9LRltl
t7KAkix4QqmiwwFI3tM8DvZ8pApMD83oXYSfUvU4coFcAnIPIFrwPOU8PVs19fkXiuCZGLmQFYjs
8QSts9qq0Nkr9xmIH77HORHduqMLwWidmA8OC/9zh+Fm74C1W6lKsarM4HMH4ZBtYefyUeR5eQoV
Lo5Vgo3p43TL5vb6zkwvMgEZEGyceunNZ2dRUEBYNnml+0CPZRzGvn11GJ9djczXaO+WOHCbXPAh
Kr37CqHOHm0C1lUdH87AfL4SyW7d9TpcvNIx4/6s8isTDYwTP0LI4ejYAcunmh8kc5sV6L4E/Vb8
UHCX9zrO3CTXfEiPCOT4TrbR7HsdfR4k1hdPh6G7pKKnqQUKDGKY8Fn72rfodJATrzFeN0DuBKsL
3pYdMyH1mJC6HvTEr4PUYeA+EsmeUuGiwuW0nnvzU6mD20Md4Z7N31s1nKiW83XYmac0sUh7F0Fm
7kwVf5x0OAxUrFdfzoTDkxKPC52IiMR6YgLP2L0jTo5EeW9M00vXlJ8RtiGLnE8SgsquMKvnIWHf
X0yyY34KNBja57CxbtH1mBr8g4xputDJU8wNSofcx949Q2V1bG116tIw2s3EV+0te8BlpmbsA44l
ycZm/3ZsI+kk/PPq5QviQXUfQOzeeViDLT5GJ4+f9tmMWgsZf18+mfCY9yzdjb2D63/dIa57mNsw
RbVQiWHlw9a+NvMcPCGxQ+iHBD+/ZsY0Qiltv8sqNo9ZEokTzRHzX4VsDvjvJPQxC2EEUvUcvUhM
pxvQcoS2sfzaLvCxISFH8wPsbCwfg2g/LlnUrw0XlbwVJFe3NRoeCYZX7QDTvmizYo2Vonge8jC8
urCsV/jN8GTTVqLRGE5BaMJeJ4rxLZ/Ct1iZLLFrOV6sKZhOSavsJ4+W8Bl6WkEf4R0V1i+8vXx0
CCL65Kq4WQHqx/GXTloTw9/UyuT7OA3qyTcC6tF+mnf2vAS7fpT5754Ky4dl3Kp+6c90cjZFZ6+c
B84Y45x2iUSzitDiCSRQvqGtzU420Zprl8aHib6K350859kKKqXWMuuf+BDmD0Fl5hdolAgg6fG3
ibeoDXEHOqfI2XRW2t4Vi21fciabG6Of60d3FF/doSUMWBjZcxGwC0BxAYMSCe4OOUAm+GTETPio
CyjaHYDnc2IRsOxq3mrdYlEavODoqnGGMJJMd17HFTlli3dnoOYQm3/q5H+vTibW7m/r5Gr8pUi+
fcGPIjkwPzBF/H9H4My5iSQSnsXOHH2cnnP/rJDtD5qVhuOf5DNdIP+rQnYYnHu65mZA7juE+3n/
UYVs/4JmAzVOdglyPRaWOnb4lr31JzTbXHTdwDof6m5TTCcjVQCyMyt7mmw3+16Uw3KH+Z6wegTg
BNdntwz7W5p96hFsH0plXAj7xjxPxvlwYRoUvmYLj/epSabpPe5weN5VjY6uD0vO/zVIS7AUguEQ
ydrydXa78YrQxUaLPBc5+OvUz78Pw+yeh6b3X2MgGi0TpBZ7b0fY0ozGGYl/x80VE7hwN7hDvk1j
u8G0WQYuHWdhM1sVXv4b0pW7CEToQxpMA1jXxnnKQqNf0GLV4e+dvRSPkTHcZ1hJ4M6XSfplCe3m
zQmj4dMUMVy3ZhX/DiWrBjgRueC+2kleQKAGlPyzrXjSo+keCR+rZiZsAJgLw7hWZcrmVQ5F9DAY
FmGkTk3vG7EHTVhL287ZitOMCE0ODBIsR2wsC8Fbh9wL1RasTvxFzDY8Idsv/L3SiT8st/FDzwKG
OxUD4zqSTQ/JmEd7UCb+0bWcYW9WU21vlqLwngtUUMmetJtcruY5ttDKgS2FO44zF0szSrjvMwDu
ej0TEYCrNR/6E/cAw68wa459mKVbNPWAytlEQi1ppuDUkn3ARc1Vxt639lkmV+R1QLvunwZZsJyb
4+oAo1jRhYR+tw6SIq/WzuLVz00+dkchfWNdwRm9VkEO4chAhPQo2HiYgD0XtoXeXEHZcOXwOe8B
+ni90/knMAyIueNlnibucxYDrCLDDl7wmG4Z77eP2N8YNk9JA4HHY/zmjBN2WDNR3bFLCzteefEU
Xfyu/p0cgLk/mHpRvzFAev0OUDZ3IPwt+bhKnKV7L1vKjkOIBecVnHLKFqZstkswpxrU7w1vNWqZ
ize2w6aqS3cXGHYraTkaeyeqgMZrIlbucelUlL42Jnyv4QoyNYGJIhaDzE8phuRpnGV8wWY7i/w7
P11rdNakJSS8t5NT4nU5m6TOVtDiPFmED5HChlmICtm80w2YJUaP+ktYHyOf1wCOsyE87dlRU7Qd
S1Zt606IoTyEpdDsppDpCUvu9RBYEgENkQeAXwseb4Kx5gp/Y5SNK1kiqnACvLHKrIt1w8x2l8bs
YgzZWVB1EDm1kV1s8kycrC7AeWIyBp0q5wk19iEfTfe81E64ns3WhPtSzgdvYtK16gE0YxFGpLEp
/ZZPoFM25oPhVrO3UapHctgiU0pgpRxZHiDLSynA7CkYzz2A782Ir3zfuH3fsZ1YmpOnmv6I06p4
mkXplKuk8tw9Q3I8/gFbmJgHM2PtDcfjozA4BnI/++63lbNJPbjwFfDUF6O38od8nORalQ3rjskV
z62TcWr5+IDoS8j9Nb0UYAq+ZnBZkb8eLJwIQ59dMH+9Bg7SmWjRkorKPqRd9OThf4SeJtJ1CJZo
nSbm4KKPzf1Du3hYFjNPv9vV+GLapKmYwxzcSfI1t4z/8JhaqfXkQa/fcDxl7L5b9w6PcrH1IDFM
q8hR/b1LnbptphQJJ/6VT3buOJ8ly4INCdVI+Ih0OMq+ky/MWPpTPXo5QoxIcaZQpnBWJm5ovKOV
qhhyZNHyyPCNdw6q9GUZOBszbDSHiu0Ze5ogPY/CCKZtpBjXhtZCvG5pFmvCFYgvS7Lmoehh9Mm2
8E9Za72ZHj0NRs5hNzGqxDHWdFvcyIDcbN6UK4BiRiaLrdOaopx327JTHlSKsOA9IWqI95ztI7qV
ibigmLbwnMC7eUyVj53FdOFEldlCI2KZW9OvyZl0ZM8eyS8+0434l7iLEI1E/Pg/p5AZLLfHqJlN
5aMYiP2d88h8wXWf/65mp/siReQ8y2Yqrw1b1u2Ms2SX105/Pyydf5eajmLvxmSDpZmVc+jGSf+c
ODYO8ljZb7biI818eDxPVlPe+6JWgFRc8aiUyzqlY56hinF+jkTh+avCEAkg/4DKnGbtrFwMD2bs
pixfVYanyufIzNnCBvC1E2iOuNh76YN08iW0UDvSCZ6MSsIuXo5mXoOiZmSEsSEPP8b482LUdK76
SvmXwPszhuRssbM+AOJq2AaI6VtBMvx6sevlxR5s0OhhKlv4Pgk7Xtmoj5h0rfMCiuC8jFpWnXsm
Owi3iZ9crxfP8CUs+J5pvYEsRZsEQSr+VDe1gqDmTZdYVQzNOJiaAzf69BbDTX+xYzSHqx4gxxZP
LP4uy1mgafYdbO3uiipJpfTntkBIZDaeLm5nWpjM/DyDZi0P+N3b5BO7A40c7Cqv5ybKTHyYSxXj
7Cvx9m57gT5ytocJhqQ5Ld8RiSNizmba4JbtHrkuDh1O26KLjBBq7UezeBnZtO+J0iBjCjPZHT/K
nNVMmV9tPUlyS3nsI6PeNJCR/wEW/zH4/W90IsxVcWD8jU7k4bdv7ZvK/lIj//iinzWyix4EJ4/L
AscjoFN/vx9SEWE6HzQ+hoLXJqBYi0j+VSabpm1pb4gM8Jhq38YPpQjpxf/nf71P/zP6rfrhpFK/
/Pefk/YsPdL+C64GM4jJcBoXm2l7Ombyr8qQ3O4Ncw7j4WwXSzDE9wsnn+VxxDGXmcszSR/OXBd3
CRXbb9jwfe4gPnIvhFF6dwrk+3Ne+CGsYv76961IPXJUlIduAqPUqssNQPQKCABnY2vsyiXpPzsA
mx5aXzbpZrCCfhd0fvLAYoTJq0uW4wqolrWtRcyyd3ZtEHgF0S9YKHYm4UmXLDPLS4eq4SkoPYaP
nLPZawtK+YjZ2u9XE9lKPIRj+NqbsfZj+lXwlMd+8dRa3StKk+WOCnWiUJHRxWvc5ckUefs0RXa4
Y0DsMfnupq0x2t0RAs6CJZ/nHV7HtAVwziHALZG/9PpkkPqMSG7HBRXgdGEaqS6e9OJPXOv9DEyR
MwZ8o7ULYime5e0Emrx0O5ia7GYgZDi3+qzyObQAyXB8EQTAUeboU83U51upTzqTI48EM3KxbX0O
mvpEbJKSbWupz8nkdmQ2/AzJbOAc9cch3hn6bG0Lh212rE9cUGByTQ68j8NXn8gsoNODwSFNGE8K
q4SF5qJPcIUi6WCOFRdBjLWh1Cd9fDv0O33+z/omyCaoz52XWbhTJ3WY9Y0hG3M8k1E8H2hI7DcW
zxWgZdE9s6rguin0zYPNiOj5NkaTWeibadF3VCOksSnDvLwanWk/d/ous/WtNluK+03fdJ6+85gj
Gg82gvvINbvPvFdcjdx2wQXdZfHZprjcCX2HalAmZSL3KkWbsaV6nb43o1KPDMuqc6pv4uB2Kae3
CzrQd7V9u7ZZO3OFG7frfNI3O3kV8VX7KDKCbbj5Z10DMA0bdj5lNoID542din8qdc3g2G794LT4
VntdURi6toh1lTHdCg7SCtNzrauQXNcjpq5MUl2jmDWS6kTXLZDmalbGuprxb4VNeCtyGL1S8IC6
6k+M2SXnF/VQoisjuwhTuIK5+zkRhfmp1RUUdw8qal1VJQD56IjqZri2IAS/NHkNztvI6wn8QRK9
EKPnPvqNs2p9nZMzyPKSmKp7sjAFbTPX7qh8hgUOLIshyfCq0Z1VN7kbT+GUWSlYv3QUvhfe2Yh8
7rDstnfoL1W+QtEMwDFkIUOJ2obFK8dIfZnJBDmUaIW3bEbcLWYP8565YTnuaVJrzPsJBLZ4bh5Z
HkWPbeyQftl49tc8yRFZ8GxPn1QYa3gWLo9nz2MJhPQoN6AvifjgemFx7JcBbmZhyDFck5bnDruy
ns3HNLSFYF5XZsUD4+DolY01iwPpVSHi3aYJOUmSeqGprL7nwkROgHNturcXCSU0ydwkY3cyGK/R
oFQAIdANYHAaEUs2bF8VNt+ysXCyNwtGEJRNVwuz3CdQ2WSJgLlo6wayQ+Wa0z30eX9iLWxHRT9Z
u3aoEZ6sUTV5pEROZq/MZzxtyH4/RhJDwRMign44VBhHkhIaAQP6Zd1hjYIj4wxWNj636RT5706U
hXFJPnxuju7HYkjHRm792jWynUFrkX6fZV2LbE+OcdtycSGC/Mcv+t/UAUwULfF3dcDprVRv6i/r
5D++5GcV4HxwfZhZrulz5waW+HMVYFEFOBZVAFtdCgW0nD/LAFhyPwWiHtQ6ZJnYyW1EpB4QvF+u
/b8rA1hG/1IGBHbAKszHEeoiUvW8X6h1DVHhuPAm71RYNUp2CxspfHkxUiSve4UkrgHgtoRshwgA
qsKHqpxpxVvXNNggLB3V6XMOZMgojor41ZYrFNmbEx78kMqW/emABx9N/kK0W+x4vtwV7VA440NH
wAdWotmSTAnAFUPU2HUqL7zz4DTqPYvGK0BPGa4Fmv61E3tylwM9IjShQZ9iLfOz4S+LOC8dOOo1
xpvSRFsOjWzZW6LVcZ2TyMkxVCbDZNnCjD/kjd83F8hz2XPbhMEXlS8203uab0GxPWhrVdnGLJbn
4LNhe07FS8zessVIaCX7mrU+mW9zWWxhB/uPWVN6XxpWttjSq/ErUAg6T2bbu6qf4T8AUdDbcQvu
U2WTDA2KyYD3uhT5XQod6SvS2eazpWzWxoJ8zfcq8N/zaX7wzRbH2ZCRBcEv4f3QezZ5fYl5QDMs
tl1qB+uJ/ST/jx001z4le2ttzjMm2BFk9IphHMISRmi0RnivsOQIF2OVgZ6wF716RWvDqU3htF8W
OV8DZc1HLim9mSZwxViFlAmHOE+T73we3GuaQY7bDhhnHgHk+PvJ9bBXVZNgvduVL/EiGcWhl7zQ
asv1AOuBuZjfWSimBuuTUeUK6mxj2Y+VE/WboGZsVkgp74ZELKccdgMy0B7vkrDKnpRJzTuBDLiz
R3s5oLWcYL6EzfLVmIt65ye5sQfysNw5sbW8s7aWd7ES9fNCEfTQG011rkjXKfbOYsyPU794gwBU
Mzidrmt//s7+z6HcNVyrrntUR8WNJzwExAMe0xrvQnlkx4cWayPJUk6DHdsIFiwCegUMHODbC6q8
UJjv/5yo/9bmgeE/Z85/rcA/0aD179n81zP19kU/JTqAPGUg4HTpZYGW4fzoq/zgA7J0fcz+0Tz9
af9gBx8EtnqudbofzyKR+88nrIM0h7AlMJ7eTZ3/H52wfz1gUeCbLEB8+jobJb5l/XLA2p4dtz7B
5kcseMg2bVvI60h2E5/xstsnDXPfwfyWGiP6isYBjQIKN4BcPXSHVhbD3m5IC2fHDPb4T2/j/weu
4Vr8G//cAvJXw3rATWRanoUP4Vft0ITIFnMOmjpJskn1GFBEPvqLx1nPIYm2VmiV7U1vm+Ah6yJU
DUY9YGa+6XL9shRXRXGDXLe+aXcXLeOdb4pehwfzS0EoMULfXIt+GcoZRKPdtMAU9VoY7Hid4R9g
iS8b5w/dsPhDRVzdJMWxVhdXfyiNAzdvnvybAJlmjKU08pbgSO6K0DKgdDu1wQunu9YvB6NvX4i/
6j8GFdbZsW0K9Nk5SLtVP6bNtwIXH7BuAg4Z4ELZIX2dDS1LYDbCuyG04vwIjy4nLZckTZwHZBJc
cXltGLdgB24Jpw4jY98mS3tsolTs+95W74kZt48B2fEbL1UnGC7HGlbbiywTwl8DGOJS9R1gKGIf
J2MwNolcOHFz+s6HxrFnYhvp3ciYZZaJw+rJcPBo26nS/raq2mjLHpbfEP+82bvjvYH25Lr0WTCt
ZTyr7ZgM0zmSyzN5y/ljiz0cY25A+a5GBIk7zIrON3wTKaFpsVpNLgBBbmYMFE+mn9VPA1w1Asdo
st1hkYD7bPLr7hlvKvtjqn1O9DLJ47I0Wwbe1q7RbqjZxBdVxjYOKe2Vgv1S7uqbgUq0Xr9W2lW1
aH/VZIc1ycmBsbK1+2rSPiz2EeMaSbx35V1vMIpn7Q5/uXmMhB0cA4EDNb4Zu0Lt8ao73F6V9n01
o7aAZb3B2kX7wmztELO1VyySuMYc7R9DgwWCUXvKSIJut9bNaMb77uzwFk9IRbUTLdOeNNvCYktP
w/JNO9bgQowPDC+GkzsqZPDa2eY0cb6Fg1cCiwIcuWgHXKy9cP3NFdfiYNjkN7PcSIs+r5cGD53L
N1kDbeQu9QOMccEo3qwojWGWaesdwRj3DUktG5/e/uDcPHqdtutxE+PcC2mO7qzBS9tNNdoz1phO
kjrMDczQQ8IcQPXcFNJCY0VcGTbNYN7kERyHFQt/48WdFLIZx8g7IkNb6BOkM7oEX5j53QCQSa0K
kcfniFn5aYphn9qOZnM4g96JMT/ISXshxN0PnfcCrhsYrHxsX5axLs8625K3b2myexeF4c6u6Ics
P9FPV6wbyoh6Y9jT4dqAJjsikiQRcO5eZpV3l3XtxyAel29yWAibHJVzB9UDtKsH/hC5MeBKTsLx
C6x6v6WdIsZjVUQLfvEsQSlLs1SOMxCxVn4tSbTvN25D38viT/gDlubaATTA1HeF/lnCghu6uDjP
GPqsVTAPw10V0YltGFiz80xZgT0SWekRgphE1iOCtPHqtQO2WXaKAyVpqfJHhwcD8Z0fY4AhCMBg
Pi+I3K3ZfTx4HAenIoYmterDvHilEGpAptsd4eYES9yHDVotgzwGtZFawZVoLZekhMo3ok+cjam1
Xh6fUfgLWgGGg7m9H604viTWmH2stVLM15qxiJDFDR5wpvc3SZmrsuw9jdCbs9PTojPGHN5FJXNu
fCZ0ClnapBVq1k2sJm/CtYjM8XbnaD1buxBwPRdi/ALAEhWj1r0JrYBjhbJZDM+AvKL1ceZNKtdp
1VwckHYlx6F9du0KUV0ovPgqXMv6VA1F8iTnqRAHhdH8wnyRKcZAAmO+tmSsvmLuhqLrENng7lut
5gu1ri9uggb6v5iG+w5FJSJTMbrxCgMAEpCMifyjMWmVoDsoXg4K6fA75zuiO0xsu0ZCSvSMgJeI
AhP7CmfzDiQJ6YaZNW2bEXUiZ8N0l2rFIkmHgl/40HHO85BnaHVItIWlsep1hBK0RWSPSPzlWdzE
kHK2tDBSoZFEjMRcfWDqdep8z7v92A6GH58KugnWfzb/yEHIrYq999RG1jP6Tr3Omsl+Re1W36U0
C5cALwCvWrxbyP74ILqZ/YjH6IyOniPHzc/R7IcoOgn3JTp05bkGjn9RGBvfRIdf1076MLvgtR0a
B75gmazHkgfdWY1aWOpqiSk4aWtDrDTqspZfEt80vqZamNoCoTk5buPkawJsEa66wfA+aDErlHG5
afHb7nVd8i3Xolc+pdiKnZsW1rnpYmctkVXQYuMV12l7sn0ts3XtGD2tUIt0tv1szM4G+V2gCTnk
P20mJHmvXtp15bbRgl3npt2dbzreyNGa3vSm7+1uWl8/liO9tK+FeDc1cK+FwUDKs1eaYn5c0C+d
dHg0iKR/mk3vOZtCPLk3jbHttMgRSxXb9+qmQtZt+2OYlYjpurj6Omu5cqeFyyh5+XmFNz0z8djl
V9ttCr4ncmdLC59ZuKOqk1oOzTRWnBXHGU+RlktHN+U0dRcq6twHuLfC6Ju9IXT5ogxBUtMsbJSv
aVAfU7SfkmW7b7ByR4Ucr0klIfTFYIbzBFm7e6jSdL46nkiQTg6mzTBNsFNvc1gjvVJPUTByWcNB
uwfSHCO35hE7Jyhr3A1SLARYsBpwgLiFg05Sh1SFLJTfUSg2sCCamv3QYgRHRFigdlHDgCAv0ipg
G7h0DPrGdrnzUyxZiLl674zrc3Gg+uQ93GpjkTT4aTqcG7G48BY5R1JoGmBR15Qn7ScrlbNxxdBS
OPueS//KUwtzwOQzEG6DKveOQ9pyEzigpZsDWGtn2kxjGMM4lGRor6rc9p+nSTibqpGQxWEIeSe/
zTho40DzRysvT++ZAGbTmqO9QNTqT68tmTtPiG7l14ZElX3loYLV+wfj3REhtrxKNuW+US1CGSMq
MP3FYuHKaLAY7ZOiFhcLJ0Vx9GvAxVEvYZCXppMQJxqZd7Wf5ua61CYrBcjA3Ex/mK+8P6xY/7R1
/1ZbF1g+86v/uq07Vz0xfb9aL/74qp99nf+BARcGZjRiNx0YK6wfnV3Awkwz8QADesLGW80f/ZiV
2fYHOhnLDDwf3VlgBejafszOLL5hQOeIFs0KaPyC/2h2ZusNGVryqCq1TcQVggccVRnKNzpFiQyJ
P/+TsCyZ27EnNon5Nx9cf5Omhngy42a59zHL7aom9aHN1tL8pgwZvoDAgV0L7ONotEl4VNz/SM6k
OFfYUPdkHw36TsmRo1Kvv/g1BBEZM7LfVhga1wLV5yMcm/63tMXAQTxy/upYbCfqAgQTn/UQ7QqQ
pQ2pcsOmbVDBiMhsx/3/Ze+8tiM3tmz7RdAIuADwmt4w6cki6yUGWQbeB+zX9wSl7lGiepTuuc/9
dnQkJhLIQJi915pL58a81JLlA+a98V/ohJ+KhzwBx+Ho6PIYeKb2cr7+9QkkbNY4qFbVka3meIvA
K9izZwnWltbLffG9fxki/9uR9R9PnMO8DXrEoUjqmQu679frWQa6rhC22XEwGns1htn7IllZx4pn
8PsrfQrzWO7Msy10W4RfUFqwP93ZTM9/ZnXP0AZy9gMnAyh3co09uRHxA/RdZz9Fibr//UWpVHwa
UA72Po96AYPJF2L5978MqERY6NnZfR47yXy4Mhb5cIumEbja6BLA8J9fDXoT1WYTOKH3GQ0QBv4Q
F3kCap3+QXopmg/UD1q/my4LHn9/LXOpcvz9XeHGeFsx3JDNi8Xq77c2Qq2OSAiJj3U0ZuijIs7y
m7rOy43fmHSYiAe56TjOXw24Fw/gxHUFy0u2//E9u0L4nucIKkIAoz79rJnZehPRzsmx7og137DQ
twQ+KvUYyAp5/u9v+p9jyBXmshuG5IDA9XPlp+GgbOtGJsfKnOe7EiDTRhu8wRVelQiMdYzWyStI
yfuX6/5zGGE/lOCtTCkpiYlP81IaJuSaS6Kxi6Hu2ZTzaw52NwyrIgYQ//t7/HStDy0DZXfqaPy8
6Bg+XcuBwmP2URAfY87zSOeBwqwq0UznkCy+p99fa/msX8bQn7oJ4lQcHMfC+dBC/O31yDVnFPZu
x3maB0hi7BZO0PT6v0Tgf9NK/KqN+FwW+9Bn0FwJJJMMw9X6+1jtZNY2EiANpH3SftnNcJ5YOVOB
dKm33YcojsEyjdhygClRQCK2MQ+jy+/v9dPYWe4VwSUT3ULfkOLz2OFwBlXC1XyHvl38uKRvrsLZ
CC8KYOepDH2Os9Ke/mU+/8CAfnrEFlMQsGCfbpBYfIu/PuI+lOzulAcH2Vf2F+iJ+QnP9XRd0WbY
N3ZFpqWGaIYZeRpDb62GbuqPgyzG7+iR6+ZbhXT4RMIqdpWlJaSI+DipOTHufv90/rfv6fLDLJiU
AFn3564VfWo1zLD8DsL25Ps0dU6z7uuMY5bK5CDpd3AEW00JQEx24UN6Eb010YElRu7YpaVzDnSg
jjj07OvAkK23I4SlTIjWDqCD/v67/nPU+oKnScvOZUfyjwabCIhJa7MhxrgsyOxLCZVPObu0evv7
6/zzTfQBxS6TG84uXpBPM2xsWDwUzMzHcijnuyCeiSoucGSfacG4D7+/1ufpnOHpCwhsFqujS618
qeD/Ok4mv3VbZ0yYzol03IS+AkuW0U7BF5YisKzo0Y8k1pjd6L0aeRHuOdLof3mwpnCXN/Hvw9W3
6V4KzK/80DB2/v41sqYyLN4MdfC6oZmOXmYxmeoAytwx7Kr5ji6eeHcjBXUcKD4tripKQv734gUn
FM49k46oTkHXTbfoGq2OdIKkIgWd9CmyTdJ8voB6QbEPWPx+zmz1s8dA9exP2XxBsE+6YFA38gH5
ZYrO13fPfSOYcJFMWvdul8oHGVXioDF9XUUwvsiWrmKDEJlhvgNWZcMCpeB0kzdCv2WK0OrZYBtH
zxUTbIBN/WfuG251KvIaAUqBpP+AgdMBkckph+wMr1n2CGXqQC+sLectCpT5rehy+2lA0V+vRtXn
hJOMyvmZ9doZNrnGEQbwPIku+BZzkkiZWsymj9+7iMm7bEP3J5Vl38K+x7aR45ggt2qIgQwSCSGd
/eAINkPkabbffQ92epHU3qtfD41/j06Y8cbbH6a7tAy4PGY74863AIFRU+m81xl32WYEGnjxlr9t
Oehi2XUhJdTx0KLVprv3GJT2dGGdyZ7rehpuPh6vkoPeWkUk7iq7jlISJQBkHRXICftkiTy6pCEM
kC25EgmV5o/ZisDeMxAJZigkX8bXAvwYkQ5iNEECZOZ8gJ/Ks5vIRGjXjRDRI+EczpcO4qFBWjVC
Mzu1AH0kDp8zkHF/kRpDHha3+L0RYFXAQEIqhiseZPOKRr77gBPUfgI30lgrw+LZ5rYVv2dhbu1M
hNpvlJnIOuWlyZqVivP5zh0odK11Sta36OvxJp5oSm48x4y/ZlIzNeG2ejYXXO/WXsZhPpQKXBzC
7fUU+TrezKPJBgak2LwjbZWx5OV6viAqIStOcfSaVrrt57vcNWgczTn7nC5qEU8l3ABV4GSYAekx
wLY4Bau3aAgFvRaf0Uty5njbKGwph46somuMZsajRDS/mIahWIZGlpxApW6DmUIdvf7xhhzXeqcT
qv3hQGBW3Sp3PRllcxfSnD8KID5nmidLJnWGrAuB18W0i/nU1XABUUOqx1B729JZfL+ySC8TV1sr
5Xo3+ezt0xjWXk3Q8F6ATXlFSjOsiDbCETJhtEgJDRXGOFN0tKy1SQN/F4wY6JymII+Bp2o9B3EP
rq2YTokZ7KIIRwOelJIoH1iUkYFDNc2HYEU8W3KCcdqsycvINlO/BNAtqeDadV4bek4XvMU3zUiO
BB3xcdNPvkOFxCK8to6fpJI5QayVBYU1I/s5ddeVRuME5IG0UtiH2DyEpP+NQgoU0X0bTe9BZb1V
ndFuE7KwN5NE+G9Rczoawn+pF/ceHf4qW0+jz6rWVdZXEJCn2fZNQpNR58kYN6EjH/tencvCC180
qgg0YNN4irKcCdhZ9ki5NV3L2LYvmETrOzPO2pPRE8kzz/Iq9erJr6BqJB6+5GUSCdsfmDuqw2SW
JLYVqgeBOIV2cjJLpzRXygi9q87N+EJlBqWaeq81P8E2tXfjkJH7oxF2nrFp1DdslJxoM8ilceaJ
7KmBVPJEyXJ4mEqX/UPZVn64SD6nS+pBIVE5Ag8nJVcwyeOGlFtJzkwd5FyUXfSlCcW97w7DvTdM
09aeu267rD8YEsqKCLW4qvPbVlMU9HjTsiOIILYCVloSLDixF0l9mlVpIdu1BE/DVFQMeBAUK4IX
Bt6hSjj6oEJINznbvF0wC2pdQ09Jt6ms/KYV+tnLZnLNaLRdO/UMwSmELZBsUEM6yY6eJlYIsCs7
xJnurehgl0mvC7/oJBzOdjdudKyGUzJ0Ars1gVdfbYBeauUW1gIDZp48FkETndDhY7C2Br89zH3O
wEzYO3BEyIy7bGq8bT41JHJgCRA5fpnOKfyf2hlxs8DVJSktd70v4zAH8164MXjZbsBWVHbsx0ii
PFTzHFyPRi3vGjKt1nZZVmtD196BE3RwCEbTQoFrds2PyvL9bbUAu2ttX7zcEZdANeSQOUA6qSMX
bGEKIEJeFtxlqlaUV21lc/hPIocyRWM+GkT2rk2dBSd+VMziLo40FmF8UXB4nW/jLNo7D6DAcayL
duOXpHb4kiGA4wW7uArd/eCRciCRwm+x3TtPKXCEWxDNNu5rMzmqpLYuPMF4Y+f9uu6Vue9dl4Ed
FBcI/YRx54F1G9aZe6C6b18FsLxXTUXIpnJrc5P7Q7nPBAnw2dz6bx2B22smmnrdtzT51r4uweWk
BObsox420qoYaA2FrQqfCzHa153wyxsxE+eD87AEYtkaSbGdUqN0FuJqts/A1b66qaSIU9bhGT+F
X5KN4mTHyQimH5rjODzfoUPfZJC8Y1cBLXX62azpDtj0pTLpXnNiX9KhUcqo3ixPmTlp3i5dXYYk
z24r6eobvx3Hg123UbCOA/+Qj3NzHHyS5BAa+OeyHtUl6ZDsOGGfvy9JwCSeVUH9xQmB9EuZpD8D
NwenWnm0ZHFZU0tKsubZa6uvOR+9beqS9kHgzmQNAfLv3wQtCSABRku6adWxl/VNMr1r8tM3TgJk
AiAVceNw2fnFY6CX1rfBCMi+IwUFd11gt9siDKcL7bvyHS1mf5rHhG5HwBoI/WreTy5+Khpv+tYU
ffueNClzdp2xajAJgO2CzesQ9uQ+adEVXvsN7ykIZuEUY/QzMgAM6BjJOS+2LjgmaeMnPLziMpLB
fh0PbvdkhKp/d5rYfw27oClWC8ki24ykw1H4dvFmevmaikhxMKQznei3BuE2l/2XSaOGFmlOBiHo
flAi9dK5HFLYVhITJMpNb6OzmqqGVauFNjbafCs9HpwiERdniDMMZgNrBq0scryzrpOS3WUZdSsS
/MaDqRYLYQN7gyADq2Q6m8j08e0EcDRedByRwcgyYlIdYlxSlV+HsAAfEciKXZCScVKxKOxtUelT
hdD+W8XZaOmOZOR+5jyFxo+/Kmiq2VJREpfIq0BAk8o6HqSw1fPkWvabYVXGTwvpx5XyccO7BTAr
k7z6/eiMAWEMMUr+zm2+qsqJ2U4KGEht/MTGmKBmJSFrpPW9tAksp1c+zUyvKlMMqvxZuAXAX9+4
9/oxhSJfzGvkiDskWmThFPhwMKnlq5HNycbzyFk3iwb/FGds7DFOuQ7G+D3NLHSuBudkoBq6ZKkM
ydMyLJImhh8grII9Z3lnXdM02KVYjtdpLk9Wi33AjHtzlbvdzg8J0cQCZZDQznAWyWieJzcn/sjE
ncoHR2Xn760J2F6eTyB6dTw+1JIMR6vzwwuB9j8RLsMfnoljlX1vnWIKu9uWatYpbqbsEAjKA9bY
49Ssmm5fRVq8pxqzGmd8Vh02QiewHQ54nLje5YPGC6lH2Fk4ElLy6mDfAsjnUC2R8Y03A7KkVeSM
8uA2xJiJvPc5mlQECpF2brEVvB3NVmCzSFDF6faHboxyWxnlvDdlvHBogq/NZED3nip5hldrrWYa
HyBU7jAov8XS2ZUqwqnQBdeQOghWr1+HfL7pUkWAhnyqGgW3u6RghDvhLJv5J2TCZzMI7j2rIDwj
rdZFQliuiFERQr5feZokY1e067lZVH6G6T6VS0KuKK33MTDZWBkhk3xkHTPZ6E1giV3SVSgQvAGf
nfyW94T1WXBuSa2CwLgNh677Mtvzt5EgJpl0iE68LAZTH0zhF4FIj+Cnxk9P6HeAG8Edj8vY3pvz
tq/jlxHM4YGQlSu3fhJ+3yEMglwdtfGDZ4fRwRuwMTR1370YVgNVf0Bo1XOGueq6xjigKlhec3Bx
Lq6DF0k4BQ2lWpJyGQ3NMa4l5dEhWY4ThISP+xJj4VagUXCwqMmZkBHXaHZRPt67lgy+43SdjJNR
ZRR0VmnQ+gIIqTXYZ7rfpOJCYOjH28xqls+z6jR5w5AtBwoXaMWOIRbBgPZ7SvuXqqaTEFyVEL0H
nA0bcMp+6ODZnWdca2yS0OuMMqlXRkDRVLYDR05yoNdNZykiJlL1s1WSF5Cr0mIg2oGDiOVzkNqQ
wc6xKGTYd5uS6YU609LTmMpOvRIDb8CKrTljlBYBGPE8Xtescc9+raaLQdboGj6RsdVTLcV1Yrhx
v9XBxLGj85iWhjax18QlczohuLn/kczWcJPIybwSZjrvzLBJT1E6qNcQ8b67CR3PvDdbV2+li0ie
ehfCuLIcpHvRUb8ceQMNzT9yq/ZLXfRsHTJDin1l2s2RvT0fTfKhARqHAzrtWSR2mH04X8Gp+iqz
3NrEDdu/lRNVt24Drwo38bGoaHfOLPlHK21ZSFtbnezIpSiAOvhC/CU1gqVT83G9vnKM7YRy5Kik
Tc+GPNK98Jz85eM/IUQXsIrk2A+XPth7Lihny06rtzbXnMHGxqJK4NvDzTCz7TE4bNLrmQv5EKQ8
TATDUOojXe8+CsWkNNNGGUsAdCl14yyPK/Kf4igg3I2vmEdDepKzLkD+ue2XMtbcQJzwicwjM6q8
brx148x8yTvBr16kgu88jM0RduR4m47sd2cy2Q5z2s2XsZomTWgy9wUOXD1WLse+uo+qEidWUu/Z
qnG277rMazZ9qoYUIjtVEYqXTAbAJOmvowUvnd4FOKlEnjP+xWxcQRKs3ij+xXuRJlQU/fkcNE2L
3zsLNCUZtOcR/Ly53Ol0GJyrrNbi2kUQci6TmQ7Z7FK8UnN6+hh3BoanHQkqBtt/wDWwSea7SLeY
fntyDPl+EcwDg+YxRRGOWXdZtzyTrKPLhi/ljt9qvAbOzWOjSLl2CJ+9WIVZ7OGbaCApxXzxJoXF
HaQmBE4grtJhBGhH8NlBv3xglsiH0AqMbRD1PrG06Hu0R4QGYRHiJRf8CQqE5ugVy78tNU/LlOMS
P2F706Xng7YIvAJ3Uw+GAEjsEiSTatiQccu4jwy21yahm7yRy4GfTEH1czYdikoJo8me+dBkNMo3
SomFDYXH6p+0hQ47MAd16iNVvqlIjLeLpa8ib49X2LE7epODVidVmeVb6rWIwurRsOHB9ZlANZAp
857DAXdYIBFdsgfDlB0w2oU93hjrinNL80UHy+PNyTc8dSWPqW9L635INUSv5YW12jT6ns959Vb7
MZceu7Y/ZXpSR5DSDMjON9q3ecJoLajI6Zq/CxqyKJl83zu37deRSWJupatvhfAD0AoKLETfqJPQ
/DpaK172kTdQdVNAxaII9hqs4jYs5XSxKYFfqrxXr82AlnU9y9k8Z6EFZ9mW6uRmNt9cc/JxN8VC
4RS2S/GDtqi/cZdRMGB5uHIrl5ICbg0Si33Efash6Bgl3izeQ5FUuMF9o0QjUvFOlw0o1ZLTKQpA
5sfA4UlBCTIeZw4EPz1VccP4GhmDjSDI1HMrmPShlZPAAJnnYHidvyENjGOfL6P+hy85JxO3aY4v
LaGXX8ceKOaqZUPeUEqtwm3EtoKVsUqAf7V9cR0NunuM4Ut+r3pH/YzLEfWwG2UT8eqsTE481LvJ
9Yi9BIzWHPugVq+JdN1i1TYwCTZeSYF7k1VxOf1Zfv4/R9C/OIIsFOe/FTrcQpBvSYZ9+xQg99cf
/qV18Jw/JOIHk3QVKF9UsnEZ/beKXfzh0sszwZ6yZXDtX7QOjvUH/5ekVWzZJgUr9xcVe/CHR+9R
kvqGaPYDQfkfqNhpOX0qtUPqcQBdohLnpV6axp9K7bnd8o6L6eCCipo2qJRjc+Nmg30NGhmtEc4b
gjpzijf5btCyDqieNcxBy+4C6S0JYJBYhLGcG3TmbiIaYOhvIGptmoC2kVZseuV0zidTbJy4G0m1
oqLO7t0AbJiYaM1mmfEuGHbLjsubJ2DdFj4Ma9sk0bw3TKt8btqpObFiRdd0vMWWyFZiwS3DxhWT
AUZvAqJGF3Je/RBSeC0OAjWivzFH4bFMgXZgS0AmKmlVNnswUQGQw7BHYFhUHBBsxz8M0wy/DTRW
LiN/8+JOVMnY7QbOFfhAUOmm1woKsTZ7h1Xnhta2NAb3NvBJbMasAwamjPSlH1pjb6pkXitBUWBV
6n7c+oNKqeuHSb9G5BkCSR86UpfYymV5HgC+qBTVtsylxtzwmE3DQy9J8Lc4FZIIoMKTzsFCWrxF
NxWsiD4xT1SC8ltNB2RHWgmJuHNW3iad39xEynesFfZWAJGeRVQd7oR1OkTeDvsUB3pARBeU26HY
Th45VqsmrTgMFq74YnqevuIU8wI3Qz+YbUt1wYd0gt7XSMJqlXd+ui+azn4mMMtii2/7+5wN1gii
WKmLA/YT1IFIiftgHXERed7jxvShNEjlnmxjED8xghVbJzc5Lt4S2V5s2sGpKWGIW4dko5LsF8u+
No22ezWJz31qcnu86VtSqGEIbY0WNg+keQxfqLT3djFmpyBr1FVA//IOA7FzSR3rSzw4xNeUIuUk
2U27AkX2w9QhHpWGmx8GbLwEy2uohElyT/6MuKFI623U6AxHdMT7NLH9LRa2YR11ZPgpeN/LDqFU
hyRQLofSnMrKMHyDAGXsSsdRJQbazLxnkJP1h2EU+7yZQ3wK7C39Naq4tuVsZOHelYy2tekF55LA
mlXu15LEu/ZlzonfnkfP2EVIAqlUEHw2tJFLpE2oMGmY8SnrI+PF8bzwWGXRwnSrqstEse7k+QtH
x4gmpMZjv86cJrq2+5pxw7AdVqOcrH2F2nPVFVG8gRei0nUlO3dLO3O8nwZN8HcYOyVsaSefQvPJ
V8BLdwT2DJTPXXN2ZLdJhiiM/PtBsjCCXTICv3uwrNQdHtx2QSGsgNhH5rPpMBa2wk1izpTCu9M+
KtMvozPTTofhT7wKGd8s2JmMJ67fx9cQlq0vgb1IM7KETtW6UahWt45JtO/LGNhFchxKi2DoDHUy
d5OgbCz2TUle2UMfx87woNO4o7oThoCBromI65PXFDH6XGxAPi2xUpFLxBTH5GDe9O2SPMUwC8PX
3IzDjGg7c6myG2XO8PzIqxqn2eS4znGG2/cBHuGxR7Hob+scTHx4mLTvvLJNGvQ3Lw3MVL7yjIKu
X7EdLU+xLmzc2YVKNXDbQqoUREsJR30ViU6rxyLtJMfy2rYoEOkGySySp/H/Vur/J4YHegqYGb+R
JF7e4uLH32xmf/7FX0u0xHm7kDKkzdK9gDpYAv9aoj3zD1xUCCcQBbLg/grw8P5wXJ+WvAd8zrct
wV7hvwEeCBXdxQmM4CtYMl69/8TJ+7n9T9+f0jafg2oEn5n8tD5PAfBqPS1aP7Wdgq07EaZ588vT
uP2zr/6rLuafl0CO6bo+hR6+MprHv28BEHssZZxgPvTKXqWzvyJXmsRQHun/yED/P66yfItfRHAs
J+PoRlzFK762xtdy/KHdfxH3/duNfFKBeXHpUGTnEt1854m7Kd7U8/vv74JgkeVTfhUn+D7uE+Zc
LH/0bc3P8tAWBkoS9nVz4P1uvpUItUh1EoO1pQI1H1wFHhsfL+ecrOMwzc5hN7Y2mYTUJvfT2A/7
uGqaZyuabZPQ9JZQAO3dWW7es3vqx+EqaGRMHa8RG1uPYDB6pR5Qq1Mn8fIueZyWppeXeMm5lT2N
8JKyvl8BFvZbwNhmf+hIMsFEFAlqRujZU8OLLqwbSxYd8YZEi5RM0x0Hd5F5Z4EvECUHQDVmzCm6
iNqQnLQyPE+CFmZkuP0ZYktHIumoCabt0u6qC/L5Kdb8Y1RFJN179Tdp5R6qoNze+gbJZ60349a1
2isntfTTWEzO3YBvfG/QXdqWYPEpSIDhyDrT2bUpCBpvrMyLTy1+m9jOSEzK2N/bHmu9w9HtypuT
aVuSSjvRmWzNi4KJfigp46/DsovuVNIP3wIN9bef7Y6qrBqhPvZ4+Ix4/jEwHb9EFZrLDRuP+QkZ
kWsD4TV/NM1oZOzLHP3TqJ0lwibJ9HNgxX60G6V27nosaGtvecDoLS8lBXW9QkEBB3wi5zivlCZ+
lo4Erh0I6QpAE6tkCzsXMrSHVyAxrpPQ+aFb/APDpLvvyTw+ObP1IwD4+DpaUMqczohfdAq4T0y0
aMGp1Oa+GJwfS+2KVJShng9JjScvQYZDQqeaNSAcPi8f+R7J6KWnPHDb59iYvHU21t4597uIs/Og
iL9rsDHiHYBsZiXHkMybTdBUzQ7/k9hjPJtp30gZrgM1qa0/ToKSWeaHJ5f2+oGyJxewZrmu60Tv
h9xPCc5I+oe0nLsHDaWLqnCwRNWC6b3LQsjyIlPpCQEahFyj7LY9Gq8bP+BxrmrbVJucruvGYu68
1gP5GccEQcWOjCaQaiN4YbXuGuoWGNdCZDSxeEiKLiWaZ4jdGyszExJXQrE3nUa9K/CSMCiJu7u2
hoBucBohPllcSR08HOXcTBEJT1M4yTXQTuc0VU19VRtLGTKf+6MMKnmrDJvgxiqybz1iW68Gx31W
eU0lA5cTVhG3F+gkaBUc64YIh64b4d6ANlDvGq0QG/eh1Cvb6Ix9iXDjp5Ok/k8aUXrdAiI+N4BT
36NAELTT1Q7wc98XbGN1QOc2WJ6HAmu3Mefxe4aqAk5PP2bbKERVZLbEYOZ+YF1lYeg8UuWbt2pi
18TFXHNPfAYBLVj4XnxL9Zjm3OhO5LU49PDW5MbpRgpwXtzTUqUf+c1MYUrWeZdfd/Y4vDW2XVyK
LgxusNXZj5TrUH9gPTS2Y22658EKp1ugRPMOe5l/m8RN8TZF7nDXTNN4OyaRvh7bWl6ZI4Wvtg7c
c1pRLzVrt19DKJMPxGqTLIiME8I4PbW1KywuUIPxJG/GUvqumYVXrKCRk2NUSOluUOqVuHM5ITix
JHo3IivloQba8N2dZXsweyah1MjbPUMDmRHn6F01Ve2eAD1o6m0VtxtWFWxLwqnP2SBxl0VlHT3O
1GbCVUgi91IVj+QmCWBOIP6ZT3zb8NEyy/lEkHV9pss/rTNXxfU6kYUA7JwnwdFnx7DD3SPR7oTB
0W0DqplU/YC5LS7hKI3hVEqbMUE/j4J0IPQW+HZz/LP+G9X+tMMsw4lWdQq7qsiCda80z2EsZ2Dc
1DNvi6yp32HWaaaxPr3LIO3to0RMa80s8DWOg3lbkrx7gL/c/wBSMe8s9KHnj+rmUMaZv/KRQ0Iv
K813zKRIgzKqbD/bAC3b1ELJRt5LaXophlqFdAGsUsVE35nTNnK9pV6N96D16UD3fkrhiDH8kVng
bxwzXDQUyyVR6dADoV/Sr0n8ospmZ0sLLNXtF2/U7YYqFf+p09jGNsb1efkovFttaN3Tv6VI5UTl
cx/n+V4HXbGndq628WwKnOgLqLGm4SjGpSxXdm949/XRp5KSYlhM3I2vUnHA9pYyeTb9dUB7mLpy
BAaqMYP4Akeqp5yqw2CFrmU8lHThrZVP2+CITQ4iF02i/AQSlqqdV0rdLd3s+aCLii8sRjkfgpii
vomz9uVDUxU7Sw/lw3jhVn6x9wbJqWWuOi4LIk2dxtlvV2ZD6RmfkvFYxRLxtUG2M3x7kCWlR8Oi
y+zo+0ftNl3qynkj3bMCtUo5scVwUIdY72pivfbsRpujXRnp8xBgSS6Kmo5BLY2t6zREX2t6AOFH
p2dZ7DiXYRonROd2IOp6S7hZsC4DhBMR3Z9bu5mcNzOvs21RMcDxvqWnmRG9Rm4N4dIRxY+ENfyI
Qqt9bFM5PzOQwlsZGeGNTrrgoSDwci0dbB5xUxWc/W35otmQcn6LLXWVDUU4/VmjtZQx3mqdznez
IfoffaGMp9yrFL0W8nY3viH/+p1SPaqfk+DLjo497IRTmdd0Lgyix1MmGXvRAGQWbBB3jF+LrvXv
grIfdwZG+C92Nzlf+sZwviRuNV2zUsldVEfGZopjg7g6h26fUuVlDo3mvoRfsiUEOt8SJDJefzx1
7aKhK1vfv7EWZn5RlCx8bXJ2G9ROdQnLpOhw1ZYMxN0IyP3soXbYFkGij/mk7W1FqgONHeHwEnvB
dOqoeN8of0kRw5UJLW0Zy7Nvosc1HJ99he+cZyjm115bqC2CgxDkORbcFRXa9EbUSX4k3Vu+BAon
tVaI4GHbsxhyrOXnn7EWpW1JbwBDKZbowKZSMVF9d2dzaSAgTkyn8ZpJYTpalSpuvGYmQ7l0Iaaj
TZueBSpcl3w8+MIz7EraY2lwlcEAJujDS27sNMKOaNOmckB1nZEIAi/wBjqATTXe1F7L0u1FQCu8
uqSJMM65l26A7ah45ZtRsGVt6o9Bg6BopZwWqYrOCpPE1qJ8JD6w2HVMOOyBkG6cYXPom5oGHw1K
2eNfotUyDWZ1qlF77jDmGBM5KIXx2ApBLRyrMDtmB4R21tOvE2HLq6ndKsG6v7go/L6mN1/19AvM
InsWNEW3eUUPyQ5i8/1DtujkSNEo2oh3MglodYxxaa8MZ1H3ou/axtRS0aOgzG1SzzvJwaEEoacG
IrFFU8OeeiSteSCxLeoeze2qaO35TkiEC5QkM7o8pAmOj45RQzIM6MFcddoAnct/epvYWE0JSqnV
oSWjYx8Lez7iGZX7oY73yx3deNFoESjlUrmcY6tdd3H+YI0pIXk+4qK5ioy9dkvdrGx3sr5OxUQW
u1XUD3ZvI2tPY+OMtuW2A8OxAqwfYUs1fvg1MCLTKV7sDtEKub/qittIN5komTndsG12vt8M25KG
yV4pFB4F+5IzMt0GIXctgIl1MOfQTUEjj6Zbi64BwXYy/+YVxje6czcj/KKdNQ75sm+rj1h6rRV1
0sehjGbKiEZ4YLba8yD6NdYRAkNR3KFY8V+MAn8aKKMSHU1bq40/LOR1G2mA8DVqOJfcysyruF/s
49RIO0s6zNiIeSp1qYooJEc3LEghzfBglDaBavOcRF/DrncPKdyneTV1Y78d/bl8qHCwzVjJkS6v
cis6R4msbosirV6MMC1WrOo5ht4K2UzvoeU2EbRuSKpMj10/zSeLqL89iSLdwYgghGzKsHZuHb+Z
b5NQNg8kuqdbtHoeSp2xyTdylnIL9RUWfBNF+4zcm11fpxzJRRafwIVMtMJ1/R40c342gWzTgc3c
oNkMZWgTHe13Y5qe2+Kd7b35OsrCv5hBR1h1Y7nlXV8nwKysshtu1TyVRz3RD6a41+60j3jRynOB
mhWvPNbihl9xg2X6HXxlTUYcgPAbx9TJXeHqckdyZfNKEQ5h1mhG1vVEpPwrlBHvRKJz8UVNnlCr
Gpz9s1hWSGnm5CpGfnQYi6I7R7HvXKK81V8AYrgHOMHDKXPD/jwYU/pNOwnVy8jkxy0pat32XpV/
z1tQ7OA0nTdkDyVueGAmJxMU01WjaXxLnH20JfvC4azbwoOaDO082YWXb1HimXScsaJfl8b0I+09
/8UqvQL53eyvwzCbd8iqk3XSg+1jjzcjeohytFWdMUIymxpmsiRLDklFKl4lPcHPy2p7mjhVYPiw
ZwhZ/iZsIQHi/n40MhQkha6Jv0JvQeHG3xATx6HY/C/2zmRJbiXJsr/S0nukADCMi97AJ7jHPJPc
QIJBEvNkmPH1fcDMqmR4eIc3c12LKsnKkvcsAAcMaqr3nlu9SJGIdWoxgUXfZddQKKiMd6Vr5Y9l
mpeX7ZzpeynRWlHP5ygZMdWnldMpvmgGhexPQ7eUn1Oboe0cIGJrneU8twr5R5w7nR2nmMHTlRig
p1DaSz6K2S2lYvI6aqJ8Suq0/lJ11WjvKgXzuRcHdZwCBlnSOEjQ0TlMtcWdIbShoE3ONDGVFtlf
HaOXQ693P8PBQW1De+dydJ3iQlDZvhWVSvgkGQdrImqv57IHKdIIJdu1iINX6DfKy7SvGALgMm+v
0duF1wnFkJcYWdJsHMcklzS0UJJLeN+8/z/gasNH4Jvmeh12+SXTez6QIdLdptge1wY2wOdRNoIP
FzQzQvqCu6YS5XehVN+MpBm+oV9+mDuU11uIqv1aYTi6S+qZnb1SxIpXLXuAr0dmKEpueW+qWZOv
AgvBLc347dz3HZPcyADWUBq7CGrcpZ4SqETadgcsjPwRnyye8DvD4gZ1k1p6plAg5ISj/chRh+8J
XoJvQU5KTRW6LwY9/wu10vQd/xYde1vdPjBc+WFnzFH6sp3wnwb9tk+RqXLfpuTKdedh10ubOwbL
ewchaJT0V7gpIrBf7D4yHuO+BHfTgZfUpQtfoaCmmiLL3ZqKuYP9qN9yBnlmQ05vxmq2DjVicK9l
prapsiJ4Ld10XmWMsH2lFsm1RfQWZAAC3T1dUt0CdapXYT8U9wVYGypc5S7P83bfOlN+F8SKdWvX
KtHLhHhea1EvfmkhdPcyGch6pPN9CAgduCnMMbrMzNR8MCpEyHgOZnIlviYFTJsobXY52+2mr4hL
nNtRvQuCjsjHAf9P2aYlOc4ie2jZcb1uSZR03V7dyax7DDuSdEZbtQ4iLKddO8hvkVvYfhJGfLEo
BA9spIqfC7e/pJSzD4OBvJJ8x5T6tyx+wbTs43XWVt8FNp2vDcm16PVCPCHfSzVJ1Aut6oILRmnJ
mm7JwMPW6I+drozTSnGhh13HmQz1VVnU9egJWVbmti7GmaNZJBHCTTJ7LHKwrLk5ubsoXnx3tLAe
MSz8JLS4g3lAqSJrIQ/qPLzZJqcGM9PzFUUVh6Qa7d+sIXTJY1dbEiZ8BQkpMGHHBGtvPRMcjdgx
INqCqjBb0+54a/QYzZU6BQgS+b4CM/a70Xq1OYKQP31pSvWOGsqic0abSOkc7c1ws+HCKE2xsWpB
IyUlJSIkv7N3leBXZAnzFjCjfteM7q96NJTnkFfvSQcuHK3NpqyZU0kGmg1zaELvzHKnumMHI6ku
1lYbEqSEfeiMpfBjFxSrvW1argFndEnBfN/OZSSkF73iSH8w6N/1Cs24uCp5Jusd5/H8jCfsQ2eX
vHOsvRp2O1Bw1rEd1R7NkTrJlv5UhsipcDR5cU52J/TdbP15h/fUUhjDmdabOsSsY++Z2lgV7UeN
C4uc8HFMDD4ZSa9dqS15F58vdWwGRQ+ABx2DPe538ODu0T3UUlOdMsFShQTOnGZt6lsyoeTk4fXq
cMx38O6nv22Ss6iuCU3QhzOXFPn3P5wZM1tXiJfzp5S7qKMah+pLy44zqXHm+o4Nt8v18UIzwrAx
9hvWkY0vZfOfq0qRfj5FIvCyQAFSXTvJPtXpaBJDVd9Wk0YHMZujqy4bxzPrL4OL95161kfcgPHV
WWY0R4ONKTSqSE3DxndyhQZ8wQVa9fD0+Y+4XMTxIpDcVWdxoGOe1N/fz1Hjc9G6uvTbltatPURU
EaEtgutMV2d/nkgR6TsyKkpJkfz50qeeH0aGpq66DG+0ZQr250jFNY1RCwGxL02SCbW4ySA6WRrB
tqKSfIcq1vSmqA02ny+7PCEfrthQqc35ZZlMM/r6c1nRuFZpxywL8j07aHn/RK7G7IcWT61r8/x+
vtypF1Kwx2BCXwC64ugGh8Rfayh3Wa5pzcdar3cc/sFCwZA/s8t8sL8uDyx8SN3gBM5Gox7f0Hn+
129pzd3w1vx+Nqeg+wFmfPQUMjpxNqJMtZxZfY2CpZk00Ir//HJPPbREyFpIO9AHOB9eGlu0M649
iYMuNO5MyF1X5NvXZ1Y5dVP5CZfxlcrg85iDYeAe7ZBjsKEuu0BPph8+oGkksiepzvx+py7IQOLn
GIKuPDiB949LOnYFxMWBDXWoUZQM5TfLKb/9/U37c42jTS02QcHyoZY+dicCcOXOcPJz3vQPSike
Dp4/VFc8iiapDu+vw3UTZ5BM7/2K2vUq7FT9oENNJu52iL9ECjsMYmJ1yQ2BJyfQ5WO1P7ejfXz1
BPgQRijCUF1aF0c7mmFWCP1Ll+QqDWJ8W7bWatDS+jJTEjS6sOfXf3tfWY8UZJc6CmrK8btXc6xy
Juy5fl6MFCjWdAfG0D5TSnx8FgUzdBPeDukBWFqOXnA31FriHTPCF1qCGJuqjFe4/y7thFnG55dz
YiUuwjFtkFw4kO2jx8Rt4nieJqf02drQFyvNBUHBj5VMnj9f58TPpNmGrmJtX6qj3+HOf8y6rSpP
hSvt0p9jdSOzV8VBc5IWizT68PlKH1mvDmDZP5Y6+sbSowKVDwPM73qXxn1hhB5JxP8MhcU83Rfz
02RSjwHZDeS6Nog+V6Fkf0WTiL5/1ttNwvR3pze00XIpaIDnBtJs00kqeKnkT4dDNF8FGedAoy4E
tg6mRZyr2k2mt0l7sPtsvB7Kjg72BGFjRZsNtKIVz2cu1EAoefTV4QvOXE/lBdBwmR69fuRNKcIt
Ou5pE7Uvbl6o11rv3E+WFb/mc2cfuixjfpqhGYZKs7UJLGZmbe0tHLyxyWRWq6sU289THnAwaq0I
Q15+Xw3O1RzQWMrLtN402Lm8Oia6LpCJwDExlKipe5LIlETpVqNRGj6z7WHdtrjpWSdZ08KzL1MD
LUOSgksb2a/XbjisZptEARKDM5e7pQOrc+dG/W4vEuzPn4ATzxr7EtJNk28WJf9SJPzxrAV5X1N9
TNyXhCS2Hjnpnl999MNEYmcjOnvwP1/wY8EjBDARw8RrC2vruODBPdj3Q5WXvuu08DnjMt/UYNwu
LVG1u4DA+8uI1usjnNXw4vOVT7y+VHPqwnV2oEIcv74yJLYh6qwCn/80fektMkhr5j2PIGWSn58v
deIiEXiwG9Hr4H+OS0fmopw3p67w814yFcF6KWnXknuGKVTurSaNnVXDgB0Ou07T/vPFT1wndZWw
mIVzMkBn8v4ntVHP0nYqCr8JynhXD8VjuFBZnGSSf10GGMsmpYHa4HhlHoO+6AE1IYiHzMcc/DJN
xbDWHWI+ZCbEXz+mlBsIphBGcfr4QHap4B13Yd9l6Aq6Ac0vjVeR3AyDaW1pPP342xtoqIIL0zUD
VpJ5/NkK46wqjKzmssxc+IA3ipIZIjOdJhPpOfbUxxeQxShtKA1MBtrHn68abUhkdTlXphiPkVBe
MJL/SEbxGA7WmRpkeZffV94sxbHUWuTaPB1HX0qiIeOpUBBiABDYCHqlbmkSk531M4xbfLcZGU2f
38nTK7qUoqQQ8NIdf16MynZAh6R+rfWH1K1ey0l7FDKt8eVYGVRr/fLzBT8++4ZK4Q39haqDFZe7
/cd2ZsJFg5Nhpz5ZJwfk975hpORsqmeW+ViULstwNBQLCko/bij0jjqiIzVSn6jTBd0CYrQa+SJ+
fjEfdxFW0VSKDaBL1gecDl7WkTBLLfWloKNFpwf3R/fLLqy7pG4ZqDuEr0/lmV1yCS758JQsGwdO
NBOG0jFEiVgjvHoRzQTXhDgzZC5tuKJKMYS5TOnngiF2M0FO97C2E3MNxLti7KXau3asw33GHHmL
APZxnsz6HssMHKCqojhYyoJ6sQsii7OeXB0cE95988xff/KHWaKDGQbi7j3+YZAkRBmTjcynO11s
kslNDspIn/PzH+bkU4aukpYSIQIfSs7cqPmMhGXmF62NVL/sfTXVHh27PVe1nPopyOxGVQkiijPs
0dNsZ6Ko6oKNaKwEQpYg2o+WOm4/v5pTO5BFCYC9hEM59+79KjOAwTHslBTxEN7T3uYzhVUf91uT
fcdZ9/dVNGdGZKJ8Mhaa4fEJFUqNBX+ZV3RKgx/LvZOxdZfL4OXzqzr18iwRBjaSXA4Gx4/x2JD7
O5e8PFlsOrfppDFiC8wfDFvKrQxN523IYOHRLWzOfKpO7Xm/E3hoHJ049NA6VSNh9KkfghFvCwUT
SbitkucqmR94Ec+sduqB59ij87BzsvzQJANbhIQUyIhfhVW6yy3Tvht0+Amf38wPZDVIhSo30db5
HAlkzkf7qtvpI9aVOvWdblCf40gttwQKo0dLRJ8xm7OHp0RzylWHb+Wmnor02sxssSNoDz4+OnoG
y8TfaTU0GJyU6DG6Ljl3utVO3nmbEzZvJtTR48JHBo1qDnnO12Y0GBO09avWukTFCKfZx7bzQsAx
0WIkpl1mhYif06Fv9oFbfotQdMzWwkkYcmNPF8n1rEmpANhzHZ/fyBPvGjNtSlAbv89SH75/1zKb
vyEeKbeHYv5RzVq7VSvElEGGfmV6/XytE7dD+60xNpdGLVX3+7V0OFEqoTuU9oH2Q6XhsM5N9RVT
WuHbbrGEoFrtmQrjxEunaUzsqGj4Yn0osXuZTaMMSy4vMb9EcQg3C9UOcww5ewKOwlMth3qNGqP3
//5aobPih6Oy0cTxTmmQVRRLpyl9zmrXuPElXensjm48+exp+Dw5ZnimtDn1S1Ky0QYgLsVlKzu6
uxbTxsaoS19Rw3oFNR9VQiHauwE8kZ9bHKQ/v8IT3xwukBpK8GGjWDx6A/NAGlFccmvHPmRyYchh
rdZlvRYoYv+TpVw4NY5FwQhY8/2lVbYRt3nBEU1zy+KWeAS4CnZrXcSdpp3Zvk49o4IXavEhLJ3+
o2e0RxJXzHQG/CbvHuFv/TTN+pE0JenFYX3ngJ/568MRGximC93UdMYnxy+gNjJr05u58Gd9RuNn
D/eyk+uKPsCZhU5szLTUVRMSIWWI7i6/5x+VaDXjq1cDjoBZaL6E47hz5vrxzCMh+HccFfTv1jh6
JlwlSRPDYA0E/Rr+vrg6NGZj3uudBe4tG8gnDVVMzIOs1o2VhE/lICHSm8xqsfylNP861JBFzKTX
IGlYIRkRtBLckli08kA+ZXSnuyEE9gkvdVCpxS5vEGdxup1WyGCDfWQ6DCnUEayAtnAH4c9r9zgM
EVsVGuSrMm/kTu2JVfuNBr0BsU51WC4YFxI8bqLRjnbEsk37DLTDdS+i/KrHpeU7qfsYl2mz4g6n
25xekfQihII+4kRizIa52gRdZCIWTofL0hAxPMKk235+e089mwbmRY3nRCw88fe/IJCyup0snk1k
wq/12L46UXVjCGUr8hL8Bbkin6936g2n5qbYo33PQOhoPTOailqEU+ETsrH0nK4HPd0PbXGmeP04
VlvY5Ay26GUu1uGjZUCDRUKObuEjIr+rqliiGXTe6vSJIfQVgpRVZ+rfQlmcOTKJ0+vSpeWOcrg+
LsjcCmBlNZj0RMpp/hKNxOY50lDuMLqo2QbNDGec2swhB6V9vc6IkWK4XbCR13q/N1H5m8mg7IXa
KVutNYpVgDCUB67aMe9kgu0m302N6JBhRAoIPC5cu61m0Xux53WoBQ96CnHHmc3ag1FgpPj/MdIn
/D1AmqqfeD602+R37MSIWR5HF/99PpurqGkTLMO2/lwL89xPceoXt0DFw6OnzYBX+/0TRsKqmRdp
j+W4fZ2YLnnToO5Sre3PPFmn9qI/1jkujPqqz7MSQKXvmEvGAf2GFSFcm88f31MfRAuuLnMF5m0f
rOBqrVdlDWDRZ+jkrKYFLqCSCJNinY6a6Yzp7ORi9Cs5s5B7+aHstSSbUZHxriiRRewXiCO4fFsU
oGip2/jM7Tu1EVi0/flaYNn7UPxm0ySsBBWVLxN5B7rUWsE0eykz+bON0SxE1pk7qZ16LpaZNwdY
JAT28ZxmbqqM+0udlhA9jMtL1w7OLIe9Ti9+XQol8o2qhs1SueI+xhTsTyGmhrCMiysndNKtWxrT
k40lCHtGEAKX/PyXPvnnsSHSRqJ/6x5vjMMYNEoaUeYMdfVTuOFzpPcPmUBH8h+sYzucFDn+Lpa5
969H0ytTVKHH8zmJVnRz2tdiUoZ12ckzH9JTZesCoafFsvwv++g9FIOLgwPtpd/iGYkaJK5DcSdL
kwgX7YYc08c8c880Kk49wH8seVywJrORodFTc18Zxh0BSz9dI0Pcbh1k2Z85c4hTz+8SmUEvmmAM
eknv72O7xBBhFM/ZZvTpWxtVv6D3Wiugdc6K9m24Wkg+xPepxSauF6+Boi3KTInoDwjhC3mb0UtQ
w5/sdBwLuNrwGUWtfAhnF1B/kWXExDXOdrQH59kx2TVBTzZL9HIzElK3tDZL/Zc66NhZIBeNlfot
KbtrpDjVhlyen7HTD14+iXjT5ZP+UCG65mNPPPXnT9Opu+AuTl1aHDy3xwPYLKsgE+BP8Odq3s/t
rHmtaryAebmgZ/rSxtNwZsFTP/HizEIoY9NsPb7tVaKFU00x5Mc1dKC+6mS1/c0REiEYPK9ZNOmf
X+Jv7cRRQYhiRucCeV04Zh790qEyZUxJs9y38tldRUNnPRiR1q8KMZkXUZllz5BLIQYZKCd/2wUc
GATPeTeDkUTSt1MGILhnbsOJ+06xsVigIZlwnDg6KLkWYIJWF5kP5NnYRHKyroqIsnFKyuYlIeaB
QMvo+5kbcaKJiSqBrs+ya9sfzr7haM5V0PNGN3OAlFWExhZBqtg2gWx2pCMIjycF5aQJsDiU0Wpi
JoPzwjgXGiBO7JWLLxw5BukWDNr09++eijTCyts4x7ecADz77WuIBZAqtNWFecGdsfdtghoZixU8
0YwmsqbkzFEhf/W3gxjU7TQFgKEMCm+9ndUvlMXFLhp4pHBMpVtEfeYOSf7PCTE2W3a/Mawk2qAV
NtZSKVo/sggAH6POXjvhhV6m4iEFgXHDa4sJbeJFeImczj1kqv1VBd955mB+6vqZgOFBhzvDfV1e
kj+OQbTbkqxpBdefpeMDQHG0qNYYv8SaEm0//9FPLYXwGq0BbnQ+G0sV9MdSDJ1IDlk+S+DCo3VV
O4ubb6zSgxtl4cvna/3+3Y7ftKX7Kzi98hk8Pv4XipV1Qx5zOOjB5nkERk6YvWZD2wVV2UNDz7QL
DWDHbTvqw7WuK+Gd3sK5MURW7aoC8NrvP+h/QEtnQEuCmRnv1H+jBNav7ev/+if44fo1//l//vfz
T2LrivZPgMO//pn/Yixp/yDUBzoCI79/kpT+DXAQ/zBo8KjL2wtbk5bif+dJGeY/+C+WAtTmxTbg
kf+b4KD/g6po4UosVASGsH9FcDiq3WkcgHkilYYHjXkT0rL3T7Wj9d0cg3f2cejjH48ix0tCfE1/
3JPbfz64f0IcPlRAlHNc429MBIqu45iIoOtrXZRhgP2fgxffeBd76BiU34oWFCUKEbEHdZ2SPjq3
1dfP115+r/dtDBY3LeSPRHdw3j4eQDAJhI2bOq4fGm6ZbollH9b9SHQU/cr0PoHh9Ir+vnK9pojF
upmn+OdIOY7TR1qCpFWSgqYuiXdtj1BG1Ep9IMwjwpuKMn2VZGDnsWxVmwYM7VXX2MF9jllj/R9c
BEoaZFUuQztkq+9/J1UalYC17/r1POobtB7zNldoJ8f2MD3VIGZWgZbaYqPkEOA0day+ApQDOFeS
dgCi2B1vLXJrbxfboaf2c7xz3QiyIQmY+9Ht0y1FkvaYx127nYoZWh75GfHu82v4sIHyO/ClWrpi
iI4+9M8byIDdBIaC9k81rCVsKG/s5QTfLvn1+UrLrv9u91xWohgwDWpSokKObpZJrCpxfKzUo3SD
joPhrbWc+iBbUd+pZpj/bTOO9Zg3QbDiEf94YtG1pihyJWO9MJZ37CikuuJjP9PiOHH/0EOgU6RJ
y0zmWGPkSraLDOe6L8kFJsIw+VXhNPTTxnn8/Pb9VpEf3T90EGjrePGQfx9vCklIz2rgGfR1AiH2
s93oG9go8W6a+OGmXKDuQ1XQMJps0/upN51LTpQpDmYtuI+AWl7k9Fnx5S8OZaun8Ki0GPJjr2EW
DjPohGVGunDMs/nUhzYqRVKaDQUl+zDj1g5ZZKwMHU6VHvuNbjUvWOfjM5XDP5v2766S8SCCSZpV
HFtc11wqyz8+6IEeZF00A6Qe8EoS/FsOezsMmr1SS1qLKchQS5S/xkwqazOFXMvDm/hZTiOw16p2
CyBXXpMiiqIawNKaEAlYZXoaX5vuZHyzmRS9mLW1IdpMf9Bc5tZkYmbaSlpB9qirKakQc0wXqI/G
pygs9HURxtMObZiW9OE3tjPk9q1pEiSpm/ATyvKCr0vkw/XQNyK0Yl/BIYYLJM43kU5d0IjSeZSB
CblCSfJ1odVRi0w/eIP5aa1y+G57jmn9TZVpA5YIkjQvYX1luz5YKtWe9GjLwEtjdVaZrVrCxP1U
lulz2xTYMomvLfJJuTHdavoB+rjxnCwCh5m2YmcGWKi8xAK2MqcV8DB7RhkcCfURRVL+YodR+qvS
ohIlvYqnbUXoQBGQb6wKryyi8YvtFOnaztGom66b7ZMpGS/n2rVuLIIx1q0TF64n8hgCMonH30FA
m69q3WyUESR5FKQ/lVRxrpQiI9o9jMONYstDnoPVyyyt3qS6ux97pbgugyoAlQ0iywslfkZEFTvA
fJfL/VyXYC9XzD9hA5Z0tbVcfDUja/DArqj7MM3zSyOopiclS1s4smBmr+lsBxnWwUgnzZUTapIP
YqdDz9h3BFO8SsxhtwRvN8UeLgD4QaI8HlNjW0QVT0SPFLCrhXgta1lu0whAuKhGh86zXsinYmqw
NOHK46cZieIbMe8MU0eIiLjTAzJn2Nv6fYv715uIc3Ggsug/oNbka2lp1R2GoqsY8MZKIR183YdZ
t+6CdOlvt90SO3Oo9ITJRGgYJD2MIe564r1C61sEYcWP2la9D0g13STSAkGfvup5UawH7OkrJbHc
55ZqdCuk1C7tsRsOhZm6Xkm69oo4VKLuk1rBqYyL08YPyhbVkbieF8nKSMrxQoGHvkubsQDW5gRf
lSqa+GPGAMBcahCAshhzpVr3PFz9YK/5DKXbOHQsInGGOF6D7NZ3smmUC3MusT0qJQbV0Zxek6FR
7wifsR2vIF1H98iSrm5mqmO2qUarL6ZJM/YRXD5fE7Hq2yWvi6VMsPhwGMKZwYxEELYX2VHtzS0h
sqOaFG+yN8IvSaB1PyxM6F9EL4dD7jj9Pu3dFj5dhYtUVapd3abBygzUft9pvF+YUSuvo6kXwuNP
7EbbF7FrLzkeNVrPXA3hzisLaadXiy3in2iPCaTaGAA2VsnUBZ4runinMRi4jMcSvyC5G55Z8n8u
xBmCDayxPrgVHEGoFNNOsRDM1A1jDEBD06++lUN5rU5htmag0iP/JqBWlnq6/n0yj0O+HNrMiUJX
u2qj9oChuGJ5sK1W3wzMWNbgHaeLuVWbl9kdjBsU8er1FKv4TtMAXaqncv74qSXMB13iLDhmJ/It
ssdwa5Wx/RwBm7ssODU/Kir1RVZW0U3KJHwVIADmezGonoXHlb8OHBAyLXqAGxjQ6X0WGvWXJBHp
OsXnto4V6kLFrCaCLUBmgGNMt3gju+eyJamyjs3mx7ygpLPEYO+RSwpvRfllZQQWza7B3zWJ6lpE
uPHtRvLlGoStrbCqpeukXOyB6GY3M8ScGxK5h7XZCX1TIzje0DENb2aYEY1HOir/jO5mzUuIjg8A
kOAvSTtX3fU9AqlAsbTQawXDADKVEnMj3Mi80dgYVrC2413V6rOvJsiOidoODtQq5PMElutRR8pD
Tzimp4lo+kUN3D/HhDhtBDj2Q4KujNA4Orc7DXjOLigU86IFL3g/sUC0VjK+vMTl1fzZ8G++DVjn
Qy+wovZetSv+EwLNe6nq9ZrGh/aFSdBFkwIosvu63DUwkwaM86q4MEd119ZsCjBDBMOx2thWUT3u
8xQOYJ8l0bYkH2BTFt0j6cf6amjpfJvpYG7sWCWrqXB78rLDfierfop23H47fZP47aJL2eR1z9Ns
tl47Fh2pUMSNraXQFypmkINGNMapCb3C0Y3oehx00OD/c2D9/+INok9wmeP+vw+sN2n2Cm0Wscc/
/31LqvC//qF/nViJOcavrSGFZWREa+0P5CB++H+gqbJsiqZFv7oAef8rAdle/j+LbYFz7L9PqwQj
M7LhpErPEIEPtetf8QbNo86bhmyARh/iS/4CRgTHpb3sU6cY+bIfjFYZ18LItlD6W2amrUPRUUQl
uSUhaMu2iWZzgxm9U56i1kx+0LnU2U5HhUweondyYEQQ3xQhH7upzi74NsXJbUuU17dexvZXAE/F
IdKA6LZDosPb5XBaq3GcH/hipVsrdXtqt4RduaqV8isf9vKqn4j/2wET3pFIBl9kjvRqm/eDdL/2
MTIh31EXSEJbT9aXfhg753bSTRs8dhxdJnrZGhth9cj/3bBy4te+VaIvHblJuV9SiSHyakj3u2xN
eP3hVsly1Vh1KlvYiKcCUtVwjTSRVuGWqm6uriHMc7nR2Egcd8WUGAHjB4vR7CYva5WYzGKR7Gce
QYa0vNZpZ+fBtaPPQQdIJeN+1l485d1QrwKOpMO663t2Qw34sfo2DGgo5k0axSYbelo0JnV7kZRg
XPOOVHjCobqC6HjebyVfja1r8CmmKVvTADUTOPmr1AKlQdJVWOlo9Twn6WCp/pgDSiYTgk3OqZXa
pYwNj/FVH+KEHwN5TdqcsleHQt6qkEy8GZSFN/SG9JImKva4nPodXX/9IVWsLvZEo86cOYrhTssG
cwtXbXq1qyTdDFlHwlk6RWBqmppDcJ5eSoUsj7Ix8j2Hmm6XFn1N+VwQtcRu3O2dflzZXYRYIAfX
I6wovEEVVUC4yMY1ahwOP60pqIKpm5vZDe5kPuQvbN0tPo8AGNas9NUNzKWntMzDOxHWze0Q9fZd
VqX91yh3xnXoasFBVtF4x/NQbqe+jJ8zghRJ6iinlzQidXJFQgnfHRtE66DF9rVLiMNzVI3CHyNL
uVHGYGy9RirutreluAw4auzwhsTzWrOh9DzTtDQ9m7DSp9rSiodmGlMOPkGEBsNMajGSlSftccUA
fd4XUrcssPJNvunQyeyHcZa7IUPthC1eXLgzbHpPq8zhkYgu6F4O+S1Y4FOZ/dIGA/U130Vz9Mg1
L6jCS3oomm7eyni293IwH5PaXjdJZwjPEKN9uXCVsYfGc7bEHHb9TYe88UIbyQNk4NJ5bTLxW3dk
5N5FmVU8S8pI6mO7+k7l9qLBZFu1meMc+KWJxKuEAeqwwjwzZeMdtXh0KIxRPoYcQL90YiYswh1G
/S0ppXqhzAWmoLoWaPrIv9jiMfy5IOx9zVTrTQTijl/QTgjMcLovqpVkL1M6xy9iaGNzZdZO+lJz
FFsPKW+YpbQIUpB8bFz0W9uYIJyhTDh+OXG2S6SYbgra8odhbFxybqY0AS1OHtSNBt8C7Bk4GZiH
anxbBMl4GJVqlKuScASe4pBms+mMmRe3CkghpYY5OXTVagjgZHBfWs8mV2UVKuqqMpvhUBIBu2Ys
oz8btiJuWkU+xbN8SCrF/gFUKqVKhpAAkYfCyFzpwLYfbZkYFzlgAFKCjMqzkgZ0fxzuXaOx4STJ
mlejax6AMBJ0ItXyzepUBwLiXN6KwJ2/10Mpa09TMoy2+VBdhOAln8LIMFdWvWj/h7yeiAAkixON
Xfe1NZV1AQZoFaTkTM2pps0gI+WBmMzwtcFM8DMbdBx3fX2pd8GwMa1hhEHaiS8Q2GNfIJpwvHEY
pkvky5jLUoujW9vqKCtTI8J/VY/KFqTW4m4iPe0uTZqmXlXEI20ySO/XfRNzDs2CpTMR5UMy+nrU
jvflYDQOaXODeIAP73xPBzo7kMY6nYyKbHA3ASFG94YSOJdlX5ivHdiuC9cKpOUR2cU+16livA21
IuAY4ESNpw+E2SH11h4nEOLXZP9REIWdGNb0JmgrNHG0L3Onj71qIqRtYcpfNzHqJncwy1Wrjohn
nOJeG6xpHyoBKpOogS2a0KkwMVVSwxnjpdLq8cp1KufNIC3iV6kYP4gn1Mn26Jt2NdVQaojw2tQy
UXjJlfRqGCPnyhVpeonY1kq8ZH6LqBm9WgXGYozjU6nKh7Ge1ZWjMcAqAtIkYhLitzGqRUIxZ/eu
JmR0o1h6BHCmGRo/VKLrDETS1ujiYC0Lqb2QJm3sktAkeam23xLU/fc1gWKrqM7Kx9DW2EEiWR2G
BLYqCBszuzJLjcyspuivykINl/E1gw8rt9odEvPyjieX3gZpqLfxVMof9dgoKkkVWkbZYzjPDOGM
A3/hhJO3QnbG+BVMd2rmt3mgmNtMh1+kFa2+UhuIPFOjxpeKDG0GykW5a7sRCl83tl91Cboic0pc
mHb6rW2078liz5v5PF72Qx52IAeHCCJTDWexKQkkzel+TGJsfmkQKjcdxKWHBJn6pjcGcFqLaIJM
AmctpBI84Ndqri3VBlvqipq/AqkaOC4Bv2MGZOYZzFBXioyU/dBdyNiIVmYxfIf3ln2rIfRv0VOl
P3IHks00q/yujvMtcrKfMo2bvVD43Ks2toja5D8Fpg1/EGcVHaRW3RPkZKz7WNO3ehtrl3OlJG8Y
h2kQZ79ZX5BWYJNld0mbkXLbJPG2arHudhQkm46ga59wNABuI5UX+jRzl+pRfxHnJePmbKwW5a2i
rFWGfmhHyh4PUFO8teZAPh/qg7gLtVUHc8YfOGysYvNqNobKL4ycjNfK1belZr7VanXXddhfUQ0u
bYN5xxateJNQvmixMXnAdWIsWTMVRqYSLaiW13Yl4Skzdm3q3TzkEFPyFPFqVNw7SkuMTzmHWwbz
jlej24QwXMAsgjDWzFm4JQrhSuSKcg8qdthlVuf6xpSE61nkd4QjAkKKo21Lyo43l0qxsrLpzu07
bZ3GabZr2qpEIlj9X/bOYztuJFvXT4Ra8OYME+mZZIoURTfBoigRHgj4CDz9+ZDVda9E9Smt6nGP
usuokDARsfe/f1MBPNX+yknwEK5Ga2YT9qyzxmRuxd7u3ROvl6J/jMiVc4zveM3hoqgyRrA4n67M
VDgcZHnCeWANkOuN4C0tVQMpjM+v7rS9K8fq1tUIYwv6OVmNzmCEeiCGgyzbYJ9VMcBpOvvHsle3
iBFe7Mj7cmkQ/jv8+83wD08OH1D4/+6lrl9J2Xutvv3US/35h/6a/jHHgyux6JzgkjIkYFTxl317
8AfUI0wH0OUtIh96pr9aKVJUwPJ9BvoLb+9H+3bL+wMiEdxKlBbL5BBn938QsPJxThIs+pjFGAQ2
NhzBjyPtSseNu0xyXM9jw5lX0WhXJ8Sc6ku5xDbEMYDFD4/n38wBaQ9/GsxwQY/IdOgq/PJf5SSk
sya9NrtqLyVcN10bMfZ0gaT+/ioLn+pHYJ+r4Ma1GNc4TFZ/Ycb0yPTGxknkn5Mf0IXmNq+pEFPP
BvPSpgUWBL+ym0y76yZP/rlc3uT/xN/rf3OTTvChSb0wypja44MAgMGzXSaSP0wWGHMRSqW8fl8X
biGJKV6gMA+4aqTlOkkTwE1S6nQ7TNAIGxZk2S5ZsSk0qY6p1mfmsSBLNaGYMGaTlCQJAz9Cf57y
rTJz/l3A37IMrUKbx5UUOANjI9wtgz5fqXdoxfmdlfnkLeNFuKcAW3oGtyEY12mesBJWuyWknXoj
NhSgcwOxYYXaArCqkcY9hhzipiVo9B6fc+xULbCrye3Eq0/Ojo7JGzBjQne9HatifCgGJjldJqtT
ROVHVEbqGyHxGNUpiXS0L6kSz6S68AcnmQanjlStDXS86C4Y6eZIvxB6feBRVWUYGzp/lpwYGyg9
HrlNfZk84e1o3qtakWElGbs62LLByQ6YQWEhibmex8itLpj0cVjj0Jb14Gqdiy3AbMkUFjLwnhWl
7TEfzOa2KwkmQ48vd27DaOsC+RlWPz5kxF0+NNnsfubtAA1CLt1UJrHaA3jrm6qBMKlX+IamSgEo
RPXzoM+8mQayxd5dvPW9ifgwq6+Ck2to6b5pgPao0NUXveWPKL3tHomd8U+RjO0Dhp3G/UAU8GPW
T9VJ1nVwKkuYTOsga+xsZZdY99FFz7TXUMs2nQBVnCpAy7ox8zvhJljdEUaPB3rdvtkRfxlTQVvU
hQgP9kT8ghzbQ/MmO5YzB6HauelQHGqfl6u8ZcI2ZOQwdhbuTowwAFXFMhruZxBSz9bkTjOi/C7G
v4NI5KS5sXE/IHk8Hr/nOmhrhcsuxHldZ9Mw6pdUNuMDWqf5OmhG/lPAmjtRAjMbkjsOJk3cRPmy
2LXGOWsxwLQdcC+unQWrPkjKcMRLsFyNSQW2nDMHU6lpn2ObN3EBju1KqHVJSGdJjNjAcwUyf/WK
wAklxmtEYkuC+vBVjKI7V4+aNxCL+bqaEvXFhEWzI78aB9IWDJlDvf8GJmvcp8SWrZPFyPGC2HYx
7zEblke9fKJFRXKkarn7GZPDmAhW3oTtYiBnG3z/Ldr05yL2omPR5c+T1g3HhAyqc+y/M+6hoUi1
Eqy8i0rzkHTOC07jzZOJY91DbPJt4reYpzsTS9S1TVXHiT1+721P3IjM4aNcgudkwovCTbnfRo0t
zoIY9nPQT855UJFxX6WdeB4ct37BsZKv1cMbm+CW+sXCRu4qw4z9s/SXmHUtI93OryYoDj7VWJha
SsOOjZCpy835CYsAnEi7k0pU/Vqm2XyNRKN7FHBw71TdGyTPwycMDXqboyyyMnQnPd33NcSVELwh
3WGR3L4x/6UXpJQbPGwF/YZqDZdf7MKhJBBl1tz0Lq7O5iPKiyWeZrxk1aTtYD+n2DESYUPdVNl4
rMxatcFlYxquVQOyfZxia7DvMGTGmhfQ+IuBI3hYu6RjrcgKApNrZnfLd+gQTIsih5JJ9mxNQ3Uz
1IG5whY0ONpa/omBhnZb68Wd5gw3dinKLcaRzu1MNOXK8UjYbp2YpO7opsTgcK2D6e9jc04OpZl/
6VAtboYlan6w1dfUZwZnj8M3BnflQaviNzXYySGZEYNVxiBONZDfpnBAjGBH99+MtGs2cdpdyb6J
tlgNGUc558HaUBTohefEKJjj9MaebcJNA7D0sGVq4Wb+UcupqVOmr/NKBFFzQHS/hF5JUod1fJHK
NEeQUBbFeyxm5oAICEhI72xGrHZ1pyov3ZilFlxlWPdfo8+ZsKtkweL3bFylCpOqgZCww4ymJjSN
ke6AoPR96eEqLHrCpuoJwImQZ5ZlteQb6LiUAOfpV5OTBnuK+c9WGQVbmNXdyagCq9iYPPu3TkyT
Cy4SaNiWzLxDWIf9uMfH19u6xvRSER5yGjrykCtmUBi4BAYSicAFiohcuqGoe7NANgDyYs48qBv+
FhtZWnQTV5escps7yD7GyujzbotlA+hnkmukO/ryxXdG3F2sXF5VcvEVLPL8GYvC2gtd6apdkI6k
+SJn9deB4yMtH22LChFKCNUZ4dCDY3kHRAamvlZsIjih5wImh2BdXdtFJ66mOcL0HmD8AOLQra0k
YVV1G+Irm1UF23oBAJyjcFv5ZZ6sLGQmO4Yo0PZTsbZGrT4arTu/ikJ3oNqX873IRI0Xdxfs5ewE
h3KI1Kc0t8iEIgDsmJeCmbxZYPXo5kQ5TXG+gUNj33od+pI6WiTHcYsNsi78baONCKxIEFlNjqXW
dmBlT54b45Gtq2lrRwpL1mDUtg0RBrjklLeFAVLUpfp0SFNLgsKN4zrW4uCBiA1jV6R88bAfkgX4
jDbBFNnXNbR/Iuon7a7spQ+8Mquj8hlmr2wnIOSgcdvyux03N3iPeadA9oyR7GmioS0wjUChn+TX
ghCyg0BqRf+XuO1VMUfW85B5CpzXmYDhTJDlq0TFuR9mRqZ/F9iIFmsbUwK51jNmrHPTBKEotXY3
GIXzDJTLaJhBXnay+7h7K63M1a+Nzh6R3xmVETvPwFw6dol5h39uXSFB12QFCyxxxq91ZoCwFNNS
F4jmFr/NYo1TV1VvMOdPrzS5mPZgS5x5fH5lcsA8qz0FTceotpWoBmAxOCnuxD6oTJbWzlmZIFNz
UomvpiCBNGyFypd3Q7zmUiJd5psFomqySrrqFJhwx/xK9N/8NJoEQin4s1sd5kkMrOYzGSwKQl2V
Ft0JJEesgZwywYt0Ea1jZwn1TNIybBLhnGe85++0WghuN7WS7UCHir8ww7+wpMhL1rYrxVcpBqRt
CUprHL85nfFEao5/Fl9Nahr3OEV33wTpPf7adBLuzygXKrlUCgIQYOZnmTeUZUvBiKv9aDNMTczi
gGqnOhXYvu9tHW5duUx5+zYDsiwF4fTrxOk43IOSEWa1zHBT04rPcUmlUTmuuInny68ImidLWxhD
UdMsm/Jcqvee4KAV43PKk6BpjE9sg9U3S7hQYLUYX9SOMvHoxmxEq7Ll5yyG87vE0AYG0UTHroxG
8yuSzGGZxSVBjySxcf/DOK3jxQy2pth6xmSmDDu1lL9YBz57vSzIIuAWYHXjulBK9e4rke7kHNWb
KksDctgmAG/FzN9c1cIqcIwMmtu/72GMf9dDGCji6ZcWvtdHZndrBnlNgFwPrMZQOEK/sZTDXhU2
WdMSx7GU9xZBkiMv5oUIShyjp4qHPfTO7xoa4yN9c1HILL8EKJjY4F+sQIfaqkvSYPu9nVL5h/gP
OucLYyDuCZ5QNgVhEvBk+1iXn7wYz6Wsc3AZ7+uXmBnIHc7rzbGzRnVVTaJ5GgbbPhMJI79MVNzb
3zy4j6rV5cf6yCkR/GLN8IuFKNTt3BsJ7Nwz0SG+siPrWgkWmm5kyVkb+Oo4ivjAjJEvnqQQLMc4
p455JevXTFA3e8BO13//oy5ijJ9b0oVnZiPuQuhlM4b7uSOM8Qw2gxSzz7K0GitEsLwY4g7NaZ4Y
WrXtkKzZmueNsiwOnmiggmKwmO48cjNXCruHuwwOxBE/NfLDIqf+JtLCu/VdgLmgJ4Up0toa8HbB
1P/+lyOk+KWb9vB/WExviDhZlKM//3SHGakogP/3EufnUHkpcaZNGahtrSS7U4otU5BY3vtoqnHP
HJLZpGG++pl4JJjDQmlKuaQ5U7wesOW6huZgP48CV/10tvIrXS+tFxOjF4mPpKjGKwzsfYLOjXyt
22Rbp5IFXbKV7JnPOmfdSHCMliX1alEGJwpIQuKlpa4Qr0MpbTBvqpcdxiS56m6MW/ez5njqvfRj
HTfZyoZkaIHXUrS41L1TXRyGgQ2MHGtqdppl+pI451+a7eULaeOSnfhSq8tqbm4rTJvYU/DYZtpA
QR+Qgr6y9RQVDInrGwbDgrRHMPxsILx+XKIjCVQZH+JZI70RZ8/ipbWY4R77YvbGUxNNMQ8pTWOO
pK6XGyfOEz0chBUVmLdb2UBeAaleWmevuaHKfKgj0pq6xiInwHPBLw85JQ1ZoMvfiCjoo7XeodQK
oxS3lxFTDN+8Qt7YYR1uScFpTE3f6klWrRlicMcx0ZcbySZMAJKklPck2Tca2GR4Ic7SfbPF+nb3
qJM7EGIw74Sdo9VtWAYEmcuWxs1PbPFVZUO+bdM+3Q0j1ZWeT3yR5MT366Ryh4c+LV68lv5xloZ4
9qfCStetSkeaSp5dsPiYH+d5EaA4iXaHqbt1MDg4bnNrTHdAo2x6vtMXh97x61epiCO3lUFtaBYm
EKvkfVq9336iE/VPigHGCukEJvxF1T3CWuwepYRCpEt2o37p7aokKELocOMU2nMhxxX+n8PWmOPy
AM+NrqXyLFhKqXdbWu3woBuDuSH5vH51FiYR7pvqShh0z4w4Zk6Avja6R3MhRDVNIW56L8WHPbLZ
TfqoAvL3ezqjyLZx066dmTXS6QMceGnwD3t9bt7qCra2X0KHJpioWzkp9CVEtM2xEQ2oHGRf0sSC
5QhNSrZLR3lLQK/ZPOGD5J+MCZiFpLDgFBuiPabKq05uzINDcKh2lW46Ye1X4wM6SNr7ScEcXhAg
ZIripszBh7yUNhlF4vzus0rnTerP4jl3y0+jZLzaDz3tNpzps1FBtSqnBHmqzX+00pbCefnV0g4A
sXwoqkwrEf2dlDUVB2NZqnLZ33UIYGsBWPLiNJK8wbbM8PJHsLcZoEV8UUvzmkqdBj6RNvzsquXN
1BmlyOUsFlW8zOliU13lWEokS9ELrmPBggJY5e4KD8JaTLqTXJjIl88Qi2wKibhq9L0cNHV94RRb
nWpuL4hPZfH5YERZhC4RMivydIoDqTHpvrApqApEjqcBWmx4gQe0WOMx4MnkhQCOPPoFyJtTIrRy
ASA0Jcl768/qema5VaFUMcXItGT3+THolS5kftcIW5ZMHSBLQlaHSVaTldQMxMsQbMMrjicdGj6R
YitEu8wZ45kliKIaCA5eF/BfrkMdG7R6E2R8gqRYGdOmIiwuxIbbIUaI/CwKHp1hojt2jwi+QARJ
72meZssGKHP6qXnDJ9zcdHqvvlTkXqwisy0O2sLKg2rGtkZHHx0vSA12xvrKp9Row2pO+S+VJmBP
A7mXaCcuf8FvLoekzMFuqzqxD5qufddh9FMuexqvrygpli60xD8/zRToUthAQ1UNR1w3iuokFlYi
80H/5Pdd81QbYGhGF4Op4d1TnSb85M6jTacVxnrP5q6Z3TcMK+sXGVPsQBQNTpPHPltPCY8wcZr2
TSdEEE//fDAwyyyBclzK8z5jTS/fc9Mu2zCuhd1V0RUgkkHqUfPmLX+cQ1RdpWhY7pMF9aYuWU4B
GrQXw+eTsOeh+zY0Uf2aGFF89uD5bI12+X5ILiGKBByycLmdaEG/LuWtv8griHrJ70p4uFsSgtmR
IAbcX84GY+FcDn6cnD22fHAnQNRRc+yzF2sOR8UU+KcmoAxpVG7ew8sciZom5MytqYRt2uEwcTPj
XriEE6VwhA74bxcHVejViZDJ6uSYFLHl8g4SysPnDscTsW3nmuJ8gpyAr/r4oCbKZJGDz+l1Yd5f
BB8R+9gTGhHxjGomOoJfuOEFEhx7QEuffKdjXCXTOpOUnx27iQhpc/Jt7Eu+kFpSnED/JZKb/ae3
LFDQumBRKH2sXwpTA6CewIytNKJV6CmcLRcWowm4vOGw5+O5bLMSutIO5EhdtbUdP9LVK7FSZrn0
E/BhjrJlwN4C2nwRHlW7Nk9AFmM38jB1trdkZB3lgcWp5Y6CHs/iW9P06E5O4GVmIcv0UNlOc5xE
AYi4bJWLdGvT5lZ+ZsRL8qdL9PUYE+5nNQHnQwJkwppsQadxZFN/DvOtxhu+e1Ukdz0/fVVR4Flh
GtCECFivX8mKouRomDIesopFlgq4piT8vYyjw1ObIWUcTD9hqYw5z6AvIPRW49Q8UZVk9mqQijgb
okIC6pbBSW8mEumM1dRQTtR1RAWpRrUeB1648jHPg7MZ3V3+8rIwVZlxxGjG0L45E2eq4FA5QKiW
n4ilVNsyQc5UTzULOqWqjD2HTQahYXy2BawdmCjpfC3cmY5s8hQJsfn7YM+1u0k6CLoXoNjriE4h
4vJuWqoAJRtaMmHOww4ggTtGSlFkBEv49vPcxgmJHYsGB0BlMzgLcSivB//YR/2/TE7+O6r87ajS
sf+W9nlNxNHrWzJ03/u++3leefmTf8VNB38go3YX9idoF2xLJnh/zSutPxwIno6D0J9RoWPRKPxr
YGmbl6kk/uMES9s4idAj/JU3bfxhWouJBk0s0i9cJ/7JwJKZqPixjSLdGDNY3NcMzgV+3YfBWmAh
KcqFJvbwqd4TSv0dkTsQU3xsiH7T9/ybK5kYmOH1xsDrF3eeosKseilX93A+sA/QxYuokLBMUTL8
Zib67+6JawQWg2KsPv3ln/8wLIx7LZpbkQvs+vMhjAb93I1lhi/N/PCPb2kRjmH6yeV0rvXzhUY0
w0HdzmKvWM95kb9HWvqe8b//yWUcH98Z3vgv7wiNAB7YjhT0pLClAp/hYsdpEuYy/Q8eHd8q6mjc
gRmhfzQti4Ve2qS+CbLBy/Yk9YHyozapAat/rCj0cU1ifoD3jIWOdeE9//iSvLFkhhZAV0mmKWcu
p+5ULB8IDHwQ4+j/puf+CLfwlftI2aFZ44mIMG0Z2//wRWiGU7M2a7EHagTk4yjZZ34TrWotfdV9
0KqURNOVocjz/eevzr0EIVzsHT4uL7et6YZBL/dAD/XnoUUH7MB8fsC//3eK4OWBfVjJZFhA0Vsg
BZ1V/fM9zkM2qBRUCSfdhggW5qSbzNSjz//BDf1wlQXb+OFJLgyLUWOot9cCSTZtKx/GcqqOVfuf
PbofrvRhZ5ryMoEOyJWSYlBrV2avMIbQhf1+eem/bhhov/1FsugFNp7qHz6PGgGFX9aixBvArNeo
fLR8pQRn+2yXahMwdl8bQWtsG5gne72V9TorrIBaxq6O8CKwopvoPzY+rqxhyyDu7QIje1lkHfA1
MbaDl78rNOmHeDbGa+F1EdyEuXNXZgDGVAv+FZVE5YY232Q8ThafJ5sS4VlgPuaeCQM/yqKXsaRA
mUrp7COPKO9aVcFuyviec0+S6t2pgQE3oBsIZkNt2fcY6g55UW2wrKg+E2NpH8nam96aiF3egJiP
YsbgKpldX01+NyL+8/yk3ii70L9mhIhiE8rv0TBTeC0jbjofe7Gtoa6dGeRB1ILujq7FiqJsZQxF
QIaR1Qc7iJti2+hMw7IGRB11gIaWjbubSzaukhCsEHKCCYGCzSWJU1ThhL6RLyoNlAei7sMRe7ej
XVJGZlTYV4be41pTUu74QamFXqGbj3EyOlcyNrKX2K+LB3di+tt0lnhGEmY+Rty7WHkT2Igo7WHm
N40LX94TQR9almKtS9emn9Xo5R66CUEPRTcENS3tXyIeDemSjTi7Q/auG7zTgZS1RxjH77Kbos+9
O9eHadkaExQBVwo2OVgN5WbM2g6KhCBtV96RZmEf2NF7hFoMzJENWivKgHRJxh6qYxoT+rGyB+aU
sSWCMzz36t3VAuPGIOl+5w4FRmemNoHWXz77oiPXnCBt/wRfD/53ykPAUY9QdjtRYYlW696fCR0k
iyjNXwIiUFcl9OE1ukV0jMwL65n829YtdtD1dHFtgCsFazeJxqckElqwYWAJS7eq83ReuSAGJ0Kj
5kefeLF7pjvlu+kl9ZF7VBtSFaMVhKFmjzw5eKiJDLq3qprvBw6zQ2wj9Bh0gEkyElApARVbzJDx
e0MdvOojmTskuYu4XpHbqeE0igayQ7W5FrY+ayH0zgAD2sCn2xFLCiB5dMkDrrzIomAxZq/IqLVt
ULGOSMGA05MGI8RBhJ3UzcH4NLdzviM2pce2UGvNdJsJy5k3M+SdZtV28QTTFI7+1zkQ3TdzZm1B
PFbGGj1D92X08EqIM9u58lTBHgoQ5uAAo1lHyGgpQ8Ap1UIj5004SZy/NLFZHWVEgimzKzPM2+yd
BiSAt+NaR36IsSVXW6011dGPJNAXbkh4ZkgcF0vcJ28IyjK6VXIaw8SnA3eSIPqcje2Qr5EgJN8r
ETj7CmHHSrmJO59sY3gSnRp3+BkSnBsMfAjz5FcE7KXvHTSkVaORMdoZxQ7W6/d+aL110snPVWNC
Lxi/DolKj2XlAhNF8Og5Cr3bZGBRMmyWGyCE8Rq1Y7CIkAXs2h55r/DyR98Q8xUJc9typj+PZyn6
sJzyLiewNkMU0hd81OyK8lNSQCqphiw4WxSVjOlY9TnKzfU4ohW2ukxt5pbdrZz6cWcs566wuW+z
zF7TTvPPPi60r4UkHNoaewPDqQk0wY6soxz4okgaiV6GAOqEXqh6PUJo3TjdzDJCdh3g3DyQ4aS1
EMDjjj0nsXP/1nAh0Nt68eo4bJRty/5BDLZ3O6ekhENKVmtkf4BhjjX4t6T8tqB/pHeRjsZnOARt
syv0clhnKmMTM4d67U5cugWY26cEFzLmN6a3BJ9BUaGziIOOdFSCETZtWpwtQUJrMlk+L6EU565Z
6urarK8KQ/Ax0XkiqSkNG/NDnk4aBWAJLkDLZdeFpPbc577xXZ/YrcblG3H02bhBMpreZA7qUCSC
GXsclcRK03rnBlL4tmPQEpJLaYaOhbtA09cyHGe3/gKdKECEGVVrqXttaGtQxgfecEZH3Lb7mNPg
fhRxFCIOro7RPJS33cDeo8XsHlPAos/Hkmce1MPWyvBkjKsxvbEiU/8aGEN/BdRCPVoPZz/vin3n
6uMuS3AmK5GOXfdterZSa3zSsqw7K5n011E2P5KfPEFfgYbmK3Iv7Nlw9nOQzsDJTXkWWotQJ3/2
GvJ4GcC+Y3ZCaFWffmE9P7QjVHaTqIJNEpcNnH4Lp08FB4JjMd6xuX/VnHpYmR6H3mJjddDSpHgg
Cbc6thU7jl76EJZ0QyxG0oAuf26yRKLj+MU72NJ7TavclXBvfKwrCbSSwx6LM7vdAXavTKDYadV3
QVaBdRdsZhlNXsMnkgVlCDsvP1RTowdoeLzFOrUt27UaGzRdhbDSkkFo0+vQMybo7qI0v3SlWR6n
xiqPtdfrAnwZuoJVdCjNDSzWEPc2EtvwKzVdhJ2Amy37X+lNEez/iUGNnmfwze10LBO4/4FFvrVZ
RqN/hFYD6zlyB8uzQmpx/KxQebXee6eyBMuYMS+/CweijZHG3kGCYUM2VEG7IDWODuAo2deVv7gl
hX3b958q10Nxl9mkgDPJiDN8yJLWZnI6GCNTX6N78XM9h1Eki8/YQKCvEYYL0ERxDdlBeGo8VkWW
r1Ohf7X9YS+yDAKBskBzHRymTJf1xcYx3jpOpl0bVqVBRvNK8thsU+1YpyYuBxnT4qHw+73Z4Hsv
m+g1T5x842HAurmQwGqvMZ7w6pI3A2c0s4EYuWxlm4MWBoU137Bc47e48GB85EanAUHLgNJS0w6p
dHR/68X4O0BPY/u2Y6oTuiV7Wk02voNrwQ3vcyYizGqUM/6GavurUdVCtvUp4QOHkatxCUb6ocLu
5jm2h04v9iBT7DfmNF6Tk6V7mK9SJ/SUljeQ9xMobzN1RR4glmHBI2i2StgpRvC7Rm0x7fipr/iT
/LvEThF68kt0hhebMWuA39OWxsOAlL3N2VMnL32tiuEuUhxzf99iLNX2hwviNmtyJYN6HCXRzy0G
TBOnjIES92NDEVZFKPhx3iM1Ey3qlWYjOPn76/3q3hlgb+strjZoYa1fvMirlgLHdnNSG/xm0tAo
ss+nCGbEGjL3K7YIwSbvsBJ2HX/6dDl2pnrGqjYxJ2ML309DcIWHBsnw404ie/gNcPKrJR2/D4ci
WFgL7/2XplyQuURY55Dvk7K0j8PYle+1RSTxauoxaihXsU2xXRQFCynJjP5mdKk1DfSNZ2FQaEOj
fKWUqY6+CbtBmXSeXSqgBxdqcK6QUgSnqs1aEP0u2PRjw7ygZyK+j5c0IkvSuG5spKyf8c+xXy0X
X7sVfgDjztcM7xbuJAdwpCQO0mmavVxOxQo9kR9OM2qW3zwLY+liP34cDhXlopl2IJV9+DjiAXYq
p1e+77HHJi+5qxHE44g5WfZTkxI7zGwdohosmq3TwmYlqeqfZnwQGYknJ4RXXgmf6YdfgMP05GJ5
me5RncHV1OL6StjT77aBXxALrgJQQSwUHlWe9xGIQR2HjUxVp3sXmypmp2xclXD7sIHFQpB7XhOz
ntE8MAEbn/5+PZi/PmNKFNgV/mLPv+jPf16AysjtsS0mTGu7CYexwoYjpUVR8FIOlMYYujjqHGhO
8FDZ6iEPVPOuoVrd9PgW4duABU267Lctat9i8K1N3AvKSTtv99TfDIOhjH1rIiPqD2jvaFwvv/6/
ePXv8GrDCHhRfyOtSd8IcHitfoKq//xD/4KqffMPxB3suUhnsNTEdeD/QdWB/oeNViAgBA65rGO7
KET+gqr9Pwg4QJzhQmbRAZL5Ff8fqnYDh9ilBbpk0eC59w+0NR/jQkC2SDHGVA+0EIt+/aM1JepT
CL9FZ1xVDD77JhzjMpX71gEogHxRuSgvElXWpyw3tImSl5AnyC6JYIgbCOfVS8fKNGCiEoEiMSd3
Z/LVyA2zs6vYbJCkQoVjbTVVh47khyf96c/96Ue3vg9Hmsn5CA69mNiycThsGz+vKL8bpgK/4vYK
9zR5ZyTY3DmUaSc1ejqDKEVn/PcX5GD+eaPkklibLWc2uL7L2/yAr2ppYQltqOMr1w1Ode9pWViM
nC07AgjiBhEEtnt7o9XhN05N0MhwsEfP3gcuG8/WiROjPkQe+pnVjGITHrYbgaOYvSs/+VUKBx0X
Exq+Zb5bmEY/7+yoqq+ybgnOA9PhjDDyRcHbtE05hw6hsMw0p4pnrbmjvMObkL7PmJ3XvhI1hjON
z6UC4Ih403rR0nQ4BFevJlcDlXB5IxTXfTcMW6ys1bVyUbC0yEwaNn6O3taiFFKEirSY7wjjpvXB
MUIP/694A9ljijeAOvKTntgFBPckNu8N6AzzKvVw8Vp1LaRFLVGIjN2JnyHN1JcbTIbFszlO+cyQ
2GySs0xKflGgHOtA0YPJWIskCif7RoP2ZmaJ0eHWykTihowDT9u6nnLFk8nwODn2bcf3F3fFDJxG
4vzd3FYMiK3ClI/CN6T2Ypk9Ty7tyLKE9FzL+tAK5EHhSFLqHKJw5NKFGPmnYsj5dWY2coLLuYF0
pOlZlixkHRDFuq0Wbiqc7XSJIHXwcoqjh0HR84xDyx+HA0FD1aTubQLINId61/CQUoUOdeXajLqe
ElQxYm/PellueI7WEDqpxWNJtQIcQzqw4z6ruea1jkuK7BWu0kVynJdX4i0PJ2hSJMWTsFBxNxrY
Slr0mhfOxEheJ/h43Gq4dsgVAJncL4xQH5pPahBf1SoWYYGcgQbD9TCsqkez2KDliNeF0xgLl1mq
e3yV+htOH3qzMotg0Mz417/GWe9cYxHlPmijZ9xMoyg+WVYevyIWT/cAx7YfpmblvVZxPj4KS88k
BCU+2WSCYTlOY++HSbbU9GUR5QpPEteBP1Z7wYNGsER/a6az5q6d0eOzGVuPxzulpdue9V462BQ7
WKRgq40J2WJuafvJbIEa2Jr5BmLLu8Oh0Z7eFX5U4pn/W2I1KCd5l5Y6EAd+Z2TgxnwjHfP6IaRz
RttuLm++yLXGXWnRxLuFBFYAo3q1eObJsLg8DKzmXS7qKdp2OGd1T13kyDufLb7daLPHA05NYbq7
nLn3lYP6Qqwi/Ev28ZiBWWYR/pUML5o9rn1KnizssOKVVw9cBZAsmwng6oAGkRbyXLxgIQUPizi/
SnKzvc/nWdMetAErrlNvtlr7SUl47duC9mT6Mpe0kV9SG+3wXTRmkB2hmGN9MmL5NI9LETmrkmdJ
T8mzlPpE2RkEMQ+CGVS7x+EDnZ/NrpIcRYM0Mbx8yLnUeHE1vPx27Y7LouhbiA64FkDxYzOvTVTR
GqotBkKJ+yQLfzDPWQQZBfKQkddvnjUZN4nrUzz6Rck1tTzGqMCL4jZ7aY0WAuHKGRCZWJHf548t
O4SRIMuZnfZc49zm4pCAZ0Cw8YpYazcmPlB4v/E5HbvG4533uJveZP1syUd/iJr8u+NVJi4AtsI5
ELOy0TTPJefP3MBCgAN4iCrTL2E9166uHxLTAiMgvxN8XyMKBhnYDB8Fz7abCsfmJ2ccImBc47NH
ptDiBFcPXxDyaRtYtwm2N6ILrSFODlYRRGj0IjwwyhSzdsMysH9JvNLZg/y4SwQLxnIpMDqt5tYG
AKgy5hAqqthk6oMQvv7Q4fsSWqX+ogH1YMgImSRXVb9Kk0n6eyM3469FF3nfZWxFyHTa6twX7mnA
1UJtMHeUt6TGxy+ONVYbzCuJQag6646hW/Vi2Em5NTEjiAgjLJ2V3nvtpyBWOVlfOd0JBnI47om4
+GJmnYfXRNdvZ9TfKyzMyLZpodQxdBLnsZjLkwPCsRlgnt2yrYuXLBiSz6NdfJo8XWa7tunsbaMa
+b/sncmO3EgWZb+IBRpnAo1eON3pU7grRkmhDRGhgaRxno38+j6MrGqkQgWps9HLRtUiBQ0Md5Jm
z96791zIcRV8k7RKH+LOyZ8IDuvisAVKe0M0Iv3frFlOuebDbTXpU4zNVK7CNLo36WhWj2w69efS
LupkK5euDL1Urz4lDkRDwdZDn8exB9zs7qCutaNM/ONjsY0jt/uRtm67zdFnH4w1V25CYXm14861
tolulzNWAMqBbdcaIw3Zotp7eTOvUy6zOrqJMsLYFnc43eu9DhJ82/IZPyOwovuEp805lpy/xt1c
uMO16a3owa8TZ691SxbaGokBoGoWDx6541y1pG/OLNjzgSCO+Thpwgeqn027uWvboEcOGzTDLNHP
dc7jmI7LN13P5dn3/OUMecLP/zCSfddWoD4Bkcz/3s74kCDfHaOaqjA9uZJLVV/TTinXtu5ksglZ
Gi1hjCnVOeItP/y+Lno3JH276srOwpotCDV+P4+1ogUm4WT7J3AZ9TOORRaGujeoMX5/nXcTxbfr
IPAHXku1t6oefi74xqRyhs6PYdTRJ2dN1VvW7FWVaquIBeOfX2wd+fJ1CpQh79HmgndYg+ron95o
KtWqHnzTB2jp4O9+f6lfC1l6JAhbqcV1OP3vB+lN7Lu1pnTnZDqzuJarKs0mjINOYF+dOxcd9z++
nuAcInhMdAcr97uhtoDJW5V5YZ8WlUQf/9qCygRGFwSPdarSpTNf7++v+e7ozb3jw3kEi+B35+a9
L9bnIrZ6v+2tE5pPqisXJWZKWcJZFWk0XVXagvytQCtG/lunp63+8UPKINDme9aJUDFs/d2Hrkqr
0VWOqn0Y0vYwTQjblJj+lBv766vAVWD8+wSVrvSAdy9gHhlTGaWdc4qRTh7mFDq16/0xU+O/XYUD
JSTGVXfxS7/G6U2jsTU+y5vywkmZICFA/b94TIDqwVj0OO2sOISfX7esYTpcYxc7GRFyWpIYeCjG
GRDBDkmHuPa1Gpc/HOl+Xb9Y01nD+Fgk4XHZny9ZpmM0T7ljnbQqcj4LpKeMZ0dKkYHkpl2J4hc0
SrfwiPz+6fx1ZSEwAcmM4NOCkXv/UcnhTfWltg3c97zdUcU62TsIZhaJxvr3l/ovH5GHA2kTNTjh
JO8XSxdnLZcqDPShqyKxENV5AdHynFtrA3w9wan1qfn9Rf/b5yMryUPYZtPiM9dz7d/a3yOqdTPx
HXHKHWQsZYFqIte9ZM9B549v+lsX7W/dRF51n+4ECTOW67ver2/aOnbVWU+Y1nZISqUobNL3XD2/
r8elvVYY+hmezJTJaqKuY/Y3d9exwcEZ0oS0OFxUDCzxGHwjhcik6lxK5v9e5tR/io39deHFVmK6
q14KBZN4LzUr4QKm2BZ5wgta2EEaIUKWSmO/JPGXR036lPW/vxPi13d3jfylrqQVic7tfR8wzumX
ROxxJ83TqHWVZ3J+6PF0fvNawZaZ1NH6vMtUXJshb54R4i5ia4LGv286AxJ2Ew9LE1IloVTFX5L8
482B4QDKSXRqJETob33Mvz0qegMzY/R464vFo+jWbflFxAzrSX0vU5S9IIx+/4388mwiKlzfBlo5
PKKYw39+Npu0W4v+eTmNVmS9dHh45GZuSh5TtfbT//nF6BuZNLp9lpr3uwBqDp+gUn8+qZjRuixx
/+NF4pRj6zWnpN9f7JdbzSfzCBEQOnQclrN3b12RaaLuIn0+ObBvHcrXnieLF5FT4u8vZLwzvyGF
Zblciwf0jGzp7yujHAydcmp3ooJok+5W5ww3BJrX9eQZEgvXnWs50gmxYmwMyZQw+Mtr12zpJa/b
YNWo+yTN6BNoE4cl5o1YaxaXEbauObSy6HqZoZ6v3Y+pyTgcT0yvbvsSq3XxTxfit0xs5jLsa4g/
35dCaQkNwi267mQsjLAnhkZnvDzpPtbnf1x1cSmeAYtRAC29XwZUmECNflQYHFrkxJgGJJ+/qRp/
R+B8dbZK9cf+4bp7/W1hpOfPemjw6jMEQID8/i6VS2GKprWtk9Mo6zvxyOOptSL/41tDZKV3i22z
5PZTpZTxh5fMeP+IWKtIE7GmyZXXoZdt/vyaWTkaB6Q28iRgXhQLNnXPIQF1xiVrQuxUMASxM2aA
1yrmzVc/Ro1Rmm2cHox+RsxhGHK+14eCLuKSrf2apnXXg8UAK3Pz5hNoC6eT+N1Feuv2s1byL02p
ffCRJDGpzjwTLp7skBmsj1eusRns574V9Yl0jRoAodOpW3tStMa6iPnxGaQhG33akL1AaBNT6Iut
r3xbXWTF3US34do6vbZXVurcVrPQgLC5JfPlsYdEobsAEm5oS+tl0Ln24G8Sq61v+syCI+HmBNNu
K3LJOEAv6Qlnnwiw/dgDpjyRNPA5BuDdPb1v2OPVi7nIVVWdC0nzaKhFLr5NrZfRFNdwAQa+qtdm
KDiA5HacFf/tag1yNqeiRYlqyCebkLR3TkVls/C7S0OQzFvxOWYQNEM/X+uapuZdS8rcBo0El3sK
MhGv0ta5VX52jD1N3ddqKZJbhEp5dZPFzdjfdeh/ii2KIt7uShR1dl8tKFq27dCLJmQirO4zHakx
ZPAqu0eH0H1TjMEXOrzSXr6bTjlYl7YRaytqyrnNGNz4i3x0+8XGqL081AibGdUa0roZV7QBHQ0I
FMDt+kyFTo0Lc0sfhM4V1Dca4V4xO+YO/SL/IhzGCFHYZJbHRslBe1BVyqWbbGHX8nWUA80myc3O
+FBOo93fi1RLum3G45Lccl7FpydmF+AACkLrOI5t52ZbjDtasNQlaCDHYAm3l5gnqCxHDhKGO6Xu
jTVGYjomWNsi9lWBoqZqc3paHjkPy17lnGHB2fl0GREAqPZRlHab4za0ecCIZHOMq5a27A1vdQA9
e54+bHu0GhKHKdwJCzpG3ohGiAeGf67UD3h30S2mXJStby04Ox/4YcxEiUdLGvZLGiVJtOuGDl32
X6+Vs6r29NVbM7kQsF5K4sFbmvOzeBRKJExB2RWbwACag/bVsXmKGm/1ICW5zfdqdGvP3JTd8Io4
eRpDhTby9q/RjPCsl8g210IitqjtvMpFaCrk2oltac9vaiLCDxho6cC/bX+uM9BkTOhduTe2yzyC
/ItUyRDnvt6dkRrxmha1xqQhny2+WAv8mhlK34jTu65s+EGETu8krHOjuy8X0agvg3JNDRSIa2fZ
vVf5arjYKhePjpQlMGjgW/N3T2OSsUMvblh3s6jpAicztTHwXDG5BfsxY4Ck2iS0K3hWLKY5KEOt
3nQ/UZhnPVPqtgdqsMnTsYarEkXoNgKWcFue8rajWz/nNCVxv5WLR0sCwdup0HVFq40Oee/RIFuG
UU5/7fj/f076xzkpb83fapZf8scuaVl+76r+5edB6dvf+s+gFNCgt7IbGIeu5oW/MQh9982dozve
2yz0bYb6n0Gp/y8IfczVLXpCHN0At//vQSm5ZRAK4N7RebABsv+zQSlChJ/3b51YLk8nhYcDw5r6
+iaj+FtpbCILKMhc1s+lrlVJQySB5WhbHNIRRCih6l1mmVjFZnOs21CRIw5Uqu7N70rleKELcnSY
M83dBdMcEV8Iu9HrqSW3rI/Cp7raThBcY8+InwqFizeNHfvTiCH7Akapv13IOozCtJI2yD3Ulpd4
4jeD0VF+DT07yQ5tL8uzK3E3Ime/y9vefNUmmDpnplEK6pVj9DejBLr0ZGbR4N50y8rNHXJnAvBp
FebwTb4Nb41OMRur9A2sjHCZQaUsWTdvzVY3EbObwzOC0olZ0wCd75KZKb5U5IRuHWbc2wcoXIUT
mAai510NtvhJJDPKRuZfS9CmkvYqNEk804AgHhxrMI6d2yd7Q4G+py7fpW660gWbVG5G2vp7aaSP
M5bHW0cywTzwR8wLpJuoAKaGcZNII0LREUebu15oLyqz1MbTZTHhkXfZKAA+7RqO/ig2cTFuaVQ2
9m7hmHkv9Ny+jD7zKNEProAe6zec+oGif1yg1j7Urh09tv1seEdsGKa2lV1t51hyLVZmF4g4bPw2
2Wmm4YKJd12+g3rcNIMqT45fweOvXQbhA8z7tbKJmA3P83Tuhz6GmhvXCfEUznLflLGV6vsoZjqT
CehSfUu3yOgnEkumpdzSPBqTwIoaGXpzFB2sqjA+14uJy37ptOXRz93c2vTx5KYHS9O9/GPaekP5
FHsusqfdwB6rtN0Euarr9sxGZr07JrFdFngGcjsVL3GH8ZE7l4uNbef+ruiswMAIfl0QUu6UHuEk
QBh+pHd97yWRs4OhhCg1qyYJGxdqklU1BTZfsmaoOTpvky+amW462wAutkQjBCKv3pTwZTMFXck2
jvHQXuzZk5tlWjZuWl2tZmkCgCd73OfkoGRlWFKZPmlacqcQ0G1aLhPGC8x4vBrPQp+WkBFCFEbj
/EA3vTs20Dh20HnkTVNo+rG2rSzso8Y4+SR/bjLK2V2noestLJWeLFpJ4eRVcJPyeTnqZB5xg3Lj
yZ8Ncv48qGUC1LJMeg1hrBzDqnT7/gQAVR6pyl5bqokTuOP43DCZABRe6Dv4SXvGZ0Fn1UNoLTXf
jwYSrYDFGzear6HWlEDPk+S7vTSf8WQAAmP6gHkO9L9vtWCk8CsCKBnmmFgaRWg4QMo9VIKHPtVI
eqpS0ggNOwqsVopbfnp5lvastQwe+/qIwGP4jkt43nqJyZfDy3Zo6hELCxtkGS8APpsG7az90Jj5
fealN4uIqEsHHS7j8phCra70zj+58XTf+diOl8LYQuTaxRCl2thJAm+0nrqm2XuzukjQblBCBhW2
dd7vxmghsTWyPjqIozdTWXRbUeTfcwubv1FODq6eZHhINUK5GyECv8f2DACGRTD1LlaN5F4WikmS
54sNOZPWnQ40b1eotmQ4Ok48WzUZwdwPZ0/d0wVa4g8Hr82/Li7IbYp8/+SwXJ6GlomZikx5Tfxe
Yukl/ZS3QtzFSXM3SpK4PD7UUpVX5VnyJV9Xs2wAzY+ujbCmujas+9RonFNV90nADaOkIVocqXTy
Wdc6yhlD/Uj6Qhxil+SrLiUpDXzJHNgMLk+o1sxdx7J+15sTJITF8Y+ZdO8jp71jDK6HLBPeuZLa
5AZd5vSfWFeGrTG60bipzV5epTGMARlN/V7nRoV61QxMtOzk3lTKv7RKR92g9WTXFc/gN4yAkRyi
7yIsAXhulKzdDWE+951TsrogY8WfKUNiikx+vMp6SawU5EvC7tAQG5UJf5/K/jHHBhEaxRI9TNl0
qQmUC5To5ROylicbkM0m18YXYiI+OzEsOTiOPMcDUSEEVQIam0Ls+keg7HvfkBHfYmNdDRE3+8lr
v5b2bO/sdukOem881pFLgsOYMckoknw8282kXxNh3g9+fZN3yUcnMyCIABbSK+jZrLQ7XDtfLH9i
9AqYP1vX0lrzbr3O3HepVPeKW4fKe4whtDmL9yWLYvE5tz2H+B53zRewOLG64wVl9G5sshOn4z60
x8Y4tyALN81Yp4zN/SoJsjn39gjRl2NS9Ye+lqcxjbI9Tvc0iH0o/Sk8OjYz0pIiH70wcmWOhdZg
fSXdoF+BFJp3hXBu3SXFCmNw2+YC7U0L5mmsdpAyk9daOVYwGcONShv2hCl/EtZ4KOH1+ePCxip9
nEJt/zDSB0VuWXwdVXnwvfmzdLN8N/J5EA5UWUDCdnoeZ7AzqIZDC+aSEcS2vVwVaAw4OlFTbwdO
YWc7teOQJIp50w2x+RxVQ31P9ygrNxrD2XrnZaxMY2GWt7E2IsmuWnApPftaDTf2MFe23Aoh6rAc
6uHGgGuCysPg8DJAGI9Mkmq0ad2egSVV5ERpnn2dMPJ+RKxRftDjelRba86JuSNYWQ73pdS8o99l
y0mN5pOl9PpVa0ctPkQF2ojQdiez25jk/RGqaFWQZ9hnjd3Y+18LbbwViYtI3pr6+84ub6dS0zhA
anfFnAwf8Op+6lqzDQflVCcQm5+8DoS7SrOToSF+oXE5bg14SF9YXq3DhFz+RS6i3aGDao+m0oyd
rMZk74BS2Hge7PyCeAwceuOzH8fdrtQ97RKjVvqIx23aEAPv/XAGUJgDY3xI6mb+Unnu/OBOGkKS
wXs2M7smRaNwP4J8SLda5OgBHi/5CBxGR0+x8t9dYq1NE+efstaXiBsmN6ANAVMw/+a95seLOcHs
CvmtbrPXWdfce98vx09mN+50JvFXXHE2zge2bFfWAsF82kLfX+rW2tR6m59Ru1fAOgaLGqGML8LI
D4S/ZQGQKcAGg1/dI45oQEZ5yXAHR9Q7LK7TfNKIba36WT2O2OJC4ac+WQ0wC2+g6H4j3OErq3OO
XdPxt5zhhqdUirNTmv6+9rH82Ii8djig2CA4XG97A8ZJYhu0X7RKGigtTNQ4ht3cSNEtm7zv5psC
W9phqoSCENh8zeMC8L7KU/h59SgeWCA7BGODSSyN009JvrfKGF1FYWVsXp1WPjeMLs+xM5OYQC34
cTX1EDXp5d7qa5jNhyIxxSsNFefVSks4mUsf+5uI9DyNtvmOvlcWGjjq0DphysEaeXKHRQNUgqnB
ND5EHFQIaCHGB7I0LKZtQeWBpywd4yQoIkFf8tyikQizYowfyPihl3Wh0AoKMEatvxxxGXxjjOXs
Cfd7pYmCT5OZGTaxeBWoVMZmUba/YaPcc+dOtrT6DezPeptXlYRWNHwZewsz1FIPmxL29tYmNW7T
Rg17YFbByy7BjUR1v0Hrlh9MxAabpJUYQfRpF7XmVSbSRCrktPu8drxzmhRICXtmTpnrIzVLwnxs
2vs2Ga29Ll6HnNSgHk3EThbRE52nYpM3xjbSLBNDY11vO7vF2CLJ/nHmcuc2+WEpefYKXHobhmsi
IHmgxvI9btEYNSwpwEkQUY6AwJCOL1nyZfL7G4ciP9Q9vmbYXE/o56sdJAXUQWlxnhwMXFJ4COkU
5SH6NmCCsVuzL+YVoS7WvY/AZA9H8WteDk8oa4A0O8tdX3BWMXobAghaSGCW/ba25mRj1nZ70Vo1
gpTRjI8M3gheyYviSfUdTRQYMmCQNPIlBUGbZoU+JGGoujEksY10SJ/wf6KKQqsVpFWUfstasRXK
XbC58aSrnCAV3QJ+rbzoyRX5Dc4z69pamGGHpvxBAQzeJel2Qi5VkGgk2ShrRO7YJeGSD8VTa8l0
m+NVDTE8+zvLouDBSmCTlinzC+BoYzNj1w5h8zdXx4te9a6Nt36msEhMmbprZuSQfueIYM5dKh+B
j4Wk0Gup5uFq6FVAftYULF279k30+YqJ6qQJjwgbpzIDdxwZwvvudMPk91vFmQPS6rPhLS9x7exd
0Q03HHVnvowMdc1yjLxs3KFM2+fJD81rho1wOv1GdLI+kId926QmMNuEJTJpvAABgx7WNUdcBHXm
Hm753qhsQcdKnkEisolKHder9wRjxdyY6fKi3OFrNMSvVZXx/FTm3dBf3Cp6IrOzBzJTxl80Dcjb
AD0IjA3RFaZ7s/jeZ49oi9b3q33GBrkB3QzAGzgQaUW6uLGs+k5OVGhaJ/WgHxbQqhmIPex+1USJ
pt3CFR29TVaohW1BRnxcdoMG+UGdhDNJ48eWJ/jL3CbfzQwPixlNRHuYRtduJgv3LzSn4jmvZFHt
0lQUV7YtC9VcZeYUeRU+URjt5d2EtPIwaqpZbbnZXqZa3Aa1AeCO+FQGv/hdkOrRAOWgUzdP0+Dl
NDuT8UhlnWF1T8q95ZekHs5LfMYh7YRtOTzO7YKquvI/+N4gb8tUEz/stBvOS5I6J3DI7cHI5+w0
AOAN7clqH60SD5jXGi+c4+UlI2gqiGL9A8aoESpRFd+Qb2UGAyr2C21jOLmLUnuzwvguR05MI7T1
sGeysW1TwhvNEt1XaVrbGO0gpmhmdmnXx1v6GxojLh0o+oDEuJbmzkjy6IODVPjg5vMrVGp/Uxgu
wt2cb4zC9lIOeXlo5Xy02xHp4jRekeBRWnQJYtTM/4KVKt02nov2s0gQ5tZ2SSnULmRZ8c8TUUVL
kYOWoyj5OPmHlgE5kFgT3HL0MRNo2kdqx6O7JrzmeTGGLFc2SdH5zK23y12OzV3i6+FA5d0PUrP2
HIfpuphKPo8ZAeRg8fTswnbNTjRxYrjOnX8uu5JUqUwCPYxcezNkRaDR9t5UwmhwOndrgmieHrrM
Iky5reUGNaF+7rOmP3WV+aNZQIcjxdqs5wtjSa+C1X2noPvdypbbWGXA5/yMFII8nwjJ1cSG5NJ+
m6HpPk+WvE0NBI6ktF1ix/1YeX63p8ZuSLTh8e+UCkuhk+9HzyPvSdmt7WReabv8U4g3ET/235eq
Rk3YX2Z6+Jt2juhym+iCG85ahkn0IKStzdQnfDxYXhC8AvTFrMq2Hh2SKkcTntU2hct8mnhTg2El
8OpDzxppixZW+Pg6uvIVhOnRs5pbhfr6mHazseUYeWaJ/lhHYxkSY7TjuMWTTKc/6McOO6BI9esi
BmPvqYlWysLGS98X5ba4xzB89OSwW0YnCwDtlj6HnaX81FgarZNpmrzQoM/M2nlvzDEpXvHY7wjc
4vTlTbiWOBL2BDEtC/A2ugJbEaXTKQFqu7Gt8rXsK/9Oxho30rP3zdQkW1SHyxOqilt38cHO18LY
mp0e9p3tbqy2JTKNYlmD4ejOxGO48pGUuu+eaK7dYpwzz3kxCTGq85deFPuh936041xz1E2x/opF
Bl3hbxtZBkLWcovR7Ufdt1mQa9mXpNGSXbO2/1fXNcF0FY0Vj37JIv14W5b0AxJBzA6r1hdZyds2
YYEOuqF1FFJfy/0A28w4kc7k1EhrczT/IwfzsZlb/hA7OaJ3UMd63exKIurabdK7zPadcw10Hd5A
4EjF/EZl+RDSyUGFkw/2JluE27BDz80AyICcPQtvsL/BJtEe07xhCMKq1pMGJFq7oDxu8MKSzeX0
jxqmzy4sPBSfYatlUxuYjNmqs8M5YWb5MAaYAgT0NYAy+Y5sQsla3FmzfjNgg3ntMuVmPQgAv6Nr
8dfI+f91z37/vbq+FN+7/7H+w18pLljnkv5//vzL7q9fE8CydsB/+gUEh5Roo+F7O99/74acv/pX
VMv6J/9Pf/PfYah/7MYz4/19N77rUv5f1+nP/fi3v/effjwWJB1ZBn1weyVZ/d24JP7FwAu0loGY
49+NeJP//LdDydT/hTMJdaFvIGp0XPsfhanS5P+5747c0yZJFcujY5o+CiY+29/VS7SEGyLkuuxY
kJJ1cWNAnFAWeTeWAtGb3Sf6oW9ssBV4ZtiIBDRCazOu4S4V58knskLBMeAEgJLLsgpo0heksgVZ
hASJTh5JIrOG4KHO2sWAgJ4OyzlK3Xng3ahJO8aIc/HdWD/wU7LIzYmlsutbBggEcqbVTQoBuE1M
H8cNMo177BkuUH2Qe940MRRcwaFvUSMuCpdTZSumcE4JO5IfE3xvNJX1i+mXS4hKFLoeZIzjjGiY
BT+xqKkP+VzTM30QAAS0k0eVJagRUVp+G2MzdsLJd6lu9TGK010xxKplq0k0+zkhxr7C/kPZnZyr
3mQAv5moaafbxiAjdOPG3hRfF19LvLDKZhHfT7HuoPPIisbapHGBY9vo6F1tSbA27aOw1j8ZQyJ1
P6s2q8s97UtULWSE2BtnTli5ItFhKxGTt5geSA9yp1MApk6ku3iWyvi1WOb4w+jO1a4CwkmX2J0b
svXixvu8EGinsSpOasfYmYAIZ9n2/GqdwEMHlM14dSkbuyDTY/OQo3OgDocrNEXAVtr8Dkl1vi/a
Qoeq7zHO9cO6HT1JQrTDfkNV0FhNfdvgseCBqV3I70NaBdpMBurozOqJzSz7rCdztnHzMglM7C9B
n2b2d61U8h4lDSAeXzVbotL8MAHCeuzhUD9Lm/YJbFW8zW5bHlO/7E+kyB6QnOT3CZb8u1Ehh0fv
GrsB9ALyaiaHAqA8Kn9+hF06thvN97tXewWOFkCEt4qT8jGLSWHXp744o5vryNWxaIQuaU5FDOm0
0USyj1Xlf3UIdcg5FLbydsRS8xKPbL8UAbN+9WePDaKXQjuB6eVvzXqp37UdveqJOJKPppE/Sq02
nh3w3HEA3fprikf4o0M849bC+huypVvHmOMtjWoFddicvkdR570sdBB3fl2R6jcmcf9Cm49MQMbK
IpmsTVZP59EiYjyHWhGa4wKFwMH2fGgZSB8x4TgXsi7EszIG7yrckugNY+qPvszArlqzT5VfdY8d
LrsPJtGSh8wszDMZOeqKe4XZVlzbd9ACxBXYjvzclIl85o7me6UG80w+b34YyrK+ZouVf61hcERB
RHbiKW3N5bax+5GDDSJLXCpi3ES151JV9AycNY3WuUYW08WbW/POX8hQpaTgtc9VG9HC99L0VHL4
/DDQmLgZWzP9hJQC7qY5T/qFfNz00idZ8zhAMXhIU6c+4ZQqdxp5Us90NeXHdnT6c29XvrajYS1P
+uIuRiiKpLhFtxwda/hC+37RY7Q5vhe2zWj/sEdoKQiL5k9KAm6lIXkss7qAMR1dsB9ByB4SfTO9
jbHK+Gj49Xm29ZnWpklxag3fhnJCKpCV+UFH8bYpbU5MQnTA3NPSDY1EV8RvOc0r6PnhrDdTGuYW
VAqntKY7WXH0TDJvPlTtYN4hzZ0/DwCMvuIiHO/4QqIPCjXIJzrxAkLLVGx5T/ptVShJlogl97Ul
HboeQ5U91SkiC247b4s2NaHvZvU3chT6/eIVdBBUpJs75SgLynHb3xJhhcd+REvChGJMwPzaxo/F
SBil6HgmeZQ5zNB0eARbPF6gfN3W9AuvRmXEn0msy/eL7TchxHVkCMBW9YuTZvrF7zP/qjFBu5vV
OLBRdDMuzmol++TqQ94MNVESvKhIxGPgGzR6iyCaegpXpDinuuJYgSMAFtNglpeB4GUQkCw1dD3x
XyI8MBpLPDgzQ65AB5cYdI0zf8X/pjgval6bUnRKeeggF70yMWS4JrMTewmC46YyvkiOzce8s1F4
Wmn6KFrZ3cdu717RX9HQgtWOOGnOmqeuHHxavu5yGSkOX+pqYFQrxHSfpxVdPd4e96YkcPYbCHI5
BwiFAB6V9nTS4mLcR50Yr2PfmicjN1bPTdN8nAD53CqbM8BMIsneTFVyx85WPzv+UL16fen+mBH8
MPDoO8yOfvyNDoRcYbj008AaTaBVzrPq7C2szp6GHz9n4Gsd1brI5LTRu3x8qaHD5Lgb8ZYSzaCh
00is5mM0lP2ucvFHeXaRRoHtyOxHaaFB6vyx+eTFpePsrCouXs049vZlo6LLICLvPHrEgOZqaY+J
79GazsDUzAb7Gx21Pr/2lu5/kF7RXTIx97vB62gQVxqQnB6tibQyeta5y2lyLIdPHsw1sEz0dxnh
EUq26cxpuKvjzrtZNH/+rptDPqxoKLZr4HLxOZ967TFJbOcZkANLT8aQZU3BlISUTX0NDWaJol2v
exXk5NK8psxRWZZAzWVePouNjGxv7/Y0yXgmphSIjK/hxRVJFYCk8V4yJOKhnpovuFCqixaX9oNH
QxqpjTJvJoLKWQZn4xYBmx4QXXFZbyDuG1Psl34ArFOma0CbcYFGJI+xAdegTcrqtooN88n1+nGn
XI1WbkM4quZIGokodHfoAQ0sW2m31Sqzxo6rd3cu8UZf+6TNe6KM6mU7TKP/IAhHZ/DUGaGOpugR
jl5icV6srdssauABG6Py7/KYmCekm1Uw6eaNF7UTt72wdNQMtEktR5383vB2aL6a7zCbjB5eDe3g
qG/cAwOoOujybibQd+5u6yWvb7O5bg4QKIyDIkEqgP2rBdO0+Ms+Eq37iVrAeFSmL2HY2MQ8eIU2
PBckFIZRVn+2m9zdadK/Mw3Y+Xw+vafugM8H62ainyF7CeKnbrWjUxodJmfaphGbdrN8Teu2AA1K
8s3JGNTWrtjeZtpIPJoWRxqZ2bcRtWkoUjbrAdC2ZLrcunJrNgv1B4qE4WrGQ8PBt/1Y6qSv4Yu1
6iBiZLRnvyvDEQoJp3SORloq3IMBi/qDK1zFruCmzxRoDh1fSVO7maPDUMuISXJGaJgrWpEd7Zy8
Wp5szHlVjVagtZQkPV2vKF/HDtcgx617h6TgzbSY09HRZzyFsJx5TxAL83D4Lq3NJaEDmRn7jEix
CwIYimlFpVqSXqBPD6Oex096VuVPlkENaCEasALGTc2HOuv985I5VCuxHR0J30JLEgMDQO9QsYPR
Mo6OYDfo1mBplCfZI7NgpCbSgRLTrw6c/eLuuwnBsPPxQqJoRy5AYMxNNBKBglKrPdk5E1ws6+aF
Jul89RsasX6WQsWIG3VKymnZxRT+nxe63NJyHmMHdtNgpFf0/YJPaZ2KzBVfiNU06HPkeUC2LQpP
t8BhsozGcdZcEpSnxNw2AzDt2lxe2oQANVe782oaej6o7m2OOZ1WNhOaqi+nvW5qIMbAcymOCOc0
F8Uul/ETt8UMidW0Ak6qw9bMKW60PAUQn/4v9s6kOW4ky9Z/5VnvIXPH7IvexBzBOUiRojYwUgMc
8zz++v7AzOqUqGyllb23eWa9yLIqq5QQgQDc/d57znesq8axn2XDYHLsWzKxkiTdJIlPLzBLuTHZ
wCwgoz2ARqpcodrLT0yuLWZw/k6H+XRi8HCjJ9t8tGpso2t/LLK1cPN6J/E7rWdjxNGedNZmLiZq
cDvDeAQ1Z45i63kyzJHGI8KEDAagIm75ZnR1si7dHM0jj9+L0XhbPPTBAzwA91BC7zvRwBZXOkuj
TR8ONqnSNdtco6NjVHrYH5t2XqNud9aT3Q2rsmjD6xwv+04l8XTjCL5c7KfbaG4z6oSybmkGorT4
oWr9GwLEe0E12AwT4QWzO/gVPvXhz4WhDmgfRJ0fHeOsoawzRpIO69lnlXbIL7m3RV59KTlL5WzZ
gMt/f/F3vgWqUtd0hWku/igLvO+7i6PmYhIyl9FRjmRbznENvz1KNbA2lZx/f6l3RoLlUuSx8M9S
/f5qEIxQQ7mAErhUaRJpxTsy4cuewuLb76/zCyZruRCCeEXRD5jEfZ//kxTThBrFC49dSd8YI499
dLu3nMmova3qBLtErzST8cnOXsqFYsWqQjyAEeiluGa2lm9//5F+/YkXtR2kE4/ZBKKld7V/J1pf
t1QZKIjz+UosEVlWvPAk7FShlxehrr8AMuR3luSavl37/3Vn6Cr6UhdN8b39uRf01t/5q1H0/1H/
SOJV4Wn+n6k3h5fhJfqpdfTnH/mzdSQd+wM+S4F39n3rSLrig2ljFMb+hl5B/IBnN01UnixWwG2W
7CnTB4fzZ0dJ+h9AdOPLwz3hSf4f+e8wb+g//WjEIEFmsTT+8f5iz/mFZS5cEgjRUZr3TVMyXS3n
DPRdL+l0rYFBqMvSDus7jSb7C6hOk4NeYpzJTpvYr7Gsr9OIcJS0GampRZAOG4MhXItUZOuMPSkW
QvD3uMbychh9EdHPH0vIAyUUj0ITQNFBS94iMFKXpgEmQysyN6I4QUJmkog8x9aMTJy1cgmI+5bP
BvACbQ/2DZUkvJQ8paeiCbV4gRk8vXgW/NFNqLltKL57XgxIcmjAUlGdGGiUr52p4xcEgtOtQZNn
Y/rx9MzwqF6rMky8tTXN7be+DhFflSnVvikWxZR7J1sjilZF2pgfO4sg0H9YPN8ch395Yd5+ApYX
j19V4MmV/jvkdTbbdryQqu7n2lJHx+qcbWmOuKRUMTKEtcyKjjQzDnVLcWBSzywYXubYhbOmlOv3
qCamrec5xVEh5L6aQfJem3QOyDFNjKe8cpqzngxgI1EcX3VOy+7NQpI+pmng71k0yl3XWMWN79cf
2xR6qlMOl+jfzAdTm8SZqa9xRVX8w0vyN9uV+tn7yZe2hbc8wDDxQBf9Ym8tfdcPiUXM75FxBs9y
+fVD6s9POBPHWwM/+7GLrZo259BubZ0z4MkMYmIbhMJXYzeK1xIIEy09XDI3YW4np6EghjuY+G+V
ZZrfzLKAHGOYw43uXHkJEJNDpB88hjaGIhVF6WOC04I0mFQcInL49tqojX3SW+6Ghmi7hU7DM221
or8Qs/WVUKzLoTbl4Y1cR4hm064Ax26icUq2o0MykiiV3jnRc1qq+IR4Z/gSaYqNFBHcl7KG1P2G
/K3bpdUCunhd9t2ujUC08FIm115v8DI1SUSP56vIorhewbl2sYDEs3Ph26Bso8Afu02EG4IjEQhn
MYNhNdnzN16eIwPL+ZXAaETxFWKPipCR1HyakDh9g/iAtDBn5u8ibFUV2aWe3OXApQ/YdaKLtG3F
VbDgifwFe+wk4GhWcIWgtFR6jg8MfWMFBzo0z/Crx5umldxQMwp3EXOYw+As76aRzHek6DZPtqam
V2ESMnSu1XpptVz//tl5t2bhVIR0BaHPQjWu+C3VO//WkjQehL1nnDVpXHet6nJ6iU36iN+ImazX
qTWyep6dupi/DAzy101Lq48wtUl/JcB1QWiQnFS1onryKhuViU4FrpLy06jogFedmyF44G9J+tpJ
V3Fv5fuU3/6yIINtJVrwIOB4sH5nhXkeRU2H3QOlvoaPPl0hRYvWLFcTtYxjLgtqkZyYZrdy67SI
rCLR0aWMx368rpNivnt7bElqRFkRuRP+I0deQo0NvlP6iE++kTVPCpnQU27M1XXURLS0gYRg6rDw
oL7mItlXRc2crhuRQ62srnP39oQrbZv4GuCxqIrpH44h7/F93H6mHQBEfWx5OO695dX+Qfs/VABN
ydYJzmZdIvpvgSvgzKqM+3hWfANJKsAapJHxEJMYp1cES6iS6LlcMwUQDD5XFu8g7FzGZCdGdeVL
0rv1tFIUYiFq0zp4ru2JLyMYYB4rcDu73z8/f/cFAC/wsVxOrB7H5p+/QI6Gv5aYmc5kM0J3jeV4
XZUh6hM3YArd5KwzQcW4AnoiS0yOFGbrEvr6IgLhXNC0Dr7z7qHWMCf8cKMnL91hTE7aLLtgV6V+
8JB6FXY9nYdMyX//2d+yRf7aLJZnfzmVelKapsdM6f1nH7I6qmd7cM5F53C4H5om+M7THPjAD2HN
y5kcoBhI6A0dnXzfEoKB6B6s0NEvo/5UAJlfD8qsj6mzKFa9ynho3Uzt1QD5eF1XXU6gUhNdeqCw
bocMdA0U4qH53rNN8BNFDCCDoTuKefb7NUib8bazhyTfez3UZxSeaD5M6K1t1wVPppbxAWu3f0Ih
TCw8BvBd2pA2WaZ6fAZ+Me9ROFATMzDZzrmHXrc1zfGbDMnPWJlISBnjlqbckpaodlaRvEqsAY22
8oo2blkeU/xtz0T/1UfOBJCmllcvwGP5lSa17rc0IPh4eRIA96jNM6asqdtkwPnWCtzaV0G08S4W
Onjmyeu/2Wm2rCDLrcFecYJ9Pl8txHiO1xkrH01b0qLNLHkQhCbRWqzc6JOXxV+sIiuOVajHI+EK
5AfXiHNQa5mXehyajeOl43UsZ/aS3z8IHBJ/OrnxJFALcGZY0Bdvx8F3xwbW6qxrkr5itiJJKmSk
ocfV29qcDmO1n8jDXhNGyhfQsw53HMXKF3wviLYka9I2zLA/GBUE9zROT1WUIjiYMhEl696IQUiH
Yb4j/ml5XaUnXmnspx9Z/ttXc7D7bx0tBGOjXCfzNo3GQrBnipde9YTjbTNPTDwHdm5BW7PSIN2l
krjOlZoz5OqhMW6oFWFB28jPkDyiwNINSCLDjPaqco07ixcL8konuq8MO1kik1yDRK8KvHpzs7eX
RFUvXWLu8CzyywxR+wTX7oBija4icL15S+zQkyzLfGMVjPr4PDpjmskLAaqbhzU2sXZQRXtfoKNm
m7rvk1MhY0ICUcIYK+T71X6uTF1ckRBqk17dJfqRfSB6pK+Zpqu5hLq+KqIsfiJsU6HhTCo3PGBF
EuM6s1gNCNAp9VeDyfCZcL3lgFOPxBv4I1tVkyHNnhfahKWhS7eUs4Kvm7DkpRRXJE8PpMvSTe54
DSZtzgs1vbHtpfGSP4Rh2xwDYbPrzDK2XrWFh3AdSrdMLgxYZxx/1HQXtjB9tzMgxtcMEhENoirz
NxMru1gbWBMvQ2dITlD2Ep8sw+KNe0zHlTBh65MsyErkeermO4LQGDFInFTnmrPloTVyBc8QVe13
0038o49KdIuED4WO7wZ0ykQ9D1sCxRQp6mRRrOkdoqaosa3iXuaUuYBbN61yEmPllIEAvD6n3z1v
OLdFBXTA4dhKFmNCfmiK4u/a8zD5mnDI12wGijujpvnu7UX638r2n5UR/+RThFyOZf2dLGL5Q/+S
RagPVKIK5OTCcqUp9GfumHI+EDnNGY3+zH+LImzxwUUpT5sItj377vL3/Esk4X6gCDAZfUvJ/kZt
8G+VtNbPNS0DQnojC94FrfJSdr8nD9XSJRmGJfk0OwL9Lfx8t+e4Do4QaZJr988izDwQj05xjsop
v54HhmmVDypxnasu3kovEvdxm8zTtjbH5EYzOiBCyoBhp7x6P6rIOpEGITFhRWW1cXzIJXR8lM1L
m6CCnrSjL/p0KC5FiJFyVZjpJUz35NYrLH+fCaX3gRd4ezthPrMOM4NkaZp0+znS9RHjpHvVNYsI
jVQuY211kAFW2UAw8JSa7lPUmUW39kgCWNPjC9esIWQhGIuwMi+Cc1HZgOQjYxiPnXhNkrl4wTnh
X82JFTD6GH3KKRvj/YBbcpcEo3szBKOPZZ9GgFgvscrHhaR/SGrT+DLQt/7ulZG6seLcP5JjVH8L
RzOo1jor5W2ky44YFas+2409nOKEHsdqoumZra3Y/BaLAhG/A+YRQ5aF1Bx65nUo8vCiKWfjCwNk
EM6cdXGZz1V+nKLqU4+ugNzshSip/f6jLtv2XqmWKNaU2v91QXV+QjSVMBl3kOQyro873D6swGS3
wPGBxrAyRcQgzFFU9KYp65eKsqBjpj880cREdNfl6WvKRnZQc9TuJAPGL7Po0stI1DfGHDqnpG7L
Ux3M80UZpP06d7xm541+Y25qZNmcS6fOrPlRw+QTxgA8R9yljr8tMxpUIlZ6MUkvIKcpc/mio0KD
KIPuUkaOcYgdoffECaQPQLj0U9JGtJ4RvVgonMei2GbMTiVeCRAs2IqsBDYjDyCuPru76thoGoJo
hUV4lASiq5fDSRriY1wPDVtkOluswIBLh+8RHirOY+PCqclTvP5lrPPbCOQoB5fJuwwpjTbOPHEK
r/3sqiS8iQ6MJRmRZgPWHYb0yPgY8ISPZEGZtCIYA79W42CXiBocZNEpQnGCpbLDXM5gAdDEIlPl
THINcFHdhcGk14NvbClV8D5M/catnesoVf0XzmvJUdQ4bIYYX+Omb7oJO4MeL+YZQxx2+jb/qIo4
+GRkbmicMC9W8VblnvyKVarpVloM3bknQjTY9lMin1uUSGhe86q7k11efa4hSNDRGeRLUlsEevdT
O50bAI7+gdDvoVnVPsOWyJyalcosxuxBS+Tqqguk9Wj1Ql9UYHxf0UMLEudpcoVrr0ZJUYa5/zn2
hHeVOOMkEK0k6oFdvMDexIFxCQtO+3TDpLTY+TQsXuAlqI9oql4NMZQbt6wtQpHc6ZtT1riAGymL
nDNxkH+KQxSY67SOafMwQK+fWw8F/Aprb3n0g6Ld4P1hlNRyDrzU5oikv63vkPYoFAIR7zMixYoI
jdre+sA8yAhBYjT3XYOrpow2tlaoRIe2OiWF9E6OaEDlWjr2uQ/oEoquY1nDLeKtDVWKfU+g8tns
DWdfRCIZN4ZqAxs+fy2ezUQTnWSzovamoJ5WOX0KRrdlegwnq7rGLwQ0RBVWe679yObGcj5+IsOn
mhC10gdhRQu6YxCOnPR9Yyg/o38qa8y6DB8JMwmJyRFTc2M3tfGlcDxOP42Me0a7E49BqHCsxJap
CCay7X5n+Lr6TLTK8K1K9fA82bm8sphNZtt2aHxOrc5UB2sVWBWjIhUkG98sM/wbQ3DU5F6ZaynK
+zBpyg1TigEvXB2B5k2qjZt7J7ucWgKAcsRUukmZ+kTBMU5YNgtpV/tRZA/Mobt9UzPUimjZY+2g
LvOAvU45vs7e3VZinL/OgFizbS/dalNYHSqmQvdgloUf34yCOKTuwk4rN2/xsg5l9DQbIfLviXlX
Quk/JQyh8bEgums/dZjl45tgRH1jqti9kTEg3Fmm9dnNUnF2pRfesiyOTLqS+ciU6hEZb36ugDKd
O9kE5kpEcfA4UHV9sgCK4KNBbnTSgFoefRKbWKQGXiuf3IZb0Y3ZLahxdAdhRgBwlNgwcPCbYkHA
JYYFmWWbLW89ZlN03Zmqw6/lVYx5myy7jpXg47qJsaMlg0a9AW/Dq04tu5J0oC7hLLs3OJjNK+rX
AJH73Ab3tl+7xzhKhgekrj4olB7xsDUb0w3BXF22b42qgGAzBdeqKMt7TLneMeSLf8G7OB+HqXb2
oNtJKg+q+TNz55HYncqYD6FMJ9S0E44TrO3bqg06ULYO61EXyfmCasg7avp05E3Ft1XawcatTOsm
oNlrs8gmhOXOwWLsNK84v4cF8dr2EtnTFbch+OP9cj8f6mKUl0Q/I/qyDW8fk1p9kyR9j97fHKAP
qFl/DVoo0dGIeH1VVyPEeEe0E+dvb7ozk3rYq0mpYy+75rEOCoLcpdMfeJ/cCd98UePf8bBaNgPR
x4BWJrGBb6AR+1uquhss+oVUNxZnbuqNrXYi8qmr1L5BiB9czZ4ajw0bIz1jc7gm2fiLKCL1RTaW
Waycxqk+RTiePoshSI5NYZR7sFwG8cc9Sw2Pn2aTtmkLry0hvF3Ux8ktZtHhc8mpfZO00n02i8i/
MaecN08viya8Tkq5eRjIRaMcNov7fFKfgGMDKO61r0tAtFUn1yL3TY2yaVDPkREk9zCqmurWrdHr
HiwPtPdqdt3EgcItK3Fputhd8NfJXFQQzHVEJDOxYnTlzHm6r6twMyqLiHdLu96uVK631rQ9gnUc
DlS8Jjbxtk6b7NC1hv7klJYTvZgur/gaDrZwtvWA+R/noruotK+kHJlM74uQHLzuxCNr1hhn+5zR
+0sVzM+cfccnnO35l7gfzUcFNuFBVmF5gjT+UOXetM2sKjt6VVOuvY7cIq8Yz246P7MAfrcj/RK3
7rPXDd0rRFpOEHYNyqJxumdPGfHB9fz0tpLpdrAz45IfB2JPXRL5BDfpuzU7PVqEskrQj2FYpLDq
IsJzGHXfWRR107rrbF2tyhrf5oPvdvU2m835TqMPAbNMuEZm/NGL+N8S6p9KKNgsdF3+5+Hg9bfh
/zwXdfJTCfXHH/qzhPLkB99Zuql/JVj8q4ry1AePaonpHwN9DJY/RmI4H4R0Fp4kgFXLBwT837UU
Zdb/BemFcu0nTBv0Q9qN6AocQXyR674DEsrerXohwuLYAymK1kkeOjcWe9X1nNJq/+HW/M1IaBEJ
/NDZZPToAhemAPQ4uSBxX6q6H9rKfSMoA3yZH98Q6nM/gVxkgXucuAOXqHT/CXr3rkpcrgd3jjYq
I1ZmCP6771YvuJLSF1wvWxIBBlHSswUZA851BAqatwFCMGv05QNuTPPh91/25/EX464FwIsbhP2X
txng489ftjJEMxYNMum5xlGcpRmzmVT2/uUkZ2Y5waweyb77p6/8N7eYDg4d5IUz+auCoG3auB58
D/1yJsfbJNXtV1IegNapCMxX+G+DBbEEwtgTXI6nVxBEvnygH37TWBiYsJpa0RoLigtvkVNPugWt
4ltEUgS9+/z72yp/ua/EmVvukp6kuLnwV3++4NRIMYfB2B+6YqzIvnSDxsTYVwnkV4MNQ3Ni47/2
CQtnHpfIM8Li/DEv4UUCbklmIha9xjuDumFAUfdOB5Ki1M2lHNX4CU7FPzwFztus5KeH3nNo5aPp
oP2heNnffd4cERIJiG13cDyiKh4MIgCDiyZkZL0Li0WbXYVyOMlCTykbROvIB97B6bzkExxMgZb9
FDW+dUQs5byEVsPQmOBuniVOfOAiF2wpk3Iy+3r6Z9kWjb28zjCiZ4ADFpZqZza4RIw6whU1maDc
S2eU10btgWPtEM5dlMY0nt+yTYKIZMzVXPeF8+r3FoQVt57HHoBCZcYXteWMt2CCEZRGZP6pA3g8
4wneiSJBsDZrHrkgriykZs1EohUIfi3lN57SEcmhJNhrRAipevtuzKfhMheaZiC18LDqOexDn10W
gnrKeE/HHjaigRT5ViVV7ROdUJXPXWziWqmFdfwDLjj2qA98chBuBU2ubK0qzPtrVMZqi8XZefFr
YnL+YOFlfUBihm7Hs4GX4MFpGahGcwTzTzlmDgBfjc94A7HYoOSA8viWgNHZNd8UVTkpuGkDzVDl
UfCIQxgmY+cPMHs77uMbCC+obfnQkT5wnv1KPQ4VmTSuAYwwColDq6wBgiDmFKB0ajTg375Fzf7x
rOo4xFOjrWjorqJkbL6mMYHiK+aKWGWnvmz2zUBGwdqop0SflBdE2TEhdidrV66JGXbbolF80v2g
Hv2S9XTTJh3I6gxhk7viMGO/FI0PaDEsefkrxB6KMeZjmWYx84084skYEyx3NvYKnHBLiJDF9PSW
WgTkYO+a3FLe7vIZbyny8LAA2bz7MwRGS+tIejD5FwMchHM0kGy48heQ5tv9t8eWA2Xn21udeN5G
+dAO11WuxPXbv9MGVPQZxErWjVkfDL7rnfbafjOESu26quEB1svr4RIwUB6aJg6CC5T8JFv2zdDh
DB19BeYDWai1aqGxd7jdYWFdt5XblM7KzxJzvEfyJ2oMvMUY9Ls0xsIB0IM/gKxEiuPAUIUYJ7pz
kA6bBvjQnpZ4PGyqEALfmeECs2FdOA5IJ921waXJ9BOVOKSDfjKqnpqnmaPbAcHh8NRw+/W+gc24
b0xkmqsZCSm0EACOBbD5leH0Dve5eSitQG/HpcsU5GraKQTila7G42BV2J792Lp2fNp/AEcOgZrG
izYsxgcXW8EbLJmf3ZiubSdxAX1q+akRZrUp9eSu0M1LCAG6PQ+6Qrjeoin93NqJsnm+msGC7xKN
F8zU+4PtIzFfdQLx7UoU87Vfd+HXqmHZdLPIO+WRdq9LwWBg1c32dCnzIUMIPy5JeQRQMAgq5/ar
ivRCzzfIn97wcCucQO2YQy/sG8U8wQserbxp84007I+YXokCr6uXnEHDdZwKxz5UVDVEPHlL6kot
llnJlIBK05L/sWJdHs9sczzLJvktZNgZAbv0DJodLSYZCLJVjwsVhfzacOEbOn0/nt8I/4tl7Lq0
Zfk84aRMAfEML2Phh4+x47JgFmaCEUjETzEtn3n9lsUUiAbku0esjF8qodH8k3LLNlo8MP3aIiol
XYOvEe5I6vAdJLqzUE9zU8rPGXOP+Thr/N9HK6vRHK+hII87q5aUE65pWa/Ych13W+fJKVVlcDkY
ZXiLLFsDOVUPntbVY9rWL1M2Lqt/JB+xyZIWjGXmmsbioucoZXSiJjY/d0bQDWtaIRhw1ODdQ5hO
vE3UD4uiCPaLxdx+rbT0LuygqP2dys38ZuzMsdvNKGkz7ZebYmwQ+faZHjbUzBX9jNR2+lVmBfl1
7hn2ayot/v2SHav+6GgSt1+VP0TAk6syKHYzc8AU9EDSIQhuEuMSxWzHrcvwsM6tE36aPJ/Om50j
6taWACPXkgkgQbtQhAXNMw57ziJl6/iX1oCmPZE9P2ulCBtiPGmzWNhpWBO+1UzHCVjotTFObAsZ
2IGNkbrNVxBo6tJ5I0wn7sxDU3U8KU0o/MWcvzxKXUijNNSFvKaTxFpauSZrekz5/dibfBq3JV+7
Gfhp8Mcr1sEM/Dhe4yW4IMLDE650soQ2jFaoIHiUESksZsJ6X/f1YdI96yAhhQDmkNz5l6pMjXXs
F1w5ZjOhLY4Q+ZbgKt4lZwBg/qYJQm5EDmYw2y/zFLPgvy2Bnu6AguKVWx59Zq/6th1yHxhvOdiX
Q9cJWrAOIUd1azRfc4swTpJiFoWPOVdEgaXsj02EkgvOXARQdaoK4KH43z1ODBMlyv6PjyXfiK+V
jjlJBMaCFPZodFxUKcTrfiKBre05+2Y+adVyTpFemzTnSa7pJghyVwTvwvwVtSqeB0h5+sZ0FrZ2
lC208qFf2LZ5HU3eGcNhipegdFvkXqtUh1WSrgZf9J63DkebJIqkieFXVc50D6XbeXa1ZGGdavrS
eBFGaBVpFy/hQzJ8GDx03aybpAHZuCsb1kVP3qeFIU5lp43vbV2pve4GYrb5zJxyIoOULXOkWUMm
U81OXqlWPlj1kkQa1iM819qzgcCGY7Tc0QpfF+b+iW29K32oiBlqr/w+WH7ROLb4mboF/Zw2/IyG
XJQerTkL8n8dPEjRNvWdQDyiAEL1xn3iaHnvWpHR3TNxSV24MIMOtX9OE1+5bFWlQt7A1lhN0W5K
IGLIj7HPaZmU6aHFvSAd0uxE4aAcsgEXgZSMNi1pf6vBncx9ZijOIB7mtVNi1/raytp+DTt42vJP
RQeYKJo0nssrfv7qXJBbekx6bXwaDRWdjJaWa99otp7Jzw6h6SLkwQ6zS7vB4XtU7iYXi+TJUxeE
XwfrKrPuQp8l3cKSDlI5hK48y4yx0lgdix4Ubdim8pwTqwXTk0UC8RS+HiDV7QqZSfIderGz8/si
YFxS0LVqKyKIeQMHaDn595xpEyTCGzXaw5HnmoNBV4kb1Zbixslo2vUiI6tvyg5j51RbzsbB/eh2
dPjYRDdxpaE02vaNLVr7CoVRfsevzb6cj+mJnS/b22DocbJY7drP3G2o0qsuId/N4lbdiKkMP8Le
7Z7rwrSuix6D9Zo0RQ6QiClSleYbt7+1Mnnm5Jdv6SCL7w4w+5Nl4WggZ522LL2v3AMz6h+MeP7m
VC4/iN3xCu8cxxr0JutEWnDQNnpAzuzAzWrC6MYKotHOMunvWA3buLjoKhP3jYUh+KpJUh7STLPa
RG7NEzn3C10iGFPd3E7JEEfrfknn+H0ZtVQdP1UlSB8oOIhvMZeB7fuyHydIrNjxykPpvB36+xEo
dx3wJP7+Or9Ua0QCkK1AL4Oy36Zw+7laAwbednHR4uums8YIBuX7Q0X3P13Zo1yQCEvp8rYc/v66
v5T+XJdAI8cFAm/bVIo/X5eSPLXiYiwPY5y6L62BrChrRvLgBgQz0MOzfDq7rl4M7f1yyv391dFu
v7+7YFWoinnB+RDvo3dp5NM9kW6BcjKAt4GbxHzwl1UX4w+rfRuW/Kcoa8qS5eRt2rRM/7dj9+0N
KvGPHTvEAT/8Wgtw4k+QxEK0+M//WDp2h5esxLxTf/u5bff2J//VtnsTM2ALAc1s/iV88MwPjuOZ
JvYMTp+E1vJA52zf+j//w3Y+kLQh6UsQovUGjPirZWd+IMWWfx3iM109U1j/jvzhl3cX6YVFC4QM
Wz4FnOifn23wL2PIOGYm8gzYjTW7eMrd8PGHm/I3vbpf+oLLRWgIgqPge1LU/HyRtkCuTKbLfMBr
Wq1Gr5kJ/+u9NRVxu/39pX55W7iUzW3xHBTjwnmf14M6fKyog+fD2EeEA6ZRcmGawIVkUXKSIEjk
kAEt248zuy2gyOIfLv/L7QR5Q7uOwYmUUD7ed7AAcfrO4Jr4LfPhASXSk48p9PffcFnlfl5tuYSj
0HO+ta7er7Z1bUydCGR1cOTwMDrWY6Nkse5MlCNirr79/mLE6vx6OZpNuD7I+1jyid7pBlHC2+4I
A/kA2KA6wTSQ5RojfnZKnCA7pb390Q6Ginl2iEJ65VicrglHUVgvsqTO6k0DAY4TRyjJkYj95Aj3
T3HqLXoFcgmtTYE+TMX5yqwkKYKZVqua6d8RHpX1asbDPuybFlvzIkytW2E+To1iO5xUl20YqFjX
Gun1BsC4tenEND5OcVCz94UDcjnTq8merVRG6ZWGT5wsC2b4NX78sHBunDZPzq4DhKu3YfYRshkC
RsglNTxplfiyK6ZuztKimOcjttUrAFf9zsqy77aXnovI/gI+9a5FuLEebD87lWL8HOLl5xKxuzUc
/s4M+wFHNuSBSeWgl80lh754+FZrVR29WN+UE4roSBUEzJhZtx2Kwb0eIVpiAXeDkxlaj54hg1Os
I6LWG29BqvZETxjqYSToYjPJOIZDUoWocmFLd36yFqoPSd7kpDYOQX8AfBFsYzHqq7xx1p2GNBVQ
nFw4AEuSLUq7FjHgMIUKKEcMmDgiYfah8jgiaAYRa9MnFqIkzxdyeykDbABjXbsfbaq7J43e/SYv
QG9vfWJXHgqZ9BdpHXUHWrsoUeqaFBCTMIKLIKtqTpSMzcy8SnZM8HhEsooRasHJPB5yiTSjM3d9
lIpHG40hiM5qBFAVmd1zFwmw0msxyUsiZMMHOgXzNo8KuQowRW80LRomW9ESH2lwfENzX9+Vc17f
cgy/pOlhPeMmbh9smJUH0FDySo6We8hyngVGd9Gua/Nxn2fWs05qB65ZBFcw9qyRtPlI3QkkQ3vD
KuurOTSK2y6dNiYKlCt22pI2XpmKXT0Q11y4ThiuQFfQnhydaF8ru7vA+ZysiHh0byM0QUGA9hf1
CPJ3JUOgBYlmVOw8jX14srOA03c53JVT8hH9/uJ/ig1OoHl/ga00IeWU41/fMZwke1fuTYuhLYqE
9DABGzw6ZVNdTMVyLBShU9xkE/sGTzRFPVm9obizgmp6aTBvLwG++WUfxga9INfcW6OC1ZUaTg4i
jsoGG7q3qUTF1cLEgp2loHusC3Stu4DO0Gk0/ODZT9p8Hfih2odBMFyMcRwzsaSd4ILE2dNXC3j3
GRuatqAzGHSIXJ1ErSw3HU6gKOTlMnrdBTEh0AXETlB1EcdlT7+gOXtSEh1diMfkjFlGHMze+gwz
/tLw0/A+KQSyAI87DfrwRHFIaytI6tVsA3gOhh43hk88rjvHV0ZTwTBEOrUhiuVrFPoA1glqnFY+
XpBjgExgi4voDuTjrmVUf4gN2j8FOqD9nPDXhoFbfST1w2OM3gzGpqzqYoeUznppepJnC126W1oz
+ACsB3p6ap3LhPFM7vXNbWeUFsNi4R+jbLBAhGrMzr02t5oinXwOu5yvgzRpoYsE5fSxkH56yYI0
Hxkb4Ac2HWoKdEe0ZA2K3qBYE0uKEE3oy9DHeMQGgJJQIFEMQ4rJNJP5dZP5x7Q3PyYZTBMzkAic
sH/btW8gokEvGCSGfxUGybeAPhBah2brdab90gm7fKVZ3t+UNq2ilUOVuWFJcG+iKR4vcdWkRzcz
6wNz42RTDPPwqRhJGuE0xJUFyIBpnbq8QGAjx/i7IkXkSRJ09oAKzL4j+8fFyK3kWtIjblaFk1q0
IXS7dfHX856449csm1A/VHnKbc7XCe7/R0f/F3tnshy3sW3tV7nxz+EAMtEO/kmhUC1JUWSJojRB
UJKJvm8TT38/lOwTFo+OfM/cAzdhqzo0iZ17r/UtC1WLBx3Cb9p8jYqYTZ9QuesWM98Pi2Pe5DS5
UfXXy/iu6FztgAPWBmvnfGX+idxkZBuybUIrhXnnOhcMh8aepJgCfaapfGdURDNlJoRA24sP0Iyq
c8UW8WChmXpnJ0ZGHzmKPrto04ls3+eIqrfdGM8fDFaurWBKt+Mg5RdJhrNv6QbwE63PxKPZ2IFN
9NLHHj7V53m04zu7tZePXSm3BMCTZ5DWbXs3GHUP+jblykO0dUDW2W6IktC2PDxfy6wTmxDD8A7y
T3fk+Tgdx1SyZjTwLexzbxRK5FuRd8P3uuKfsfzfFvmEmP2lKvppkX/6ve1+Vz9W+NeX/VnhS2y2
wqb2NJl+XxNT/jWYt6jyWdAcFMs6OmaK4z+LfOM3idQKgvpazjnsLf9V5Etsu7wd+71162fo7Pr+
pN79UW8DzPtOwftJ/c3O4E0V5+nMjy3XYIBMzjC3w48VuGhaHnHgCw/eqAFNKVvZB7jg2+wc09o/
Y0trxsfI6qCs6Uk8HMek7N/HtTYW+wxsYYZRZYS+HWeQrYk6kmDysZaJeo78iAiD5D0EGHqMEFs2
kdewxKBduosyAzQE+uDwMovSeua2f8kRjUa81WXk/nzsV08bA98L0lEQoyUbgk1l52G3ho4jvVzt
m8O0st64kY2HzsYi2de9/uwRdE4OvZaIh7LEmtC18CqvdqUrLGGyHS3ARD3fFczNGRsYxkO4CI2Q
Ds177USLbaKuJJSHsYCDQ/486kGAQuDkRujny9StDsYuhanIgbpmi7ZO/IXzn5CptZouJmNsjxaG
YXfPlsCr/LQYjgtQU9+RwIpQ50wogEW5IkJxTBXexzFdmsgvV5+eUwDGs2tsD5bwAHMh/jsgQ2yP
o4bDYzGg321gv6tdxyzEnxLUgBvm4C1c6CQRlDsdG5w2damBRR1pn4YBMyuq8wJe2CCNG1renr6f
LAOLUpZDnh2jwXhur+6ubNZ5t7yI53cu/ebXJZ48f5aY67J4xoPCYnlXI5XfX79ft34rrmwMd/j0
2qOgJ0zbqlhG37GRBO70FjvlMKgRfHi9UD9ykNFT9kG5jLhSnD4RPLZQssaboc+y6Qb3WRwfwtzI
loPdQVPaxZYDR1Yua7mRhgCuSw0T5GIiI2lNnpJEiaze10g81xouw51RKxfyd2ayn+wLrgW3zk7p
0HVbPh3wetdZCRJUy3qsiiV/QrmRP8Z1q55pOXc3Ltz1S0pQ5w4ecWtvKUTlCXVmdA4bNNapIvkD
QIJ1Zsua4KRJMaugAaRxBmDfx16rBdYiunKPsQBkm9X004YMF3uNkkCwVU5q75qdt89zIV8nm0wL
KGpFUdFvZ6RE+x/d4o7mXx/fZXnFe3lDXu/syqZV7pvfu4Nji2U36JGbPoQFJslkmTIfR1uyXXo9
vC2YrBHLE03untGVsWvzWD7lVP/7wiV7DVXaCl2f+6Rw95mhd499ZT5bfQ6Z2tI/lu6sUp8Ke4oZ
lGOSD0by7YsoXHq/g2yxS1wsRLg4ah/0ByyV0GWkjnG4RRmRV/edvRTvO03CT1QKAFtiGifmJMzp
IOPj5rLNA1D8PhCeuZwAVdG6z0BX+VNuyQ8zDcQNzVmYPKtfeTMhtt+Y9LF85ksJFxWywl1JumQg
qh6IuR6m5AZOnbZvatndMtdHC+vK7Fxqk3XPkIi4g3iEr6U7HWNbRJ5hunHpct/kJMEN22nWnecR
5fttaBjRV9WmKZ2h6tgqTv1Sr9RIW9oTJPOKMAHmKXbp67zmZWk8BsYaBILyEFVF89h4MMLxQRhx
MMR4uxDvlssH0F96sNBLvkPj0J4Wva6eNNtSe8ZhOgRMQGLE+0S1DqFRLUa9GfMe7jGp9oEcSiA7
EwuFsRnySWdEbqvzFNbV+3heuo8ev18SGrfM6bEuKqfb2kvUngaYUex/7TVubqIS3xRrBt5GZ3bl
E9JUkdFY1q3f5iK+2LA3F3bZTMzQVKTnEWOK8umx06RPBckN0q7xIHrjvI/1qPQnVbyQgtgETGEE
/o3GuauwKV8A7rD4w0NYdt40p1jwyrxHUOku7T1pjmgdS3aM1cRijkiSVamzh/DTdWVpsj589eaC
iWXFHSqMBUvZ9S6qbRYt9FPcoRNmM1vD/4FUHI74BoIo5pPKLvdzxPJcl+DBuR0m8YDQlQ8CqzVv
wU3xTfIxW24nfRpxQEyaV94RVa3uYLdXaltV+HUxcCy3rWtY52sN8E+59Pfl0tpU+7WK8fb3Ofla
vSmX1pf9US7hxl89XLaFI59AYdqi/3KDGTo2MbBAVD2URc6Vp/JHvSQdXkRt47k0s97US5RSAgAm
jkSk5mJVyL2pj35VL1lv2ni65/HxKCZNi367Ryvxx3KpSc2cuNEyvWH8l6gXszLpaJSm05uBDkqR
xU5O7PvVIUGQW2jHSsREJvi0bcsD0a36HuWv+tZCLwOJrdeWP6dqXM5zaTu/s6lh0E7Oebs0h5Jd
eMYYNssnZT4CiVrcgaz4QYga/Q6UU+5sFdHtpAhZ0th7pyda77wfq2EkI48BKT7rR1m2IZSoCeLs
p1xOeaLWHTGDyzau9LI4Jbgn/Nl12JGPhYXdH4S/lc3xDYLmpnYfY8GIlFQyzHasWQbQcLp3sO2K
7oJazDYCFzpvrn9MGqdfBhQboysKv9MLAv0SqCEYRvTma6x17c5paoURPi9xjagp5aW20pbPdQmQ
7fafG/D/NpTA9/jLG3AdIfyP/9JWeVK+/HgTXl/6557F+g3tl+0gu1ynENc77Q9LpmtyO63jCp0g
xhUSxljgz5vQ/o3qD1koTCEpeBm37p/GTPkbf9RgWiUhERketIH/4iakW/9202LAXZCeg1vUZcVw
3oAXnGxuCkT46QGY3SpY8FbI79JFSIXE2Hpz0I+1XpFa6MTkwsCtN49UER7pCQurvi8mWOw7qq4i
CyqripqDllcGWUk1KlZ9o6Nk+lYkqEdUGJtHOGzGHS0K89ibA3M2JWjrkf8i2QsZtG2mNGfQmOXs
GQoCNG48zI+fylUQV+sLU0CC0lb5Wmm4N0ZMb+W7eNJbk+yqMrLtzVAJt96L3AFfgNplfck16zdL
E3UPtMd7onTngyeKBUbdnTs/RMTcPBWJgZ06FfIYZmuss6xnhwReUWYVSOy2ck+253TfOlc3yCVb
NY9GXGq+AU4CCYUJp0UR8jMQ2bYOZ2tvVfMJERFRbkjjsq6DL44gD7iqtOEgx1h+WCZkJ6VEfddJ
Hb2LXXTGXSQafj/ksvAptXPeGu9C3W0cdEUdPoul+5a2CUegNMFJkkzPODJs9FX60vLHrgPaAvnb
i4pWHcUQ8QUYYPBtJ1KH7nUZiUsaxjTTB2nHCyX1zK8212h1N5OkXqc6v927iliGSZd3tknwTRk7
iBgyZB/QEg0SMJL5Ng2T8Sgrkp/LVUvEBH89nmRcrPKcuUCIyXXNf/l+QnM9QsWCYQvJx7Ce4auM
hVPadc+2qtSMoCRECzmT41xswbFmyXtkt/yEikwFTDLII0jA6nL0X1Y+cFzwKSIL+Z6izKKuWb6j
OQjdmr7ApVOvLbqPlL5EAefFQrU+TstrHA7rEHcs0a/n00O/dNZOwZ42fXJAidWk1HnvjNDn4LY2
ml8bhbiUqCY+XQVqlVVwoWcEH4U7dAm80xIK/v4HzmG9iHpdwsuiycQsph+5GkTbcWY92TsyuOrW
cBwM5m3uOKgGcCVy8WkCQU448mjbkCXdf3NIlYsC+J/GXQwHe9piFeIEV6jicZx40foYS2tEP2UK
ZNLPPIrGAP0v15vBbXlTYbMxDySQyqOWjiiB1CT53skyIKApMBcjwSQxDfQQA9dNaAwkbiPtiNhK
apy7cb1OkNci312VRq7sETJboHZdo+PN+kYHCMF+OsAQh7JvHL2gXpV7JIiET9dL+CrsUVlHu2+9
2dP1Ig1ttH6THDgkk4jU/QyA6B4HDDn2MSnPO4FuHOD3Kv7qSU2Wfp27q2p3VTt/lyFcbwn2cKjB
klUEdBVmNDoLB8/G5tPioI1qrBoGjw1a6mLiRH3SUvTOmxrlHlveBlpT3jrcnHalsEwydCEsyJpG
xhoFP0cnwzuBWIE+7aqqZZLLBaZJbnKAHhyfq2b4qkdTJJiLDfM8+FFx5d1MVe7dLA0xVJs+UbxD
BT0NtRJMZcKGHOAo9+k1JV5rO8V6Gi3eVs9r50Bytr77ro9rZg01ILyrzVxlHAY5t9G0W6CjxAH5
hdxh7C34Qmir5odCVFP8oLq5vsVr7QWJatjaK+7lDJbG0S0zDTm/kfM+BFuYR4xvxOT0LBk6M81L
b9UDRxCx2EPNhY47Gy74p0wPm4PHVGSP91ZcroYPSFxYGt0Y5eVj51HCIfJhiYQP4d3MWcYVpXlY
5bY5cXaXEABNfYoqB3WWLIs8PhVhSnSNviR7mHJoucaJs5QnofnSJYKl2QgV1xQ7Xy5wBfan8dsu
t150zGoIw0sD4cmgjEtqQfbeMudEql4AFQdm2+FXqEqu0omWmA3DvzHuEtjtlwLfSMuUpV59bd4q
YHFIrlEnM12FOoJu77cog4ySxBZXN1jqi1yvPdLAjPRs1kN7GIzVZXm95k1h8iK95zeTfbVe/wO4
hLshGb0nalqkrvjv+IhxMpr+/QgYZYaK3LG+IU5zQVjJ9Xr0FGnndeN6TyDcOZHfl7S0M1AZIUTj
UrJC9LzH1O2w1zUMN9ugppl2b9rcXXmeMUwYJg6vRAxzveOK0TWfprKfQek3VhvvritrVcVICKfY
bZ6MhACkpymKVPbRmiTrRG6u0BljnJK9GffWi5ejHkyHpnhvxINA3lh+w+7tHdu6Xh8Gjb4+nIls
AL2MWu9uWiwWspz6ASkkPShjM8dxacTvhIrVgeVHFtPWiMiQiTcRqWmGb1eLdy7QE8NbdkKkslgI
vfz9kuYwCBLaZT5I4eiJR2lLfU6z4kRyNXdNtor0qe4ZahMhlyDInoSV+rJp7W9VWTxVkdGevHAe
dNA47jRTh8j2gh4HdP/6ICJiNL8kKqrPPGPce6N09JB7d5QA6+knNIbR32FXqc5koET+6Ebxh8Rp
kI2rMvzc9CLQRNXcdDA2/BaCj+7A/Z82Q2EU2nToe3Xs4qEmqNRjOHOPKb3yYSEA9EOBy3xwp9G9
vK/NcZMWzkMoTFpBCkmqxnMC9kB4xGFesKqm3OGmTXMEGbzY1tictsIWC5my+Emijd2YqQ+EoTgY
OBjjTWLW5KaamdxlpRiJtCHRA0fwRCpfnBGc6ExqhCjF7HCnbPLWDh6XZetH3QBcgIBH79xLc3nn
zr1z6lKPx1wyN6v1lXi+YjI+mMYIxlu3y3fJkrknR4RcvQYyPBuMUBC5aU0vo57xfGTOcCayTr/F
GgNYotOs+SU3q/SDcooPZkru3k3edOb7JiMlV+u7yfXNpfXQF8rxtcPK8CV2aSR18K7Q2xsiaAgN
3bp0iggETb2DPjbjVs09+ZJuPRMtbUL5GGSX3roQ79Qtx8v+lvZuuVuGKeQ5nuhBlEwfvDUMPCPk
Yu+E0+cxnH3Iis4XCIPqIbYUonbiAncyc+in91b7voPMSvlT2kAxi/lrOoiLBjEA6HbX3bpJDDhv
UZZfOUOxq0jh24feyJAe2FYQNd2l8QYkDa1NZRR0RVPd9kvIEkUsn29NcR1APwRXVbTGCaeVdrC8
qjtm3mDeVBIkOgetpB/Y0JmxacfOTeMGmseOMWXFQkRTZPcm1m2HqlNbMuMdDwE8xyaBVBFmnmMO
GeB9REqeLGV5EOwI9+76hJCKUOU58jAuZZwwMpq1Tx1KnS0DMe8Wouj7ISE5mbwP/SGjsX1Tqbz/
IGah3aiizoGBuA6vm6hdv/Rjzsw6FIIJMBRD6Mx99QynDzlpMYBY4fpGli9adJXOJLU7HTSDz5PX
gSBv7gaHtMO0yorjpDvOi5YViFvXHqVBuiitsbbbaQSDk0XvTBC8ln7Y62EW+xbGJZ/FP9ouaEmI
HY/741ha3+o4MgNB3gpafT1fVyvjqNJWvoStDuwlrLr5mYo4oLpuqQQTvdyqTM+CHlnNJWxYUVj5
2yJA0EBLMRHOAQWp3BP2q7adYL5qTeS73sSDhm6glkPqDSwk6P+abW/pDySs5gYA8byFT+E09Aof
ktCYgTClhZkfnKUbo28s/tEuTjF34PCqSaYcyZuM4pBdfhXJcN/bscbC1Cb2wSWC40ljBuny2AuF
Td/XgKZVw2hI4yagaVHdJh33RSL76QmqaH5cSLDZkGOa7SByLDRHV9ND6iQ7W+T6hymaXS5xWVSm
dkpQ20A0yIYCR7nnyegGH9Ed/dvu4xpOfS5a99bOSoTbVAOPxSBo7k+d3W6IXg37U9agev7Y2fWg
H2FIef1Ja4xFQAmTKcQ3Tw7NhGFLo3Iii1GG78Lem6hmERttEGVU7qewyVnUwzSdwNNpkyI8hEkT
VgsgXyQkWb7IyYLfRB0QDiZblj7IT25c8NRdE+Bt8mJdgHQ0qa0C7kfLf0eSgGRctwocWWMLbiKw
BmpQjPBUW+XUUYjYo8mzKUHTrk766tdUYjIuiMxzv1i5gTSU/lRs/seJ31vJqmcw3TKJlRWonNhG
v5H1IfRBCNwn6SGsPPT8RcWw6+NiLkP3DO8R45VZeFQjFa4k5huEWCf7v7QcfjJyXPlMP8jU+AY0
40z+sQKcpFhbbH/xck6xDRhM9NHBmjEt4k/qEIIPnhGKO4M+V0SxGdb7RCZxdO7rcCnpZnXhXVT2
xsXVB+MOIRBV5a+/1U8OC5NY7MmU7ejZnPVL/+VLlXII6fOb0QE+Jjuymac/9ikC6KnIwtxnWEXl
MxQLxZE2RvXf2U3fSvc4GHy8vf5FCQ5z6s3HKycjymLhmKicrRCgAoV2oIMllXJCYmXBMJCTKy+Z
E2pHY7WnlCZxMKQCNbV4Z9qKbvdGz/ooPvTrDrpuaFK+Xj2GUylZaH99uH5yEvGgGmi7mUJjf3t7
vEYvSjSJ9IbI7ZEJKRayoVudr8icWgyPjU+TsAzsuWteCBdWD01Pr6KJ2csn1dw+FGXzN2JoY+35
/FX9SI+XGsiUq9FcMhd/cwY1C07HQN3A+HOlxF2tkT0tqaeOFg95ulcHzCRE9w0XrTzWI/uLEjBV
vjdIMEh8uNXrHowj++tDJX/2xWz8EbCZmWHRNv7x3Dq4CZE7NvGhtiMqVHQb1Zp8Mk2tM1MVya58
rInBNI+qWk0mM43j7DSaYnwYzJEAtKvvUteZS21QWlIXGz3bWC1hExWZC+V7EmEAzUPyKjbt2uvB
/sidrZGbSGmKDYdUTBqD375vSlEezQ/DsnYBSlXPD7Au8Wcygp7v1zruJSkB0pdLx/BmQ7Y1O6Bf
Hw7xb4IDAzcAYR+wymkhem8d6yBtm0SNjraXscUaKKoFX6Q7rFudEpjNhYXfu8EiPWqPpVjNc3MR
87UUEXKPs2dztCIJtMi3Fo144dzkXzlY/H0mCzUKru0hKVbp+0QA6nwDHCNKDhVEHNDHTj1GQTQ2
7WFRq1/dEhnNGztTyI5cNgTfrj/2n1HQ346C7HVZ/8Uo6NqJ3r5kVf+2D72+8I8+tEdHmebzes9I
HlrCQNP9Rx+aGMXfrs4HXSDp/lEhz5gIoAWDGiwnq7qFtf6PPjTieY+1gUGRLnj2sNL+N31o0/lR
U76qudeUDB6kgpmQabzVlKP3qjt7dsTNgtc0WvZJF6keibDQN4XqbjWs6EFdYKLbjC55exua5Msn
umc2AtrEOHRjrd2EfPdANVqxizDXIZdcutsqKg8Am4aT20zOllgG+1wNpfbYkJ64No3RaCYuVZ9Z
2I8jew6cXtDOaCQjDTXqptoUqwvO7oCu8n7GTtCSJWZpDCVUIQ+aFa/ZxFZ0yJL41sZSemImz5y0
Cd9PS/Nu7qrtusZuTOh8h6ZD+ABmPfOd3D4ZJqLBIfO2cdR8G2jUboe07vxibFO/laW6JRkOKiAR
h+y4GP0wS27yTgsorYwdXahlb62JWmUk9lpplR89NaZBV68KhtwMyIV712bKDFitCcETPb1Qp6AV
YcH3kgXmQqMwUKCqxmRP4HoH1Q3Jg4MRc1sYxkITVSCLqRSutroeD1GfvmuVpyORzhZ8XkS8UoOx
juq1DGKGjfR3NYsIx2Em3DLvTuzGbmOD2o+69MHTiyno4St68GZr8MSbkHivjUKVjR4j0rci1FmH
U6R+sXoiBo8Jer/+CBJ8tv0gw22uhshvLc3GBDd8KTr06POMIJysw3PNKN2XYg6qxdlpCVIPC3rh
Fn6jtkl4+G4ayz54oXfq0e/6bibQeC+h9qQkDQa2lFbQ0WDdyIFgYmHCNEOSpY6CKuYC8G05doY7
bmErQd+aDQugoMa+YdZN4hZJ5rJcfIGDDfmNXlLgGenneq7Nc0OoM00Fotwt2WwHuGQbyaYmloOD
zpBtS55rQZY2l6qzn9x5uUnF5Gyi0TZ3Wsm2FmpGvHfq4mWx0s9p05v7tApbOt8TKV6oQE+N8H43
6dpu+9GztlwTqwZzY09cEm4bvYfXh5o2QovA5icnZ62n3WEsvtnlOmlZ1hFGhPFZmYuBJLQ7E2vw
ZVHmHMy4joM0Ye5qlTRNl4UgaS3nWkjKtNk6UW0e4sUcSABQs0/3stlmRvusdT1eAWcOYbV1MKIr
1ezR3JpBRWbqzkb6tQtl+qHF93ILSqLYSfdL5HX6aY6cxreAll9y0wBohojJ3IISTh6KMXP9skPL
kmax2oO8bC96SeK34XgEUWCk2EK9vUXelO9cSHAYz2N7t7Dx2VrIBINyBr3YE2IBZLFdAn3JioCn
XewPFklicS/RIjupfTTYxvqIl8cDExuiC0dxZmsybDWa8h8G9KK7wSVWQNDe8O3Im7YWOaUb3aoo
dKxU/wCak7xOzbC5c5tl18e143vDwqRkycrHTJOKCK5BPxm0Q6wNtU3M/ELL4sCu3QkFUWH7RIxn
6FjI6eKrDjcOngv+oHZTYt7eEwp7R/PnS4LW1Yf5Sf5640TQNUdt6ywcz5pJxsGBGQ33Tn+dw9jd
AnG2TvVIYGxq949EOh+pie2TCyBtBVs92JA/AiY8FUHjwAOXKbe3JgQIvATe16HPHxJGWkwH7nMC
8NCxJMZeJdrvhbmoXd4uZ3pjN8nEn++cco/rde1PlOXOibTWxxNQb9VqpYwdkMyGmbw0VUSkvUsX
GZX7wVnZAXnGqHxyh97Hh6gCgaxs25Kf5+uR3d4q4eyGQrx4zWrEJSQKJllHloSII79wvGAACa1z
q+1ns/l97GjROQskOqtN0YLnhnEK3TzbpbkYA5LZMHX2Wb1FWOweMLm/q3Lx2ba7mzQy02NnzU/u
1DnUj3bv50raUFqT8uJ548ecXLhtXTu/wyickMHjEJmi/CKM4eyYfXtXu+KUVJhQrKrKmevYG/AV
93kMjSCUseuTQfbatgNMZY9gLWsZqr1pDsk2tFQaNFOf3zCJIqh6bl1cPaF3yDHpdDL+TDqqd1Em
0ZZ5aZwXGx3zKFSz692cHo/LJ5bLcqFZnNx3mX2TGjyEZi2ckSshBScPMt+1wOg3emE9rtMwqBxN
clZNd4xaMggB4Wn4golaRymub+OisT/l2fw8hcNwcJTzrRoE47Uoj3eD6Kf9XM7ajrERzZVi9N71
ORCXyIk3gG3XLz7d1g1W5B4Iil/Au02XKgDQtJubBPEnrpmjEWsfB4+Y+Uabv8mkRpafD8PRHZeW
tSZpA/Sr9oH1NznFdMD3kcYqB6wUOw0wVCziQu6TRVq7iHYTKeo1pEOzNvaRk36cxsTCl+JeVN+d
OwA0G/qtr1KrnVNe5uHaalo2Zm0bO6tyiPQzC/3k1ozTKpMn+cKquoM0SVavqxZZfgFaUPYfzKQP
8bzQcGu88jAz0yMUD56hW01P2IQLh1sRV0yabxquvsJ9B+HAmxjixUw6uMlwaFmdPDSiIk3Od9Z0
iw9yYP+Iz0SptgPva3UVq3eGQ6aekmxTitB6kCbavvZTNRInVZ5aOXaO56fV6g1GrJonWkyyVt0u
bfuP0OP/5j51UEb9qrx+iKtvv//PsctfSnYs39/z+O3//z8IcOsL/5R5GL8ZAkkUOkZvjYb6i9Zq
xcmhWGc1ct7Qt8VvvIIOzrqZRZ0lkGb8WVzzdswGVnXHqmX/LwQeNO3ebObxVSMpMnnMUmSv2Ro/
7pkbsABt4YHX1Zyu3KQqrh69DK4GfX2PlqiwnqdiHG9BgtLVHernPLK0oz4R7FoNBPkVS5xt684s
UJ8XJc8D/QmWQsRQPm/SXWXCnFvWTPCW3i7MAs3ZsVOcGNY7dzW6wY2Yjft0ntoXTxa39pTfSm1i
xFiH257uBpMtWDD5OLgbFJOv5Askd6zv+EycmiK8rHjQai7JBZYA9qEv58rT7204mTRDpxd8MvMG
fXjASpnhXExeOzKtt4WMCF+q3DtHzvuJjSqz9vLVywgiNcaHcLaAOybDjpnk7aCWezNVZ1azmlB0
jblW8qLqvtpWhGtaoPvz0fiKJ+S5Ud2uIjjBb4ny+YiM+ZC0Ll09nYZB1QFNLTXyonv5nI35i0O/
cqdH0wNJNOQVGPd9AcIKE8ors3smyhTTO5kTEszcjPnGupQSu3mJ5PTgljMtUMqkY5t7X1Hqensj
Ng/M8s4Z3qjjsspCtKnjwOi6b1rJSawTvDmbL3asHqbafI5ldorm/KVtUpSm1h1gFxoettkFJj9o
MpPXqlf3Zs65UrLfNV5N799c1eADjsY+5uEiaGSIigMlYpJGWdtIE4ZtFiSZ1/ugayraiQkWMm09
lnHxMhjAWPRV9dazZfDXz6pN/gARpfdTp9/3YtoP8XI2XEpKbdTPtQOkecziV4mSLrCM5DbL5rPg
5Bzcim1Fes1UMtXTEvb4r3o75xkqtS3hFzxSEjfdxkifb1pyjSu1PLVmQ7iLNV8K3drOqpz8Mm6x
q1XJSwlrK8jF/NWtlvMoosRP4za5yxrnOSGzym3kOw9rI9I+NlUg2xeLKXAzj5elsQ6Ibdh/tPIQ
seJvUMZTSPe4woZhOSMkiINp4nyyUZawvrgS5qXvN40oiLfu9KcyMr56cmLIRtQOEIH8ZDjjpWmH
iznnr4VO/LEOx4xm6HyRIRlgWUJccS4qBAq2FvsGFDaCUTjuRmnfeZ75XDVluqNDhnvAdHb9+jp+
J0IYSo9J2s9MwNQBGQ6TeRJ0aqHVn9NQ83x8sGrbauH4XiK42eZzFPps/IjHhIx8aBw1Ej9sjUdy
MNzjPGr4xcDbBTyaCnC/tSJKNx9PRdx0vtBy+bU3us9qbO0bw6VPyVVTJWwjW5A36dZD7L91smV6
CR1ykBgTsEvfp2ZTku8VPhUzRI8txg9vJXQw6I/DO+jKn5lqEV8z52xAbAUOO9nWvWqDxpxjkCZg
IyhvUUWc3KrH7eE0d7kW35eVSamhmU+Vhn+VeacVjIP1ArGu/VqWAqSylsZBTgqX62ASqRfP3hVJ
MWzJCQrv2QVh8Cu5/JdUfK2wr9MnLti8j6QlzcLYSafivAGthqvFZdiEBntxhs3wTJxhPwsuOpU5
z45mw1xupmM4tq/a1J5NO/se9vgfZw1vu9ougj80uegEERNaxCT9uIonqW0COsuqgzmu+XND0yOc
mO8SqyFczrD/pif9VhS4fprHA02iysXI9Nb+Dr9mKG2FzjbiVt9iuySNWzIwlSzof3mY/mSE8XZY
wCfh5QIGRO+bLN/r0+svw4LJcWaZIsc/iD578VYv77ocp8bEhh6wX3Xk3/Tdrz/zx1YT5ID1M7Fo
2dLFq8U/fzyWkSy92O2IvFa9FVOGjRcoV4TdSPMwaYTmrr8Xqdm57Vjdfv3R/9bBvn42GTzMPSGs
MD368bPppU5Lqtzy0OGR36a4qe5ViG+H5eKcVml20L3569TN4y6bxvGUjh33rcd2sI0JawccEZXL
eYhouFMNHzykj34KTli403nCD0BziRocSvWmqdLb0m5RsowPcxE96VZMd3Y27wYXABbBBt6esI36
UwQh1Adnora//qU/uYSArNNShMerW0K8GcOIPPFAt5k030S3Myv9XvcWNF8EUf3N57ydCaxHlH7h
GmxCzw/Z7I9H1JsMd+Z/cq166Eo7lGXKYEyv5yzCpe2lW/rvt31kFO/zUd07vV68Z2OToEuIXpuR
dXktVbBsZAjoZuIJOxSQ03DRPPtOtuM+dlnuLaBiePBim3GWmJ8jS6g9CVQ1cy2VnAe97R7KbH6a
IS+xYUrMEz3Fgi1Qj8KtTF7DhDZRmeWcxdmt9rOWvobV8uQCbFr6jod3LQ8Mpg5oahKyR5ar/vTM
Bjn3xbDcO6qRqEl5b9zKn1uLlo5jUGP9+kD+ZIVh3LNSNcD90gl+c8IWR6saE8HbYZnQFVFOzKxs
Vi1wAE7y8OvPolD+YcC0njNL5znFxsVBL7j+/7/c9a1QCfN/VaJUGAkqSU4FZrS/+YifrCyosYRp
rn//d+wsCIOsz3Udr4A31pj8Zpxf4UISsvjKTlLtewJ5M2EePE3cTaEXB/htTtocfuzS9IuLan8j
6MSy9UzlYUx5iMceq1OtiltMTq+LPckAumd2IKd8ASUnUQkhaL0hBCugj/zB7fnPNvu8o6noTsIu
mzZwl0BM0PzbiVaQDOg1Yj/MiHB0kbxaJZdgk2S3I8F1mRWp1RdHgWpMVL/wQEqoiv6o9w9VKYhD
l8t3r81/fMKYP7ljORdMkaDqrPmf4seTUooak74qyoORs1EY4yLxk36ggke/cWvEHIGEcotGrHtX
WEDTwo74NVBj7/qUaznMEPzY5bCbwmXa9Aymt6gUnqe0llvE44zPRvsuREDnD6F1FyNq3FotK1HN
DG/rpOpJF9PXpdM3iZM8Mrijqmr4wa02kzujPykKsU0dxvVe/i97Z9YdJ5Ju7V+EVwABBLc5Z0pK
TZZk+4blkTmYIeDXfw92uU9Vna9Pd9933dRa5ZKVUiYR77D3swvQ/PX0FHv+sMkYKNLbc/B1/ggV
xJLZroyK8Oh4y2tYt+OvNvmf/pL+Pw8Jd8b6j+2y+Pj7ZnSKGzYQ06hPE4ILShy2jhMvR2KLi+r4
X7wj4Gz+93Oysoc41hClr2aAv74ljXRnlv6DPrWYIfe2zzJBRdkl4qYKbd4fHCX5ZplpkEaHYyrL
qADjAnkHBeBQRf6m0oBcUuaS+xBHIageYkT1rL50OaSPUd0XISPXJFyxsrpyd27dfS2z5ckU8w0J
X1zGfMxiN/8cTWuVinkyW8QdiYS7zFTOlnJ1j91NHXre0p/tJVEkBLCSvboNV5ym1fMV9TQe6mjo
N8XSJ2eDwPhnExRpw8wFc/JFI29MexpJlcf46xpaPW+Z3rd9jDhIhgiox/dObj+gVb24LtWaHRC6
qvOZSTBj2pL/AraaD2Q9jIQHtd1+fYw6412rYHrvx2sDQboZzxPk3KKhWsLxeAeLmpjWmv+7tbwP
TebxiPVRcxt65isA8N2EgIalaHqXuvQsoaEURybwIUtGpMzSxyrqEe9UXoCIXJayaXAg8gD3fXGh
KT6WETdLSioqKRDLqz/1d4XtfUq6SV9y27uOHfRPp523a2NkVkrqBPziRlHZ41384LDQ+Bf3sf//
ebypdXDJw1jjE/X3BC4Gm1mDILE8dcH8lRn9Uye490YaycjjsV7rr5+tdrW6XfuQSu/nM6+T/jBP
3bRpMr4M2iABE5rwH9ZWamzdAIBljLLWUXofmmE+FXZn0aDljMhjme6hTsRfMTWEd4jQkt0Scy/2
C0BPjSBhuwTu1bE4Y7J+fh1dyi3RuvXWF+mwNXGfbwpFZR3TGNbmJnGZuGcxZXaQDe97NPMbtlpP
RAf1zNsJOhyGJ+kB7KsK3+zTFlpRMy03kFMxPWB+LG2LLXU1f/W7pT60yK0CugP2dv515BKhyRze
uz67e6r5Pvh9v/53gf2vFtjIozi3/vkC+z5J/+pi/PUFf0zWlHjnoeihO4Ct8HMg9o/FNQYqRWIs
0hkMcsh+/ox2s99haXJQAdmBz7/WTNbfBir1DruTQDPhOggSbQrG/2C+Zv/9sQq4CmBL0JLRTdD6
/a2UiSYrHhPteefRCIZaTrbkpH/W0cUjEYn8cg+TsZstB3aUy8GeTHRR2Ho/svoyL57G2ST9rHsT
oJffYpCO+z/9Jv+N9opX57C/93iBjutTCP31AgkxlEf2FMpzNsrqs5dI80CUlr7VnkHYQ8LozF0q
1kzXCirE//29EaD9/fpaWzuUKegOINL9NLj9ucyLEgb1/pA25EtFH8omQkA/DWl4l4f4jnd+7QW3
UNE0Z+nsBzdGhumLjcHpk1n08i0YOrTA9TK7l7iIu33uD8WxL9oh34OD9R8D9pTz1qA1PUdT2ZPQ
7NYHttFkcLbUA5kp2YTIsSvvE2eGQh7YDOKFQt4IVwLAOSOcElIRdNpm4/Y+W+vMdz5C/4E8hGdk
g26HeATgy3s8gMMTbnKNFFhqXCG9q/JDDAQ5IcwqQZ2eSvFmwQzaw3d+P3CeMwpdGrZcgV/raytR
wFnJKplsK3c8zeiJtrm1uJsM6Ss+0mAaOS1pA7d1ohPSwsz8QWcrJduCO3frTRlr1Xbu39QUQexI
BU72DcgjMxKppRCUuvl8mBKmLCZkomJJZ+o2DJybp1Wn/Ci6NLV3nJw4VyvhI0gMRLtT6P330+C2
6WF0DelcKY8SMRcqBhvQND7BAlgF3ttDlex1H0zDOVRhEWMJ1/2TSQcWqbY70S2lNIAHfBeR2uio
x0e2oTq0QYPEi3sDy0yw+otTLnWyytaKbZG8rZklT2xaHWtTSLSnk+d9oAhUJCX5+iHXrSHoqnEQ
pXoor2RLttImFoahapa1h7aHS0DyonVcHAUIPXFol0V6YJY17nhSwzMBLuXTApAflEk1cEFnTAyV
1wefYdbXp6UUBNIWdX+aU2L3Dj0aSojSmYP8lKWaYVWOPuQI7cO+iSxlLqGywaNnqwx2SljzFIGX
fJeTGO/tChbZJtVB+R2pFgR5YM8ugoNUlyuCrEk3mJI9l4lV62c7nr1n0Oow4wcgaF4Ni6P0p2e7
BTZRb5pAV+M2wtMXbzMTgclTdZ9/0xnKMrXp2+zoiGr6hp+ntMGkk+PH4ACnsLjrmrBNP8N2K+pT
qBFx3Xcd/c0yLC4RjG42flhTHRCDeU71ebHcfiCVeTAtT0Vj9V91NGQFc4aefGKaVu7tfmi1ta/g
2N2RUqBnnMgBeenDiKbzeXareT5Bt8D+bEV6NbXotox37UBuwSccbDiqQaABMcH1pjEiTDk5vjgZ
uAp6fdsmU1rvGrbPn7sK/eAqGuSjbkR1xjiWP9kBh2ZsMJhs8iXV99kysI0YKgLZLSfku7XrzzYn
sG2IhLQnTARdtIr7ZPfWp34mN2068uqRFiynpoL7klZTjRbeg4k9OugAQ29EK09L46p9h5PConcz
wxeRsau9y2hzxJVZFILi2qmrz7iSEFhgjIHMsB7l6Gz4PUlMA3uKX87R3OpHQj2c5ZUsbSuttvnk
Emh+NJETFYQ6SmnPn71hQK1+UWMq+FdOagIyoWK22UFvKnuZxg+aoX3aAdzx9GcSRks+Ou3S3VTt
4l+bzuYVI7KurMM0IDreSKutj41yintMjKQi+FXqMDGzM4POP0bIWlU8WCmL8PvWK5pyi0G28nYK
C9EZylVP/NzIrP+2JFok40gkvZGOt8beSxDQeJVNazKUsl407HTXBp8QtE8Aaqirwm0RL2AWK3zn
YoM5QbXonYLpY2Vb1ZXpLQAvetdqEykhzzEOg30+ddWXzu5fwAH55xG7hrdiVabHwSeOemcxsRqP
Cu8S6DlFv8LyAW2V9LLoYANIuUvcMWJJYc36NmFjTjswGJ9l6+B9JXqL0fDo2smBbmifOZW1bCm2
za0km+MmSsbkdgiWttuwvS3OplG1B0yxtW9cq+jPIYOVgMy1CAIH98zCjxzOOxk2YKHtpgwcMk86
uHY4i0nkm/tAz0c9uWRpksSUtTvO8XjrxZ48mIgDvyvd7u3nPfrfwvFfFo7e/x3ldU+ybaX/spSV
P7/kj9KRZON3yGJZvDJZRsy8CvR/ax4diR7SZTXqoSxE3siM+DcwzH+H1yrk64J/sMT+Zy1L54+k
HW25RHcrwv+kdKTc/Gt9JDwae6b5DlJ57mkq3L9WZ3k3LPk0hOlDlnOwhFt0gohx2jj378OolvJR
+k3b0c8IjXwqCimPN6gd/G0ejdVkrg3cCCQHOalKHZGQvfuUMNwtzJuHNihnh4FpcoMRPz/xvIrp
oS8a8a0UNSiXDctgEsVbO1HADAe7wg9VoV1Q47EKJYihpMkuZabtHy7xDCAqEdB/sVbwNsPW+BLk
stlUVYykuAfU6lGYHOOFAFs3LARJiyn3GFqHYWAZ1pbMKIoasNbiSuslENYXJrag1zGqbABFBVc/
GdNzCnsDV6lMz8HoDZ+m9XilnGMX2Go/eWpJ0UwA3Zr5AVhsFO5qZyrbvVvzE1PFLT0neVPUO+JA
kpsGwBG5jESsx5P/JQXa8dKhnsqunoPRFoZAcJ+2AozsnLLwBa+I16sn2oOIl9CEBGQKnLzPgdcT
h8I7MX+IZhZBFtzXARp/FD8jZo1C1hMz+P+Zl39O/Si5YR6EEYliyzv60ohzrN2RwUsOdVHgFbIP
AS4gisLUrd/mlts3jhsSFFQwMkboNJgFy1P1gIZmUfeK2OoBmcwa7potKYdPYBKgzhnHUQtONJg/
Ujw2cE9bPllbh6LA7MIiMTvyEV2uNXa+JduvH0GLDC+JGVV2qWQ+F7v+zlu5TVR2wWPDyAYNKU4a
dmJ99Zj7SFjnig2CKBv70fLCaa/HkigKGSC6alvP/zYR+bhD2TpcUfMu7MvmqkwQy8yUSYeGfeGt
jFlu3gk9iKC+gIGcVA24BZID+htMU8iEaJrqB5k3CSttndpyI1xsm3qTKCRwGC47IjWYKWLYog5Q
ismrLV25KxHXuI9DF/NeLfYYPJNrkeKSt0xYvxbtGAAUrjpBpFnIsqQVK+wAoegKdnLirrqsGkpS
Quo4+Vay9qyZ8AR5wJxhJtZx9ND/r3u16tpZKr0ddZ/c+JGePjtl4hOz3E3oi2uNONTEJIojc3R0
izrSF8lpRm1W4byUhb3p7bm3txM42/4k2jI46DhNH2Ctor9MmhEKVtVGJU92pDAduvWc9rs2W+mu
dYSb4nZZ0qHZOZYEC5vwbu7qsVy7F221zJpB48QPvsZqjBhhKIM7s5TTteg8cWwxaCInRgDBJ05a
sNQC8t3Y9KdXC4naeBijqEiwYwkfw1Khpg9O2lXHHhEggFzRkcjDNPeRtuGrtYSaZ8ryK7NFcT17
175yO2rlJin7QzzM1QdDNLncKPyJ75dFOYjborrVR/4jKAEIPn1/4iSan8FDm+rseIjQtpSoRIkX
InHWOQ6YAreq2x+scF+8gTAPN/W65XnMnbE+TXliQxGLZrNTtcV93XWCbWfmPErcJnoTyTAr91nM
aeYNBD3kc5MdF+OqS2YR1btTk2XMrbEn+jisIcuO75QflYq6fWHHEQFHvFfVIa4Xxl+LdB9ZdAvo
00NS7FgcOTfAscK9qzKsS1a6wgVkYuz39SJT8BaFw/ucyzj70jZB9hnYnPXitsX4kc5+bGkapeRZ
k2YEcLa4+PGZhp4RdIObwGHY7f2ki9sb/geJkdBabdfMM+oZ96/CGnWReGsBAM0y8GoUsHNB14TK
ONk6KGKJFPfbmP0WZezJalp0nFFfTlBZwVRAmKh0jaJGaULN7Tl2X8FfvOF98hnh/2QchFo4J19N
waPv0RoyIZ13vZPAyw7pDWFBYISGV0yU/SqxedJRJ69F6QzkDrVEM95NbVXdYUT0s6NqKvdD07MU
MwZrcu+nGG/sNCrwkrCtIJZmzMxwV9YlOeSz3T0R4pG124r7K360Ddk0aFRlMS/zqXSDPsDsLcEp
RxdsxJO6SpXbh//WU/8O0wgvnP1/DuKeq+GfMI3++NLfYjf1zuOvQgDnCxtuECOx30gj9x0VDZs9
NolMfdY/+U008t5hIMHaAWzIlw4ju/8ZyKGDY+nkBWyabcZUEFr/g4Ec7Na/VlWSwZ/wBPUZPGKE
N3+XFAzAO3WbpdXJjAHNYQi2HjmQTgkggsR18DUbFZqhTD2GqYv70Ul1ep18thFjkSi1wywCdCJK
3Te/S+YHoJH6eez86BOZCCRFLdAmMT0v3on4eJpRaP7eTbrqJCCzclZOhit011sGGnPiktlwS4UC
h9KuEG6Q3eVehqUpmn0TpnQb7Tyzbs15sM1uGTP9oysHqAtBOMtDbnXyPqGhe8iTSG6tCmHOXjSW
e+FMZLzAW6CzneUmTsL0sUPWW83+nQOhvWavwNE6lK57mRblnllfCL03RTN+FDxm4Y6IpP4738Vm
JiU1k7Jo0KjqVN3ALQz8Yv4FrGEI4bfbnJlAvk+hQZ5SwQZ5j4u9/JHyhp9I9iJkUnsQUuwljb4t
vscqJMdH/1Yv2Km3Ea/sTdZ09HoS+VOYC4TlBGDeT0Ok39cM2e57wLLzjWlM7O0kfmSqsCRQ8CbK
wo64xxqYhUtSq0eT87oatjgsDOwoKteaAc2zzEzwuKRL/cmOlXqIClaKG4Zwwt5F2I4o4YqpOgSq
hHi7BGdTl/V9bjfhg0fkSHKbydA7dfz+DiMjhtvCT5vjkiSrHzx0DuZngFjq6eoZGIN6tFjoIxdI
WAnNyiPoguUQyx74J0xQz3ju3YtVAJNhMFnd522D926R5bz3g8zmUEdGjj16kCzJHK87LVbZ8zPb
7sHVafNlYpH0saXVfKvFzOUfokHz1+6y+2ZbpdrDJAOCqqY5fDSUMCiJZfjMsih+NCC4YjYwLWIv
D5w7SroOHx6HOI5/Ro+fFWQHEuDs8Lau3SA+DLPgxjeZTk9R0PTLGb4sqoY0GqxbB/f6tJ2YoUE4
wVoOTAAmaH9OvNxjmDfVwxNDNi+/TVwD7kJZtruxkWi9aHuWd8kvYzeVKy5v9cvy7f/0f8fA5jEE
WX9Yw3/6xOefnvFmtY9bP53kUN9xlec/HeY4fVe7Oa41dYjbnzZ0gvKs/tL/9KcXP73qTt3hUvf4
pyWZHTt7EMXW8zy1aNXy6C4oy/EmXe3vCT74aDXEF6z2wq/ZL6O888s2H5ci0LtgtdN7LrPEdMFx
L1azfbTa7sVqwO9dUZybJZ5e095Jd1aYVHeMihtMV/1Ttpr48R6xkGaQaCvGncn06vtRjLB9Nf/r
FQNQtYi3mWq6Zc0wGlBAuiID/BUewLK0gyOgeQ2nWaTwBcbBGXZzb8yNRVLmuRoQN86hfqoWddtn
XcRU3+5woFXmMqXZsA9MWqDxpDRm6nWkprK+YYTaN9gYtkSkH43CMTGnFC5IXIMrNKJnKFhEWcTT
Ouv0Xu12ZRAPtG3LPFT3pME92a7roM1Fk8IsGrSuxF40FhGuDDy4Bxzn2y7z9I3Qdfc9m4OrWJzo
I2j1CdF8Uzxrny1zNlbdFlw7k9yiGx/sIXIPzeqxnVKMPdJfrmmj5mMhRb9Nkq44zHYOYsbiq2yE
OQRRtlUNWWL5WEUBmsUiuF/q9q6f8ogJXYJsEI7asYnokjPfEndtG033flcoyp3qC6Oc5kiLofZp
NEcH7JTZFitDt61sMmSWiq1iMY7WJQMCdzMXoFSGIP60TtN2sU13mAfwQ5xwqNgQVu0bSRTTSZRx
/4LwqueDMVnHuDU/htYvjjOQkn3fgh4YbSf65OaeVW5w5MgzY8mSWF/W/efBZ1CFBU96NxpO24Ew
RYaIdQyXqCb97KIihD/GsoLHoU5CfA9cTVlJ4mXvyZJPhb8E17lrNCIN5qPZXjVp/0SDHr2GDfGX
rldGGNqGhNQS1XzRVV7RgJs0/1CD32CeNrabKHXUoQSjdKyWEbreFIm3sI2tfT8C9asmvVw1BT2O
kYkcLrdUjy5/cIdD07pH0/IaYC0WWzuEexN3jCdb8hDMZjB9bl88k8W3YV6qELEa9vWiT4dgmzus
b8l2TJednFi8eCRLbEfHdq8ucSIbSl5DJ0UzdwzoijC+BfnFamOm0nXMFMEarNe+Ft0bnzjd7NJh
qm+E265GpuoR1a24ulmud4qgDvZEfAwk2GzjdFuzqqcdLF6bsZMW3USQfXeRs38fyhZBHIwmwFR9
NHncgz5YNfRK7jabG2+3lsYvVTKMT0mYq28GaOi+DhuCzyPnkxUOP9JUxx/YPpLMMGux7aT3oqVn
AYPpYAG7OamoYLR5lJroJW7lEaXjp8gfviqn8Y5LJXsQcjC+6Xs/zOMc7voCD1QQtJ+bkviL0RVn
aOFsu2yn/h5HwQj5zSKaDxDHaSRKr9o6GPZQCkf2QwHAY097mj9q27/qmCk7WrthX/YOGboOsxCc
S0k71fvOLpfraq3FTdt9G7LkPXpgSinqC2RRsJLdEaQJALMdMn+CpML1cIXAvRYzjdr2yCs2hltu
n+go/ezk+XvL8RGyT434lDgB9vBUBd9bu30aRvsHqTSYEVOoLlbwUQOQ2jUeyZomF8ElnKPlthaD
3AQu4S4xS3k43ZdJ5xFnZ13vAafSxMWje8rMXJ7dsT5Dgl4tbfZLOs35bcFnfqPZPx3stkPzk/Vs
0ER2bMeivlS9eZZL0h3sJdFYDNZknmz5BglJbnt3qJ7p88ll7BZ+11Hpzgib9LgncraHBdWVBzOQ
JNNa6msUOx/AMEUfReO598yrQIoo77Gxez5X3tfSKW2GVwOK9yStb2qNOH5onO9BOQElt78hP2yS
3cBLAhfZTSdVQ8/uZC33KRmfuJn95EjFEjwRTxnvmG5nB1pJc+/oIHpoo+rS8qZXRQuzTFyTuZNb
WAJ8RJHSM+UwuObszL66dfZi8trH3pAMRwxF3rAJHF09DQlBxBmajGAEduTHFY5do26tpvMhSC+v
PYy2tdhsbH3PViDeyilEblH9YBaCfakkUNkS99HU3S9FutrFGDpglsvq8hMGBfxTnXk/dcNDbff3
vaXvqNbwRfoLkrc+Mtt5HgjIHPHuEhrF4EEVCSs6unw044H0bllzqlu/bDTEi3bjzKx+gH6Xy4PT
6vy/NOl/y+O0dm+0W/9cgfGr8fvfCIE/vvCPtg+EABYi0CCreNOT/qq0/T1OXxECaNNd2Bwy+EW5
/T1OhxOA0iJULuF0WPxpCbl7fsbvOe+kYqaBDhvgyNpJ/id9309RyZ9FpWJttFCRM/W3ET14a97I
n9UGocC3F0WNdcO6bXxk8E8StGy9c1ks+T6oh24nltF5cgufVVPFXt/m0D0rW1HV5NX0fqZvY8bE
0MVueoUuSIzeBq+93gK0I3zJ18keKsxTjFpX4gJh/rTu+SWkvSF/mIAF4r6MAbXlKJNssLgoJFf1
WrkG78icoU0jC+e51w1b29oB3oyw7CqnsXvPFJwaO4BaPw9t8U1YjJmV+8Kk5Idb982GNJDHOZwp
MgmzOjaTJ/XGzYbyKWU3esG7TjJVkKAANE2ZH0d3SXdZoc3tTEbHuYwNUzKkBhfZRuGh7wZODzJB
fHIShLi2vuUYqF9ztBsNvRFj5gat/yz0fFrAL+2RVFBmeY13K1p1Ynz3VAty8Fx0Yndlbt/oyJTo
Adntx4q5UZ4QANU0Kjr0oi63fGCqvdI2gdRxjocLVhShV+2WN6u8WYg7PwSeFbBqyPxtVNHTDTKo
D8aJyQQwmvS/rdfR2eTF8tx43PzTnLzStjovGMf8s5HB+FHblbNJWIHvBJvp6Fq3syP2RZWkbbhd
48jEzagjd3nWrZsD0k6nSllfoQzbyFLRdljLYcDKSVmuq27ZCq8C4GfJviEhl8HnU+NqdQ1joHpY
UhvX0LSPDRI/p2tPKO7MMSg1xRhD7ODelKgjLFTm3CKpVSb9Ri2dO2L+Sb3bIG/h8tuUYnsrX+hi
ce5zwGaDzK/WzFbAQs1owPEfmVSuHs/qD8tn/ssByl/U4Qetf7lDg0j3q1d09Y22y08PadhV6Wop
bSlUs+kRNUZ51E2lgvjeDRYS6g/oVcSwHCX181oz0vL5L5MYOvFsjTObHUB0WVGGMAMAOTgHgYKb
poK0i8oT5m5KAd00B8y+msyoQthvwCDN42QaxKVzpmHsAeMgpTe3YvYQNlG1W2voMEbBqbFek9wj
4op9K/Uf2cPmjuAMgWokbOhT4oYBbeNET7pIrHrLSYJROYNk9xp5Oi+vVjY79rZkRHu/jJM/Hphq
T9F2YIOg4RlofZkzOzlVGqxCirAw3uIun1EIJJjlXas1b3lahJB4Gt/91CTS2RVxGd83ZDLf+02q
KH1rpIeJracjL4BJs+jWcKpG7I0u0BDMLCz8rtWvDMtpzoLGXhuaGcLtxg5tYluyLDonCsqjqgOL
mXTXByxFeuPtwHn2MKWgUfKWwyFY9eL9DI9zDSwTXU+tFOgHNtPxMWAFntijdx9mY/w+KhA+1jSV
HiVwvHz87yT035qEcrFxD/3zC/H9d/O5+/Ni2f31Fb9vQvedJ1YAux36vzMS/nET+u/YNDsBzTuX
nlp3zr9HoNyfmIMd7kfswJKd9D+uQsd7BzANZxIw+D8QPP/BCJTF199moKjFPXh0YeAwp2UY66wW
qD8ZLCggrZHgR3Ge2L++jZYMNl0xf1XGKa4L2Kh9YtnU8dgunoJJ3QHsQiE0Zs1zXYHGEW13GVhr
btbQ2jtZDdZ5jlw/Oo5VljwMurE+kwvNUtivRHOSKsIbiQAx7h504M3uo5Rp7pTk1RV2cF7sVjlX
zJqieumgcBIByOFXuYQL9XV9p+oWyOpWsKIw4AvCsS/lJooIeQJ1GAu6nhpscPNSKDCxyO0hC9sX
oBW+w2o5Cvt9kAjZHZJCOvWll3Fa0CDoHH7zxoB25ORB0G5fgmp2XuUcd+zKF5x+7HtlZNRROcHs
nYmn8whUzLGlZO+j2bLYdNhBPja7BOLZ50xH6lvsZzFkfIdJIdkthD6M+HShNAryVdqsZsoGQOuY
o4u/UcJdVpJJSCxnZtPiTew1usOIeG3cLxU6t52qslMZ478yOiXCs9BuTzyiUUA5lPdxHj32ai4E
urRLn2NUXbxZQ3bXUNGfMmd6zaoU/lA/ZRu7DGEPTTEyuaaMk7fUpMxiZxbqgTJ3lWxvkmkY3rq4
1GBGuge3NKyg9RgyLo79r72Jpk07TB/hgzIvQ2KVG/ccm/zVjGCQZhgbF6XklxjMxd6N8uGZ8Axi
OhhcHhkYwjTW1Qo3m45dkAQH5eijE4ZP45K++oXzg/SE/mbpKqwZeXxdUAlty6H/WJXdpRwrfcp7
lGBsdHesMJ1NN9f+TU11Aax3eUhiAp1yJ3+todnuBtqgfV6O3/1U+6QzLdHDFFY+q3rUW+GwOkCg
BOW0G0c5SqZHxBY6RA3txnE025h0ATobpEDRULR3qp+cfeBJcQ6qNCVwdfE2hMIn22WVOaSDMx5L
lsFfVNKYi2FGv68bz6LymyUYhvg7Er3q3rP6Z5pZ88w+uDhS66T0onV60rlPEEEq/A0yOWiD5F4d
esrRM+dCcmhbJzzEpUcbl1jhcfSn75UHKZXJbrWLODs2mCBSoj9N+qVy1xmJp8s9HEI2qqLsyNtx
icvURMpCbQM+JMaCkM0OPL5j3tueFpu2yF+tIjpD7iFGocMd4fXWmzdHYuPmJrskDb57C3v2D3fw
2k9kPVKTYB7JJ4mOZGwgGTEczm/h7ww3vt/zxAPhaHYusCGc4z5mxJHwCg96jhKI/rKRZm/G1kve
oxieWClMwXMhc25L4ZQa1yx26xpf64EJkNpHARpWioche9/5Zb/twXXGxzSrHIwgccvK0+35bnyw
wDDiO/k6FI27FdE4PmCAtdkq8rGIw5E1O5G487em5lDdx4GcL+ji9Mnpp3kKjz0fLeJtZ1+YbcOr
XVW9U//DhqmfMsKOWASZYUh+cH9D/FdT2HCZi6aerhhxuo+dx6eFqlISx2SPpbhJdFgCE0DHkDSW
cxQOVUeTs8OeM/8IB55TwmB7qQRDNI9hGVv9ZY2Mb9x9FC7FkQECpHW1fDCo3V+DtDbXIrNIY83f
nCUVG13kFVgtRttWI6+ZcPId8VIZGVzpt6hT7S516vS1bDN0aSin0zvcI6O9KVF47hZIXg9sdF6a
AgXPBugrU35ZVBc77PEwu+PtyFLpSbqh9ZzLLkDO4KU0PaRDL2VIxuAQJzzGk3GcfQRX/cAUVNz5
iF5gdvWMQfu+R1+QVJirU1TQlpiP7frUItvzH+HSu4eoAftuNUVC+OgIAQcJaTp3p8lm0U8e77Le
JQu828jXj6jnPuoB+4wcy/Br63SPgZHJtOlyxNGu6j/4c4ZXSVBvO+54Zkmvdjk7ErS8dt1jnZRy
n1m9dTOjDj6ocbB3Wizg4SqDZDJWjKWlzXmg5mtKetf9Yonxbk5D1EbzQCyQNs7GdFSpY+AM+146
ULlCaTZictQ2zLJhU9vtcbZi3H9ufxcOnFo4BmcQCMwGBUDkM4t/D9QWmqbYnp4GBWgpV+zIKonY
iZ8tPDXGHK25Cc+tGCNGzUawVgvLr3NdjXuBAnc72BaZtwBrGO5ClthgVe7eh2kG2UzhbaJZDHdd
35xDK4QEatU/TBO8lGlQ7ZdwGg6iq+FIzeGC3psWK9EGWA8kgYuVN9/WwC7mL8ONTfw3eKd1DOsE
+h67pLhFXl7ttZizw5T24rywlz1ZXhBumhrx+8iqdKtiaM2IKObNkMO4ccqc867xPy0L40SNnXuf
5P0np8rzG6+OYLzNNLmRi0CULEb7ls9Ad0RtlGynPP+BxjM8mHr5FNdrTt3CoBlBgxfdRRWkWnT3
HP0kF3yBkDdBFOvbhyh3om3CcuM6STVyuUNsQ/WAwNT7wQj2u+zT4lB4FAyjkW8lumPyjbvmtVD8
VUsrQQAxi/7RDhL/WQcSRHKIInmbkgfSZ7LH0Knqs1DOcjvmoDimIP80lJHYcZgChAPZ86YgiG5l
7z6nKWl1Y0zBnxl4H4OfFl9QwDuo9OfqPIANPGRjMG81epcDXq/yFtcgrLt5kdvRnb90STTjzvOD
zRTyGiaA7XvBFPm1E87ykLtoyLhNQwzCSTAY4uHympc/9nn2kcc+79lyaPW+CTy+1hX0M0N09gnI
2eKpihFCFdOD10fZR0hmz57vT9uqiK/SqbqTO6gYTFKS1XjcI37RLDvlC2s7cqqQj6BlVXu5RL4D
0i+IeadHYhaWht4s9Uc2wnHlsI0ymp0T7/PGqe3qfrQXFE2LCU6B8dSnKe/ER6TTX7M66u8X4VrZ
fhyT8ZTVvXvvlf7IVjgzmpO1ZmAC2w+cxcisA8sZnwhRPpGL4D1h8e/EllPTosRwamfrAan70bWu
kuuDGvOeQg5YceGtf6xr2+OR0eykT0x9l2FLPoO/Q+byDJJk2NJ736r/x965LbeNZFn7iTCBTJxv
CR4lWhIlWbZ8g5AtG2cgcU7g6f8PdNX02NPjnv6vJzrCUeVqiSQIZO7ce61vMS773MG1/FrFzU0x
geHGaw87rImtdwBPDnOpVH4TRHRDuEMdmoMFH/RJTTUG9TRPsmFL6qD+ZhZ+sVX10D0tU4uPhcXz
w5gYxQF0/MPiVrcRPVNvO7Id6CP+sozb2R299yj2yjCRnXcf9E76CeSi/UEMqbNty6nYORz1Mb6q
helGw5C17q36sbXsNqVfanZ3Opc+w8eodgiSUQM49NYHr8ckfb6vfJBwhCBk+8ib+j0GJ7lTvK9D
TyPnkKGYLg+YVNNPrGb5J7a44XMxafMpz/roaGZeejKdiYo3atybphqRYKZY3oFSweZ5iSXcv9vR
mPEuLEl7gzeaByIx0VUrDs83RNyOYVJqkW+0XamtO8YkM5pde+kRjn0y/WV4d9Q0Hv2uDm7rLOvv
7ThpP9aW0+Y8f3XWb63G3ealA42b6gqTLgn2dcbxoZueYxp7jK8dewi2S6AsrL2FmsddmvE83NJe
LMudHxV0LCJ/cT/HJKUs29HX7Kz+YAc8iC1IOui+NIzs3HbvXCtPXkdvggMJyv+pWKpZbDuSmz7Q
HUtfo9Kp9jDsibgvF10wAq/MLU6R2N/YpCL5m66cyk9mpKMLmW70o0qWV2BKT/iN4LSR+vC1Kqt6
ayQeVJZ+iW/bipK0qMa1dVSO5TMWSnzepicPk1/m56wmI2Iu+2RLUlYRKmMp0CS0ytlPtB0uqEPa
dussdMEyLJTEXQniRKuF9E6ZVcfB0/GDVFY0P/pe1tb3Ok5oLgT4xho3R0bqSoqFkpkhkSMgaiST
8XfKzXSNu8u9ZrKfAPhfo/BQ7/le2x2zICGSfLoG5xXaNkL6YGJXLKpqt1aXsI5CxtCUTq517BPX
+URuDvQUcvvIr2lznsWvgetHW9PIovicjmPaIEow2wwiRTyhuRxGcBQ0alh9+rY+j72hjgOmpkfd
EK9R4j45LA5i4LGfIVpOrTq13JPbobfSs8pIhI3k4P0oUdN9M6t1gtymzG8PulTPXR5E6asQqHlK
PCeM3dwV5rAsjO4Qmn6nNRUf3QGZMe2hxAibtPVelmwyd6nL6rwLyJnad7Jb3kwK69tpVpCoOB/X
njIPNb/2ZpFNf1EqVZ8TbZeP0yScm0WlUyiRsG6dROB1Eklp7eK8Q3pnYnAzm9X3kSPWbBF03tl2
U24t3uPHjipyxyifzONKZLuYvY7ivJl3Wrb9bii8E8PPcVtzcH+kWRjs29yUbw7ywCMZKWoToSXZ
FLR6N15aJ4c0tsZtWxOsZqWly9fbJdPXIjDGAzGe95ZOgndE4/cj74RuoCmZk8v52IgCXOcwxGdI
PMTDCkgvqCvcZq8C7ewaZvQQc5YVEJqlyW6KSuKHCrbxCDzoF5rYJHIFXnk0UoCYBkT7sJpc+KBY
GruQCLAZV4xl7evIhiEVeMZ9by3zo5oS0H7k32rI7KhZKqulAjeKHaHvyXelXPtDFKUpC20Tw9LH
OZZ3LPyDIkG3SIoQOx2p8nTc2XSm+QKxMLgbdYzXg9nfMXdTZ4dsgwWzq+ub1BQPvo+DpOs6XYeD
it9gVGbbqoYBSWHX+Hc5iklQ2AREiCKyN1kRWK8xLoINdjbI1mWalK+G6l4bi/5dMvoH29HCJNZp
fDc1G6sPiOw0k5rH9RsG8n+cfsA/HxdoHBBLZF6MuXEp3ggsT3Yj3xbZLPozCV63Sexv56XB0VV8
7jLGC4UczHo39OTMbbRl7VxcAhvQKdENACznLe90tClj0w2pmQXJIZXOil2L7WpAONqcazeruFs6
7yDM3Atla6fnIo7zB/oPprkdbD34uxGD513XU28TiCW3zdr+0X6nTkHTFMRwj8sRMZz5fao4omUE
QR8JpyTV12jkJevpN+eq/dYnur/xSnxHJh7HG0Y82ySZFa1Ot2EDNiAEeeV4WfIkJo6o+cp5jVJs
rvCx20tWnqpBjTmh5N38iWk77sRx+mAhn3uhlHpOjaYJPZiit4mLVq/RC4VjneDrXNa582C022oc
vgSigeA2W5skky+VwZKHq9XeK5ecrcmx/E+oc8sNUUEovkx/hJ0SOc9LnTvIvnJ5W83JOTWq1155
HbDj5Kl1cTewku6nmeqoihXevFq+WokoGDZX9ntH5MfWjAH1KKN80diQfyhVMi6IKx8tLV0Pim+t
BuQLbvlIIDcznjrOxLZXfvRlNAckAHocYWAF8/RI9tCChsSPkDfQgJj2TgcahOKf+bFdaOeQD1bw
WLFgQbqwnNrl40VYAPw26Q2ehHLnmjl4aZrI05Li0pzjaMtXpbwPOfSC+9G1KaxFTtydXHL4zCQK
FQTN+Fjyd4OZqDv4hf6Jf+A/5ZX/Q8by0c5qFg8Sb27wAec3s8Pmiq3zW5SroTnkRk52g7uO6D3g
7k6hb5bUI3HIFC8tWxI+q56cQbn2AlXFjDcAbuwJF+WDQ/JTtDohpEMlHHeSJcHV7Tgd0bkfvbH5
Ag/2BjOJGZKigdQhNj5EAWKkpXCaXdZ4N0qM/R5Kv7fzcre4UQ7tPwKiu7Ci1A+pTGUY2c25jccL
+YjvZplyx0ezgwquujS2qrY0ZrxTZeeSfMI+OXB2oYG4lMY9w7pPjGu62z4y4MK2LtidwqoOiali
UmJKcdQkH2xbZ+hOpMeadC76mkwIomhAxVwGYpSPWTSlYVLPX/IYEZbsZ2vPfAeGYm99jZxRPE2+
k29djRANRFM9fXc6b3xi7ZMb13VwXprNcNM2NKPwhoQiMggGbH2DPgvx87vWzPNj4FYf7L7AkrBY
NsyydAoQeYEyYv5uJvkNLlM0OEtN8tGs3jpR168rIwkQs7Es3xhDMoAXc2681Zg67j2zMI4ZG167
scBuHf08axlJcUQCPJYlWwyiaA3w/ljlPH+lzuLRiuFPQ+X27+vJilB8J8M3I3V/oMWbiQZLjO6m
oQ19WTQjQif1pipUqTl99LUzPEiZ2MvdSjwistMr6wNd0JLYmt5S22UFsYk6JTDIzVO9VYhw2xDN
ndoDh4UpaEbGncCIOYYOm8ExjcbnOXY+UiE4T00Uo9pv5v7Ic4Cysu2QrQT+y+QDV8VBLZ9i8vVC
gvfufdFFb6WG0UdCkh/iFEO3V3BIN24nhPTWuUC3tmn6Mbmlhuj1HvhwDQgydQcCyVh/Ni5TzOwQ
R6BeaBLhnZjohVHTlK7YVBxuKO+mmvBhz63bl1bZzS2zTx94bu0FmCNNenwz4YjhzLrwipcisO4Q
Z5jPWGqEu/WbYfk05ERi8RhHNI1oUBOhVkG8twYFCZq7hwg6NfUAQqr0vCilyNujwYMdeIipmOap
3wjZlySg92slxCrzSm6P98VuE59He8j6o/JxcEHebShafdvHSm0UI9AvSz85g+ppPplIRzYcw3y+
CSN4Ka5KxCTOsHvHEaM8emrz45yDJiI2qEx3C8FaZOt1HLy1ZIumBC3VdrTUj4nyeseI4EIqO/5R
zAo3Cv3w1lEDWN80ai46HuWnbJ1P44xlwV5aRzx0zZrNhD7Zf+yclv2Utax+KBZj/GTY6XBj4Ucb
rqGwH9rZ6D/lyjDvgMoTAq8g9nB47axLB2juMTAiji+tiIJbw0jkVwJJ8pu+88cnKVd4jJYDT2ld
saxuSseviNXsEpSbDhPg0JugVm6Hia7gxmrh4tzR4V9NYEFrFWDp5Ozse3dy+KbLDM9FG2eklnYP
S9xh43VnJXGk1frZXLz4JrNZKplmzj8K3A+vkego1BaXaEA6HS0MJBTgmzhLm0+D69T7yWDXjWub
zYxbasthJ92ZcZcdlIEQc0Nr9LaNtHcaJ7PfEZaQn5Woqo7KXpjnGhTQR1zyPUZgTb4Okl87dFsS
Bqy0Ny4qb9QdCCr/WCYi3nXjog5wOe3QUjl3idFO/QcfYtpnureE1WGXfjap785t3Uz7oaf6p53p
0aUxCJ5MsjEkihQ/CrOMMFZd+WHog2/GKEjJEmV0dBOn3xrzIj6A3nJCfPOQQxvrREKh/wDfVJ+m
2RlvXMMDFeVGxdbGaM9NEwBYd/v2pgMU8AFbcn4m5+dr5WuxGyMwgJk/v8VziQfGxogY+RltRRGV
9Mra+cVIrWjvYWjcKYnfxuBGPyQjeQojcoATgaT0bOq8miWNtmWbWFpsXUwOjPgBHxnm0r6mIMlI
hEmWI+Y86F2eQNfkezV9YEHO6rZy5Fg8aidJEV6x2WTOqqwkQCk/Gx7KBIfxDT1WFBFznewFetVN
UC93Tr7w92Z06Sw9308kzmzkmL8EnfxsxSzWjlHtUkBLWzolb0HVupsgZuAxTUm87YzC3Fag2fZS
5OAJ7fKA4+hx8TGDk5fuAL4xF/AKy72VpNYGGv8n1TXZgxsPx8iQeIOa/jBCXPhiaMYg0jI+Wya4
BnOhQtYAlQ4KE/gGbeNbGWTNZRqaC/LzYt6Ytc/WLtaDYFIY9z6u6BBBYHJq8A6doVC+24Y3fLga
4FrW/03KGIxGT2B/7ifEZ3GpzwzUNRjb5v8M0f87HReb9x9DyT+9YVhA3Fn/YorGWrz+2F+z69UU
DbyMVuBfOi6m0H/PrjFF//RJr9Dpv8fW9poBQ18YdrTjgoWz+F1/K7gcjEAOJDQo1R6qKl7m3xhb
8xL/Rb+FFIxOAUIJMD7MrCVc7F9n1riHm8HoBgYKI6HNYYUC/kIyOYYHlOTdl/8yz/+XYJzri2EM
X4Gjge3ycX8D48SOtgkJ7+1LYszq9ZqnPaPGeQFpxgPoShMypunZb8GYtcf/j5fGlmT6/qp9Q/b2
y2w+NXKhe/oLl2XNWa4Qf5OMNk/EyXqDK55J+CXaCvuutEK40ijD//zyv5rO10+OKkACeQTXwhf3
+8tLK40rND7WpSgNVlHfGHFlmv1AeG9ary+nSySZf35N+SvI7q8X5Vax6Ue6ZIL9drkrBWEkVoG8
OLKSyN2wJElmuM0e637wonr6GHYKOmMziAHHe9IP/burkLwXhst1aIBbHJQXZ/rYIQqPdsuy2G8u
A5MmpNY2xe14DRBPl9VVQPoYXk3NTN0K//w5VgnhP4LRfn4MF+XRam0j++j3bDmf2LhBg/i/iIEq
KR8AjupiIDfM7zCGQrKub3WOWefPr/orr/avV4XM6DJP5YWD324YHA1epp1WXDIQRs8/U/W8Kvlh
ZpoySxB26NjkhTPBQQRwTcb+8+v/9wfTs4TPSRjgAffN78/KGAQViAEtLq7h6sd0fWA46OmHeCR2
+c8v9Rvx8PpZLRHwZPkmL4i67NeHI5q9vjLNQVzsNNCPBtV8vh9TpvdMlyyyynPbfhtNd306zbIM
lTfxsBDdClQwp8f353fzzz64BQAZ/KLnMCf97a6VtlEHjRmZlwEtYBPaxIfXZ2ptcwT4Q7bbn1/t
nz0kHssezyX/AwvxG0pMKJKRDWuUl7ajRqRdQWKbHWvk5GsQOqNfm7YEweokUHGXX4OZSePQq7Qa
txQtu6W+NVyi1mOGsUgmCe469zkh0qIHa5ckiBb5rRlPGWUv6cEBUsDip7n2fwRkXkHUvz0iHqg2
G3u5gxb+d2RlVsTR4CMbuURRRnTn4pH5fb1vdF+SE98CLMZ2zro3cwFLjlTk96IsD7s5aI5qLmGo
pMAlisMyLXRfRGR2735r6sc/X+x/sgp6KP0RXIHqtp3fTaIGp4DRZUx8wRHIBbleZqFa9SrWiPSm
aP/Vnb3uoL+sHa65hoWinUamjDjs91cs+1hmZj53l0kRP+30pfMGbGL9w8ItP5iWfmgtlzTzKI0I
RzfHDNvCxID3KYUVpTYEgvXvFskgD9dIddPgIUgtm4VzvSeulwh/PJuXSMErdqOHewdm3ZkER6Qn
FMbYr4f6XyBK+QS/fyw+Cd+zxZ0rMf3+zr9b/DzwSCGML+AFmO6peSF/3TOy+8YqOKFXTAMnKAQj
kx/pQEoI05E0xX0AkCLbwOe1zHDWCsFpRlaPWfbenuxOsAmJ2w0CFHdMv8+IHAZ4iKoYhJvJZHyk
HRf3W9Ora9Bh8UpiwBWcIPCWJk9GtmIa2AJWYsMql7B9VV2GleXgd2V2lqVf340ZrkdUWK3JtF8W
xmdBbigwr7n4Zuad2KJb4nwoiXFVvL8xeZ8hR7o3/ZxU27Rn/74hIhzCdGNl6gGkHpgJeu4gJ+yV
PuF4oIw2o+cZ6mWoimzaWpHnPQUgbU1AmgBeNq0cG+z0TgzRARjN3IZuL/2voDLpZlZYs/Ljgq8J
ldsw2IhLSeU1ThG0vbOMB4ZnaoxuIP8FGB1HwdTTHuP2YkzoGBGX9pXDUFcSqVwmsVIPXlwWtLwD
O4m2fjYFLzHe1heVc494KKZgDtQo5RpQmfGO0iDYeehVeXe147whj6FMqHxi4CkBWYhHxS5AujQ/
NntdQUy0RX8FoHpB017A0zjTIc4HdmbBeU8x7xhMKCCkvIEEcS3i1YF1AAqJ5ys1RKXaP6HbS+5G
wiW++cin0PfIxDyYKXwlYkNi7GU21DcCA+oGydxkmstnkryIvmD4B2rK55Tf1zUdqKY7eIGM9pwA
6y9l0Dmfa4tUOjzDyTs3iv4eD1GG7yqJq6058PWESdRXhzZWDnxQbwy5sUrTWqN0tUauAnFqQ+DA
u93Qg9dYYtSz4fhpjqDc77DqVRUE3WdvBIQRcAMQ6eFtS1L2Vm036Ia1IYVlgoznlS4+SRizAG4M
kh4wCs/YxKEbBOqzkYxokgkLzjhtzc1c+nsDaN+hWBz9yOydK12tmRtmjL2e1d6w3xrgDUBeijVj
uSTf7aM2Or6xOerFHe070GWjF6wUjpoM3nTmroSsIthMbUTaGIuFB4Oy7fhmXbHwpaK/MkITgf92
CkgwpxvO+KHLR5bs1EZn4PlLHy6za79FzoQHODWpV/tihfmWE4EL0RK8TJJE2G5ZzY4DKA/DZh3y
yEDelS3BEZuGJ9QPy9Li1+Ov481x4qhvKeuilwGbKOK9sr7Nq1w+N+Y6H0aCEZz7fmR9ZjlDZVLY
AZQ5IXr+JsYV2QGapfCRKIVSJAKcxve+w8VpJTv1pi8s/h8tBvo7+lEsMYgs/DUMOzgHXq0f/+KR
GKyo1zWSGs4/Rw6bqJeRahrVfvfeBOulDFpbPHf4JgDCre+2ZIKWMWiApllHeBHw86bzAwQ0/jEn
dLi9r5jZkdkyijvIRAK+LJXhLKfVFopQCZLY/DikHDesIpOwBiTbc6/VtJ3X6nGWXHtRznwoHkle
KU/G7h2Jqn6EPty909CgaRkT2Hoy89F58wt2USIPundVsNs2Qdy8Zjne/1Cn3fx4LRSWvKnmG6ZH
7pvU1Peo1vlqG96Mln72blsFMXypZ9GkadbOGjPy0K0j865DTlifuY347uT6bsnkYePp6vZ4jUQ2
M5MivMY5v3NErl7RV7KbzzkYgl1EFOYbtF0oCWNN7sip6VreOTpYKigIIETKNkbLyO1a4DAtCXb5
kvXvPw8/1lr6zBmMly30dBs5DsomKEggRe0PkzP75wQZJUBHqCsHth3eoJI6W8gnrqYMe6OIvkJe
4MWr6yMkIifT+1G3axnEzgNyZ7r49tS9F0HHd6Qin+KOfw1Qi7Y7rJysbfV6VMHtnx7ELCgMUFuf
XL7pO2gJ3omPU98iW3EfUZ4gliKei3eLSK49kkks7lC3Upcjg74zkZqgfSJhh8CzkXLV9rN5+KCm
2EjoyZHRAt4bXgs4PXgNO8BlvBmAhVDrmLrypyB+WY+p95zlPmO7vjHTA7Yr7hFGpM5bUk5cU+w7
fP7rIkDaACHoKcilsMhTkEezY50aMhlulbu+fDn1fog5n3IMVd1rxvDgNoj5Vin3myOsVr5VLNDA
g9jIuQ4TJWhQpdGLQe7jg55j9w1RCs8rQQsl8X2IUbexwxPfth3v5HonghcQDNZTlgBHUKPvBJJG
i5q2QSoeQEecTn69fkFZQwLMXtZRcyxbEWCvXzQdbo6jHf7WnqJI+isWQ05x+TSbmfNmrXmX0vA5
A9C3YmvC2/48WS0X2ZIr1YJ1Pijw4ATq1Y3xUIWNmPTD9ROyE1Ejd+i54bGC3r4eeJfJUK+LsHhE
Y46oKUu3uZk40j4PDX9JN5+vpV+rtAXYWfGzYrxum/NickepghAsy0/47Iuj4FtL38DZI8ttOwyc
ZNar1qpRB9tsEkAh2/XtJC6fIk8j+02heLAILYLRWeSVfjTh3kYkxy7WHo0XNAGni1mO0pyHSxLX
AXSra8GKJtzypNzkEfHTaeRauwkEFlRTh3GhAxXbedTtxGilQtzLsLI1nTcb+y5UrTQKXq4p0UUx
2KccP369CwJ/KlBmu/x0MSSyeRJg+blFopwLTRSTuIMzsK59WpKPW8eCRZ5SJF6P5EyqoFuV3BPX
C/BzLVoP7mMmWRfWhbWNPXac673LVIFtTfeE0Wovnb9Cd4gu1/vTZm57gKYwHDAA2/kHb/C5RXyT
WCbbycebJJ6JS/x5Q6DP8X8oAiXHsGzH9mhkEJsKlBxvsUsv5XpXuDrnoUBRKO5c4B0H0VTiDgMO
FyHvVlqnW1WCmB+nYiUiwsoIvUbShCDsgFjrdP1AxlRy9zGOIv7LnvhvM4VQu2W9F3fC5iNwy4ln
J8HYvxVFzJPlRQ07jAcNZ18rbpohq1ntrVTcO54EsJUwGdmYhmCU3+NvQNvD84WrMC+3MA642Ewm
1+27z7hKFvoZmkFsQCjyY2sGEzb2LAp13I7RvjH8gOVqWN9tNkAu31nNzOuiVteP5Wy37kZxVMO2
NFP4OfSW0XePTBQmLIvGNrNbjUaEWmh5GoFv6mM/jFVyL7oMICvZ8+IOCSvvwvF7XgEjAHe7KaKl
fe6dgSIkNvLgxZxUeqgUGoY9j8r0YDMUfhp8Xd6DPiS7ODLCnCntERIpQtiWlX3K4+xHjP5x4605
Sha6/jwca4sHWLM9ZkD6mnBOGbH3tDwDKpTZfcmzmeucKr7Q2sExcjCGzNqbFVTTTdxg3YaEWp5S
pbIPlt0JEbJrlidO9vpY0cvGlKxUhe7Uqn8EuqBecKVmMaTIXKmyEkWk1l1v3jTr4n+DpolGZJAk
1FSDTVCXJFDyZNRyDYZHOwzKBf73U5wxWQrbUvFnEwgukuUs+oEOIDl4FgAFi2Q5giJHapxyLema
xNePBPJS4dGDD4cGQtn1oJwX3AWTFfCoBklTweBreXvR4tFsQrI6be1o4p3q62YSJazbC/iUHAdB
wJKUByrYZeseLpBjvURERaxRwOtiZ5JyRaZRpljyeta0mqjt6JZ+WktwbB2c0yC2TyvW7y7WTvAi
jL57hy7gb1HQgXDldrL2lSvZP5mNcreWMavVgobyeeSVw+u6GWQ5i2PAhkkGd8UzUaz1pooC/1y2
yMa2kaJ9NZHb+Yr3ctrUPete2/AI9QU3TxohIjFqZ++uTpvNsqCVCznbJUfJxOW7Pbpmh9h44Inr
DVQyTg6sx/hZYTT0SAx25hJZg33yvMX0ThzYdL+GHaCgwMBwqDG+7nEJofH2u955M/NFPONjoGXn
BKxK9Hm4JB6wN3pNkeQkUbpsLC62yGcspC7SWFjFCinQXbvE63JwLZkdSEgujFtU91Vp7uO8JGPU
nXu555WT56Qd9EcSzZZzgtjjI2LOfNvxhLA6c9pZ9myIq2TCLZFozbYyHtorcI9yGvie1Vr6KGPH
+DYoy3nPSBX+jrxnxFajO8rtqWBU587yVqjOPAuKskOxMv1WU1iLFmJF/TUkxoGAqXVz41g6vSMO
0d/GmZt+KlUfP7nU+DocymImWg+AIEyj+S6wVPQxMbz8W93M/CZcJbAG0c7AHVyuDMKCcENiTXuU
fps2GN3/Myb+7yY8tivpVP3PxsSP/Vvyiy/x5w/8PdsxmdXQXELe7ArnSlL7z9mOWB36pgzoW1+J
t7S2/3bow18T9OVpOf7nZMfyGPqszZe18+lhZfy3QkivTaB/NAV5R6yg1tovv3oRXeu3Djan9hSl
DCzxAOPYglSVY+u8h3wevJSlTYGtNUseZYS6xXgD7GqeKctSupbXlYSKvV6ZFBw2h4HjZCqodubZ
eWCO3pkWHm4N55pYvMkcULOVpcs6iQt71hXitGD0A/sjWpigRHtaAlJ14wmC98YsIuM+KHGh3GCX
bjuaUELU/g9LeXM6HCdAd3o8xd4AzvAUecR2EfLoN+MT65hpPxlV7aG9thNp7+JsIhWba2mjOaEY
C01eFiGHwgUWlzJew1AW/PttaXPamYr0LirLBKE2jYpwqtzouSpl8ryA2DzyoUhoJFT168S549ln
g25C6JPZRddAODm/YNlI431SR8MbDfuUnauEKZKiPgpdk6zsoB5hJJFZs4AAucmgvzh4oGENQ+Ke
OCc0txIZVCXWNHF9l8T5aJxIDEf+n2Pcnp+MWQwLbog4z1YvjXKkd5CQcqnIIrPum6Mw40hgCy+x
SOb60S3MtP2gIMJWfAulI0nOOl1v8/+DYP8LCLblgEv804rwkrZxWqVvv6wKP3/or1XBA71ou/wV
nuDVkLyGgPyD14iBGVRiwEyLyaBFd/dvt3LwH+gH2ClYBVzGsbCu/x77Wu5/8NssUruYSEkp3X8L
3OGJ/xYTwsujOONX8i4Yi/429/BHt67rORZH38dGRLxrDZia9iqdw7khZt7CgB99mSvf4Xjsx8lH
E1VvaJMfcJsm8XBn1W66CVpcaI4XiWjXMld6SGYWk9atiue6mqmkGLycmqh/jkZsv+E8NG8m2pc2
3SIojz92rVG9yHVMosr1dDfSvnh3oqq+xTUSnO2ZRn1lNhxw9NqcsRSqlQ1+zuCld2vje649/TG3
6lJ/D4hk8bKbFHrpHRqwXUvAlh/r7NaEZeAf3BHq4WTZJACjwhqIY+xZdLYyqY1nw3YIOYNWNO4U
JoSNB0YNC8KarMpBQt+JVmMYyRP/S5EXvrzt+tHnsgCmPxIHGJ8zRSN4yN11aZMrEtafJmcvGhi9
ZJl/tculuo2JXqCSX+yt09r55zYjV8wRkb01oElyzrOml2t3itavILquW+OUVKke8DCaHoEGNPdY
FI3Xvivw5JK2+BF+QbLNU7pRJJmPjffC2Hbs0cNpehpLC7hxo7OIUVAUrLGLHudEed9A3mz2BkDQ
57bx7beBZRStHe3MVztmpkHcj3jWaA65yrngWlCkiucgh6S+ufbR4rSnN1KotU/YWwWn7rbmdNpB
q1stQB2nI0tVHGN9pJhIvBKqM46/DRXphD/v9mcn4vqPBT3rhfAwl4NSM1wPgUnJzzgW2a5nVTGk
l8HCkYyZTfSS2T7F4pVV3I/2tf0SQ7y9ls04AGkRQqGhgh6MnlrbX7mG1/ahFGvHsxxGor68GgSH
7gMaBgmVqILL2R3sHlDWptXdQp9lbSrOJbWpjAU7YwavowMKykXBgmNnt32+cD7BoMcbmETDtI/h
OFe3HCP1Sh49h4Q4GjlMOnNrkXyiiVvcImVy5V00FlO073pCvE+9GtcjHbac92srKIUnhw32Z4Og
buirFXh4aO8ZFYllGybRvB4CwvUM4q4fnq4wR7FFgmcJ22nNFLpWybZbMhnX12ZIR9oRciSD9p3i
Q0SDNB/8dHTP11d0vXV8TgfNOk2F4N5sxhUyn020WSc0/34IcwjfvT3JcTm0rbDfzBl7y8/BqGu2
6pUTBJ1vRp50XNPMsS9xRpGQWytaPLVSAt6ArnFcaWTK74+tYm0XrhqHBCvRJ6Rns/GyrO/SZ9ON
j8VsY79GOMGbdZTLXWZIS9wFbYE5ssg7zuCdu2aDYEZvlicghBwj62L9Sn82omns4eHq54CGmcto
bm5r/j2YU/omyOY49xtrUz6vrwf8soF4NxWsUNeus12aYt6njSp+YGThjsxcY72nxGrE4iTgl4ca
ox49alHqIUxUrkPt5f207QO5HGHxTY/mRFt+zBjTk18M7MesBxpIRVKRGhPYgTr3/hCiWSXzx5FG
g1VCQmgZSgCV4dyShuquJ6EsoF3AkQdzjsX0j9bzDMOkaDv1itC0Q2uXSf00chcfMsxNe+BxEoxD
7BA/0nffMgM2L2p3TpNFUOgn3zXK0JMtN7Zs4UdvYC4ZZ9e0DT4d9lILLAOA+LUbUlhbJ6g4/XHJ
KOd04HgYiQPvW6M43ZKFXXPEpMLjTC0ZwpzieJ2MV+v1nUmTfmk9jxVkaMgg8GQ53WPbsXfMxyR0
m56cTtoNKEbL1lYnTkQW+Qp+koQE7MbQ81T1WNCsXtmKxIcQrpDIj3S/vT25zvN32yutm4ik+WM2
+uK9cLzlhRhX7e1NlsBzg5L8u9Xo6XlwnPmkSqz7c1bg/02NjzQB2heKxW4L1w45eRH4KY0kHHhS
G8VZaOz6Bdr1venDi61ic/nOXBVqqzUV3a3vTB60uMwDQUBCrPU65xn6dQKhgOtJT5yGhax5ai9n
69B7ZoKle8m0lebB2YkbME9t+d1xggRioA8gD4hfA+6w1/5dMRmPooQCteM4AJqJEIhO0IZkNb+A
RQcubOKnH129x+k9bkFoqA8ERANnMIbooRpbVpPZA35gqOERSSqyxok07j7oMPbTDLfOKkc0+DFi
8P1CTFX7VEz2Q+KMzeMsaSxNcSceI44oT5WHGLEYdO/fNyhEjqTEKjSwifk5lpO+tSP/eYml+2kA
XHSotQP105mqOuD5AJJzxP63PvigR1VAma3kQ9cBvHOxxDk7HELmeaoXXDpR05sX7Ow1ww9w50XW
CmIarVbTPuoTtSsmEyNgEiXTl0jpsggxgzlg+Zj7lMe5oWEaGsIudqPV1KGvzf5ZQhx5TSXuBLZC
y7wfMhu1smmoE5M97uoJ9KNme7+dimG466X5ZZWRf1Adh4INnWDlhh7hWWfAedl2tAP5NJNlejvT
QL/kwu1/EErVfplpXzdvujeL8UJKQhTf9u2Sn2I6xqFq2s+Mq6ML3So4GESA0iIVaDB7YYUFjKLR
c9ubobOM+7bt3V0nCQlggFv+P/bOpLluHF3Tf6Wj96zgCJKLXtwzW0eSZVlS2t4wZNnmPIHg+Ov7
wZHztnWUJUX1+lZEVZTTSpEEQeDD+73DTwJN6cNoI9HIm5H8pGr4SghDtIlpod+AKXkfp36MYf9W
CXaO0Byaa9+I8iszwo9kk8Bx/0Twlbfx3X7cMlz+anDFdAEvuPqW9gqni7q5j/rGvMhN+aDYErco
eLwNAONXy44/ZGPWXRqz534ZRwixfHN0w62os7aRQZhHF7vYVwV1f9X78hD0EN5z3wbqMzGSXfl1
MxEVkSiXJwysNaIDAoXixu7hnM8GkC9TxcTmuRwDUsYL668IXvYqLgQkcbt2QcaVlmnA77U417EW
4syYTALzUieEdRC7LdnNMKlJX3Ydc1rZduN8CmJX3AC7qs+1dFFXSlwfeZ5ErfNl2hm+Gq5qifAI
vOdemC2UYAml13KmZg253yOprCw/AyCRMpxRfuxsgi42E/01XCRNDE2gXHsoKSGm35STdHY50u87
U8rhOHeOzprjXxwwc7xiBRoO6dSl3UaV4SdHmcO+qXq4EMp2myPupu1t4pXQ/TG1HLd9XaXJKhlr
66InwOoT6nZzIyPxAfvf4LLO4/ne7IoIX5Gyf0j65AtyYpQdnhVQUExDfD8gv4f3P6HmbjvnQjTl
dJhMFNpumAQ7+r68B4LKRrEqSxK/1wGcRrmb84SARNw+8nUzee0ORj+7Y5HA50D/XOyb0Q0ekCCS
HNpM8jOerv6um9oo27IdYpmZdemm1eZdiKdW5iSt2wQjCZq7WeJuljkmJMudXQdyyNwfJ+lCprft
CZNh1tMrH8cbAHnWmx9Z24tfWFCO2zQX3nJIQlU8NT4dk1CG0bbQpRW2qBK70LldLagT6nVRZgLv
87ZBbjjAl+yD/mpsLHsTzYVa4wQ3bHLft495Vg7XdEkb5579jcjxqnCwJi7DqbzJVAp+n3vYcZZT
LG4RajrL2jNCrfTPKAtoz3zPLduMd2h+EHgNJrVgLqz8I9Di53gopktUT90WskY4YWkQwCanDLiy
wbNZeWcn/oL8Diny4qBciNzwa0ymz+0SjVkDPyDZtXk/X3qd5123VdLKFdo/gwAYD2VFXajjZLXz
PoBye2N5qrtLxhJpSXtsgmXatKHdfiy7unsiVc/cQxeVFxiURbAmggcKtXHnE0gz+NL9lIE7kGMx
0G/dEcAYF1D5l9HapeGyELvoSiSddVEhDCltsdz2jtl8n/ISGJMlr6BriLsTRCcQ28rBHDbH9AfH
DHTvN0Y4Lx+NZJEp0tnU67/DTr9r+rkivEWmvRvZ+9JgcfsQTWLfJo5/W1vFX41TTMmxKlo/unQq
81GNYXM1YSe3SgPmwod8RJCyWrI536KGShCP2HDF/kpL/p8cVxKV7E3doNn2ADvoLa4Rt/8FwaFe
u44MYv8mtpv2ht3vgyrZQcfDHyf5fyApvySpeSfKNcR6mo4CcjWOmy/JkDE2HzNGiGD0UgLPO5xE
vTSx7xZ4Nz9CaaX7t6/nveSo6Qu6MD09G59OkwDwc6Yn3qwzoFdXH6qSlBwsiUjNY2F+JOAORq1d
909JYbrudTwEvfNBSpzaSQa0aLJf4TxQsPLxYW9FW0GBoB9H28QQ8IqlTU93SBQ85xzT7ZW7VBFl
WylQ7cWmE3Kgd9Xy2RYG3fF2gjqR9j1lJgLwx9obRvW5w26+20GlIFhgXQlgxm8L5wmsZYOJg10c
0dxOnVj3+Vgx7krfgSZUzN0Ppkz1K1iG6rMTxlT0qtUS3xO/2yxd4mFizkaGXjtNDliWEX2i59x3
u5A2BwGQuiE+84OSOL3GEnvYJGQLd1ZQfz2dhU8tgrdfgkY7/sBKeQe+5tkD4uI/BThz9tJzKuRI
dAgMvVmfl70U9zFo0SDuz5Dav6Vq6l/06kKhcCkDkHrZ57MrkJzgWhpOhxOBAHCCPr6qWt4P3577
2KW6yxzXE4eQhV32GeL/D66uGb4hnH/XRK52TkNvwBh99Jh4eGSNfSdG4r9TeITUj4U81JPBVYXy
OQQ8917fHmPrJR9dT3QcrW048LblO+GrZx8zz8BsVNaHzkLevxrGGE4JQWrQW7KOY7NrCR7+RNtR
uNZAVZJVry0fYr84IL227k439D/w5nvwpjgxRv99w+OvtHuqqy59qWh5/rd+45uB+NeJF0/HA31f
EOoY6N/4Zmj/iw4eaX6UZsEpkua/8U2XDgezHkNj/sYGfeQ7/FvWgjFxyArIpDzNEQDJ/0DW8nIR
h87N8ZTECNZUfpv1qvcBsprk+FSJZ3aNLMmQ8Szao8s8g+woCZz49uT+pwv6Nlx9VxONhXUGp+Y8
dWM3pXd0PDvY4MaW7vFVJ6WlCNpDPEN1evt6LzeN5wf0XcF4oScBYD5LMQwzsXScQN2jXyfiMdNc
qhM7p/PAut6+1Msl63QpXjVANgoMwhlJCnohnSE4Frw3t9xjXkI6TDFBOXhq4QMW4GTXClXxg5/j
hi4juuxvX/ofnvLZ+5rmGljDiff+h6Pm2ObDbBrSPXY2aAPB3ayTBLXS0YcvVL4jPDhbn04PygzE
7gYEFP7qOSQ+1UVXkubhHsca9RKcNygY2LSYbAiD8gESK3jHyQVmwUBhs4QVSNO3hqdFgiw8Trt6
T5zw+vEFyLwQMNdB/dkzXo48zroQ++LIPQajy+OGGrYy0Q/t/z+vxWkfpRlTmIlzNqHizDERzc4u
ZtwjBErX6H74qpxue80jevut6gnz//ZAPc4CoUJAp8M3vcA8L3hS1eh+e+8ehyj59QyD2SgU3r7I
P40di5B1uhir1Nmshcnv+sou3COZwPUxCwa2lkA0xtqCbPSevEtHer16JAfAx6YIYgjPFTRB5FjD
QiLPMbNTdrKTYgR3AWDHE3YXtDkUMDHzkWqFzZwo7D4HwqLefuZ/mMFgdyx7pv5UNavi5YSJbMqY
SOTuccIU/MIhydHACRIuSGN0zFCYXuU2z222+XnpcWU6fbxgrumeFeQ9yd0/vQHXdQA39Zv2z7UX
eRGKqcRY7djR/bml5TWuTtC/28hw+/aD/9OlqD8DGudsLa9K6KkJ4BT6rXNMPYY3PPU8iGRlqQ80
GPz2xV4u9Szf2PVRL4YuOwtSm/Pp2+AZSgZSY1ygjqb2NYiE/lo5MHuXEwSMjUDwzlzWwQF/TC99
SWxOfN0T5NNxX6kXm3xxbRR+4YWJreeeXgAobCc7msCkLd6mHX3t7Yn+lASQhdMYZLlELnH0jQr+
ErgSkTuaHXRaQZ65rfMCfZTML4M+Sqp5qG8PEr3Jl/fMxk9oi1btoWGlDSrOFhSa3Jk7lY570RVm
ifYZT886FcYutrq8x7epnBFRwY6SNUht1sxia/HLPklOfCf8lnMDMAhrb+TF6sfilOrHZOdM3Wca
n41oI9lAhbGwuLPgta2sGOLzieVVCKjkZsa/JjV12AfwlABFNu0OO2u/Ki3TAUwi0i1jAFeAuvMN
HsaQp3GZpru4JEa2TsKotQ5W5/GrsdmV46YME+xvCokP0wq7WIdEzarlGpqRe0qta1vtgOwOLmYa
MGfpjCU1M6Rx4YwhUlDL3oBjJC5OYqROxSXCA2lVyUVOxMcPZDPtV7+psFQuLV2UgyTeGLYyILdS
DaffrDnklfmLI3AGHCHEPpCXzdxTuXjMCeBDuAbC9zhbIYqAU4ktBpjqJbzwp2aJ7AONwvZWClUC
4IJg+2mM5z5tCDyRRoJiyWDQjEoDgPUIiRORUwQv05nc6bZAH/Uwu3a6PykCT1q5EyVP0YaCMQki
fgvsuzzYA1z6JtT8xxPTxJpk9yMvYxsDFsILtksXAY0Gswwf+gbTOGRGM0l5UcVvKTXPcFGMm9ub
HEJOuxymP8EO44XCoTeXyEwfBHDumH1fM/MSkMZVWc2Lf4EdnKaiQrM+qQ1MGiW3OfKhCRDagCd9
YoS3KW6pG4A979HHAwXadpY1CgYkTfD1YEa+uDhx5wwIvZhpugOaOJvuc7t2PD/HEEuxL4oaM0Jm
cDwT2bwE1nVioPTZzF5J5wwFA1RNGga6R5rDBltZlcNcHuC4PXSgtxxwVR9sJgOCamPpJHuFZb22
f2VfXiEigtDYOPFytfgFKedWimaNjDzvUSAfQqNcybAAZLXk59hZ7MOCLZy/sWPhfquGoboLcGe5
wtKj2LRYcVkrSJBWsLNSU16kRQ2zptBtzq6YJigwC45SZheJu6JY0nFlCoRAK9JA5+uAsxzuLAk2
MmUehuvU61A2oPMA0lzmuzw0PXBNAoOAlzElqZiTGDKRBvIJjixmJ1nUlzAkpfoVuEv9ATJLfx0K
Dysy4HWoOn3OyrReNI19NBtwN4XC9YsoctntOm8WT9BocA0kYeASbZeMd1q5OuI53YDoZnWFK3pf
X2PXj3tptXTJt1hLjvxaNVd4qINGVXN0tEiOb/dBN4qvDZTiHWECyzd4SPWF45YA8dPoLt8AqvIt
RuoLmMrAawzQNq/zfKy+ZXS+FCZY4Lpg6P5eF6PgFRMir43WVG5basAVeXHlrgzAxlmYkD3gSHfb
w3H+gH63+ZBJwpBmr59/4p8z4gCfGoSK1OWXNB8IpZ0rbKeqlGjFFjdprIweySPh+4DZv4nIP173
g7R2ZVPziwIDwj0KLXCFqKYPJPHM2ggfwQ0AeAvbgzQtuCNxrd98M15S6QYHuqizt6nSYVy5+L2h
jCrCaAN6nqACaDp0CBAJlnrG9bes+3tcY/DZGapu13s5/qqJ+VTgIPklLFJ7lYbWtOsMXOj6gvsI
Sb/9xK60YO7O8n4p3HYkUM3kjfrILi8hXFY3aNwbgrIUk9og3l09nnQShp3xSXRay7KtG4Xjspg0
bxbCBY1vVlv1I5YmC1K9wECYzYUpayqkO9LvabsH/eSZ2zxNMDlVdWsimkN7tKzROtY4vqAQOlF8
/RlUQ3Uh+3HQe/hV4tIHt0QW+rdZU4Nx/Ml4gA6ZznKC6WZMnKM6vGsJKRtgqg6Ny6ffJx6G+xOJ
l4eT2qZpmLbr2h9oU+eQk7/adRtTzyU9emCntmu++aQjq8nLkqD5NTeDq7VUpH8VkCS2VeaOPxHh
tjE2S4b3FwJGDIuTsDsUEHKSVTXFab+CIJF87wb1mMEj33puGsdrkvTa7gv+PL3xmeRNaGuBnQTX
A/TgtcBxZ5uMY4ujvVh2c1A190sY41pFGud4P3iyvEWT8csucMMmweBjrmyYukSaF2s7JLXMpXX3
I1ZJ/GNJ0/Fz3Pu8Ob74bNtCRA/RXpC/uhqSVCfNFJ1/QVRbV2+mEZ8dsqdYx0lU7eLxQK61eXTb
er5qO+XcClLwiDAvMZNeCd4CUcPgCQ+QGybCUS2FQyFA60c4EMXHlp7fbZkG7VrWVveE4UmBT+vi
fK9DMRyVaLB89iI7xYE+cAgJTJCLjv0y0lhuC5aLMPKwdgvcC/SZ3yMsfD6PKs4xDujNKwI7vW/5
KPJ4LWmCsFfqnHNI+zE5CXN6JSdSYo1wDDEFHuLu0U7H5gimGW4roO+jJUwDoanqSonv35zSmq56
3Hgs245WqQtTEcfkyrkT+HMehorgmyZNoktz7pdPKsFHNxzi8WtfqLbfml3nphdTOk3eOqgRFdNi
wTP7Wkww+vdh0ndYQ1fGZeYv9T0sP/xZjRyqwMo2fDOHThmM1yM7/C9raLurvmmGPcyQ+QiMVmLo
GCYRMgWL40XC4rbHL9xK0dA1qMviwR8+xfYwEmOdRV7DvCzk13xSDvk6hXc5pTbLKH2vUK3bZqjG
jY3Rc7SmfWBfKX/Gsh/JOKmOQeG7LIgWRvq26KNdaLQ49DUQ2l23xY+pEPAiej+97bAbve+tuXsI
IHlshwkmKp47NFp8PO9dk84psQGZv3Ga0cdZLVoSXOUU+5Ay52FNKCoelS5DdTMsnFMIhfElvc0o
/Yggfro35WhcealCPZo6rbMLDEfSm2kqb9d2voczs52G3b5n7v6CmT391QSOehq9yP8xCnKzd2Yj
euI0CwuZSVYXPjGNAUIFMkhbaGoJ8u2Dr5pfXoINbJeho1wtaacunHHC3quuCUdKprSdVy7tAqJe
sf80SJPb2qaIFC6x1OzxMuOZjVpZB3aAuQfHvMfQm3iQ4UuCQA/qVLxkH6F/+OYqgj/1scL4SK0q
GAo4pTi8NUB1C0vSZiym/mEiHwEHzVO9/j9Y6DtYKJxhDib/Hgr9rwLB7Que5/O/8Tf52w7/hegk
EHhHYFoBaPQ3DIqr3b84KELh5DiKg7II/xsF9a1/YRHAj9Nn8LC50DD8bxTU4688QMQAbQcYDGzy
/wQF1S5Bf5wb9e0ghoJPCp7FcwbnFPDAH+ay7E33Z2IuTfYLh5/IMTG5goCkNkpl9vyAd0Sqdt3s
FKzi3ex5TxP5R9UlaS01yVKN4cI7y9vAwHWrCiOTPMGgICLzXpol6VBrCD1iESsioePBwHx9aF3S
NYt+JiIB2Vpnf7Qo1fmsYpP1+D5RWoxZoGfDbcPlQEPa5ULEbrB3OixMvdUEmyyUa+yzDdLMqiHr
cNynJx+xev3xIm+eAaf/hXPnTZ1Wqvs///sctOFgGjrafZP/QhG3z0cHf2ULfcri/Wy6cUCAUsZ+
Qi6ldB0nvwpj6FDGerLSqvzVCpnOd672zZGQHXrJ81TWGE/3b9+SfYYjidCHT4hlBbxg4IzwHPDU
7K6y7mT8g9aTl1+RFxLnF4vbUx2SjyXSEaa3n6KuRp7cBD1WCxOGAhhTNnX+WGNV3kIU6Nm0L2Bn
dmayXaJ4wTq6mHgVW8XJdnlIpIiMaStQJ4vrZSEOLNmWodvBfcD5rieS4O2HOoP7gC30HETFCJEp
pC0AE/rPWKQoySkAqJN+miPy+88elKX6tiyierl5+0J8UX/Odi7kOB6eWQJmBIN37oKCWWsbLhSS
PxzetuVsGxSUrrmyTb7wyfEz9+PY1Z6O2RNeYah1Y8X+cJsTM579evtOzvAofSdeYGvTEWAbMJsz
8NGC5WOGUyZ+DISIiGuPfAaFV2Rp4HdzARkR9+3/dJABYIC/MMyxTCr9c/jWsGLDZ/dynoq+lTXm
fHNjDORKBEs0j+9c6yWy4/J0LFyuFTpMeDrl/tkLxTW0yKED2D8mKyZv4qeN7iHBOLjpmXeQpfQQ
F7PQqpG3h/XVTNJoMZYuSGrol3PwfzmTkJx3EsFb9zSZIfEfmD4XwXAbYcDO6L59Kev1K4QCQLNS
AB2zeJ+jl1ldW/k42OWPDoP40j9gD13dF7ZijVor/Aji5uMULpFZXtaprIS59YYkXx6yzm8aZ1UW
LIiwZmDyhJ9IWaQTRrRGZReXOZYhwXzoR9ct30NcX70YL7B0FiitC8t83fWySEwGrDCrJ1xrJHeB
yVme/Rqs2cCSoy4FnosRCVAqem+wXr8YzvtgfHRpbFDR82UrMixzaqRnfF88w+IkjfIhparygyYh
fNFysDYtMNZ1c/8RgyUsBjCPlDJs1iWeQMNdWi4jNoYINBf1PcapPdw5CB/no4eSFjX8O6/25SLr
8x/Xx9kLLiMNAix09N//0VVy7JFVbxrzn1jF4UVJyZ99t6hOd0tdVT9DsN8fS6cTPyrj+zxkI/pf
MTTle4P2cnM+3QZdQUeg0kILRUPk5W0IpINlB8jzMyrF3GOfn8w3YumT4jItBBnnyxDeYavd7wA0
CI4Oo+lrAom0OSQdR9N3xuTl1Hm+GU1A0Xi2VqydfdNL2Y9DjWb7Z+yb4nMrrO4Wgx5j44s5PTpW
2V+TCKUuGvpQH4rJsWBa+djv+4WablKMd9iDqnHA6rt3flEssZETkJ5/fucuX+Lg+i6R2FEg0aAK
cS00z4YME6O5DFu3/zmPWRvfO0RBd2TCgAH2HX7rthhIOx3hY5P1Jr36V4J+AnSCeJNxDy27e/DC
Ir40/TG/t6EQpsQB5RHqWlkw3HHmr0kOwEXm7btmHT7bmPggfO+0LBMn9NqFyovHRpa9rL8nQUrz
cYWlqlpuOjFJFrFlBkgc9iHqCXFtOFHK6t1VJNwacG6IdSAMIHfj+YkFr8x+ic7kS6TcwlkA0Y7l
klb7vOG7UcNu5k19LL50cQg6sx5KSOpqNQDysBpUMFAp+4h3xQx+hQOELgkM2I5c0J6nIvgUJY2a
vi6zLllXGMKThbMhYNOhqDAXmgjZznZbj/2kTUZYa2QIZOVPMSLVs1YOBvPLDdtN6H2pUmLEHiRG
tdwjDmsh5DKr6q0vtOKaDKdimJ/Lw6Icf7gbZCuG2y7jn4yrpMrYsVYJmn7WCDvBg7JdceYCc1hn
JLWysUSknPAwNbF+uN7jDCUqb9WNmc1P8klF/Egq/K4Ue2+YEvVJ4YJN8TS3mIurdQfZMJ63WRxy
aQNrb358wfiXq6HBa8Q1MvC0/doGqTccIuDf9KpwEbrvR6ubqmPSGnN/0U/9xNo1BXBZ5k2KU958
DAayIHLiY5Su0Qji5dx8ICJYdRjgktqCsfjvB/AITOdRK1r7ItuYeG4zoJ5ZsdyRuas3zaL0TaPc
EvgKfX+Ldngus3XX4Bz+9+9om5ZmhZNGMNPWTLkao2wnWTzGoCfZnktPDT2MC5J5eab4eVRdQE1G
zguanh8YR4WZObyfHoadlZCzSwvJ8DklzA2WFhhMzD4YzobCQk+XOlRUSU5eV0yaLBJZeVth4uv7
O7In9HRpvMxmDR+qELyNkGMcbGZ6B/h4/wK5tSJ/p2IFTeLCcKd0fmrLaWAM6wlcHIYfG7EVfQ4K
eAjZZsF8ohg/QDYdUKXEC04EwSazJoe/m9GA6YfIQgyxrlonGqp4WxtSv3ffHth1tnLBHIZ8H1qh
3InEMYg/xQHowHARdrCks0091y6fQp85AX8yYoWZhSYmK26JtDR9obHP9L3AsHVcsUbQxyc408dl
pjiLEO5hEIGjRTPAVfqcEA2IEa47ut/eF6iR/GEdOrPPbWVuqMe4HUpGsJ/GnuFckAXxmwqOHO4h
Uzi5+7vYFHqK6qPccNcEFf8L0lLwAfuZYm3gqILkf+uOKd/5LOdFLx4JQpjHrHWk/qTdUP9SaboW
b8LrOKeAjzaWM9z5ZIMyCmAQTTcfhskEyrga6DjwC1uJEA87AWp/Patxwpdq0+ThYnmHKSDwC285
8y5MvDQcNhatSr0yJUWSLTswsR2S+rhxdiqfY9ckkBON1CYezGa58eZ5YvoHHTGEJL8QwjRXFKaw
K66FB19VwiZXWFOsRZQ56cfawh4FeVnW6zcMZD2TSWnzLSOUTTtYGAD2skWBtp6KrjPGYx51PvdI
m51307oBthOPVWfRHF1XUTbH9Wf6nZFbXdcEI6E/FGbqEgTFQsxyswUyymbMDhqC47Ay55w4kS5u
E714iIj59mJsHHKWWfG0jPQ9Er3YzjxzmNFXhs8tkylJyHSpk97yUQiHnZ48JMnpmajGuW12+Rzp
eWn2U8ccipy0zeMjpuELf9faQy+xB/QclsquxdkMVkvO+6hWExYlfXtN28JmySXgmRi+bYUVIHtB
PZcjvwuHTL0KAtKHzFwzJQls2JmqGflJjswtf6dkpNel3BzK6ROWJvoEkgD8szw17iQYP0Xisrge
GEW+BctWHRNqaKWDZxRvv529Y4DjkHsIim7hxpMJ6aRYuxbgerNjuWQ7GubGp6osgRL58gK30EWd
Un3LdJwAiGt8XQI5sz7MQWK4HydzlthhsER57qFpsR1NtvgB4ihIFKku6bUB+vxUUkDkV7/Pvaz6
enDGunXqcE8sT4DtVZxkI8TjPlsWcnoCYls3bTRW0dY1Sdn6jBEMD08KTMFqr31+uWM/w+x92OF/
5/NhZ4itmTwB3FlG8Pe0LtNR/x3ObQ4Td8FdmztHa6qX+85AqoZJB7PS2Tq+1FxlTj4xoeO+Ead8
uWTyej6pCAk+b9c2jr8ZiHROy5CerTWLbzhkIcMxy6m4C207JMVAShqSF6IipmUn6qFvnpCctwaW
PSXJFAQB+c66rpq0/Zay5i673K/q4oeLdFLeljpf4nFcrGL8uIRYlq/QZtGJbhxvbMhkwpQH57vW
xZKl36FJDYZr2SLI19Ics7QuMZiiYxAFarDWLe9IsshPQbtk7MKDdIlvJVFJHyEXOc5YL9FNscMV
1J1ZfYXh2bufRYHdXrzO8AtCRBAW9hzVqwYnO+TA9RzFinxVdrIC+WlByb0J04Js+11kL0jpJj6O
HrZpfjWaptXshtCPkaBxIFjuYrzrazY+uKgX3Tz3wcpxlW2tZ1I8Se4TserCDe1nHWGMCkCuY6+I
D8h11aatzXE5RiF+tntrtBJ7h5jIosum6KYSHRI5nnHT5HXp3vddS1rU3sR4oGm3YW1O092kJsIn
DfqOxq1ruN3yoDA3gV0vhZD3iw/tDA2ZEr5s9uRt4Ie3MgfM0TbI/ot8H6UKt5aFOAHiUkP0dXay
9uXSkW9rlVlQ/UgwVBimDdkMc/szxA+pRzzsN7VP66vzlLlXUdV6wabPTa8Q+4hqVFzjG2jk+X4Q
Dceo5GcCT18RFVgHeW/XG7QD8yJgLijH0KaNPEx28/u0Z87ISqxbDLxqelUjGYtsS03plI13TxpA
07ibJhplhDGcifFAfpgH36Mai8yRD0ZOs6418R5BCrKXzjTobSVkIeHjbgNdPko2cD6HxBV6hSs9
U1eYmBWjCN9lczHGqAWdrhmD49LGBiWpl7RET155SZmxy9Dtju1lTzOf30nLsdbVH+4o+qTqE+LM
3c7uUBbhvm/LVHxBqwhtdW812KSEexxLwbaavvVYJr2u4yQZ5Di02nvX9qiCR5PazVgTA9SwlmVB
qjeNyBgjgh6cEuOV7WBVYnEOoWsXlESVDa5jfCj7EuKxbpwjKkWGU0q9IJaFzR6NF7VLaYJBrGKA
msrXOycN/4k7lXHic+3eh7iNq5PrwVBZ19jN8svMrEYZvOoQz3H/XZjpdTJ3/YIfsTMr5I6qqOks
+RjKUNerIYph2BSql+I7Tb2qxjQp86tLZMMD26JqiJBwLqrG1yULiho9RljUC2X9ws8dm98Nyt6h
hyYE/cC0IDOiwMf01MRgq7xiDZ91iXSCFwVGFuxSv3cwGI2MY16bGiET4ajv3nIig4Gku5OF9X5O
yQ78VWDGTeEasK9wB31nkLF5+HsklpZPaNU36M3BI6uE31iXCn3yJreqOcBRgCwUhiyFyMaZpZwi
7wvuv2Cdz6+RDdOyHoAbenUXtNHEEzu063hHPY1UYjwq7DPIFV1gZ0bh1yGHs5AfkkbE5fgBhq4Y
7nDh0FWstTQa7JQSDXjyoTErXVSYCtsuDor2rIGjQLRMlpKTujWt05FOv9oQX0SVEtuRruaHupHS
OxBT1A3BDXk8dp1eCro13A+Zdvo7cBxp8qhDTpF5V3Su/kTastUAK05A/EA0uLpQswqgmLS19ARz
oj5t7X1r+/R90bKfdtdkGGI2zb4eKVTXjtNQBQoH1cBhUELPxwhxOJW1yQhkv9CZVvyBf65/mqpE
LjdjEfhslxZxmuxhSULEFwC+6GNdzDuNvtvnzyNXHu+l6MealwqZzFHlpTM5Q/xtCMYYwynYdjTp
SLdhLhTrlNRbvjNXunruFpUdVlclktNBbeKiCyxETejrHIrasZ55t70xlFyrWiSPYGrNO+CYpUvr
EKnvcEtrLJWPg4RIRbZ23jekO3K2dJ1Ld7RUXhFXajPP8GjSh0C64JzY6NrrF9K5IeUlB0/es5q9
ZT46SM/mI4y0eaIXajtt/jgk1sSgRM+VTxebA7VGVweSp00nktGR+z6fiIOlCikMpjjGQAYNcOvw
p5gzi9ziRWtMT87QE41uGoNprp0EAmCwGRIZd8YBRqnT35E756C1N0aL8TeSUB+6cW3WVRg2b/qQ
76Nk5x/G9OyHu6iLYt6aKmkg0EAPjAV+jSRynBol9OrlgVHXK+5itZx5P7R0bhHgcH5gOgmPywMl
R4teKhvWZHFofG9SybbyJ6b+AdpYwlElJ8746fnTq4ZCl1aFUeLHgAssPOd2o4YBOwLkpaPGKyF1
zHpKAhCN1UcTjU7VMiCLPnF7oaEYyNHy9SfOaTlurgQkU+1tPWbxPiIFuf+Et9nSfYCZYRUEkdqc
KdjYCEmOOQQqItV2cHtqfk3oKslalbWVrkTtymYVh4l0OjViTgip40MLq4dFioK/F+sOpNQutmE8
6FPg88GiiBZ90/UyjTPxsi0YFWSrYOHE6w5BxkTnkGQy+8ekqnilqdXrW+/xX4/LLZY6kVJbYyKk
7MpvAEf4wWVmRsET1AuW4jUaZCzlXZpW+C+k3UInKnGq/NGpCXcNt/PzyhFOnS50SyvXs/Jt1Ogf
MCO0OpD7aSD6ZDicgZTBVEPwC4vx+xQpfc7UAbiJtzFcpNDhquslz/vOJc9RXGAqrNI9VFAwzQIK
p5eA5NxUVWAqob57YtTdwuepUQSkY773dK8vhfUVNa6jG5S0Qs+APBuD7GUAnfgOc0KvT7VwHbyW
JxZr1q63R/KEPv/BN/ctWhU+eQKw2h249Od9vs60sGwucuf75JT4bh/7BMhQ4CziJnyGCeoQ9sJF
1CwaPQa0HSDKULQBUbHK5twNCqE7aSFHXr32PK/Mv3ttlYz1EaHyvY49gUzPkT+9ffuvhgr3FOjy
oJ0Ox3Hb1H//B1o9yQgX+9H3HlVKnjn5oKbUx0I2V45Qb1/q1ZxzaESEtB7pPCLSOe+vUEalNhGP
zSOyYqefD9GMb/mDtcBasjmkx+O7U+68ZWfxYkjIRVsCamq/IqxL5MxBTL/oESsavUYpzJOXmz5l
Zb+NbZT38yYKqfcpJmb+/JM8dVN+ZLUrvXe48+fDTJfew6ZNd/H53F5ByyOmDMMYxs43MAmOjlgg
glIFFRzn5J0Xej7KNsIknpYAYq4GOKah+D9eKCH2beBYmfUNNwcfyXJT6KN5mnFSOwyJ5jW/0+g+
C1DxbdJLnvWGHh1l4KOXF0RkvrCYzPKbrOhLJluJ1JBljkVx5r1Gsi3wIk1SbB/DtZ97CTvj2/Pq
JBH68wuk1II4bcKR9RGLec75ykIedWE1fvUNK/45rrb0Tpd8C+qRhNn+uWwZZKJLY0Saev3+DYob
CI04XpSC/K7kw/g8OGUGNwq8yjNmvuIaVRmnhaWA8OZQR4w4iG/g+BjBuEqtXLFa+6OnN8uBJAYM
A5LI5MPHsBjORrZRfg94ZI1yGsmUzYHotgHFvK1Qtg4tmWV1bujaqhtgBc6YGeFyDowMjZh3JpqU
2sbvkCWzFzey4bb8Z4C+o7Rn1URsoYumLFCnis+2dLEcZWXGSmJClmP8gziTIJP2MEGzOyZVDiz7
9vC/mnBIh3AB9KDVQfd8NbV7ThYJWWvz1zppHWrWuFH6CBQuSlcAvyHrty/5slFDX5illkYZPUG0
cHgcns1xGrOzartg/BrGQmOMfRqK/AoloZ0b12ZncgeaidpziJogqvEiYP3ru3n7Ns6fHOEBWg2M
NzFp4ps70S3++NQqRNEj7zL5mtfAnxdpKVV5b+ejLS/tTr0jyTtfQZz/y96Z9bitHFH4rxh5p8B9
eUgeJM3iZWzP9Xh8r18EeSSLFDeJiyTq1+drkrJFznjs3DYCIggRIEg0bpLF7urqqnNOEZw5Bpki
G3Ij7KbeJLfR5wv8TZ5/3iGZc7y31o6YFuDLRWT1/HvpvSXN6C7wOGh5DpVew1B70cFqf1AjOp7r
HxOEc93pjPRlQQ9g0qicdIP1nt1hDMAi5r8cEjbMy4OFGjGHNQsZZ9FfnBQMRx6BF9nsIeyTRzia
IlAPVpxQfAcn8AB5wRdprYMi0gAuomsswp1rizRxGFMdudtBeeLllNBiL1qtYA7gVna0CeFUpaEx
tX1JN8igii5BRa/Mm+eN0LM3NoBDbKisUxNBpEcVegtaiBfbKL2W8VrszLOUUkU4VvYpJ+fnbyUk
+c6hJeKb4rxsAD422+IjAs4+3ZBT1czZnWum9b1Ki9RpiBCj2Jpw9bigBusRAQrDCskhEVnS9n9l
O1pxBxwQVIxrmY7IZ3IW3ODp9JgeHvuXSrguleObnKVqU8HaxOH+ii4IHJgu0EPgeBygUM+xpC38
US0SRSSF3gCsnaOrHvltl8bigx+tNXdBFohw2GlSE+A0RY5XsXzxJdcaUct+7EBu4LsXWSASy20J
jRXJ3F1T82Dfm83IcsC70Gj5mf5kv3W7n49SLgKEuio0Di32QiQIu7vSljfYuepm9hDtDOfPdQbx
4VKnPHpth+7GJMfvF5dwPbzXlRtEs+nGnCXXMZpn9zv6YOzGiVsmFE1XxthTKjcf236x/Tjj/JoD
/s53/sR3d/p14K1vY0ptDwLJDWM1QxJ+Qi3HfoeWRvraR2L3hh3JP4qmD7twqqBI9OkIbmGH4BSE
dST1PdWk2YoV3itHpeBwgLjFfpJ72XuTXYnWHkjQ3zhVtpsWm2p7AQYjuvfBjCD8rFMlWG9os8Ym
sqeEV2jRZ1A6FgpDtR74catqwF4z505nf55v/FSzxrPM9klhrPL8il7PyBY6RnkfGIYP7k5VzIQW
nxZaziUcn0jZZB9sM88Ji2bl9fpQri8pE1Qb1PAoLk8Oew/kdWnGu1fgdy+KvQcLwPXX608lpFOy
5rMypMlslt4d6ZU8JfxUQJ8rijlB1PbWLCr1i14V+Wcg/ki5lhbKZwc7fh06eXBBx9bgZ5Sxzhpj
QlBWxplZhAqCG96Hb6Wkf5wtjeoXfK/DexrKJOGFHaVoNtqZan98fkV3F3RzM7p9AQDUEYfklt3Z
h9YCoV3mJQsozzGYtIN6pyXkV1HQCW92piF67K7S+JYSIf1kn7/3o5lfvybYMEo2OPH+eaS0ci8N
zSxebJOEgyvUQeg/MSCLn21/9Ujf4676LWGBggej7aJgYvbW2EGPQ30HNmuh7VPWjKGzXYxTDjzo
HvmR80eixzNBH1Q26PJa3gbi6iaIrpCutSE1F8AMAYfa7zI7814lytb5yH4LT4W8YoGGMMGLXiQx
HSIKzbyFcZt8jUuaXyWkZ293eqV/8tacU8daqqlIMIWrdwYUOn+sOLFN9iakFqfBO7tWM69a0BK9
oJRQZpfaylLnKpD0yZHv95NYqAf6xCQiDCAMwi5QdfV+SKAp6CiZbnVcmKUwvh8Y/pWRrqPrw/Ew
T2g5+5eheIdpqa8oemwhKl+baEcl0+engCUs3/kyjgAHIwqtw8JhG+8FSMBOYsoHvrNYlRQOSKeh
Onpw6SY4zamSFNOdicaTExf0mUDhLabak8bXKXmrGzpB7Ypx5KyUd0dtZV4bx4rEWTbzPsc0TbYm
WajcBFXivKmM6ioxYuOOHGj0LlX4aPT93R6qybE4UHZZp/ls4mw8IcDD4fuSLsxfK3sdvDUclOFh
PFnXwSrdvIutIipokJCXtHX2y48giMJbJXHZIOyDtr809GJPE234FXf7yPNhTm5p87LzD+j97YoV
JQBnvV1TCGFP/GBaivsm8Cvzk0ZWG32rMKTD/PPGFbbr29Yku4A+AqdZRxfr7yzqK0kJ892d2WIb
mNZbhW5h95vAqBBapo3uW20v1Liev6P2BJaL2IAjjqYjtQ88sntLGnZEWczWuYQzZr4ibabEiG5W
ymsSletLChEFnp62Y4sNNPv7YHUo3gSBp94qO8+4fP5ZamJt9/UJNXGfugu4zdb64NNsH1u5uwLJ
tjpQYODcns4+p0jC7qbbuKItl6qHZDjiFGoiXQn8arr2bQtQ2SqYkifxPFoQKQgPZant/BkU0U6k
fkmhJ0ru34R2kF9vDXRx7dKH84TEtTmG6KXvxzm8wlp8Oy7HGVo9E5e2C5srBbNcrsNCufFsTahz
7x0UKAXWrYJ+l9DPOdhcrpCSQ/BUC8I3MWVeIkoDhYdxtI0SICX7NTVcip731o6jKbFI/qHQD8lL
P46MbJw5wGWYiZSLJjZZv/eGFySUXEFwHqhoUlcq7ChaTWgAsLnZb7wcbkyA7uwE+6XaS0ErzK5U
ugl8KrI0+LNEmu6rGUDjhxuznrWJr//zLO6qzfKf/5gv4oBefDlB40Nxro4NmBYX+GOexenfvEi/
vkCNrIy/dNW1m39/EtemmzLoKI9jlm2Q2dA597XiM44zQsXC9QApcyYgbYpzOIlruyMkacCh04CX
FKeDgvaJdmG4qNkQC/Ajx2Rd/8/EtYW295kDAusOBk+IegEdBpbN8azrDSotCVlXB/UatNAkXn2N
8NWHavZy7dJhdE8YG6ivoAJfeLPyTy2kY5GR/2R/qdvTfncCzSMgF6AZHMNN3asVBc58YGoR4Lnu
Sr1Os0p9W7ofAo1OfseSIFjfqvvpWlGp6Uezm81mtb7ChyYXe/0vcwfqwZ+yga9u1KMyDlL3svAA
jDja260vGi1aOwHomyo7iIrq5gGGP38E2z1hWw8/r3OdjvIA7E2oXUH1MT9Sa4lheioXleVd080F
mWwaMb6Bs5lU0EaLtBwrWW4YUzUsJ5WR3FeI2WfMhuuD7QL9Q6RON16vyr1DhuxIUMoLuJGLlBy0
L2sNMqAw8os8fIOk7S1quyWy5fBIFa+4tb2/NEO5yFfO/Ahe6CJeo8Rr0wnLdqhpeTCyfCjM0ZTm
NZOsDP84KLO79XafXYR5fEGrn8/QrdWrICrfr3Ln9VpLvhxXNA5ah5OtvY+uKPq4430BF91Ikof4
YKpXIcDOcaXuHxJzNV3BK3uD/KNFw83NZGPn3Ox4GYTGu1W8XjUh5f+MW2lfZDov5hdJERTVbbnM
qj+WOUFHftJ5Er/WZJ279O/90fMDvfilbiDgsEU1ouOp6oeqn/i5MSIy8EW5wAua6oj8uWYirI88
ExcDRmlCrFz/TGuoEbex4YgQmNdXfcMzI/3IDM+/YWPP5/+m8wYPaZkU4jvQQKoj9qWLFO6v2KA3
wncbGN7IEglfASqvL6NrA4+uKVR+iNBwyeJqbvjft8EPtyzUDQnzfsUIvSHOjGCOUDuijgcto756
EwGpNI5l6JpAbKkvNjJuOCQjiCyjrBWcEbU3TvWioNRZBzTJoM6IpBg9c8U1vDmgqsxbuTmgjwg1
OOmrhAXi6i0EoaRH2wyKfIQf9TW0OQCRzWgmZiM0+c1P/wcuEXdA1tQkHnraJVJ7HgH6JdpG6k1c
zdIb0kpAxkp2KpijOuNE4qf50qT1z9eDpmkjpgrlOihugzQCWvWUcOXWgzOiJ45NcN6uB7501wje
CNUQQcxCvE1cQ1sPDgQAWSOIs4hLfABo+/SlO0ZQrZGoA7A/Du3tgSCICrLcHNBH7CvImlGbe+r1
XQPuPJGDCR+tvgZnBXja0lGiNrJEzpvK0pNGQEDAMQRfTBxvhxUVQPEUJ06pOWASGwkiJop9zTJ/
HBwAxhCdm9rfmxsOaEeAVSAdIBIFq5Ry6cfaGAFnd+4HaCNG1AT4iU7T9TW4qUBhXRRPpKaC7o4s
qoDkTnuv7xIfu3CjoZkP1A+QYxGVTanXZyVwDPJIFbWxUd8KHo6AJpK0ihuoFTQTfJ28FeBBq6Sa
nvYHGs00bUwgJDfrWw3IE1Cw9GTf32DHhz1govX/5HbgcYoCvKjCaPnmKoa1K5DTcGVdAecE4e8d
8rvf3vLcIXJaYkekYua1ZhrckREQo9D6kfMIhAYEwPRnbM4BKmY9twLJE2jkVJzILdTX4FaEKG1y
upGzAj1yqeGRQzKbt2SJdaxgsCJUlWpX+/vgIgRqu6LmLmcFC7UocSo8hQi9Q6PtjRAwotIBoKa+
BrcieDpdOlByiQTAFSKQ1MyF3qnRc0f0RsUxnFlpWN6RWpAtawXTGAGZJyCkttVc3RXB2WxELhFE
ZXOnAW2RyOq70lukOvKEfAZ1rSdf39NItwpeAcW8+hrcUgC+L+0WKVZ6Ip9q9cJExx454A/o69I6
gsbcA5oD6NKbsnPA1Eckh0gNcDisr54jQFwPhSjyqa2dh/T6Ig8suxvwegATPKs9D/ZLS7w+6mfE
R2QR62t4k4C8nmyUaNrsiTWkrY1/epPAM0dsvaSt9eZOQ5oEED6ktwGdbYCuaKJoUF985PPAiKyB
zS/sN60nGFxghCKgiGmlAiOD/Bi6MPBJmpkuEsXnVqDKSh4djwvYq76GZwWR35K0AiEBZCI2xFMW
sT8XRJaRBBMHqsYKw1sRwH6l5wLhHxpbcJvahDIDns8FUWil3ZQouTeTZXhzQaCWZOcC7bXIJtMp
6ekDE1h78u5Ymy419a2G5BfB8UgfldQRDGeLreFpzAHpRFS1mAOAbptrcFaAnyXtEUCfGCx3+hB9
W/Hna8Ehj4bThFTaGmF4cwGpBdk9UqTTDNGA5lRw7h2bHTA4MBEhOrQpluF5BAMBUkmPYJgj9Dgh
2ZrtW/Z2B1hxIwiBTBe3MfiAPALr1JSdBTQcFBpmUB/bpGlvFjQHZoFxaTeOwVkB2REBYJeKlIQV
wMLzjSkz1Fd3d8RPUGYSXJiTSxiaX4QmLY++0HhJQc2kZFVffOtzv0hSFTq2yDC1QJymwDugFYE2
qN6c5/4+EAdsouuBvmgPTjXQ5twKAKgRzwZAzU5ZX4OzAgwx6WO0QTEFjQuPoPHbW3as4I6EiWhg
2q6IwSXYWRCC2yTlFwzSiWiMCMXmZkX0dgdXzBUwGOCSGisNbo8UVpDGYbBHEnCYHJOat+zvEXhH
YlPyDe20G5BHYHOQRiuTTwSeKJC6T/tFZgE8AoRBaGZRX40LGpIVYIE3C/Tv+0XiRVoSA0FF/KS+
+nAUkXISGNazSGpYBQaqRHqzQCWswB5IcpV8QVte7Z2ja4SiQ4ZdUGSE8xnSLCClJBsvA8WgE7zQ
gum5QsBYNuaF/t+GUMPbEGyEoiQ3BJLrzH3e8wd4dWrO1Jc0YLxqGx38+iT4hZnyjQky8YNoUXNA
gmX+FFXkR39w4j48/r3lPbxc/PMfgtzQ+UPBXWvu/Z0i8q8OqL+e52c/nuZ9fZ/2n7cv+PjWnXud
3ur0f14Hy2yePfiozQleTPuYb+cxPBKaD32Zx/NzHh0umJn5/UkeUe6+BQQ/Gfjprkb1MzxJ5fu1
cbOAHgndB65h09IPnIVIN8/z06uLz9jwM2RHnsyj4GuaJV26YYNzlh47jdJsvkjPn7oBD8uPDH/3
oQgeyqIzeI1KlR18uozm+3m2PB+5wTpKj9wyQ3/C8pSchZdYPVh0Z2GDUpR9/qtlmq26M6WFQ8uO
fI3Fg+Dc4khhCtkk2YFfLuZ+ZwK2WD3pcaMoSNKguyIb7pz00MkimPe8SAMtkx453XenRYNSkh32
9WPf1EBepAdmgPIhrE7ToHZ7DSNLdug3aRnkj8zcgDRkx76ZB0nHe7Q4KPlxaUI5Txbn5mgRFfJD
5/n8gc6ay6LozOkWsyA9fvCAgt68S7JsUPTyQ7MX5GnRmdl6U2WXHzvPA/6z2XR8U1u+/R2jp2XW
H1pUA6WHTpOi50P0psImO/Lb5Zes3xOyxXzKD72bd/etlnonP/D+xfU83uR+0N3WGV9UoH/H+K+W
Wb7seCohNvibBr9ZHoKHzjbG4KI68jue/K80C08j1eeDBqIhPXSaFf6LyTxL2Sm7i7Opb/2eG0zn
YX/tNyUD2eHf+UHX4k2FVnrYMCIi6Z5qWvy89NDZctXnsdegS9mB3y+TJK+i3bx3TGgT8rLD/+Gn
i+WLl/mjva0BjMkO/yEtfzAR2yTy77nB44nYZmdlh7/D+ktU7DohBaoqIucnP/ahe6psK02y434s
5v7p6YRPaZNzssPeL7OYna0zcpP2kh454GTTm95tpUV26E9z9h2adHWXZlvelR58mRcv7p96+CY1
Lj1+kD+kNBXpRG4t60t67CpFLmnV+ZpNFu/5kZ/KNH1LxT7OP51kQZ76Z93kmviLh2g5z/71bwAA
AP//</cx:binary>
              </cx:geoCache>
            </cx:geography>
          </cx:layoutPr>
          <cx:valueColors>
            <cx:minColor>
              <a:schemeClr val="accent1"/>
            </cx:minColor>
            <cx:midColor>
              <a:schemeClr val="bg1"/>
            </cx:midColor>
            <cx:maxColor>
              <a:schemeClr val="accent2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Radio" firstButton="1" fmlaLink="$A$2" lockText="1" noThreeD="1"/>
</file>

<file path=xl/ctrlProps/ctrlProp2.xml><?xml version="1.0" encoding="utf-8"?>
<formControlPr xmlns="http://schemas.microsoft.com/office/spreadsheetml/2009/9/main" objectType="Spin" dx="22" fmlaLink="$A$1" max="10" min="1" page="10" val="9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1495425</xdr:colOff>
          <xdr:row>9</xdr:row>
          <xdr:rowOff>28575</xdr:rowOff>
        </xdr:from>
        <xdr:to>
          <xdr:col>11</xdr:col>
          <xdr:colOff>609600</xdr:colOff>
          <xdr:row>11</xdr:row>
          <xdr:rowOff>9525</xdr:rowOff>
        </xdr:to>
        <xdr:sp macro="" textlink="">
          <xdr:nvSpPr>
            <xdr:cNvPr id="3090" name="Option Button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xdr:twoCellAnchor>
    <xdr:from>
      <xdr:col>2</xdr:col>
      <xdr:colOff>466725</xdr:colOff>
      <xdr:row>30</xdr:row>
      <xdr:rowOff>171450</xdr:rowOff>
    </xdr:from>
    <xdr:to>
      <xdr:col>3</xdr:col>
      <xdr:colOff>3524250</xdr:colOff>
      <xdr:row>40</xdr:row>
      <xdr:rowOff>48227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466725</xdr:colOff>
      <xdr:row>24</xdr:row>
      <xdr:rowOff>28576</xdr:rowOff>
    </xdr:from>
    <xdr:to>
      <xdr:col>3</xdr:col>
      <xdr:colOff>3524250</xdr:colOff>
      <xdr:row>31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</xdr:col>
      <xdr:colOff>481012</xdr:colOff>
      <xdr:row>11</xdr:row>
      <xdr:rowOff>47624</xdr:rowOff>
    </xdr:from>
    <xdr:to>
      <xdr:col>3</xdr:col>
      <xdr:colOff>3509962</xdr:colOff>
      <xdr:row>21</xdr:row>
      <xdr:rowOff>142875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257174</xdr:colOff>
      <xdr:row>11</xdr:row>
      <xdr:rowOff>114299</xdr:rowOff>
    </xdr:from>
    <xdr:to>
      <xdr:col>2</xdr:col>
      <xdr:colOff>66674</xdr:colOff>
      <xdr:row>39</xdr:row>
      <xdr:rowOff>295274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9525</xdr:colOff>
      <xdr:row>1</xdr:row>
      <xdr:rowOff>47625</xdr:rowOff>
    </xdr:from>
    <xdr:to>
      <xdr:col>10</xdr:col>
      <xdr:colOff>971550</xdr:colOff>
      <xdr:row>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95325" y="228600"/>
          <a:ext cx="11763375" cy="666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l" rtl="0"/>
          <a:r>
            <a:rPr lang="en-US" sz="3600" b="1" kern="1200">
              <a:solidFill>
                <a:schemeClr val="tx1">
                  <a:lumMod val="75000"/>
                  <a:lumOff val="25000"/>
                </a:schemeClr>
              </a:solidFill>
            </a:rPr>
            <a:t>What</a:t>
          </a:r>
          <a:r>
            <a:rPr lang="en-US" sz="3600" b="1" kern="1200" baseline="0">
              <a:solidFill>
                <a:schemeClr val="tx1">
                  <a:lumMod val="75000"/>
                  <a:lumOff val="25000"/>
                </a:schemeClr>
              </a:solidFill>
            </a:rPr>
            <a:t> do </a:t>
          </a:r>
          <a:r>
            <a:rPr lang="en-US" sz="3600" b="1" kern="1200" baseline="0">
              <a:solidFill>
                <a:schemeClr val="accent1"/>
              </a:solidFill>
            </a:rPr>
            <a:t>Wage</a:t>
          </a:r>
          <a:r>
            <a:rPr lang="en-US" sz="3600" b="1" kern="1200" baseline="0">
              <a:solidFill>
                <a:schemeClr val="tx1">
                  <a:lumMod val="75000"/>
                  <a:lumOff val="25000"/>
                </a:schemeClr>
              </a:solidFill>
            </a:rPr>
            <a:t> &amp; </a:t>
          </a:r>
          <a:r>
            <a:rPr lang="en-US" sz="3600" b="1" kern="1200" baseline="0">
              <a:solidFill>
                <a:schemeClr val="accent2"/>
              </a:solidFill>
            </a:rPr>
            <a:t>Employment</a:t>
          </a:r>
          <a:r>
            <a:rPr lang="en-US" sz="3600" b="1" kern="1200" baseline="0">
              <a:solidFill>
                <a:schemeClr val="tx1">
                  <a:lumMod val="75000"/>
                  <a:lumOff val="25000"/>
                </a:schemeClr>
              </a:solidFill>
            </a:rPr>
            <a:t> figures looks like by industry</a:t>
          </a:r>
          <a:endParaRPr lang="ar-EG" sz="3600" b="1" kern="12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</xdr:col>
      <xdr:colOff>257176</xdr:colOff>
      <xdr:row>8</xdr:row>
      <xdr:rowOff>168729</xdr:rowOff>
    </xdr:from>
    <xdr:to>
      <xdr:col>1</xdr:col>
      <xdr:colOff>2457450</xdr:colOff>
      <xdr:row>11</xdr:row>
      <xdr:rowOff>44905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42976" y="1787979"/>
          <a:ext cx="2200274" cy="4191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/>
          <a:r>
            <a:rPr lang="en-US" sz="1600" b="1" kern="1200">
              <a:solidFill>
                <a:schemeClr val="tx1">
                  <a:lumMod val="75000"/>
                  <a:lumOff val="25000"/>
                </a:schemeClr>
              </a:solidFill>
            </a:rPr>
            <a:t>Average</a:t>
          </a:r>
          <a:r>
            <a:rPr lang="en-US" sz="1600" b="1" kern="1200" baseline="0">
              <a:solidFill>
                <a:schemeClr val="tx1">
                  <a:lumMod val="75000"/>
                  <a:lumOff val="25000"/>
                </a:schemeClr>
              </a:solidFill>
            </a:rPr>
            <a:t> </a:t>
          </a:r>
          <a:r>
            <a:rPr lang="en-US" sz="1800" b="1" kern="1200" baseline="0">
              <a:solidFill>
                <a:schemeClr val="tx1">
                  <a:lumMod val="75000"/>
                  <a:lumOff val="25000"/>
                </a:schemeClr>
              </a:solidFill>
            </a:rPr>
            <a:t>Annual</a:t>
          </a:r>
          <a:r>
            <a:rPr lang="en-US" sz="1600" b="1" kern="1200" baseline="0">
              <a:solidFill>
                <a:schemeClr val="tx1">
                  <a:lumMod val="75000"/>
                  <a:lumOff val="25000"/>
                </a:schemeClr>
              </a:solidFill>
            </a:rPr>
            <a:t> Wage</a:t>
          </a:r>
          <a:endParaRPr lang="ar-EG" sz="1600" b="1" kern="12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10</xdr:col>
      <xdr:colOff>1692728</xdr:colOff>
      <xdr:row>9</xdr:row>
      <xdr:rowOff>36060</xdr:rowOff>
    </xdr:from>
    <xdr:to>
      <xdr:col>11</xdr:col>
      <xdr:colOff>255814</xdr:colOff>
      <xdr:row>10</xdr:row>
      <xdr:rowOff>177573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3179878" y="1836285"/>
          <a:ext cx="1315811" cy="322488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0"/>
          <a:r>
            <a:rPr lang="en-US" sz="1400" b="1" kern="1200">
              <a:solidFill>
                <a:schemeClr val="tx1">
                  <a:lumMod val="75000"/>
                  <a:lumOff val="25000"/>
                </a:schemeClr>
              </a:solidFill>
            </a:rPr>
            <a:t>Average </a:t>
          </a:r>
          <a:r>
            <a:rPr lang="en-US" sz="1400" b="1" kern="1200">
              <a:solidFill>
                <a:schemeClr val="accent1"/>
              </a:solidFill>
            </a:rPr>
            <a:t>Wages</a:t>
          </a:r>
          <a:endParaRPr lang="ar-EG" sz="1400" b="1" kern="1200">
            <a:solidFill>
              <a:schemeClr val="accent1"/>
            </a:solidFill>
          </a:endParaRPr>
        </a:p>
      </xdr:txBody>
    </xdr:sp>
    <xdr:clientData/>
  </xdr:twoCellAnchor>
  <xdr:twoCellAnchor>
    <xdr:from>
      <xdr:col>3</xdr:col>
      <xdr:colOff>295275</xdr:colOff>
      <xdr:row>21</xdr:row>
      <xdr:rowOff>123826</xdr:rowOff>
    </xdr:from>
    <xdr:to>
      <xdr:col>3</xdr:col>
      <xdr:colOff>3038475</xdr:colOff>
      <xdr:row>23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914900" y="4171951"/>
          <a:ext cx="2743200" cy="4000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/>
          <a:r>
            <a:rPr lang="en-US" sz="1600" b="1" kern="1200">
              <a:solidFill>
                <a:schemeClr val="tx1">
                  <a:lumMod val="75000"/>
                  <a:lumOff val="25000"/>
                </a:schemeClr>
              </a:solidFill>
            </a:rPr>
            <a:t>Wage and </a:t>
          </a:r>
          <a:r>
            <a:rPr lang="en-US" sz="1800" b="1" kern="1200">
              <a:solidFill>
                <a:schemeClr val="tx1">
                  <a:lumMod val="75000"/>
                  <a:lumOff val="25000"/>
                </a:schemeClr>
              </a:solidFill>
            </a:rPr>
            <a:t>Employeee</a:t>
          </a:r>
          <a:r>
            <a:rPr lang="en-US" sz="1600" b="1" kern="1200" baseline="0">
              <a:solidFill>
                <a:schemeClr val="tx1">
                  <a:lumMod val="75000"/>
                  <a:lumOff val="25000"/>
                </a:schemeClr>
              </a:solidFill>
            </a:rPr>
            <a:t> Trends</a:t>
          </a:r>
          <a:endParaRPr lang="ar-EG" sz="1600" b="1" kern="12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7</xdr:col>
      <xdr:colOff>457201</xdr:colOff>
      <xdr:row>5</xdr:row>
      <xdr:rowOff>304801</xdr:rowOff>
    </xdr:from>
    <xdr:to>
      <xdr:col>11</xdr:col>
      <xdr:colOff>581026</xdr:colOff>
      <xdr:row>7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10896601" y="1209676"/>
          <a:ext cx="3924300" cy="3428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/>
          <a:r>
            <a:rPr lang="en-US" sz="1800" b="1" kern="1200">
              <a:solidFill>
                <a:schemeClr val="tx1">
                  <a:lumMod val="75000"/>
                  <a:lumOff val="25000"/>
                </a:schemeClr>
              </a:solidFill>
            </a:rPr>
            <a:t>Map</a:t>
          </a:r>
          <a:endParaRPr lang="ar-EG" sz="1800" b="1" kern="12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333376</xdr:colOff>
      <xdr:row>10</xdr:row>
      <xdr:rowOff>152400</xdr:rowOff>
    </xdr:from>
    <xdr:to>
      <xdr:col>15</xdr:col>
      <xdr:colOff>123825</xdr:colOff>
      <xdr:row>40</xdr:row>
      <xdr:rowOff>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15376" y="2133600"/>
              <a:ext cx="8391524" cy="5686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E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1762125</xdr:colOff>
      <xdr:row>12</xdr:row>
      <xdr:rowOff>38100</xdr:rowOff>
    </xdr:from>
    <xdr:to>
      <xdr:col>3</xdr:col>
      <xdr:colOff>3648075</xdr:colOff>
      <xdr:row>20</xdr:row>
      <xdr:rowOff>57150</xdr:rowOff>
    </xdr:to>
    <xdr:sp macro="" textlink="'Data Prep'!J20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6381750" y="2457450"/>
          <a:ext cx="1885950" cy="1466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l"/>
          <a:fld id="{F8271282-604A-4E00-A3BA-C6B519EC91E6}" type="TxLink">
            <a:rPr lang="en-US" sz="6000" b="1" i="0" u="none" strike="noStrike" kern="1200">
              <a:solidFill>
                <a:schemeClr val="accent2"/>
              </a:solidFill>
              <a:latin typeface="Arial"/>
              <a:cs typeface="Arial"/>
            </a:rPr>
            <a:pPr algn="l"/>
            <a:t>7%</a:t>
          </a:fld>
          <a:endParaRPr lang="ar-EG" sz="6000" b="1" kern="1200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5</xdr:row>
          <xdr:rowOff>0</xdr:rowOff>
        </xdr:from>
        <xdr:to>
          <xdr:col>2</xdr:col>
          <xdr:colOff>457200</xdr:colOff>
          <xdr:row>6</xdr:row>
          <xdr:rowOff>0</xdr:rowOff>
        </xdr:to>
        <xdr:sp macro="" textlink="">
          <xdr:nvSpPr>
            <xdr:cNvPr id="3086" name="Spinner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9</xdr:row>
          <xdr:rowOff>28575</xdr:rowOff>
        </xdr:from>
        <xdr:to>
          <xdr:col>10</xdr:col>
          <xdr:colOff>495300</xdr:colOff>
          <xdr:row>11</xdr:row>
          <xdr:rowOff>9525</xdr:rowOff>
        </xdr:to>
        <xdr:sp macro="" textlink="">
          <xdr:nvSpPr>
            <xdr:cNvPr id="3088" name="Option Button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1,000</a:t>
              </a:r>
            </a:p>
          </xdr:txBody>
        </xdr:sp>
        <xdr:clientData/>
      </xdr:twoCellAnchor>
    </mc:Choice>
    <mc:Fallback/>
  </mc:AlternateContent>
  <xdr:twoCellAnchor>
    <xdr:from>
      <xdr:col>7</xdr:col>
      <xdr:colOff>495302</xdr:colOff>
      <xdr:row>9</xdr:row>
      <xdr:rowOff>36060</xdr:rowOff>
    </xdr:from>
    <xdr:to>
      <xdr:col>10</xdr:col>
      <xdr:colOff>1186543</xdr:colOff>
      <xdr:row>10</xdr:row>
      <xdr:rowOff>177573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0934702" y="1836285"/>
          <a:ext cx="1738991" cy="322488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 rtl="0"/>
          <a:r>
            <a:rPr lang="en-US" sz="1400" b="1" kern="1200">
              <a:solidFill>
                <a:schemeClr val="accent2"/>
              </a:solidFill>
            </a:rPr>
            <a:t>Employees </a:t>
          </a:r>
          <a:r>
            <a:rPr lang="en-US" sz="1400" b="1" kern="1200">
              <a:solidFill>
                <a:schemeClr val="tx1">
                  <a:lumMod val="75000"/>
                  <a:lumOff val="25000"/>
                </a:schemeClr>
              </a:solidFill>
            </a:rPr>
            <a:t>per 1,000</a:t>
          </a:r>
          <a:endParaRPr lang="ar-EG" sz="1400" b="1" kern="12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657225</xdr:colOff>
      <xdr:row>8</xdr:row>
      <xdr:rowOff>173491</xdr:rowOff>
    </xdr:from>
    <xdr:to>
      <xdr:col>3</xdr:col>
      <xdr:colOff>2905124</xdr:colOff>
      <xdr:row>11</xdr:row>
      <xdr:rowOff>40142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276850" y="1792741"/>
          <a:ext cx="2247899" cy="409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ctr"/>
          <a:r>
            <a:rPr lang="en-US" sz="1600" b="1" kern="1200">
              <a:solidFill>
                <a:schemeClr val="tx1">
                  <a:lumMod val="75000"/>
                  <a:lumOff val="25000"/>
                </a:schemeClr>
              </a:solidFill>
            </a:rPr>
            <a:t>Share of</a:t>
          </a:r>
          <a:r>
            <a:rPr lang="en-US" sz="1600" b="1" kern="1200" baseline="0">
              <a:solidFill>
                <a:schemeClr val="tx1">
                  <a:lumMod val="75000"/>
                  <a:lumOff val="25000"/>
                </a:schemeClr>
              </a:solidFill>
            </a:rPr>
            <a:t> Total </a:t>
          </a:r>
          <a:r>
            <a:rPr lang="en-US" sz="1600" b="1" kern="1200" baseline="0">
              <a:solidFill>
                <a:schemeClr val="accent2"/>
              </a:solidFill>
            </a:rPr>
            <a:t>Employee</a:t>
          </a:r>
          <a:endParaRPr lang="ar-EG" sz="1600" b="1" kern="1200">
            <a:solidFill>
              <a:schemeClr val="accent2"/>
            </a:solidFill>
          </a:endParaRPr>
        </a:p>
      </xdr:txBody>
    </xdr:sp>
    <xdr:clientData/>
  </xdr:twoCellAnchor>
  <xdr:twoCellAnchor editAs="oneCell">
    <xdr:from>
      <xdr:col>11</xdr:col>
      <xdr:colOff>179775</xdr:colOff>
      <xdr:row>1</xdr:row>
      <xdr:rowOff>47624</xdr:rowOff>
    </xdr:from>
    <xdr:to>
      <xdr:col>14</xdr:col>
      <xdr:colOff>270301</xdr:colOff>
      <xdr:row>5</xdr:row>
      <xdr:rowOff>152399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9650" y="228599"/>
          <a:ext cx="2147926" cy="828675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A28" sqref="A28:XFD28"/>
    </sheetView>
  </sheetViews>
  <sheetFormatPr defaultRowHeight="14.25" x14ac:dyDescent="0.2"/>
  <cols>
    <col min="1" max="1" width="9.125" customWidth="1"/>
    <col min="2" max="2" width="21.625" customWidth="1"/>
    <col min="3" max="3" width="18.625" customWidth="1"/>
    <col min="4" max="4" width="14.5" customWidth="1"/>
    <col min="5" max="5" width="10.625" customWidth="1"/>
    <col min="6" max="6" width="16.625" customWidth="1"/>
    <col min="7" max="18" width="9.125" customWidth="1"/>
  </cols>
  <sheetData>
    <row r="1" spans="1:6" ht="15" x14ac:dyDescent="0.2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2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2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2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2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2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2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2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2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2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2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2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2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2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2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2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2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2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2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2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2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2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2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2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2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2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2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2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2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2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2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2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2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2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2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2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2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2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2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2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2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2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2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2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2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2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2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2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2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2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2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2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2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2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2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2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2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2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2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2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2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2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2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2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2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2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2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2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2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2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2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2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2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2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2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2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2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2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2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2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2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2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2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2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2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2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2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2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2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2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2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2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2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2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2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2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2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2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2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2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2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2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2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2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2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2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2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2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2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2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2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2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2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2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2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2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2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2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2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2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2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2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2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2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2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2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2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2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2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2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2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2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2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2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2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2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2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2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2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2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2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2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2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2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2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2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2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2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2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2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2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2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2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2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2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2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2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2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2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2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2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2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2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2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2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2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2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2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2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2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2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2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2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2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2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2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2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2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2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2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2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2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2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2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2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2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2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2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2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2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2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2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2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2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2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2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2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2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2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2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2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2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2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2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2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2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2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2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2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2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2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2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2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2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2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2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2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2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2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2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2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2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2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2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2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2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2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2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2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2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2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2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2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2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2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2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2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2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2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2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2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2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2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2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2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2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2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2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2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2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2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2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2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2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2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2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2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2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2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2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2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2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2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2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2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2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2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2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2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2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2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2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2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2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2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2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2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2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2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2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2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2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2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2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2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2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2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2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2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2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2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2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2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2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2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2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2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2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2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2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2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2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2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2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2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2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2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2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2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2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2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2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2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2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2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2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2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2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2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2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2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2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2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2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2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2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2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2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2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2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2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2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2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2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2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2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2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2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2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2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2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2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2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2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2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2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2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2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2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2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2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2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2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2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2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2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2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2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2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2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2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2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2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2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2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2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2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2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2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2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2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2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2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2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2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2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2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2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2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2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2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2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2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2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2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2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2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2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2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2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2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2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2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2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2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2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2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2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2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2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2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2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2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2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2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2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2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2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2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2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2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2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2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2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2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2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2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2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2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2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2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2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2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2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2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2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2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2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2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2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2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2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2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2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2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2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2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2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2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2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2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2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2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2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2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2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2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2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2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2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2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2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2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2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2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2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2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2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2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2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2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2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2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2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2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2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2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2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2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2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2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2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2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2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2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2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2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2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2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2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2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2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2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2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2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2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2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2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2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2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2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2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2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2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2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2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2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2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2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2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2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2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2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2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2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2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2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2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2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2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2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2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2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2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2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2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2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2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2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2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2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2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2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2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2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2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2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2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2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2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2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2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2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2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2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2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2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2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2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2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2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2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2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2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2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2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2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2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2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2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2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2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2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2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2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2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2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2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2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2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2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2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2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2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2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2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2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2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2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2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2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2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2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2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2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2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2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2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2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2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2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2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2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2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2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2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2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2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2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2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2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2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2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2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2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2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2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2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2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2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2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2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2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2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2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2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2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2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2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2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2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2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2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2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2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2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2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2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2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2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2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2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2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2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2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2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2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2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2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2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2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2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2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2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2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2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2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2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2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2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2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2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2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2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2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2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2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2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2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2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2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2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2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2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2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2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2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2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2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2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2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2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2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2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2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2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2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2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2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2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2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2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2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2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2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2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2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2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2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2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2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2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2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2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2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2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2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2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2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2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2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2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2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2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2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2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2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2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2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2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2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2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2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2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2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2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2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2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2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2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2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2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2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2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2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2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2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2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2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2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2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2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2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2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2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2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2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2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2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2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2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2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2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2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2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2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2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2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2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2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2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2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2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2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2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2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2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2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2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2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2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2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2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2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2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2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2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2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2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2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2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2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2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2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2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2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2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2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2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2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2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2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2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2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2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2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2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2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2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2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2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2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2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2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2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2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2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2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2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2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2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2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2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2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2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2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2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2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2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2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2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2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2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2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2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2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2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2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2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2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2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2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2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2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2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2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2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2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2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2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2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2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2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2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2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2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2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2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2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2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2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2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2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2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2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2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2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2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2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2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2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2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2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2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2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2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2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2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2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2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2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2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2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2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2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2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2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2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2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2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2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2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2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2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2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2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2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2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2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2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2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2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2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2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2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2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2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2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2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2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2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2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2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2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2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2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2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2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2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2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2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2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2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2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2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2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2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2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2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2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2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2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2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2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2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2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2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2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2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2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2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2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2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2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2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2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2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2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2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2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2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2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2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2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2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2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2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2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2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2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2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2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2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2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2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2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2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2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2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2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2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2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2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2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2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2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2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2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2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2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2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2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2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2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2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2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2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2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2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2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2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2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2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2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2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2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2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2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2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2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2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2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2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2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2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2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2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2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2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2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2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2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2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2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2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2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2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2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2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2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2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2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2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2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2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2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2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2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2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2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2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2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2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2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2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2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2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2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2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2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2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2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2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2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2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2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2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2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2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2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2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2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2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2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2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2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2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2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2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2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2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2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2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2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2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2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2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2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2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2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2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2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2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2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2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2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2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2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2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2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2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2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2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2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2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2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2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2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2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2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2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2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2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2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2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2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2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2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2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2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2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2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2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2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2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2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2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2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2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2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2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2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2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2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2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2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2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2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2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2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2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2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2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2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2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2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2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2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2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2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2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2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2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2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2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2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2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2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2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2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2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2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2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2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2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2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2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2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2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2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2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2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2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2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2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2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2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2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2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2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2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2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2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2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2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2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2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2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2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2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2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2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2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2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2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2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2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2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2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2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2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2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2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2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2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2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2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2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2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2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2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2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2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2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2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2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2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2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2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2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2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2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2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2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2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2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2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2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2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2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2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2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2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2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2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2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2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2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2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2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2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2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2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2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2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2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2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2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2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2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2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2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2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2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2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2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2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2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2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2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2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2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2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2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2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2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2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2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2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2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2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2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2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2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2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2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2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2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2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2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2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2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2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2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2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2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2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2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2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2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2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2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2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2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2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2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2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2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2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2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2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2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2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2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2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2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2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2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2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2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2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2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2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2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2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2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2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2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2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2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2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2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2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2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2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2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2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2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2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2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2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2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2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2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2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2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2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2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2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2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2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2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2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2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2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2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2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2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2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2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2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2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2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2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2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2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2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2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2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2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2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2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2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2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2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2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2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2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2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2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2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2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2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2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2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2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2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2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2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2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2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2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2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2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2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2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2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2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2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2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2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2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2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2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2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2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2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2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2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2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2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2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2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2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2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2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2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2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2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2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2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2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2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2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2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2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2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2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2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2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2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2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2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2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2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2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2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2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2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2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2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2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2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2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2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2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2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2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2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2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2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2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2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2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2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2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2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2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2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2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2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2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2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2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2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2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2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2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2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2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2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2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2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2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2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2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2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2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2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2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2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2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2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2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2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2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2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2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2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2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2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2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2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2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2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2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2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2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2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2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2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2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2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2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2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2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2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2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2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2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2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2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2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2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2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2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2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2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2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2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2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2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2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2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2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2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2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2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2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2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2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2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2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2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2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2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2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2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2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2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2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2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2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2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2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2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2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2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2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2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2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2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2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2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2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2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2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2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2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2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2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2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2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2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2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2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2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2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2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2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2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2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2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2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2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2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2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2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2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2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2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2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2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2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2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2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2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2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2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2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2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2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2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2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2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2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2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2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2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2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2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2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2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2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2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2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2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2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2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2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2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2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2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2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2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2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2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2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2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2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2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2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2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2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2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2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2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2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2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2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2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2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2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2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2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2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2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2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2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2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2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2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2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2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2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2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2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2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2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2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2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2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2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2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2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2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2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2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2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2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2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2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2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2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2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2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2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2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2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2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2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2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2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2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2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2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2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2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2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2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2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2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2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2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2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2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2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2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2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2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2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2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2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2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2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2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2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2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2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2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2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2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2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2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2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2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2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2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2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2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2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2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2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2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2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2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2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2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2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2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2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2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2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2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2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2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2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2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2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2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2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2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2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2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2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2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2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2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2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2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2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2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2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2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2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2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2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2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2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2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2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2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2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2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2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2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2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2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2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2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2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2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2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2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2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2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2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2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2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2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2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2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2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2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2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2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2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2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2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2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2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2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2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2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2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2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2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2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2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2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2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2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2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2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2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2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2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2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2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2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2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2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2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2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2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2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2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2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2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2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2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2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2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2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2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2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2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2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2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2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2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2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2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2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2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2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2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2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2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2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2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2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2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2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2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2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2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2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2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2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2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2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2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2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2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2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2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2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2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2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2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2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2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2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2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2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2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2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2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2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2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2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2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2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2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2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2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2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2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2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2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2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2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2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2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2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2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2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2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2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2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2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2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2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2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2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2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2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2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2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2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2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2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2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2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2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2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2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2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2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2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2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2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2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2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2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2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2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2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2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2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2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2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2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2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2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2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2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2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2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2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2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2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2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2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2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2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2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2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2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2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2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2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2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2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2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2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2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2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2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2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2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2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2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2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2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2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2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2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2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2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2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2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2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2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2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2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2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2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2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2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2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2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2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2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2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2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2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2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2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2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2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2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2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2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2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2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2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2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3081-9742-4069-8B4C-2EBDF681E4F0}">
  <dimension ref="B2:U51"/>
  <sheetViews>
    <sheetView showGridLines="0" showRowColHeaders="0" tabSelected="1" zoomScaleNormal="100" workbookViewId="0">
      <selection activeCell="P48" sqref="P48"/>
    </sheetView>
  </sheetViews>
  <sheetFormatPr defaultRowHeight="14.25" x14ac:dyDescent="0.2"/>
  <cols>
    <col min="2" max="2" width="19.875" bestFit="1" customWidth="1"/>
    <col min="3" max="3" width="23.75" bestFit="1" customWidth="1"/>
    <col min="5" max="5" width="16.875" customWidth="1"/>
    <col min="6" max="7" width="17.375" customWidth="1"/>
    <col min="9" max="9" width="25.875" customWidth="1"/>
    <col min="10" max="10" width="13.5" customWidth="1"/>
    <col min="12" max="12" width="9.625" customWidth="1"/>
    <col min="13" max="13" width="14.5" customWidth="1"/>
    <col min="14" max="14" width="11.125" customWidth="1"/>
    <col min="16" max="17" width="17.875" customWidth="1"/>
    <col min="18" max="18" width="14.25" customWidth="1"/>
    <col min="19" max="19" width="25" bestFit="1" customWidth="1"/>
    <col min="20" max="20" width="14.75" bestFit="1" customWidth="1"/>
    <col min="21" max="21" width="25" bestFit="1" customWidth="1"/>
  </cols>
  <sheetData>
    <row r="2" spans="2:21" ht="15" x14ac:dyDescent="0.25">
      <c r="B2" s="7" t="s">
        <v>64</v>
      </c>
      <c r="C2" s="7"/>
      <c r="E2" s="9" t="s">
        <v>68</v>
      </c>
      <c r="F2" s="9"/>
      <c r="G2" s="9"/>
      <c r="I2" s="9" t="s">
        <v>69</v>
      </c>
      <c r="J2" s="9"/>
      <c r="L2" s="9" t="s">
        <v>72</v>
      </c>
      <c r="M2" s="9"/>
      <c r="N2" s="9"/>
      <c r="P2" s="9" t="s">
        <v>75</v>
      </c>
      <c r="Q2" s="9"/>
      <c r="R2" s="9"/>
      <c r="S2" s="9"/>
      <c r="T2" s="9"/>
      <c r="U2" s="9"/>
    </row>
    <row r="3" spans="2:21" ht="15" x14ac:dyDescent="0.25">
      <c r="B3" s="3" t="s">
        <v>49</v>
      </c>
      <c r="C3" s="3" t="s">
        <v>65</v>
      </c>
      <c r="E3" s="6" t="s">
        <v>49</v>
      </c>
      <c r="F3" s="6" t="s">
        <v>63</v>
      </c>
      <c r="G3" s="6" t="s">
        <v>65</v>
      </c>
      <c r="I3" s="6" t="s">
        <v>49</v>
      </c>
      <c r="J3" s="6" t="s">
        <v>62</v>
      </c>
      <c r="L3" s="6" t="s">
        <v>50</v>
      </c>
      <c r="M3" s="6" t="s">
        <v>73</v>
      </c>
      <c r="N3" s="6" t="s">
        <v>74</v>
      </c>
      <c r="P3" s="6" t="s">
        <v>0</v>
      </c>
      <c r="Q3" s="6" t="s">
        <v>62</v>
      </c>
      <c r="R3" s="6" t="s">
        <v>76</v>
      </c>
      <c r="S3" s="6" t="s">
        <v>77</v>
      </c>
      <c r="T3" s="6" t="s">
        <v>78</v>
      </c>
      <c r="U3" s="6" t="str">
        <f>C19</f>
        <v>Employees per 1000 Capita</v>
      </c>
    </row>
    <row r="4" spans="2:21" x14ac:dyDescent="0.2">
      <c r="B4" t="s">
        <v>57</v>
      </c>
      <c r="C4" t="str">
        <f>Dashboard!$B$6</f>
        <v>Finance</v>
      </c>
      <c r="E4" t="s">
        <v>53</v>
      </c>
      <c r="F4" s="10">
        <f>AVERAGEIFS(Data!F:F,Data!B:B,E4,Data!A:A,$C$16)</f>
        <v>93586.333333333328</v>
      </c>
      <c r="G4" s="10">
        <f>IF(E4=$C$4,F4,0)</f>
        <v>0</v>
      </c>
      <c r="I4" t="s">
        <v>54</v>
      </c>
      <c r="J4" s="1">
        <f>SUMIFS(Data!E:E,Data!B:B,I4,Data!A:A,$C$16)</f>
        <v>26277342</v>
      </c>
      <c r="L4">
        <v>2017</v>
      </c>
      <c r="M4" s="10">
        <f>AVERAGEIFS(Data!F:F,Data!B:B,'Data Prep'!$C$4,Data!A:A,'Data Prep'!L4)</f>
        <v>77330.083333333328</v>
      </c>
      <c r="N4" s="1">
        <f>SUMIFS(Data!E:E,Data!B:B,'Data Prep'!$C$4,Data!A:A,'Data Prep'!L4)</f>
        <v>8021586</v>
      </c>
      <c r="P4" t="s">
        <v>1</v>
      </c>
      <c r="Q4" s="1">
        <f>SUMIFS(Data!E:E,Data!B:B,'Data Prep'!$C$4,Data!C:C,'Data Prep'!P4,Data!A:A,'Data Prep'!$C$16)</f>
        <v>94715</v>
      </c>
      <c r="R4" vm="1">
        <v>4887871</v>
      </c>
      <c r="S4" s="11">
        <f>Q4/R4 * 1000</f>
        <v>19.377557222766313</v>
      </c>
      <c r="T4" s="2">
        <f>AVERAGEIFS(Data!F:F,Data!B:B,$C$4,Data!A:A,$C$16,Data!C:C,P4)</f>
        <v>75982</v>
      </c>
      <c r="U4" s="12">
        <f>IF($U$3 = $T$3, -T4,S4)</f>
        <v>19.377557222766313</v>
      </c>
    </row>
    <row r="5" spans="2:21" x14ac:dyDescent="0.2">
      <c r="B5" t="s">
        <v>51</v>
      </c>
      <c r="E5" t="s">
        <v>56</v>
      </c>
      <c r="F5" s="10">
        <f>AVERAGEIFS(Data!F:F,Data!B:B,E5,Data!A:A,$C$16)</f>
        <v>90040.666666666672</v>
      </c>
      <c r="G5" s="10">
        <f t="shared" ref="G5:G13" si="0">IF(E5=$C$4,F5,0)</f>
        <v>90040.666666666672</v>
      </c>
      <c r="I5" t="s">
        <v>58</v>
      </c>
      <c r="J5" s="1">
        <f>SUMIFS(Data!E:E,Data!B:B,I5,Data!A:A,$C$16)</f>
        <v>22035033</v>
      </c>
      <c r="L5">
        <v>2018</v>
      </c>
      <c r="M5" s="10">
        <f>AVERAGEIFS(Data!F:F,Data!B:B,'Data Prep'!$C$4,Data!A:A,'Data Prep'!L5)</f>
        <v>80167.854166666672</v>
      </c>
      <c r="N5" s="1">
        <f>SUMIFS(Data!E:E,Data!B:B,'Data Prep'!$C$4,Data!A:A,'Data Prep'!L5)</f>
        <v>8120224</v>
      </c>
      <c r="P5" t="s">
        <v>2</v>
      </c>
      <c r="Q5" s="1">
        <f>SUMIFS(Data!E:E,Data!B:B,'Data Prep'!$C$4,Data!C:C,'Data Prep'!P5,Data!A:A,'Data Prep'!$C$16)</f>
        <v>225922</v>
      </c>
      <c r="R5" vm="2">
        <v>7171646</v>
      </c>
      <c r="S5" s="11">
        <f t="shared" ref="S5:S51" si="1">Q5/R5 * 1000</f>
        <v>31.502112625190925</v>
      </c>
      <c r="T5" s="2">
        <f>AVERAGEIFS(Data!F:F,Data!B:B,$C$4,Data!A:A,$C$16,Data!C:C,P5)</f>
        <v>82956</v>
      </c>
      <c r="U5" s="12">
        <f t="shared" ref="U5:U51" si="2">IF($U$3 = $T$3, -T5,S5)</f>
        <v>31.502112625190925</v>
      </c>
    </row>
    <row r="6" spans="2:21" x14ac:dyDescent="0.2">
      <c r="B6" t="s">
        <v>58</v>
      </c>
      <c r="E6" t="s">
        <v>57</v>
      </c>
      <c r="F6" s="10">
        <f>AVERAGEIFS(Data!F:F,Data!B:B,E6,Data!A:A,$C$16)</f>
        <v>74713.0625</v>
      </c>
      <c r="G6" s="10">
        <f t="shared" si="0"/>
        <v>0</v>
      </c>
      <c r="I6" t="s">
        <v>57</v>
      </c>
      <c r="J6" s="1">
        <f>SUMIFS(Data!E:E,Data!B:B,I6,Data!A:A,$C$16)</f>
        <v>20065896</v>
      </c>
      <c r="L6">
        <v>2019</v>
      </c>
      <c r="M6" s="10">
        <f>AVERAGEIFS(Data!F:F,Data!B:B,'Data Prep'!$C$4,Data!A:A,'Data Prep'!L6)</f>
        <v>82837.375</v>
      </c>
      <c r="N6" s="1">
        <f>SUMIFS(Data!E:E,Data!B:B,'Data Prep'!$C$4,Data!A:A,'Data Prep'!L6)</f>
        <v>8251469</v>
      </c>
      <c r="P6" t="s">
        <v>3</v>
      </c>
      <c r="Q6" s="1">
        <f>SUMIFS(Data!E:E,Data!B:B,'Data Prep'!$C$4,Data!C:C,'Data Prep'!P6,Data!A:A,'Data Prep'!$C$16)</f>
        <v>51950</v>
      </c>
      <c r="R6" vm="3">
        <v>3013825</v>
      </c>
      <c r="S6" s="11">
        <f t="shared" si="1"/>
        <v>17.237231756986553</v>
      </c>
      <c r="T6" s="2">
        <f>AVERAGEIFS(Data!F:F,Data!B:B,$C$4,Data!A:A,$C$16,Data!C:C,P6)</f>
        <v>65321</v>
      </c>
      <c r="U6" s="12">
        <f t="shared" si="2"/>
        <v>17.237231756986553</v>
      </c>
    </row>
    <row r="7" spans="2:21" x14ac:dyDescent="0.2">
      <c r="B7" t="s">
        <v>56</v>
      </c>
      <c r="E7" t="s">
        <v>52</v>
      </c>
      <c r="F7" s="10">
        <f>AVERAGEIFS(Data!F:F,Data!B:B,E7,Data!A:A,$C$16)</f>
        <v>68427.875</v>
      </c>
      <c r="G7" s="10">
        <f t="shared" si="0"/>
        <v>0</v>
      </c>
      <c r="I7" t="s">
        <v>59</v>
      </c>
      <c r="J7" s="1">
        <f>SUMIFS(Data!E:E,Data!B:B,I7,Data!A:A,$C$16)</f>
        <v>12649500</v>
      </c>
      <c r="L7">
        <v>2020</v>
      </c>
      <c r="M7" s="10">
        <f>AVERAGEIFS(Data!F:F,Data!B:B,'Data Prep'!$C$4,Data!A:A,'Data Prep'!L7)</f>
        <v>90040.666666666672</v>
      </c>
      <c r="N7" s="1">
        <f>SUMIFS(Data!E:E,Data!B:B,'Data Prep'!$C$4,Data!A:A,'Data Prep'!L7)</f>
        <v>8142043</v>
      </c>
      <c r="P7" t="s">
        <v>4</v>
      </c>
      <c r="Q7" s="1">
        <f>SUMIFS(Data!E:E,Data!B:B,'Data Prep'!$C$4,Data!C:C,'Data Prep'!P7,Data!A:A,'Data Prep'!$C$16)</f>
        <v>817007</v>
      </c>
      <c r="R7" vm="4">
        <v>39557045</v>
      </c>
      <c r="S7" s="11">
        <f t="shared" si="1"/>
        <v>20.653893636392709</v>
      </c>
      <c r="T7" s="2">
        <f>AVERAGEIFS(Data!F:F,Data!B:B,$C$4,Data!A:A,$C$16,Data!C:C,P7)</f>
        <v>124107</v>
      </c>
      <c r="U7" s="12">
        <f t="shared" si="2"/>
        <v>20.653893636392709</v>
      </c>
    </row>
    <row r="8" spans="2:21" x14ac:dyDescent="0.2">
      <c r="B8" t="s">
        <v>53</v>
      </c>
      <c r="E8" t="s">
        <v>51</v>
      </c>
      <c r="F8" s="10">
        <f>AVERAGEIFS(Data!F:F,Data!B:B,E8,Data!A:A,$C$16)</f>
        <v>63896.895833333336</v>
      </c>
      <c r="G8" s="10">
        <f t="shared" si="0"/>
        <v>0</v>
      </c>
      <c r="I8" t="s">
        <v>52</v>
      </c>
      <c r="J8" s="1">
        <f>SUMIFS(Data!E:E,Data!B:B,I8,Data!A:A,$C$16)</f>
        <v>12058694</v>
      </c>
      <c r="P8" t="s">
        <v>5</v>
      </c>
      <c r="Q8" s="1">
        <f>SUMIFS(Data!E:E,Data!B:B,'Data Prep'!$C$4,Data!C:C,'Data Prep'!P8,Data!A:A,'Data Prep'!$C$16)</f>
        <v>165271</v>
      </c>
      <c r="R8" vm="5">
        <v>5695564</v>
      </c>
      <c r="S8" s="11">
        <f t="shared" si="1"/>
        <v>29.017495018930521</v>
      </c>
      <c r="T8" s="2">
        <f>AVERAGEIFS(Data!F:F,Data!B:B,$C$4,Data!A:A,$C$16,Data!C:C,P8)</f>
        <v>97276</v>
      </c>
      <c r="U8" s="12">
        <f t="shared" si="2"/>
        <v>29.017495018930521</v>
      </c>
    </row>
    <row r="9" spans="2:21" x14ac:dyDescent="0.2">
      <c r="B9" t="s">
        <v>59</v>
      </c>
      <c r="E9" t="s">
        <v>55</v>
      </c>
      <c r="F9" s="10">
        <f>AVERAGEIFS(Data!F:F,Data!B:B,E9,Data!A:A,$C$16)</f>
        <v>55605.9375</v>
      </c>
      <c r="G9" s="10">
        <f t="shared" si="0"/>
        <v>0</v>
      </c>
      <c r="I9" t="s">
        <v>56</v>
      </c>
      <c r="J9" s="1">
        <f>SUMIFS(Data!E:E,Data!B:B,I9,Data!A:A,$C$16)</f>
        <v>8142043</v>
      </c>
      <c r="P9" t="s">
        <v>6</v>
      </c>
      <c r="Q9" s="1">
        <f>SUMIFS(Data!E:E,Data!B:B,'Data Prep'!$C$4,Data!C:C,'Data Prep'!P9,Data!A:A,'Data Prep'!$C$16)</f>
        <v>118168</v>
      </c>
      <c r="R9" vm="6">
        <v>3572665</v>
      </c>
      <c r="S9" s="11">
        <f t="shared" si="1"/>
        <v>33.075589231008223</v>
      </c>
      <c r="T9" s="2">
        <f>AVERAGEIFS(Data!F:F,Data!B:B,$C$4,Data!A:A,$C$16,Data!C:C,P9)</f>
        <v>165086</v>
      </c>
      <c r="U9" s="12">
        <f t="shared" si="2"/>
        <v>33.075589231008223</v>
      </c>
    </row>
    <row r="10" spans="2:21" x14ac:dyDescent="0.2">
      <c r="B10" t="s">
        <v>52</v>
      </c>
      <c r="E10" t="s">
        <v>58</v>
      </c>
      <c r="F10" s="10">
        <f>AVERAGEIFS(Data!F:F,Data!B:B,E10,Data!A:A,$C$16)</f>
        <v>53607.208333333336</v>
      </c>
      <c r="G10" s="10">
        <f t="shared" si="0"/>
        <v>0</v>
      </c>
      <c r="I10" t="s">
        <v>51</v>
      </c>
      <c r="J10" s="1">
        <f>SUMIFS(Data!E:E,Data!B:B,I10,Data!A:A,$C$16)</f>
        <v>7136444</v>
      </c>
      <c r="P10" t="s">
        <v>7</v>
      </c>
      <c r="Q10" s="1">
        <f>SUMIFS(Data!E:E,Data!B:B,'Data Prep'!$C$4,Data!C:C,'Data Prep'!P10,Data!A:A,'Data Prep'!$C$16)</f>
        <v>47390</v>
      </c>
      <c r="R10" vm="7">
        <v>967171</v>
      </c>
      <c r="S10" s="11">
        <f t="shared" si="1"/>
        <v>48.99857419215423</v>
      </c>
      <c r="T10" s="2">
        <f>AVERAGEIFS(Data!F:F,Data!B:B,$C$4,Data!A:A,$C$16,Data!C:C,P10)</f>
        <v>103154</v>
      </c>
      <c r="U10" s="12">
        <f t="shared" si="2"/>
        <v>48.99857419215423</v>
      </c>
    </row>
    <row r="11" spans="2:21" x14ac:dyDescent="0.2">
      <c r="B11" t="s">
        <v>55</v>
      </c>
      <c r="E11" t="s">
        <v>54</v>
      </c>
      <c r="F11" s="10">
        <f>AVERAGEIFS(Data!F:F,Data!B:B,E11,Data!A:A,$C$16)</f>
        <v>49366.8125</v>
      </c>
      <c r="G11" s="10">
        <f t="shared" si="0"/>
        <v>0</v>
      </c>
      <c r="I11" t="s">
        <v>60</v>
      </c>
      <c r="J11" s="1">
        <f>SUMIFS(Data!E:E,Data!B:B,I11,Data!A:A,$C$16)</f>
        <v>3843699</v>
      </c>
      <c r="P11" t="s">
        <v>8</v>
      </c>
      <c r="Q11" s="1">
        <f>SUMIFS(Data!E:E,Data!B:B,'Data Prep'!$C$4,Data!C:C,'Data Prep'!P11,Data!A:A,'Data Prep'!$C$16)</f>
        <v>586706</v>
      </c>
      <c r="R11" vm="8">
        <v>21670000</v>
      </c>
      <c r="S11" s="11">
        <f t="shared" si="1"/>
        <v>27.074573142593447</v>
      </c>
      <c r="T11" s="2">
        <f>AVERAGEIFS(Data!F:F,Data!B:B,$C$4,Data!A:A,$C$16,Data!C:C,P11)</f>
        <v>84307</v>
      </c>
      <c r="U11" s="12">
        <f t="shared" si="2"/>
        <v>27.074573142593447</v>
      </c>
    </row>
    <row r="12" spans="2:21" x14ac:dyDescent="0.2">
      <c r="B12" t="s">
        <v>60</v>
      </c>
      <c r="E12" t="s">
        <v>60</v>
      </c>
      <c r="F12" s="10">
        <f>AVERAGEIFS(Data!F:F,Data!B:B,E12,Data!A:A,$C$16)</f>
        <v>40790.1875</v>
      </c>
      <c r="G12" s="10">
        <f t="shared" si="0"/>
        <v>0</v>
      </c>
      <c r="I12" t="s">
        <v>53</v>
      </c>
      <c r="J12" s="1">
        <f>SUMIFS(Data!E:E,Data!B:B,I12,Data!A:A,$C$16)</f>
        <v>2677815</v>
      </c>
      <c r="P12" t="s">
        <v>9</v>
      </c>
      <c r="Q12" s="1">
        <f>SUMIFS(Data!E:E,Data!B:B,'Data Prep'!$C$4,Data!C:C,'Data Prep'!P12,Data!A:A,'Data Prep'!$C$16)</f>
        <v>242175</v>
      </c>
      <c r="R12" vm="9">
        <v>10519475</v>
      </c>
      <c r="S12" s="11">
        <f t="shared" si="1"/>
        <v>23.021586153301374</v>
      </c>
      <c r="T12" s="2">
        <f>AVERAGEIFS(Data!F:F,Data!B:B,$C$4,Data!A:A,$C$16,Data!C:C,P12)</f>
        <v>93145</v>
      </c>
      <c r="U12" s="12">
        <f t="shared" si="2"/>
        <v>23.021586153301374</v>
      </c>
    </row>
    <row r="13" spans="2:21" ht="14.25" customHeight="1" x14ac:dyDescent="0.2">
      <c r="B13" t="s">
        <v>54</v>
      </c>
      <c r="E13" t="s">
        <v>59</v>
      </c>
      <c r="F13" s="10">
        <f>AVERAGEIFS(Data!F:F,Data!B:B,E13,Data!A:A,$C$16)</f>
        <v>23286.416666666668</v>
      </c>
      <c r="G13" s="10">
        <f t="shared" si="0"/>
        <v>0</v>
      </c>
      <c r="I13" t="s">
        <v>55</v>
      </c>
      <c r="J13" s="1">
        <f>SUMIFS(Data!E:E,Data!B:B,I13,Data!A:A,$C$16)</f>
        <v>1762873</v>
      </c>
      <c r="P13" t="s">
        <v>10</v>
      </c>
      <c r="Q13" s="1">
        <f>SUMIFS(Data!E:E,Data!B:B,'Data Prep'!$C$4,Data!C:C,'Data Prep'!P13,Data!A:A,'Data Prep'!$C$16)</f>
        <v>34249</v>
      </c>
      <c r="R13" vm="10">
        <v>1754208</v>
      </c>
      <c r="S13" s="11">
        <f t="shared" si="1"/>
        <v>19.523910505481677</v>
      </c>
      <c r="T13" s="2">
        <f>AVERAGEIFS(Data!F:F,Data!B:B,$C$4,Data!A:A,$C$16,Data!C:C,P13)</f>
        <v>68833</v>
      </c>
      <c r="U13" s="12">
        <f t="shared" si="2"/>
        <v>19.523910505481677</v>
      </c>
    </row>
    <row r="14" spans="2:21" x14ac:dyDescent="0.2">
      <c r="P14" t="s">
        <v>11</v>
      </c>
      <c r="Q14" s="1">
        <f>SUMIFS(Data!E:E,Data!B:B,'Data Prep'!$C$4,Data!C:C,'Data Prep'!P14,Data!A:A,'Data Prep'!$C$16)</f>
        <v>376539</v>
      </c>
      <c r="R14" vm="11">
        <v>12741080</v>
      </c>
      <c r="S14" s="11">
        <f t="shared" si="1"/>
        <v>29.553146201106969</v>
      </c>
      <c r="T14" s="2">
        <f>AVERAGEIFS(Data!F:F,Data!B:B,$C$4,Data!A:A,$C$16,Data!C:C,P14)</f>
        <v>121634</v>
      </c>
      <c r="U14" s="12">
        <f t="shared" si="2"/>
        <v>29.553146201106969</v>
      </c>
    </row>
    <row r="15" spans="2:21" ht="15" x14ac:dyDescent="0.25">
      <c r="B15" s="7" t="s">
        <v>66</v>
      </c>
      <c r="C15" s="8"/>
      <c r="I15" s="9" t="s">
        <v>70</v>
      </c>
      <c r="J15" s="9"/>
      <c r="P15" t="s">
        <v>12</v>
      </c>
      <c r="Q15" s="1">
        <f>SUMIFS(Data!E:E,Data!B:B,'Data Prep'!$C$4,Data!C:C,'Data Prep'!P15,Data!A:A,'Data Prep'!$C$16)</f>
        <v>133449</v>
      </c>
      <c r="R15" vm="12">
        <v>6691878</v>
      </c>
      <c r="S15" s="11">
        <f t="shared" si="1"/>
        <v>19.94193558220876</v>
      </c>
      <c r="T15" s="2">
        <f>AVERAGEIFS(Data!F:F,Data!B:B,$C$4,Data!A:A,$C$16,Data!C:C,P15)</f>
        <v>72283</v>
      </c>
      <c r="U15" s="12">
        <f t="shared" si="2"/>
        <v>19.94193558220876</v>
      </c>
    </row>
    <row r="16" spans="2:21" ht="15" x14ac:dyDescent="0.25">
      <c r="B16" s="4" t="s">
        <v>67</v>
      </c>
      <c r="C16" s="5">
        <v>2020</v>
      </c>
      <c r="I16" s="6" t="s">
        <v>49</v>
      </c>
      <c r="J16" s="6" t="s">
        <v>62</v>
      </c>
      <c r="P16" t="s">
        <v>13</v>
      </c>
      <c r="Q16" s="1">
        <f>SUMIFS(Data!E:E,Data!B:B,'Data Prep'!$C$4,Data!C:C,'Data Prep'!P16,Data!A:A,'Data Prep'!$C$16)</f>
        <v>109283</v>
      </c>
      <c r="R16" vm="13">
        <v>3156145</v>
      </c>
      <c r="S16" s="11">
        <f t="shared" si="1"/>
        <v>34.625468728464625</v>
      </c>
      <c r="T16" s="2">
        <f>AVERAGEIFS(Data!F:F,Data!B:B,$C$4,Data!A:A,$C$16,Data!C:C,P16)</f>
        <v>81131</v>
      </c>
      <c r="U16" s="12">
        <f t="shared" si="2"/>
        <v>34.625468728464625</v>
      </c>
    </row>
    <row r="17" spans="2:21" x14ac:dyDescent="0.2">
      <c r="I17" t="str">
        <f>C4</f>
        <v>Finance</v>
      </c>
      <c r="J17" s="1">
        <f>_xlfn.XLOOKUP(C4,I4:I13,J4:J13)</f>
        <v>8142043</v>
      </c>
      <c r="P17" t="s">
        <v>14</v>
      </c>
      <c r="Q17" s="1">
        <f>SUMIFS(Data!E:E,Data!B:B,'Data Prep'!$C$4,Data!C:C,'Data Prep'!P17,Data!A:A,'Data Prep'!$C$16)</f>
        <v>73310</v>
      </c>
      <c r="R17" vm="14">
        <v>2911505</v>
      </c>
      <c r="S17" s="11">
        <f t="shared" si="1"/>
        <v>25.179417517744259</v>
      </c>
      <c r="T17" s="2">
        <f>AVERAGEIFS(Data!F:F,Data!B:B,$C$4,Data!A:A,$C$16,Data!C:C,P17)</f>
        <v>75889</v>
      </c>
      <c r="U17" s="12">
        <f t="shared" si="2"/>
        <v>25.179417517744259</v>
      </c>
    </row>
    <row r="18" spans="2:21" ht="15" x14ac:dyDescent="0.25">
      <c r="B18" s="7" t="s">
        <v>79</v>
      </c>
      <c r="C18" s="7"/>
      <c r="I18" t="s">
        <v>71</v>
      </c>
      <c r="J18" s="1">
        <f>SUM(J4:J13) - J17</f>
        <v>108507296</v>
      </c>
      <c r="P18" t="s">
        <v>15</v>
      </c>
      <c r="Q18" s="1">
        <f>SUMIFS(Data!E:E,Data!B:B,'Data Prep'!$C$4,Data!C:C,'Data Prep'!P18,Data!A:A,'Data Prep'!$C$16)</f>
        <v>92079</v>
      </c>
      <c r="R18" vm="15">
        <v>4468402</v>
      </c>
      <c r="S18" s="11">
        <f t="shared" si="1"/>
        <v>20.606695637500835</v>
      </c>
      <c r="T18" s="2">
        <f>AVERAGEIFS(Data!F:F,Data!B:B,$C$4,Data!A:A,$C$16,Data!C:C,P18)</f>
        <v>75177</v>
      </c>
      <c r="U18" s="12">
        <f t="shared" si="2"/>
        <v>20.606695637500835</v>
      </c>
    </row>
    <row r="19" spans="2:21" ht="15" x14ac:dyDescent="0.25">
      <c r="B19" s="4" t="s">
        <v>80</v>
      </c>
      <c r="C19" s="5" t="str">
        <f>IF(Dashboard!A2 = 2,'Data Prep'!T3,'Data Prep'!S3)</f>
        <v>Employees per 1000 Capita</v>
      </c>
      <c r="P19" t="s">
        <v>16</v>
      </c>
      <c r="Q19" s="1">
        <f>SUMIFS(Data!E:E,Data!B:B,'Data Prep'!$C$4,Data!C:C,'Data Prep'!P19,Data!A:A,'Data Prep'!$C$16)</f>
        <v>81149</v>
      </c>
      <c r="R19" vm="16">
        <v>4659978</v>
      </c>
      <c r="S19" s="11">
        <f t="shared" si="1"/>
        <v>17.414030710016227</v>
      </c>
      <c r="T19" s="2">
        <f>AVERAGEIFS(Data!F:F,Data!B:B,$C$4,Data!A:A,$C$16,Data!C:C,P19)</f>
        <v>69409</v>
      </c>
      <c r="U19" s="12">
        <f t="shared" si="2"/>
        <v>17.414030710016227</v>
      </c>
    </row>
    <row r="20" spans="2:21" ht="15" x14ac:dyDescent="0.25">
      <c r="I20" s="4" t="s">
        <v>81</v>
      </c>
      <c r="J20" s="14">
        <f>J17/SUM(J17:J18)</f>
        <v>6.9799306792471413E-2</v>
      </c>
      <c r="P20" t="s">
        <v>17</v>
      </c>
      <c r="Q20" s="1">
        <f>SUMIFS(Data!E:E,Data!B:B,'Data Prep'!$C$4,Data!C:C,'Data Prep'!P20,Data!A:A,'Data Prep'!$C$16)</f>
        <v>30107</v>
      </c>
      <c r="R20" vm="17">
        <v>1338404</v>
      </c>
      <c r="S20" s="11">
        <f t="shared" si="1"/>
        <v>22.494702645837879</v>
      </c>
      <c r="T20" s="2">
        <f>AVERAGEIFS(Data!F:F,Data!B:B,$C$4,Data!A:A,$C$16,Data!C:C,P20)</f>
        <v>75870</v>
      </c>
      <c r="U20" s="12">
        <f t="shared" si="2"/>
        <v>22.494702645837879</v>
      </c>
    </row>
    <row r="21" spans="2:21" x14ac:dyDescent="0.2">
      <c r="P21" t="s">
        <v>18</v>
      </c>
      <c r="Q21" s="1">
        <f>SUMIFS(Data!E:E,Data!B:B,'Data Prep'!$C$4,Data!C:C,'Data Prep'!P21,Data!A:A,'Data Prep'!$C$16)</f>
        <v>129771</v>
      </c>
      <c r="R21" vm="18">
        <v>6042718</v>
      </c>
      <c r="S21" s="11">
        <f t="shared" si="1"/>
        <v>21.475600880266132</v>
      </c>
      <c r="T21" s="2">
        <f>AVERAGEIFS(Data!F:F,Data!B:B,$C$4,Data!A:A,$C$16,Data!C:C,P21)</f>
        <v>110159</v>
      </c>
      <c r="U21" s="12">
        <f t="shared" si="2"/>
        <v>21.475600880266132</v>
      </c>
    </row>
    <row r="22" spans="2:21" x14ac:dyDescent="0.2">
      <c r="P22" t="s">
        <v>19</v>
      </c>
      <c r="Q22" s="1">
        <f>SUMIFS(Data!E:E,Data!B:B,'Data Prep'!$C$4,Data!C:C,'Data Prep'!P22,Data!A:A,'Data Prep'!$C$16)</f>
        <v>212062</v>
      </c>
      <c r="R22" vm="19">
        <v>6902149</v>
      </c>
      <c r="S22" s="11">
        <f t="shared" si="1"/>
        <v>30.724054203987773</v>
      </c>
      <c r="T22" s="2">
        <f>AVERAGEIFS(Data!F:F,Data!B:B,$C$4,Data!A:A,$C$16,Data!C:C,P22)</f>
        <v>159120</v>
      </c>
      <c r="U22" s="12">
        <f t="shared" si="2"/>
        <v>30.724054203987773</v>
      </c>
    </row>
    <row r="23" spans="2:21" x14ac:dyDescent="0.2">
      <c r="P23" t="s">
        <v>20</v>
      </c>
      <c r="Q23" s="1">
        <f>SUMIFS(Data!E:E,Data!B:B,'Data Prep'!$C$4,Data!C:C,'Data Prep'!P23,Data!A:A,'Data Prep'!$C$16)</f>
        <v>207448</v>
      </c>
      <c r="R23" vm="20">
        <v>9995915</v>
      </c>
      <c r="S23" s="11">
        <f t="shared" si="1"/>
        <v>20.753277713946147</v>
      </c>
      <c r="T23" s="2">
        <f>AVERAGEIFS(Data!F:F,Data!B:B,$C$4,Data!A:A,$C$16,Data!C:C,P23)</f>
        <v>81720</v>
      </c>
      <c r="U23" s="12">
        <f t="shared" si="2"/>
        <v>20.753277713946147</v>
      </c>
    </row>
    <row r="24" spans="2:21" x14ac:dyDescent="0.2">
      <c r="P24" t="s">
        <v>21</v>
      </c>
      <c r="Q24" s="1">
        <f>SUMIFS(Data!E:E,Data!B:B,'Data Prep'!$C$4,Data!C:C,'Data Prep'!P24,Data!A:A,'Data Prep'!$C$16)</f>
        <v>179728</v>
      </c>
      <c r="R24" vm="21">
        <v>5611179</v>
      </c>
      <c r="S24" s="11">
        <f t="shared" si="1"/>
        <v>32.030345137804375</v>
      </c>
      <c r="T24" s="2">
        <f>AVERAGEIFS(Data!F:F,Data!B:B,$C$4,Data!A:A,$C$16,Data!C:C,P24)</f>
        <v>104989</v>
      </c>
      <c r="U24" s="12">
        <f t="shared" si="2"/>
        <v>32.030345137804375</v>
      </c>
    </row>
    <row r="25" spans="2:21" x14ac:dyDescent="0.2">
      <c r="P25" t="s">
        <v>22</v>
      </c>
      <c r="Q25" s="1">
        <f>SUMIFS(Data!E:E,Data!B:B,'Data Prep'!$C$4,Data!C:C,'Data Prep'!P25,Data!A:A,'Data Prep'!$C$16)</f>
        <v>41912</v>
      </c>
      <c r="R25" vm="22">
        <v>2963914</v>
      </c>
      <c r="S25" s="11">
        <f t="shared" si="1"/>
        <v>14.140761169183721</v>
      </c>
      <c r="T25" s="2">
        <f>AVERAGEIFS(Data!F:F,Data!B:B,$C$4,Data!A:A,$C$16,Data!C:C,P25)</f>
        <v>59263</v>
      </c>
      <c r="U25" s="12">
        <f t="shared" si="2"/>
        <v>14.140761169183721</v>
      </c>
    </row>
    <row r="26" spans="2:21" x14ac:dyDescent="0.2">
      <c r="P26" t="s">
        <v>23</v>
      </c>
      <c r="Q26" s="1">
        <f>SUMIFS(Data!E:E,Data!B:B,'Data Prep'!$C$4,Data!C:C,'Data Prep'!P26,Data!A:A,'Data Prep'!$C$16)</f>
        <v>165564</v>
      </c>
      <c r="R26" vm="23">
        <v>6126452</v>
      </c>
      <c r="S26" s="11">
        <f t="shared" si="1"/>
        <v>27.024450693484582</v>
      </c>
      <c r="T26" s="2">
        <f>AVERAGEIFS(Data!F:F,Data!B:B,$C$4,Data!A:A,$C$16,Data!C:C,P26)</f>
        <v>82664</v>
      </c>
      <c r="U26" s="12">
        <f t="shared" si="2"/>
        <v>27.024450693484582</v>
      </c>
    </row>
    <row r="27" spans="2:21" x14ac:dyDescent="0.2">
      <c r="P27" t="s">
        <v>24</v>
      </c>
      <c r="Q27" s="1">
        <f>SUMIFS(Data!E:E,Data!B:B,'Data Prep'!$C$4,Data!C:C,'Data Prep'!P27,Data!A:A,'Data Prep'!$C$16)</f>
        <v>21986</v>
      </c>
      <c r="R27" vm="24">
        <v>1062305</v>
      </c>
      <c r="S27" s="11">
        <f t="shared" si="1"/>
        <v>20.696504299612634</v>
      </c>
      <c r="T27" s="2">
        <f>AVERAGEIFS(Data!F:F,Data!B:B,$C$4,Data!A:A,$C$16,Data!C:C,P27)</f>
        <v>67330</v>
      </c>
      <c r="U27" s="12">
        <f t="shared" si="2"/>
        <v>20.696504299612634</v>
      </c>
    </row>
    <row r="28" spans="2:21" x14ac:dyDescent="0.2">
      <c r="P28" t="s">
        <v>25</v>
      </c>
      <c r="Q28" s="1">
        <f>SUMIFS(Data!E:E,Data!B:B,'Data Prep'!$C$4,Data!C:C,'Data Prep'!P28,Data!A:A,'Data Prep'!$C$16)</f>
        <v>66588</v>
      </c>
      <c r="R28" vm="25">
        <v>1929268</v>
      </c>
      <c r="S28" s="11">
        <f t="shared" si="1"/>
        <v>34.5146449326895</v>
      </c>
      <c r="T28" s="2">
        <f>AVERAGEIFS(Data!F:F,Data!B:B,$C$4,Data!A:A,$C$16,Data!C:C,P28)</f>
        <v>74942</v>
      </c>
      <c r="U28" s="12">
        <f t="shared" si="2"/>
        <v>34.5146449326895</v>
      </c>
    </row>
    <row r="29" spans="2:21" x14ac:dyDescent="0.2">
      <c r="P29" t="s">
        <v>26</v>
      </c>
      <c r="Q29" s="1">
        <f>SUMIFS(Data!E:E,Data!B:B,'Data Prep'!$C$4,Data!C:C,'Data Prep'!P29,Data!A:A,'Data Prep'!$C$16)</f>
        <v>62325</v>
      </c>
      <c r="R29" vm="26">
        <v>3034392</v>
      </c>
      <c r="S29" s="11">
        <f t="shared" si="1"/>
        <v>20.539534773358223</v>
      </c>
      <c r="T29" s="2">
        <f>AVERAGEIFS(Data!F:F,Data!B:B,$C$4,Data!A:A,$C$16,Data!C:C,P29)</f>
        <v>79236</v>
      </c>
      <c r="U29" s="12">
        <f t="shared" si="2"/>
        <v>20.539534773358223</v>
      </c>
    </row>
    <row r="30" spans="2:21" x14ac:dyDescent="0.2">
      <c r="P30" t="s">
        <v>27</v>
      </c>
      <c r="Q30" s="1">
        <f>SUMIFS(Data!E:E,Data!B:B,'Data Prep'!$C$4,Data!C:C,'Data Prep'!P30,Data!A:A,'Data Prep'!$C$16)</f>
        <v>33027</v>
      </c>
      <c r="R30" vm="27">
        <v>1356458</v>
      </c>
      <c r="S30" s="11">
        <f t="shared" si="1"/>
        <v>24.347970965558829</v>
      </c>
      <c r="T30" s="2">
        <f>AVERAGEIFS(Data!F:F,Data!B:B,$C$4,Data!A:A,$C$16,Data!C:C,P30)</f>
        <v>109751</v>
      </c>
      <c r="U30" s="12">
        <f t="shared" si="2"/>
        <v>24.347970965558829</v>
      </c>
    </row>
    <row r="31" spans="2:21" x14ac:dyDescent="0.2">
      <c r="P31" t="s">
        <v>28</v>
      </c>
      <c r="Q31" s="1">
        <f>SUMIFS(Data!E:E,Data!B:B,'Data Prep'!$C$4,Data!C:C,'Data Prep'!P31,Data!A:A,'Data Prep'!$C$16)</f>
        <v>235676</v>
      </c>
      <c r="R31" vm="28">
        <v>8908520</v>
      </c>
      <c r="S31" s="11">
        <f t="shared" si="1"/>
        <v>26.455123858957492</v>
      </c>
      <c r="T31" s="2">
        <f>AVERAGEIFS(Data!F:F,Data!B:B,$C$4,Data!A:A,$C$16,Data!C:C,P31)</f>
        <v>127870</v>
      </c>
      <c r="U31" s="12">
        <f t="shared" si="2"/>
        <v>26.455123858957492</v>
      </c>
    </row>
    <row r="32" spans="2:21" x14ac:dyDescent="0.2">
      <c r="P32" t="s">
        <v>29</v>
      </c>
      <c r="Q32" s="1">
        <f>SUMIFS(Data!E:E,Data!B:B,'Data Prep'!$C$4,Data!C:C,'Data Prep'!P32,Data!A:A,'Data Prep'!$C$16)</f>
        <v>32608</v>
      </c>
      <c r="R32" vm="29">
        <v>2095428</v>
      </c>
      <c r="S32" s="11">
        <f t="shared" si="1"/>
        <v>15.561498653258429</v>
      </c>
      <c r="T32" s="2">
        <f>AVERAGEIFS(Data!F:F,Data!B:B,$C$4,Data!A:A,$C$16,Data!C:C,P32)</f>
        <v>62343</v>
      </c>
      <c r="U32" s="12">
        <f t="shared" si="2"/>
        <v>15.561498653258429</v>
      </c>
    </row>
    <row r="33" spans="16:21" x14ac:dyDescent="0.2">
      <c r="P33" t="s">
        <v>30</v>
      </c>
      <c r="Q33" s="1">
        <f>SUMIFS(Data!E:E,Data!B:B,'Data Prep'!$C$4,Data!C:C,'Data Prep'!P33,Data!A:A,'Data Prep'!$C$16)</f>
        <v>700031</v>
      </c>
      <c r="R33" vm="30">
        <v>19542209</v>
      </c>
      <c r="S33" s="11">
        <f t="shared" si="1"/>
        <v>35.821487734574944</v>
      </c>
      <c r="T33" s="2">
        <f>AVERAGEIFS(Data!F:F,Data!B:B,$C$4,Data!A:A,$C$16,Data!C:C,P33)</f>
        <v>207014</v>
      </c>
      <c r="U33" s="12">
        <f t="shared" si="2"/>
        <v>35.821487734574944</v>
      </c>
    </row>
    <row r="34" spans="16:21" x14ac:dyDescent="0.2">
      <c r="P34" t="s">
        <v>31</v>
      </c>
      <c r="Q34" s="1">
        <f>SUMIFS(Data!E:E,Data!B:B,'Data Prep'!$C$4,Data!C:C,'Data Prep'!P34,Data!A:A,'Data Prep'!$C$16)</f>
        <v>251672</v>
      </c>
      <c r="R34" vm="31">
        <v>10383620</v>
      </c>
      <c r="S34" s="11">
        <f t="shared" si="1"/>
        <v>24.237404681604293</v>
      </c>
      <c r="T34" s="2">
        <f>AVERAGEIFS(Data!F:F,Data!B:B,$C$4,Data!A:A,$C$16,Data!C:C,P34)</f>
        <v>97234</v>
      </c>
      <c r="U34" s="12">
        <f t="shared" si="2"/>
        <v>24.237404681604293</v>
      </c>
    </row>
    <row r="35" spans="16:21" x14ac:dyDescent="0.2">
      <c r="P35" t="s">
        <v>32</v>
      </c>
      <c r="Q35" s="1">
        <f>SUMIFS(Data!E:E,Data!B:B,'Data Prep'!$C$4,Data!C:C,'Data Prep'!P35,Data!A:A,'Data Prep'!$C$16)</f>
        <v>22496</v>
      </c>
      <c r="R35" vm="32">
        <v>760077</v>
      </c>
      <c r="S35" s="11">
        <f t="shared" si="1"/>
        <v>29.59700135644152</v>
      </c>
      <c r="T35" s="2">
        <f>AVERAGEIFS(Data!F:F,Data!B:B,$C$4,Data!A:A,$C$16,Data!C:C,P35)</f>
        <v>69243</v>
      </c>
      <c r="U35" s="12">
        <f t="shared" si="2"/>
        <v>29.59700135644152</v>
      </c>
    </row>
    <row r="36" spans="16:21" x14ac:dyDescent="0.2">
      <c r="P36" t="s">
        <v>33</v>
      </c>
      <c r="Q36" s="1">
        <f>SUMIFS(Data!E:E,Data!B:B,'Data Prep'!$C$4,Data!C:C,'Data Prep'!P36,Data!A:A,'Data Prep'!$C$16)</f>
        <v>287990</v>
      </c>
      <c r="R36" vm="33">
        <v>11689442</v>
      </c>
      <c r="S36" s="11">
        <f t="shared" si="1"/>
        <v>24.636761960066185</v>
      </c>
      <c r="T36" s="2">
        <f>AVERAGEIFS(Data!F:F,Data!B:B,$C$4,Data!A:A,$C$16,Data!C:C,P36)</f>
        <v>82336</v>
      </c>
      <c r="U36" s="12">
        <f t="shared" si="2"/>
        <v>24.636761960066185</v>
      </c>
    </row>
    <row r="37" spans="16:21" x14ac:dyDescent="0.2">
      <c r="P37" t="s">
        <v>34</v>
      </c>
      <c r="Q37" s="1">
        <f>SUMIFS(Data!E:E,Data!B:B,'Data Prep'!$C$4,Data!C:C,'Data Prep'!P37,Data!A:A,'Data Prep'!$C$16)</f>
        <v>74614</v>
      </c>
      <c r="R37" vm="34">
        <v>3943079</v>
      </c>
      <c r="S37" s="11">
        <f t="shared" si="1"/>
        <v>18.922775830765755</v>
      </c>
      <c r="T37" s="2">
        <f>AVERAGEIFS(Data!F:F,Data!B:B,$C$4,Data!A:A,$C$16,Data!C:C,P37)</f>
        <v>64030</v>
      </c>
      <c r="U37" s="12">
        <f t="shared" si="2"/>
        <v>18.922775830765755</v>
      </c>
    </row>
    <row r="38" spans="16:21" x14ac:dyDescent="0.2">
      <c r="P38" t="s">
        <v>35</v>
      </c>
      <c r="Q38" s="1">
        <f>SUMIFS(Data!E:E,Data!B:B,'Data Prep'!$C$4,Data!C:C,'Data Prep'!P38,Data!A:A,'Data Prep'!$C$16)</f>
        <v>83937</v>
      </c>
      <c r="R38" vm="35">
        <v>4190713</v>
      </c>
      <c r="S38" s="11">
        <f t="shared" si="1"/>
        <v>20.029288572135577</v>
      </c>
      <c r="T38" s="2">
        <f>AVERAGEIFS(Data!F:F,Data!B:B,$C$4,Data!A:A,$C$16,Data!C:C,P38)</f>
        <v>80727</v>
      </c>
      <c r="U38" s="12">
        <f t="shared" si="2"/>
        <v>20.029288572135577</v>
      </c>
    </row>
    <row r="39" spans="16:21" x14ac:dyDescent="0.2">
      <c r="P39" t="s">
        <v>36</v>
      </c>
      <c r="Q39" s="1">
        <f>SUMIFS(Data!E:E,Data!B:B,'Data Prep'!$C$4,Data!C:C,'Data Prep'!P39,Data!A:A,'Data Prep'!$C$16)</f>
        <v>325571</v>
      </c>
      <c r="R39" vm="36">
        <v>12807060</v>
      </c>
      <c r="S39" s="11">
        <f t="shared" si="1"/>
        <v>25.421212987211742</v>
      </c>
      <c r="T39" s="2">
        <f>AVERAGEIFS(Data!F:F,Data!B:B,$C$4,Data!A:A,$C$16,Data!C:C,P39)</f>
        <v>97231</v>
      </c>
      <c r="U39" s="12">
        <f t="shared" si="2"/>
        <v>25.421212987211742</v>
      </c>
    </row>
    <row r="40" spans="16:21" x14ac:dyDescent="0.2">
      <c r="P40" t="s">
        <v>37</v>
      </c>
      <c r="Q40" s="1">
        <f>SUMIFS(Data!E:E,Data!B:B,'Data Prep'!$C$4,Data!C:C,'Data Prep'!P40,Data!A:A,'Data Prep'!$C$16)</f>
        <v>31304</v>
      </c>
      <c r="R40" vm="37">
        <v>1057315</v>
      </c>
      <c r="S40" s="11">
        <f t="shared" si="1"/>
        <v>29.607070740507798</v>
      </c>
      <c r="T40" s="2">
        <f>AVERAGEIFS(Data!F:F,Data!B:B,$C$4,Data!A:A,$C$16,Data!C:C,P40)</f>
        <v>100316</v>
      </c>
      <c r="U40" s="12">
        <f t="shared" si="2"/>
        <v>29.607070740507798</v>
      </c>
    </row>
    <row r="41" spans="16:21" x14ac:dyDescent="0.2">
      <c r="P41" t="s">
        <v>38</v>
      </c>
      <c r="Q41" s="1">
        <f>SUMIFS(Data!E:E,Data!B:B,'Data Prep'!$C$4,Data!C:C,'Data Prep'!P41,Data!A:A,'Data Prep'!$C$16)</f>
        <v>101637</v>
      </c>
      <c r="R41" vm="38">
        <v>5084127</v>
      </c>
      <c r="S41" s="11">
        <f t="shared" si="1"/>
        <v>19.991042709987379</v>
      </c>
      <c r="T41" s="2">
        <f>AVERAGEIFS(Data!F:F,Data!B:B,$C$4,Data!A:A,$C$16,Data!C:C,P41)</f>
        <v>71361</v>
      </c>
      <c r="U41" s="12">
        <f t="shared" si="2"/>
        <v>19.991042709987379</v>
      </c>
    </row>
    <row r="42" spans="16:21" x14ac:dyDescent="0.2">
      <c r="P42" t="s">
        <v>39</v>
      </c>
      <c r="Q42" s="1">
        <f>SUMIFS(Data!E:E,Data!B:B,'Data Prep'!$C$4,Data!C:C,'Data Prep'!P42,Data!A:A,'Data Prep'!$C$16)</f>
        <v>27809</v>
      </c>
      <c r="R42" vm="39">
        <v>882235</v>
      </c>
      <c r="S42" s="11">
        <f t="shared" si="1"/>
        <v>31.521079984357907</v>
      </c>
      <c r="T42" s="2">
        <f>AVERAGEIFS(Data!F:F,Data!B:B,$C$4,Data!A:A,$C$16,Data!C:C,P42)</f>
        <v>69345</v>
      </c>
      <c r="U42" s="12">
        <f t="shared" si="2"/>
        <v>31.521079984357907</v>
      </c>
    </row>
    <row r="43" spans="16:21" x14ac:dyDescent="0.2">
      <c r="P43" t="s">
        <v>40</v>
      </c>
      <c r="Q43" s="1">
        <f>SUMIFS(Data!E:E,Data!B:B,'Data Prep'!$C$4,Data!C:C,'Data Prep'!P43,Data!A:A,'Data Prep'!$C$16)</f>
        <v>155926</v>
      </c>
      <c r="R43" vm="40">
        <v>6770010</v>
      </c>
      <c r="S43" s="11">
        <f t="shared" si="1"/>
        <v>23.031871444798458</v>
      </c>
      <c r="T43" s="2">
        <f>AVERAGEIFS(Data!F:F,Data!B:B,$C$4,Data!A:A,$C$16,Data!C:C,P43)</f>
        <v>85116</v>
      </c>
      <c r="U43" s="12">
        <f t="shared" si="2"/>
        <v>23.031871444798458</v>
      </c>
    </row>
    <row r="44" spans="16:21" x14ac:dyDescent="0.2">
      <c r="P44" t="s">
        <v>41</v>
      </c>
      <c r="Q44" s="1">
        <f>SUMIFS(Data!E:E,Data!B:B,'Data Prep'!$C$4,Data!C:C,'Data Prep'!P44,Data!A:A,'Data Prep'!$C$16)</f>
        <v>778554</v>
      </c>
      <c r="R44" vm="41">
        <v>28701845</v>
      </c>
      <c r="S44" s="11">
        <f t="shared" si="1"/>
        <v>27.125573286316612</v>
      </c>
      <c r="T44" s="2">
        <f>AVERAGEIFS(Data!F:F,Data!B:B,$C$4,Data!A:A,$C$16,Data!C:C,P44)</f>
        <v>92477</v>
      </c>
      <c r="U44" s="12">
        <f t="shared" si="2"/>
        <v>27.125573286316612</v>
      </c>
    </row>
    <row r="45" spans="16:21" x14ac:dyDescent="0.2">
      <c r="P45" t="s">
        <v>42</v>
      </c>
      <c r="Q45" s="1">
        <f>SUMIFS(Data!E:E,Data!B:B,'Data Prep'!$C$4,Data!C:C,'Data Prep'!P45,Data!A:A,'Data Prep'!$C$16)</f>
        <v>93379</v>
      </c>
      <c r="R45" vm="42">
        <v>3161105</v>
      </c>
      <c r="S45" s="11">
        <f t="shared" si="1"/>
        <v>29.539986808410351</v>
      </c>
      <c r="T45" s="2">
        <f>AVERAGEIFS(Data!F:F,Data!B:B,$C$4,Data!A:A,$C$16,Data!C:C,P45)</f>
        <v>79806</v>
      </c>
      <c r="U45" s="12">
        <f t="shared" si="2"/>
        <v>29.539986808410351</v>
      </c>
    </row>
    <row r="46" spans="16:21" x14ac:dyDescent="0.2">
      <c r="P46" t="s">
        <v>43</v>
      </c>
      <c r="Q46" s="1">
        <f>SUMIFS(Data!E:E,Data!B:B,'Data Prep'!$C$4,Data!C:C,'Data Prep'!P46,Data!A:A,'Data Prep'!$C$16)</f>
        <v>11578</v>
      </c>
      <c r="R46" vm="43">
        <v>626299</v>
      </c>
      <c r="S46" s="11">
        <f t="shared" si="1"/>
        <v>18.486377912147393</v>
      </c>
      <c r="T46" s="2">
        <f>AVERAGEIFS(Data!F:F,Data!B:B,$C$4,Data!A:A,$C$16,Data!C:C,P46)</f>
        <v>80135</v>
      </c>
      <c r="U46" s="12">
        <f t="shared" si="2"/>
        <v>18.486377912147393</v>
      </c>
    </row>
    <row r="47" spans="16:21" x14ac:dyDescent="0.2">
      <c r="P47" t="s">
        <v>44</v>
      </c>
      <c r="Q47" s="1">
        <f>SUMIFS(Data!E:E,Data!B:B,'Data Prep'!$C$4,Data!C:C,'Data Prep'!P47,Data!A:A,'Data Prep'!$C$16)</f>
        <v>195671</v>
      </c>
      <c r="R47" vm="44">
        <v>8517685</v>
      </c>
      <c r="S47" s="11">
        <f t="shared" si="1"/>
        <v>22.972321704782463</v>
      </c>
      <c r="T47" s="2">
        <f>AVERAGEIFS(Data!F:F,Data!B:B,$C$4,Data!A:A,$C$16,Data!C:C,P47)</f>
        <v>97246</v>
      </c>
      <c r="U47" s="12">
        <f t="shared" si="2"/>
        <v>22.972321704782463</v>
      </c>
    </row>
    <row r="48" spans="16:21" x14ac:dyDescent="0.2">
      <c r="P48" t="s">
        <v>45</v>
      </c>
      <c r="Q48" s="1">
        <f>SUMIFS(Data!E:E,Data!B:B,'Data Prep'!$C$4,Data!C:C,'Data Prep'!P48,Data!A:A,'Data Prep'!$C$16)</f>
        <v>147772</v>
      </c>
      <c r="R48" vm="45">
        <v>7614893</v>
      </c>
      <c r="S48" s="11">
        <f t="shared" si="1"/>
        <v>19.405656783358612</v>
      </c>
      <c r="T48" s="2">
        <f>AVERAGEIFS(Data!F:F,Data!B:B,$C$4,Data!A:A,$C$16,Data!C:C,P48)</f>
        <v>95674</v>
      </c>
      <c r="U48" s="12">
        <f t="shared" si="2"/>
        <v>19.405656783358612</v>
      </c>
    </row>
    <row r="49" spans="16:21" x14ac:dyDescent="0.2">
      <c r="P49" t="s">
        <v>46</v>
      </c>
      <c r="Q49" s="1">
        <f>SUMIFS(Data!E:E,Data!B:B,'Data Prep'!$C$4,Data!C:C,'Data Prep'!P49,Data!A:A,'Data Prep'!$C$16)</f>
        <v>24190</v>
      </c>
      <c r="R49" vm="46">
        <v>1805832</v>
      </c>
      <c r="S49" s="11">
        <f t="shared" si="1"/>
        <v>13.395487509358567</v>
      </c>
      <c r="T49" s="2">
        <f>AVERAGEIFS(Data!F:F,Data!B:B,$C$4,Data!A:A,$C$16,Data!C:C,P49)</f>
        <v>56764</v>
      </c>
      <c r="U49" s="12">
        <f t="shared" si="2"/>
        <v>13.395487509358567</v>
      </c>
    </row>
    <row r="50" spans="16:21" x14ac:dyDescent="0.2">
      <c r="P50" t="s">
        <v>47</v>
      </c>
      <c r="Q50" s="1">
        <f>SUMIFS(Data!E:E,Data!B:B,'Data Prep'!$C$4,Data!C:C,'Data Prep'!P50,Data!A:A,'Data Prep'!$C$16)</f>
        <v>148829</v>
      </c>
      <c r="R50" vm="47">
        <v>5813568</v>
      </c>
      <c r="S50" s="11">
        <f t="shared" si="1"/>
        <v>25.600285401323248</v>
      </c>
      <c r="T50" s="2">
        <f>AVERAGEIFS(Data!F:F,Data!B:B,$C$4,Data!A:A,$C$16,Data!C:C,P50)</f>
        <v>80470</v>
      </c>
      <c r="U50" s="12">
        <f t="shared" si="2"/>
        <v>25.600285401323248</v>
      </c>
    </row>
    <row r="51" spans="16:21" x14ac:dyDescent="0.2">
      <c r="P51" t="s">
        <v>48</v>
      </c>
      <c r="Q51" s="1">
        <f>SUMIFS(Data!E:E,Data!B:B,'Data Prep'!$C$4,Data!C:C,'Data Prep'!P51,Data!A:A,'Data Prep'!$C$16)</f>
        <v>10919</v>
      </c>
      <c r="R51" vm="48">
        <v>577737</v>
      </c>
      <c r="S51" s="11">
        <f t="shared" si="1"/>
        <v>18.89960310660387</v>
      </c>
      <c r="T51" s="2">
        <f>AVERAGEIFS(Data!F:F,Data!B:B,$C$4,Data!A:A,$C$16,Data!C:C,P51)</f>
        <v>64480</v>
      </c>
      <c r="U51" s="12">
        <f t="shared" si="2"/>
        <v>18.89960310660387</v>
      </c>
    </row>
  </sheetData>
  <sortState xmlns:xlrd2="http://schemas.microsoft.com/office/spreadsheetml/2017/richdata2" ref="I3:J13">
    <sortCondition descending="1" ref="J3:J1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C5E3-890B-4060-AAA7-25D0EDA1653B}">
  <dimension ref="A1:XFC41"/>
  <sheetViews>
    <sheetView showGridLines="0" showRowColHeaders="0" zoomScaleNormal="100" workbookViewId="0"/>
  </sheetViews>
  <sheetFormatPr defaultColWidth="0" defaultRowHeight="14.25" zeroHeight="1" x14ac:dyDescent="0.2"/>
  <cols>
    <col min="1" max="1" width="9" customWidth="1"/>
    <col min="2" max="2" width="42.625" bestFit="1" customWidth="1"/>
    <col min="3" max="3" width="9" customWidth="1"/>
    <col min="4" max="4" width="49.375" bestFit="1" customWidth="1"/>
    <col min="5" max="8" width="9" customWidth="1"/>
    <col min="9" max="9" width="4.75" customWidth="1"/>
    <col min="10" max="10" width="9" hidden="1" customWidth="1"/>
    <col min="11" max="11" width="36.125" bestFit="1" customWidth="1"/>
    <col min="12" max="15" width="9" customWidth="1"/>
    <col min="16" max="16" width="10.75" customWidth="1"/>
    <col min="17" max="16383" width="7.75" hidden="1"/>
    <col min="16384" max="16384" width="2.875" hidden="1"/>
  </cols>
  <sheetData>
    <row r="1" spans="1:2" x14ac:dyDescent="0.2">
      <c r="A1" s="15">
        <v>9</v>
      </c>
    </row>
    <row r="2" spans="1:2" x14ac:dyDescent="0.2">
      <c r="A2" s="15">
        <v>1</v>
      </c>
    </row>
    <row r="3" spans="1:2" x14ac:dyDescent="0.2">
      <c r="A3" s="16"/>
    </row>
    <row r="4" spans="1:2" x14ac:dyDescent="0.2"/>
    <row r="5" spans="1:2" x14ac:dyDescent="0.2"/>
    <row r="6" spans="1:2" ht="27.75" x14ac:dyDescent="0.4">
      <c r="B6" s="13" t="str" cm="1">
        <f t="array" ref="B6">INDEX('Data Prep'!E4:E13,11-Dashboard!A1)</f>
        <v>Finance</v>
      </c>
    </row>
    <row r="7" spans="1:2" x14ac:dyDescent="0.2"/>
    <row r="8" spans="1:2" x14ac:dyDescent="0.2"/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/>
    <row r="16" spans="1:2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ht="46.5" customHeight="1" x14ac:dyDescent="0.2"/>
    <row r="41" ht="46.5" customHeight="1" x14ac:dyDescent="0.2"/>
  </sheetData>
  <sheetProtection selectLockedCells="1" selectUnlockedCells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90" r:id="rId3" name="Option Button 18">
              <controlPr defaultSize="0" autoFill="0" autoLine="0" autoPict="0">
                <anchor moveWithCells="1">
                  <from>
                    <xdr:col>10</xdr:col>
                    <xdr:colOff>1495425</xdr:colOff>
                    <xdr:row>9</xdr:row>
                    <xdr:rowOff>28575</xdr:rowOff>
                  </from>
                  <to>
                    <xdr:col>11</xdr:col>
                    <xdr:colOff>609600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4" name="Spinner 14">
              <controlPr defaultSize="0" autoPict="0">
                <anchor moveWithCells="1" sizeWithCells="1">
                  <from>
                    <xdr:col>2</xdr:col>
                    <xdr:colOff>9525</xdr:colOff>
                    <xdr:row>5</xdr:row>
                    <xdr:rowOff>0</xdr:rowOff>
                  </from>
                  <to>
                    <xdr:col>2</xdr:col>
                    <xdr:colOff>457200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5" name="Option Button 16">
              <controlPr defaultSize="0" autoFill="0" autoLine="0" autoPict="0">
                <anchor moveWithCells="1">
                  <from>
                    <xdr:col>7</xdr:col>
                    <xdr:colOff>276225</xdr:colOff>
                    <xdr:row>9</xdr:row>
                    <xdr:rowOff>28575</xdr:rowOff>
                  </from>
                  <to>
                    <xdr:col>10</xdr:col>
                    <xdr:colOff>495300</xdr:colOff>
                    <xdr:row>11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Youssef</cp:lastModifiedBy>
  <dcterms:created xsi:type="dcterms:W3CDTF">2021-09-21T20:47:02Z</dcterms:created>
  <dcterms:modified xsi:type="dcterms:W3CDTF">2024-12-08T15:10:32Z</dcterms:modified>
</cp:coreProperties>
</file>