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13220" yWindow="0" windowWidth="24620" windowHeight="1144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28" i="1"/>
  <c r="E29" i="1"/>
  <c r="E30" i="1"/>
  <c r="E31" i="1"/>
  <c r="J24" i="1"/>
  <c r="J23" i="1"/>
  <c r="J22" i="1"/>
  <c r="I24" i="1"/>
  <c r="I23" i="1"/>
  <c r="I22" i="1"/>
  <c r="H22" i="1"/>
  <c r="H24" i="1"/>
  <c r="H23" i="1"/>
  <c r="H25" i="1"/>
  <c r="K24" i="1"/>
  <c r="J25" i="1"/>
  <c r="K23" i="1"/>
  <c r="I25" i="1"/>
  <c r="K22" i="1"/>
  <c r="K25" i="1"/>
</calcChain>
</file>

<file path=xl/sharedStrings.xml><?xml version="1.0" encoding="utf-8"?>
<sst xmlns="http://schemas.openxmlformats.org/spreadsheetml/2006/main" count="64" uniqueCount="49">
  <si>
    <t>Name der Uni</t>
  </si>
  <si>
    <t>DFG-Bewilligungen 05-07</t>
  </si>
  <si>
    <t>Studierende</t>
  </si>
  <si>
    <t>Jahresetat</t>
  </si>
  <si>
    <t>Aachen TH</t>
  </si>
  <si>
    <t>München LMU</t>
  </si>
  <si>
    <t>Heidelberg U</t>
  </si>
  <si>
    <t>München TU</t>
  </si>
  <si>
    <t>Berlin FU</t>
  </si>
  <si>
    <t>Universitäten</t>
  </si>
  <si>
    <t>Freiburg U</t>
  </si>
  <si>
    <t>DFG / Studis</t>
  </si>
  <si>
    <t>Über 30.000</t>
  </si>
  <si>
    <t>20.000-30.000</t>
  </si>
  <si>
    <t>Unter 20.000</t>
  </si>
  <si>
    <t>Summe</t>
  </si>
  <si>
    <t>Karlsruhe TH</t>
  </si>
  <si>
    <t>Über 200 Mio.</t>
  </si>
  <si>
    <t>Erlangen-Nürnberg U</t>
  </si>
  <si>
    <t>100-200 Mio.</t>
  </si>
  <si>
    <t>Göttingen U</t>
  </si>
  <si>
    <t>Unter 100 Mio</t>
  </si>
  <si>
    <t>Berlin HU</t>
  </si>
  <si>
    <t>Köln U</t>
  </si>
  <si>
    <t>Frankfurt/Main U</t>
  </si>
  <si>
    <t>Bonn U</t>
  </si>
  <si>
    <t>Tübingen U</t>
  </si>
  <si>
    <t>DFG / Etat</t>
  </si>
  <si>
    <t>Über 500 Mio</t>
  </si>
  <si>
    <t>300-500 Mio</t>
  </si>
  <si>
    <t>Unter 300 Mio</t>
  </si>
  <si>
    <t>Münster U</t>
  </si>
  <si>
    <t>Konstanz U</t>
  </si>
  <si>
    <t>Würzburg U</t>
  </si>
  <si>
    <t>Dresden TU</t>
  </si>
  <si>
    <t>Stuttgart U</t>
  </si>
  <si>
    <t>Darmstadt TU</t>
  </si>
  <si>
    <t>Hamburg U</t>
  </si>
  <si>
    <t>Mainz U</t>
  </si>
  <si>
    <t>Bochum U</t>
  </si>
  <si>
    <t>Hannover U</t>
  </si>
  <si>
    <t>Bremen U</t>
  </si>
  <si>
    <t>Kiel U</t>
  </si>
  <si>
    <t>Berlin TU</t>
  </si>
  <si>
    <t>Bielefeld U</t>
  </si>
  <si>
    <t>Gießen U</t>
  </si>
  <si>
    <t>Jena U</t>
  </si>
  <si>
    <t>DFG / (Etat/Studis)</t>
  </si>
  <si>
    <t>Etat/Studis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</si>
</sst>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workbookViewId="0">
      <selection activeCell="F21" sqref="F21"/>
    </sheetView>
  </sheetViews>
  <sheetFormatPr baseColWidth="10" defaultRowHeight="13" x14ac:dyDescent="0"/>
  <cols>
    <col min="1" max="1" width="11.5703125" customWidth="1"/>
    <col min="2" max="2" width="14.42578125" customWidth="1"/>
    <col min="3" max="5" width="10.7109375" customWidth="1"/>
    <col min="6" max="6" width="12.5703125" customWidth="1"/>
    <col min="7" max="7" width="16.42578125" bestFit="1" customWidth="1"/>
    <col min="8" max="8" width="12.5703125" customWidth="1"/>
    <col min="9" max="10" width="12.42578125" customWidth="1"/>
    <col min="11" max="11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48</v>
      </c>
    </row>
    <row r="2" spans="1:11">
      <c r="A2" t="s">
        <v>4</v>
      </c>
      <c r="B2">
        <v>257000000</v>
      </c>
      <c r="C2">
        <v>32116</v>
      </c>
      <c r="D2">
        <v>611000000</v>
      </c>
      <c r="E2">
        <f>D2/C2</f>
        <v>19024.785153817411</v>
      </c>
    </row>
    <row r="3" spans="1:11">
      <c r="A3" t="s">
        <v>5</v>
      </c>
      <c r="B3">
        <v>249000000</v>
      </c>
      <c r="C3">
        <v>45087</v>
      </c>
      <c r="D3">
        <v>380000000</v>
      </c>
      <c r="E3">
        <f t="shared" ref="E3:E31" si="0">D3/C3</f>
        <v>8428.1500210703744</v>
      </c>
      <c r="G3">
        <v>10000</v>
      </c>
      <c r="H3">
        <v>14000</v>
      </c>
    </row>
    <row r="4" spans="1:11">
      <c r="A4" t="s">
        <v>6</v>
      </c>
      <c r="B4">
        <v>215400000</v>
      </c>
      <c r="C4">
        <v>27602</v>
      </c>
      <c r="D4">
        <v>283000000</v>
      </c>
      <c r="E4">
        <f t="shared" si="0"/>
        <v>10252.880226070574</v>
      </c>
    </row>
    <row r="5" spans="1:11">
      <c r="A5" t="s">
        <v>7</v>
      </c>
      <c r="B5">
        <v>200400000</v>
      </c>
      <c r="C5">
        <v>23338</v>
      </c>
      <c r="D5">
        <v>793900000</v>
      </c>
      <c r="E5">
        <f t="shared" si="0"/>
        <v>34017.482217842145</v>
      </c>
    </row>
    <row r="6" spans="1:11">
      <c r="A6" s="1" t="s">
        <v>8</v>
      </c>
      <c r="B6" s="1">
        <v>194400000</v>
      </c>
      <c r="C6" s="1">
        <v>31304</v>
      </c>
      <c r="D6" s="1">
        <v>380000000</v>
      </c>
      <c r="E6">
        <f t="shared" si="0"/>
        <v>12139.023766930744</v>
      </c>
      <c r="G6" s="2" t="s">
        <v>9</v>
      </c>
      <c r="I6" s="2"/>
      <c r="J6" s="2"/>
      <c r="K6" s="2"/>
    </row>
    <row r="7" spans="1:11">
      <c r="A7" t="s">
        <v>10</v>
      </c>
      <c r="B7">
        <v>165500000</v>
      </c>
      <c r="C7">
        <v>21022</v>
      </c>
      <c r="D7">
        <v>242700000</v>
      </c>
      <c r="E7">
        <f t="shared" si="0"/>
        <v>11545.048044905338</v>
      </c>
      <c r="G7" s="3" t="s">
        <v>11</v>
      </c>
      <c r="H7" s="4" t="s">
        <v>12</v>
      </c>
      <c r="I7" s="4" t="s">
        <v>13</v>
      </c>
      <c r="J7" s="4" t="s">
        <v>14</v>
      </c>
      <c r="K7" s="5" t="s">
        <v>15</v>
      </c>
    </row>
    <row r="8" spans="1:11">
      <c r="A8" t="s">
        <v>16</v>
      </c>
      <c r="B8">
        <v>159400000</v>
      </c>
      <c r="C8">
        <v>18748</v>
      </c>
      <c r="D8">
        <v>240660000</v>
      </c>
      <c r="E8">
        <f t="shared" si="0"/>
        <v>12836.569234051633</v>
      </c>
      <c r="G8" s="6" t="s">
        <v>17</v>
      </c>
      <c r="H8" s="7">
        <v>2</v>
      </c>
      <c r="I8" s="7">
        <v>2</v>
      </c>
      <c r="J8" s="7">
        <v>0</v>
      </c>
      <c r="K8" s="8">
        <v>4</v>
      </c>
    </row>
    <row r="9" spans="1:11">
      <c r="A9" t="s">
        <v>18</v>
      </c>
      <c r="B9">
        <v>157600000</v>
      </c>
      <c r="C9">
        <v>25925</v>
      </c>
      <c r="E9">
        <f t="shared" si="0"/>
        <v>0</v>
      </c>
      <c r="G9" s="6" t="s">
        <v>19</v>
      </c>
      <c r="H9" s="7">
        <v>5</v>
      </c>
      <c r="I9" s="7">
        <v>8</v>
      </c>
      <c r="J9" s="7">
        <v>3</v>
      </c>
      <c r="K9" s="8">
        <v>16</v>
      </c>
    </row>
    <row r="10" spans="1:11">
      <c r="A10" t="s">
        <v>20</v>
      </c>
      <c r="B10">
        <v>153500000</v>
      </c>
      <c r="C10">
        <v>24057</v>
      </c>
      <c r="D10">
        <v>894700000</v>
      </c>
      <c r="E10">
        <f t="shared" si="0"/>
        <v>37190.838425406328</v>
      </c>
      <c r="G10" s="6" t="s">
        <v>21</v>
      </c>
      <c r="H10" s="7">
        <v>3</v>
      </c>
      <c r="I10" s="7">
        <v>5</v>
      </c>
      <c r="J10" s="7">
        <v>2</v>
      </c>
      <c r="K10" s="8">
        <v>10</v>
      </c>
    </row>
    <row r="11" spans="1:11">
      <c r="A11" t="s">
        <v>22</v>
      </c>
      <c r="B11">
        <v>153400000</v>
      </c>
      <c r="C11">
        <v>28643</v>
      </c>
      <c r="D11">
        <v>392960000</v>
      </c>
      <c r="E11">
        <f t="shared" si="0"/>
        <v>13719.233320532067</v>
      </c>
      <c r="G11" s="9" t="s">
        <v>15</v>
      </c>
      <c r="H11" s="10">
        <v>10</v>
      </c>
      <c r="I11" s="10">
        <v>15</v>
      </c>
      <c r="J11" s="10">
        <v>5</v>
      </c>
      <c r="K11" s="11">
        <v>30</v>
      </c>
    </row>
    <row r="12" spans="1:11">
      <c r="A12" t="s">
        <v>23</v>
      </c>
      <c r="B12">
        <v>126400000</v>
      </c>
      <c r="C12">
        <v>41782</v>
      </c>
      <c r="D12">
        <v>445000000</v>
      </c>
      <c r="E12">
        <f t="shared" si="0"/>
        <v>10650.519362404862</v>
      </c>
    </row>
    <row r="13" spans="1:11">
      <c r="A13" t="s">
        <v>24</v>
      </c>
      <c r="B13">
        <v>124800000</v>
      </c>
      <c r="C13">
        <v>37353</v>
      </c>
      <c r="D13">
        <v>317000000</v>
      </c>
      <c r="E13">
        <f t="shared" si="0"/>
        <v>8486.6008085026642</v>
      </c>
    </row>
    <row r="14" spans="1:11">
      <c r="A14" t="s">
        <v>25</v>
      </c>
      <c r="B14">
        <v>122600000</v>
      </c>
      <c r="C14">
        <v>27800</v>
      </c>
      <c r="D14">
        <v>438600000</v>
      </c>
      <c r="E14">
        <f t="shared" si="0"/>
        <v>15776.978417266188</v>
      </c>
      <c r="G14" s="2" t="s">
        <v>9</v>
      </c>
      <c r="I14" s="2"/>
      <c r="J14" s="2"/>
      <c r="K14" s="2"/>
    </row>
    <row r="15" spans="1:11">
      <c r="A15" t="s">
        <v>26</v>
      </c>
      <c r="B15">
        <v>120400000</v>
      </c>
      <c r="C15">
        <v>23222</v>
      </c>
      <c r="D15">
        <v>210000000</v>
      </c>
      <c r="E15">
        <f t="shared" si="0"/>
        <v>9043.1487382654377</v>
      </c>
      <c r="G15" s="3" t="s">
        <v>27</v>
      </c>
      <c r="H15" s="4" t="s">
        <v>28</v>
      </c>
      <c r="I15" s="4" t="s">
        <v>29</v>
      </c>
      <c r="J15" s="4" t="s">
        <v>30</v>
      </c>
      <c r="K15" s="5" t="s">
        <v>15</v>
      </c>
    </row>
    <row r="16" spans="1:11">
      <c r="A16" t="s">
        <v>31</v>
      </c>
      <c r="B16">
        <v>119900000</v>
      </c>
      <c r="C16">
        <v>37226</v>
      </c>
      <c r="D16">
        <v>980000000</v>
      </c>
      <c r="E16">
        <f t="shared" si="0"/>
        <v>26325.686348251224</v>
      </c>
      <c r="G16" s="6" t="s">
        <v>17</v>
      </c>
      <c r="H16" s="7">
        <v>2</v>
      </c>
      <c r="I16" s="7">
        <v>1</v>
      </c>
      <c r="J16" s="7">
        <v>1</v>
      </c>
      <c r="K16" s="8">
        <v>4</v>
      </c>
    </row>
    <row r="17" spans="1:11">
      <c r="A17" t="s">
        <v>32</v>
      </c>
      <c r="B17">
        <v>119700000</v>
      </c>
      <c r="C17">
        <v>9273</v>
      </c>
      <c r="E17">
        <f t="shared" si="0"/>
        <v>0</v>
      </c>
      <c r="G17" s="6" t="s">
        <v>19</v>
      </c>
      <c r="H17" s="7">
        <v>3</v>
      </c>
      <c r="I17" s="7">
        <v>5</v>
      </c>
      <c r="J17" s="7">
        <v>5</v>
      </c>
      <c r="K17" s="8">
        <v>13</v>
      </c>
    </row>
    <row r="18" spans="1:11">
      <c r="A18" t="s">
        <v>33</v>
      </c>
      <c r="B18">
        <v>110400000</v>
      </c>
      <c r="C18">
        <v>20534</v>
      </c>
      <c r="D18">
        <v>194000000</v>
      </c>
      <c r="E18">
        <f t="shared" si="0"/>
        <v>9447.7452030778222</v>
      </c>
      <c r="G18" s="6" t="s">
        <v>21</v>
      </c>
      <c r="H18" s="7">
        <v>0</v>
      </c>
      <c r="I18" s="7">
        <v>4</v>
      </c>
      <c r="J18" s="7">
        <v>2</v>
      </c>
      <c r="K18" s="8">
        <v>6</v>
      </c>
    </row>
    <row r="19" spans="1:11">
      <c r="A19" t="s">
        <v>34</v>
      </c>
      <c r="B19">
        <v>107300000</v>
      </c>
      <c r="C19">
        <v>35094</v>
      </c>
      <c r="D19">
        <v>500000000</v>
      </c>
      <c r="E19">
        <f t="shared" si="0"/>
        <v>14247.449706502535</v>
      </c>
      <c r="G19" s="9" t="s">
        <v>15</v>
      </c>
      <c r="H19" s="10">
        <v>5</v>
      </c>
      <c r="I19" s="10">
        <v>11</v>
      </c>
      <c r="J19" s="10">
        <v>7</v>
      </c>
      <c r="K19" s="11">
        <v>23</v>
      </c>
    </row>
    <row r="20" spans="1:11">
      <c r="A20" t="s">
        <v>35</v>
      </c>
      <c r="B20">
        <v>106700000</v>
      </c>
      <c r="C20">
        <v>19879</v>
      </c>
      <c r="E20">
        <f t="shared" si="0"/>
        <v>0</v>
      </c>
    </row>
    <row r="21" spans="1:11" ht="14" thickBot="1">
      <c r="A21" t="s">
        <v>36</v>
      </c>
      <c r="B21">
        <v>106100000</v>
      </c>
      <c r="C21">
        <v>20800</v>
      </c>
      <c r="D21">
        <v>210800000</v>
      </c>
      <c r="E21">
        <f t="shared" si="0"/>
        <v>10134.615384615385</v>
      </c>
      <c r="G21" s="3" t="s">
        <v>47</v>
      </c>
      <c r="H21" s="4" t="s">
        <v>28</v>
      </c>
      <c r="I21" s="4" t="s">
        <v>29</v>
      </c>
      <c r="J21" s="4" t="s">
        <v>30</v>
      </c>
      <c r="K21" s="5" t="s">
        <v>15</v>
      </c>
    </row>
    <row r="22" spans="1:11">
      <c r="A22" s="1" t="s">
        <v>37</v>
      </c>
      <c r="B22" s="1">
        <v>98700000</v>
      </c>
      <c r="C22" s="1">
        <v>38052</v>
      </c>
      <c r="D22" s="1">
        <v>303260000</v>
      </c>
      <c r="E22">
        <f t="shared" si="0"/>
        <v>7969.6205192893931</v>
      </c>
      <c r="G22" s="6" t="s">
        <v>17</v>
      </c>
      <c r="H22" s="7">
        <f>COUNTIFS($B$2:$B$31,"&gt;200000000",$E$2:$E$31,"&gt;"&amp;$H$3)</f>
        <v>2</v>
      </c>
      <c r="I22" s="7">
        <f>COUNTIFS($B$2:$B$31,"&gt;200000000",$E$2:$E$31,"&lt;"&amp;$H$3,$E$2:$E$31,"&gt;"&amp;$G$3)</f>
        <v>1</v>
      </c>
      <c r="J22" s="7">
        <f>COUNTIFS($B$2:$B$31,"&gt;200000000",$E$2:$E$31,"&lt;"&amp;$G$3,$E$2:$E$31,"&gt;"&amp;0)</f>
        <v>1</v>
      </c>
      <c r="K22" s="8">
        <f>SUM(H22:J22)</f>
        <v>4</v>
      </c>
    </row>
    <row r="23" spans="1:11">
      <c r="A23" t="s">
        <v>38</v>
      </c>
      <c r="B23">
        <v>97500000</v>
      </c>
      <c r="C23">
        <v>33577</v>
      </c>
      <c r="E23">
        <f t="shared" si="0"/>
        <v>0</v>
      </c>
      <c r="G23" s="6" t="s">
        <v>19</v>
      </c>
      <c r="H23" s="7">
        <f>COUNTIFS($B$2:$B$31,"&gt;100000000",$B$2:$B$31,"&lt;200000000",$E$2:$E$31,"&gt;"&amp;$H$3)</f>
        <v>4</v>
      </c>
      <c r="I23" s="7">
        <f>COUNTIFS($B$2:$B$31,"&gt;100000000",$B$2:$B$31,"&lt;200000000",$E$2:$E$31,"&lt;"&amp;$H$3,$E$2:$E$31,"&gt;"&amp;$G$3)</f>
        <v>6</v>
      </c>
      <c r="J23" s="7">
        <f>COUNTIFS($B$2:$B$31,"&gt;100000000",$B$2:$B$31,"&lt;200000000",$E$2:$E$31,"&lt;"&amp;$G$3,$E$2:$E$31,"&gt;"&amp;0)</f>
        <v>3</v>
      </c>
      <c r="K23" s="8">
        <f t="shared" ref="K23:K24" si="1">SUM(H23:J23)</f>
        <v>13</v>
      </c>
    </row>
    <row r="24" spans="1:11">
      <c r="A24" t="s">
        <v>39</v>
      </c>
      <c r="B24">
        <v>93000000</v>
      </c>
      <c r="C24">
        <v>32723</v>
      </c>
      <c r="D24">
        <v>358000000</v>
      </c>
      <c r="E24">
        <f t="shared" si="0"/>
        <v>10940.317208079943</v>
      </c>
      <c r="G24" s="6" t="s">
        <v>21</v>
      </c>
      <c r="H24" s="7">
        <f>COUNTIFS($B$2:$B$31,"&lt;100000000",$E$2:$E$31,"&gt;"&amp;$H$3)</f>
        <v>1</v>
      </c>
      <c r="I24" s="7">
        <f>COUNTIFS($B$2:$B$31,"&lt;100000000",$E$2:$E$31,"&lt;"&amp;$H$3,$E$2:$E$31,"&gt;"&amp;$G$3)</f>
        <v>4</v>
      </c>
      <c r="J24" s="7">
        <f>COUNTIFS($B$2:$B$31,"&lt;100000000",$E$2:$E$31,"&lt;"&amp;$G$3,$E$2:$E$31,"&gt;"&amp;0)</f>
        <v>1</v>
      </c>
      <c r="K24" s="8">
        <f t="shared" si="1"/>
        <v>6</v>
      </c>
    </row>
    <row r="25" spans="1:11">
      <c r="A25" t="s">
        <v>40</v>
      </c>
      <c r="B25">
        <v>90200000</v>
      </c>
      <c r="C25">
        <v>20680</v>
      </c>
      <c r="D25">
        <v>309000000</v>
      </c>
      <c r="E25">
        <f t="shared" si="0"/>
        <v>14941.972920696326</v>
      </c>
      <c r="G25" s="9" t="s">
        <v>15</v>
      </c>
      <c r="H25" s="10">
        <f>SUM(H22:H24)</f>
        <v>7</v>
      </c>
      <c r="I25" s="10">
        <f t="shared" ref="I25:K25" si="2">SUM(I22:I24)</f>
        <v>11</v>
      </c>
      <c r="J25" s="10">
        <f t="shared" si="2"/>
        <v>5</v>
      </c>
      <c r="K25" s="10">
        <f t="shared" si="2"/>
        <v>23</v>
      </c>
    </row>
    <row r="26" spans="1:11">
      <c r="A26" t="s">
        <v>41</v>
      </c>
      <c r="B26">
        <v>86700000</v>
      </c>
      <c r="C26">
        <v>18884</v>
      </c>
      <c r="D26">
        <v>251600000</v>
      </c>
      <c r="E26">
        <f t="shared" si="0"/>
        <v>13323.448421944504</v>
      </c>
    </row>
    <row r="27" spans="1:11">
      <c r="A27" t="s">
        <v>42</v>
      </c>
      <c r="B27">
        <v>81600000</v>
      </c>
      <c r="C27">
        <v>22117</v>
      </c>
      <c r="E27">
        <f t="shared" si="0"/>
        <v>0</v>
      </c>
    </row>
    <row r="28" spans="1:11">
      <c r="A28" t="s">
        <v>43</v>
      </c>
      <c r="B28">
        <v>77000000</v>
      </c>
      <c r="C28">
        <v>28247</v>
      </c>
      <c r="D28">
        <v>348400000</v>
      </c>
      <c r="E28">
        <f t="shared" si="0"/>
        <v>12334.053173788367</v>
      </c>
    </row>
    <row r="29" spans="1:11">
      <c r="A29" t="s">
        <v>44</v>
      </c>
      <c r="B29">
        <v>74900000</v>
      </c>
      <c r="C29">
        <v>17436</v>
      </c>
      <c r="E29">
        <f t="shared" si="0"/>
        <v>0</v>
      </c>
    </row>
    <row r="30" spans="1:11">
      <c r="A30" t="s">
        <v>45</v>
      </c>
      <c r="B30">
        <v>72800000</v>
      </c>
      <c r="C30">
        <v>22900</v>
      </c>
      <c r="D30">
        <v>297600000</v>
      </c>
      <c r="E30">
        <f t="shared" si="0"/>
        <v>12995.633187772926</v>
      </c>
    </row>
    <row r="31" spans="1:11">
      <c r="A31" t="s">
        <v>46</v>
      </c>
      <c r="B31">
        <v>66800000</v>
      </c>
      <c r="C31">
        <v>20890</v>
      </c>
      <c r="E31">
        <f t="shared" si="0"/>
        <v>0</v>
      </c>
    </row>
  </sheetData>
  <pageMargins left="0" right="0" top="0.39410000000000006" bottom="0.39410000000000006" header="0" footer="0"/>
  <headerFooter>
    <oddHeader>&amp;C&amp;A</oddHeader>
    <oddFooter>&amp;CSeite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cols>
    <col min="1" max="1" width="10.7109375" customWidth="1"/>
  </cols>
  <sheetData/>
  <pageMargins left="0" right="0" top="0.39410000000000006" bottom="0.39410000000000006" header="0" footer="0"/>
  <headerFooter>
    <oddHeader>&amp;C&amp;A</oddHeader>
    <oddFooter>&amp;CSeite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cols>
    <col min="1" max="1" width="10.7109375" customWidth="1"/>
  </cols>
  <sheetData/>
  <pageMargins left="0" right="0" top="0.39410000000000006" bottom="0.39410000000000006" header="0" footer="0"/>
  <headerFooter>
    <oddHeader>&amp;C&amp;A</oddHeader>
    <oddFooter>&amp;CSeite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E27BACF4820943BBAADF5A2816CE9D" ma:contentTypeVersion="5" ma:contentTypeDescription="Ein neues Dokument erstellen." ma:contentTypeScope="" ma:versionID="2e75bcfaf4dc243ef2d2356ddb7e8a4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bcada01789e6f8361910198b6b86ed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aragraph52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aragraph52A" ma:index="6" nillable="true" ma:displayName="§52a UrhG" ma:default="0" ma:description="Markieren Sie ein unter §52a UrhG fallendes Textdokument bitte mit dieser Option." ma:internalName="Paragraph52A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displayName="Titel"/>
        <xsd:element ref="dc:subject" minOccurs="0" maxOccurs="1"/>
        <xsd:element ref="dc:description" minOccurs="0" maxOccurs="1" ma:index="5" ma:displayName="Beschreibung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52A xmlns="http://schemas.microsoft.com/sharepoint/v3">false</Paragraph52A>
  </documentManagement>
</p:properties>
</file>

<file path=customXml/itemProps1.xml><?xml version="1.0" encoding="utf-8"?>
<ds:datastoreItem xmlns:ds="http://schemas.openxmlformats.org/officeDocument/2006/customXml" ds:itemID="{658B9C39-F4D4-46B0-839E-834041D1FD99}"/>
</file>

<file path=customXml/itemProps2.xml><?xml version="1.0" encoding="utf-8"?>
<ds:datastoreItem xmlns:ds="http://schemas.openxmlformats.org/officeDocument/2006/customXml" ds:itemID="{EC2C992F-57F4-4B14-95D4-992E80B40590}"/>
</file>

<file path=customXml/itemProps3.xml><?xml version="1.0" encoding="utf-8"?>
<ds:datastoreItem xmlns:ds="http://schemas.openxmlformats.org/officeDocument/2006/customXml" ds:itemID="{7CD5619F-263D-42AA-B038-CBEF19E25E8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Thoren</dc:creator>
  <cp:lastModifiedBy>Thomas Hermann</cp:lastModifiedBy>
  <cp:revision>14</cp:revision>
  <dcterms:created xsi:type="dcterms:W3CDTF">2009-11-05T14:18:10Z</dcterms:created>
  <dcterms:modified xsi:type="dcterms:W3CDTF">2015-12-01T20:49:45Z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ContentTypeId">
    <vt:lpwstr>0x01010004E27BACF4820943BBAADF5A2816CE9D</vt:lpwstr>
  </property>
  <property fmtid="{D5CDD505-2E9C-101B-9397-08002B2CF9AE}" pid="7" name="ItemOrder">
    <vt:i4>-1</vt:i4>
  </property>
</Properties>
</file>