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h\ActuaViz\docs\excel\"/>
    </mc:Choice>
  </mc:AlternateContent>
  <xr:revisionPtr revIDLastSave="0" documentId="13_ncr:1_{3427134C-3712-465A-A949-7C7F6F2C83DB}" xr6:coauthVersionLast="47" xr6:coauthVersionMax="47" xr10:uidLastSave="{00000000-0000-0000-0000-000000000000}"/>
  <bookViews>
    <workbookView xWindow="-108" yWindow="-108" windowWidth="23256" windowHeight="12456" activeTab="2" xr2:uid="{060B6DAA-A224-454E-B96E-F971C5DBCE65}"/>
  </bookViews>
  <sheets>
    <sheet name="Life (2021)" sheetId="2" r:id="rId1"/>
    <sheet name="GP" sheetId="4" r:id="rId2"/>
    <sheet name="Pricing (Aa)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3" i="2"/>
  <c r="N3" i="2" s="1"/>
  <c r="O3" i="2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3" i="2"/>
  <c r="B8" i="3"/>
  <c r="B15" i="3"/>
  <c r="D4" i="3"/>
  <c r="I3" i="3"/>
  <c r="E3" i="3"/>
  <c r="K3" i="3" s="1"/>
  <c r="N1" i="2"/>
  <c r="P1" i="2"/>
  <c r="F3" i="2"/>
  <c r="E4" i="2" s="1"/>
  <c r="H3" i="2"/>
  <c r="P3" i="2"/>
  <c r="L3" i="3" l="1"/>
  <c r="M4" i="2"/>
  <c r="P4" i="2" s="1"/>
  <c r="G3" i="2"/>
  <c r="E4" i="3"/>
  <c r="K4" i="3" s="1"/>
  <c r="D5" i="3"/>
  <c r="H4" i="3"/>
  <c r="F4" i="3"/>
  <c r="F3" i="3"/>
  <c r="G4" i="3" s="1"/>
  <c r="F4" i="2"/>
  <c r="H4" i="2"/>
  <c r="N4" i="2" l="1"/>
  <c r="O4" i="2" s="1"/>
  <c r="B17" i="3"/>
  <c r="L4" i="3"/>
  <c r="I4" i="3"/>
  <c r="G5" i="3"/>
  <c r="L5" i="3" s="1"/>
  <c r="D6" i="3"/>
  <c r="E5" i="3"/>
  <c r="K5" i="3" s="1"/>
  <c r="H5" i="3"/>
  <c r="G4" i="2"/>
  <c r="E5" i="2"/>
  <c r="F5" i="3" l="1"/>
  <c r="G6" i="3" s="1"/>
  <c r="L6" i="3" s="1"/>
  <c r="M5" i="2"/>
  <c r="H6" i="3"/>
  <c r="E6" i="3"/>
  <c r="F6" i="3" s="1"/>
  <c r="D7" i="3"/>
  <c r="I5" i="3"/>
  <c r="H5" i="2"/>
  <c r="F5" i="2"/>
  <c r="G5" i="2" s="1"/>
  <c r="E6" i="2"/>
  <c r="K6" i="3" l="1"/>
  <c r="N5" i="2"/>
  <c r="P5" i="2"/>
  <c r="I6" i="3"/>
  <c r="H7" i="3"/>
  <c r="G7" i="3"/>
  <c r="L7" i="3" s="1"/>
  <c r="E7" i="3"/>
  <c r="K7" i="3" s="1"/>
  <c r="D8" i="3"/>
  <c r="H6" i="2"/>
  <c r="F6" i="2"/>
  <c r="G6" i="2" s="1"/>
  <c r="F7" i="3" l="1"/>
  <c r="G8" i="3" s="1"/>
  <c r="L8" i="3" s="1"/>
  <c r="O5" i="2"/>
  <c r="M6" i="2"/>
  <c r="E7" i="2"/>
  <c r="F7" i="2" s="1"/>
  <c r="G7" i="2" s="1"/>
  <c r="D9" i="3"/>
  <c r="H8" i="3"/>
  <c r="E8" i="3"/>
  <c r="F8" i="3" s="1"/>
  <c r="I7" i="3"/>
  <c r="H7" i="2"/>
  <c r="K8" i="3" l="1"/>
  <c r="N6" i="2"/>
  <c r="O6" i="2" s="1"/>
  <c r="P6" i="2"/>
  <c r="E8" i="2"/>
  <c r="F8" i="2" s="1"/>
  <c r="G8" i="2" s="1"/>
  <c r="I8" i="3"/>
  <c r="E9" i="3"/>
  <c r="F9" i="3" s="1"/>
  <c r="K9" i="3"/>
  <c r="D10" i="3"/>
  <c r="H9" i="3"/>
  <c r="G9" i="3"/>
  <c r="L9" i="3" s="1"/>
  <c r="H8" i="2" l="1"/>
  <c r="M7" i="2"/>
  <c r="I9" i="3"/>
  <c r="G10" i="3"/>
  <c r="L10" i="3" s="1"/>
  <c r="E10" i="3"/>
  <c r="K10" i="3" s="1"/>
  <c r="D11" i="3"/>
  <c r="H10" i="3"/>
  <c r="E9" i="2"/>
  <c r="P7" i="2" l="1"/>
  <c r="N7" i="2"/>
  <c r="O7" i="2" s="1"/>
  <c r="I10" i="3"/>
  <c r="F10" i="3"/>
  <c r="G11" i="3" s="1"/>
  <c r="L11" i="3" s="1"/>
  <c r="H11" i="3"/>
  <c r="E11" i="3"/>
  <c r="K11" i="3" s="1"/>
  <c r="F11" i="3"/>
  <c r="D12" i="3"/>
  <c r="H9" i="2"/>
  <c r="F9" i="2"/>
  <c r="G9" i="2" s="1"/>
  <c r="M8" i="2" l="1"/>
  <c r="N8" i="2" s="1"/>
  <c r="O8" i="2" s="1"/>
  <c r="I11" i="3"/>
  <c r="D13" i="3"/>
  <c r="G12" i="3"/>
  <c r="L12" i="3" s="1"/>
  <c r="H12" i="3"/>
  <c r="F12" i="3"/>
  <c r="E12" i="3"/>
  <c r="K12" i="3" s="1"/>
  <c r="E10" i="2"/>
  <c r="P8" i="2" l="1"/>
  <c r="M9" i="2"/>
  <c r="I12" i="3"/>
  <c r="H13" i="3"/>
  <c r="D14" i="3"/>
  <c r="G13" i="3"/>
  <c r="L13" i="3" s="1"/>
  <c r="E13" i="3"/>
  <c r="F13" i="3" s="1"/>
  <c r="F10" i="2"/>
  <c r="G10" i="2" s="1"/>
  <c r="H10" i="2"/>
  <c r="N9" i="2" l="1"/>
  <c r="O9" i="2" s="1"/>
  <c r="P9" i="2"/>
  <c r="K13" i="3"/>
  <c r="E14" i="3"/>
  <c r="K14" i="3" s="1"/>
  <c r="D15" i="3"/>
  <c r="H14" i="3"/>
  <c r="G14" i="3"/>
  <c r="L14" i="3" s="1"/>
  <c r="I13" i="3"/>
  <c r="E11" i="2"/>
  <c r="M10" i="2" l="1"/>
  <c r="N10" i="2" s="1"/>
  <c r="O10" i="2" s="1"/>
  <c r="I14" i="3"/>
  <c r="F14" i="3"/>
  <c r="G15" i="3" s="1"/>
  <c r="E15" i="3"/>
  <c r="K15" i="3" s="1"/>
  <c r="D16" i="3"/>
  <c r="H15" i="3"/>
  <c r="F11" i="2"/>
  <c r="G11" i="2" s="1"/>
  <c r="H11" i="2"/>
  <c r="M11" i="2" l="1"/>
  <c r="P11" i="2" s="1"/>
  <c r="P10" i="2"/>
  <c r="F15" i="3"/>
  <c r="L15" i="3"/>
  <c r="I15" i="3"/>
  <c r="H16" i="3"/>
  <c r="G16" i="3"/>
  <c r="L16" i="3" s="1"/>
  <c r="E16" i="3"/>
  <c r="F16" i="3" s="1"/>
  <c r="D17" i="3"/>
  <c r="E12" i="2"/>
  <c r="N11" i="2" l="1"/>
  <c r="O11" i="2" s="1"/>
  <c r="K16" i="3"/>
  <c r="M12" i="2"/>
  <c r="I16" i="3"/>
  <c r="E17" i="3"/>
  <c r="F17" i="3" s="1"/>
  <c r="H17" i="3"/>
  <c r="G17" i="3"/>
  <c r="L17" i="3" s="1"/>
  <c r="D18" i="3"/>
  <c r="K17" i="3"/>
  <c r="F12" i="2"/>
  <c r="G12" i="2" s="1"/>
  <c r="H12" i="2"/>
  <c r="P12" i="2" l="1"/>
  <c r="N12" i="2"/>
  <c r="O12" i="2" s="1"/>
  <c r="E13" i="2"/>
  <c r="H13" i="2" s="1"/>
  <c r="H18" i="3"/>
  <c r="G18" i="3"/>
  <c r="L18" i="3" s="1"/>
  <c r="E18" i="3"/>
  <c r="F18" i="3" s="1"/>
  <c r="D19" i="3"/>
  <c r="I17" i="3"/>
  <c r="F13" i="2" l="1"/>
  <c r="G13" i="2" s="1"/>
  <c r="K18" i="3"/>
  <c r="M13" i="2"/>
  <c r="D20" i="3"/>
  <c r="G19" i="3"/>
  <c r="L19" i="3" s="1"/>
  <c r="H19" i="3"/>
  <c r="E19" i="3"/>
  <c r="K19" i="3" s="1"/>
  <c r="I18" i="3"/>
  <c r="E14" i="2" l="1"/>
  <c r="P13" i="2"/>
  <c r="N13" i="2"/>
  <c r="O13" i="2" s="1"/>
  <c r="M14" i="2"/>
  <c r="D21" i="3"/>
  <c r="H20" i="3"/>
  <c r="E20" i="3"/>
  <c r="K20" i="3" s="1"/>
  <c r="F20" i="3"/>
  <c r="F19" i="3"/>
  <c r="I19" i="3"/>
  <c r="H14" i="2" l="1"/>
  <c r="F14" i="2"/>
  <c r="N14" i="2"/>
  <c r="O14" i="2" s="1"/>
  <c r="P14" i="2"/>
  <c r="E21" i="3"/>
  <c r="K21" i="3" s="1"/>
  <c r="D22" i="3"/>
  <c r="H21" i="3"/>
  <c r="F21" i="3"/>
  <c r="G20" i="3"/>
  <c r="G14" i="2" l="1"/>
  <c r="E15" i="2"/>
  <c r="M15" i="2"/>
  <c r="L20" i="3"/>
  <c r="I20" i="3"/>
  <c r="H22" i="3"/>
  <c r="E22" i="3"/>
  <c r="F22" i="3" s="1"/>
  <c r="D23" i="3"/>
  <c r="G21" i="3"/>
  <c r="F15" i="2" l="1"/>
  <c r="H15" i="2"/>
  <c r="K22" i="3"/>
  <c r="N15" i="2"/>
  <c r="O15" i="2" s="1"/>
  <c r="P15" i="2"/>
  <c r="L21" i="3"/>
  <c r="I21" i="3"/>
  <c r="G22" i="3"/>
  <c r="G23" i="3" s="1"/>
  <c r="L23" i="3" s="1"/>
  <c r="D24" i="3"/>
  <c r="H23" i="3"/>
  <c r="O23" i="3"/>
  <c r="E23" i="3"/>
  <c r="K23" i="3" s="1"/>
  <c r="G15" i="2" l="1"/>
  <c r="E16" i="2"/>
  <c r="F23" i="3"/>
  <c r="G24" i="3" s="1"/>
  <c r="L24" i="3" s="1"/>
  <c r="M16" i="2"/>
  <c r="L22" i="3"/>
  <c r="I22" i="3"/>
  <c r="I23" i="3"/>
  <c r="D25" i="3"/>
  <c r="O24" i="3"/>
  <c r="H24" i="3"/>
  <c r="E24" i="3"/>
  <c r="F24" i="3" s="1"/>
  <c r="F16" i="2" l="1"/>
  <c r="H16" i="2"/>
  <c r="P16" i="2"/>
  <c r="N16" i="2"/>
  <c r="O16" i="2" s="1"/>
  <c r="E25" i="3"/>
  <c r="F25" i="3" s="1"/>
  <c r="H25" i="3"/>
  <c r="G25" i="3"/>
  <c r="L25" i="3" s="1"/>
  <c r="D26" i="3"/>
  <c r="O25" i="3"/>
  <c r="K24" i="3"/>
  <c r="I24" i="3"/>
  <c r="G16" i="2" l="1"/>
  <c r="E17" i="2"/>
  <c r="K25" i="3"/>
  <c r="M17" i="2"/>
  <c r="I25" i="3"/>
  <c r="H26" i="3"/>
  <c r="O26" i="3"/>
  <c r="G26" i="3"/>
  <c r="L26" i="3" s="1"/>
  <c r="E26" i="3"/>
  <c r="K26" i="3" s="1"/>
  <c r="D27" i="3"/>
  <c r="H17" i="2" l="1"/>
  <c r="F17" i="2"/>
  <c r="N17" i="2"/>
  <c r="O17" i="2" s="1"/>
  <c r="P17" i="2"/>
  <c r="M18" i="2"/>
  <c r="I26" i="3"/>
  <c r="F26" i="3"/>
  <c r="G27" i="3" s="1"/>
  <c r="L27" i="3" s="1"/>
  <c r="D28" i="3"/>
  <c r="H27" i="3"/>
  <c r="O27" i="3"/>
  <c r="E27" i="3"/>
  <c r="K27" i="3" s="1"/>
  <c r="G17" i="2" l="1"/>
  <c r="E18" i="2"/>
  <c r="N18" i="2"/>
  <c r="O18" i="2" s="1"/>
  <c r="P18" i="2"/>
  <c r="M19" i="2"/>
  <c r="F27" i="3"/>
  <c r="G28" i="3" s="1"/>
  <c r="L28" i="3" s="1"/>
  <c r="I27" i="3"/>
  <c r="D29" i="3"/>
  <c r="O28" i="3"/>
  <c r="H28" i="3"/>
  <c r="E28" i="3"/>
  <c r="F28" i="3" s="1"/>
  <c r="H18" i="2" l="1"/>
  <c r="F18" i="2"/>
  <c r="P19" i="2"/>
  <c r="N19" i="2"/>
  <c r="O19" i="2" s="1"/>
  <c r="I28" i="3"/>
  <c r="K28" i="3"/>
  <c r="E29" i="3"/>
  <c r="K29" i="3" s="1"/>
  <c r="O29" i="3"/>
  <c r="G29" i="3"/>
  <c r="L29" i="3" s="1"/>
  <c r="H29" i="3"/>
  <c r="D30" i="3"/>
  <c r="G18" i="2" l="1"/>
  <c r="E19" i="2"/>
  <c r="M20" i="2"/>
  <c r="H30" i="3"/>
  <c r="O30" i="3"/>
  <c r="E30" i="3"/>
  <c r="F30" i="3" s="1"/>
  <c r="K30" i="3"/>
  <c r="D31" i="3"/>
  <c r="F29" i="3"/>
  <c r="G30" i="3" s="1"/>
  <c r="I29" i="3"/>
  <c r="F19" i="2" l="1"/>
  <c r="G19" i="2" s="1"/>
  <c r="H19" i="2"/>
  <c r="P20" i="2"/>
  <c r="N20" i="2"/>
  <c r="L30" i="3"/>
  <c r="I30" i="3"/>
  <c r="D32" i="3"/>
  <c r="H31" i="3"/>
  <c r="O31" i="3"/>
  <c r="G31" i="3"/>
  <c r="L31" i="3" s="1"/>
  <c r="E31" i="3"/>
  <c r="K31" i="3" s="1"/>
  <c r="F31" i="3"/>
  <c r="E20" i="2" l="1"/>
  <c r="O20" i="2"/>
  <c r="M21" i="2"/>
  <c r="I31" i="3"/>
  <c r="D33" i="3"/>
  <c r="O32" i="3"/>
  <c r="G32" i="3"/>
  <c r="L32" i="3" s="1"/>
  <c r="H32" i="3"/>
  <c r="E32" i="3"/>
  <c r="K32" i="3" s="1"/>
  <c r="F20" i="2" l="1"/>
  <c r="G20" i="2" s="1"/>
  <c r="H20" i="2"/>
  <c r="E21" i="2"/>
  <c r="P21" i="2"/>
  <c r="N21" i="2"/>
  <c r="I32" i="3"/>
  <c r="F32" i="3"/>
  <c r="G33" i="3" s="1"/>
  <c r="E33" i="3"/>
  <c r="F33" i="3" s="1"/>
  <c r="O33" i="3"/>
  <c r="D34" i="3"/>
  <c r="H33" i="3"/>
  <c r="F21" i="2" l="1"/>
  <c r="H21" i="2"/>
  <c r="K33" i="3"/>
  <c r="O21" i="2"/>
  <c r="M22" i="2"/>
  <c r="L33" i="3"/>
  <c r="I33" i="3"/>
  <c r="H34" i="3"/>
  <c r="O34" i="3"/>
  <c r="G34" i="3"/>
  <c r="L34" i="3" s="1"/>
  <c r="E34" i="3"/>
  <c r="F34" i="3" s="1"/>
  <c r="D35" i="3"/>
  <c r="G21" i="2" l="1"/>
  <c r="E22" i="2"/>
  <c r="K34" i="3"/>
  <c r="P22" i="2"/>
  <c r="N22" i="2"/>
  <c r="D36" i="3"/>
  <c r="H35" i="3"/>
  <c r="O35" i="3"/>
  <c r="G35" i="3"/>
  <c r="L35" i="3" s="1"/>
  <c r="E35" i="3"/>
  <c r="F35" i="3" s="1"/>
  <c r="I34" i="3"/>
  <c r="F22" i="2" l="1"/>
  <c r="H22" i="2"/>
  <c r="K35" i="3"/>
  <c r="O22" i="2"/>
  <c r="M23" i="2"/>
  <c r="D37" i="3"/>
  <c r="O36" i="3"/>
  <c r="G36" i="3"/>
  <c r="L36" i="3" s="1"/>
  <c r="E36" i="3"/>
  <c r="K36" i="3" s="1"/>
  <c r="F36" i="3"/>
  <c r="H36" i="3"/>
  <c r="I35" i="3"/>
  <c r="G22" i="2" l="1"/>
  <c r="E23" i="2"/>
  <c r="N23" i="2"/>
  <c r="P23" i="2"/>
  <c r="I36" i="3"/>
  <c r="E37" i="3"/>
  <c r="K37" i="3" s="1"/>
  <c r="H37" i="3"/>
  <c r="G37" i="3"/>
  <c r="L37" i="3" s="1"/>
  <c r="D38" i="3"/>
  <c r="O37" i="3"/>
  <c r="F23" i="2" l="1"/>
  <c r="G23" i="2" s="1"/>
  <c r="E24" i="2"/>
  <c r="H23" i="2"/>
  <c r="F37" i="3"/>
  <c r="G38" i="3" s="1"/>
  <c r="L38" i="3" s="1"/>
  <c r="O23" i="2"/>
  <c r="M24" i="2"/>
  <c r="I37" i="3"/>
  <c r="H38" i="3"/>
  <c r="O38" i="3"/>
  <c r="E38" i="3"/>
  <c r="F38" i="3" s="1"/>
  <c r="D39" i="3"/>
  <c r="F24" i="2" l="1"/>
  <c r="G24" i="2" s="1"/>
  <c r="H24" i="2"/>
  <c r="K38" i="3"/>
  <c r="N24" i="2"/>
  <c r="O24" i="2" s="1"/>
  <c r="P24" i="2"/>
  <c r="I38" i="3"/>
  <c r="D40" i="3"/>
  <c r="H39" i="3"/>
  <c r="O39" i="3"/>
  <c r="G39" i="3"/>
  <c r="L39" i="3" s="1"/>
  <c r="E39" i="3"/>
  <c r="K39" i="3" s="1"/>
  <c r="E25" i="2" l="1"/>
  <c r="F39" i="3"/>
  <c r="M25" i="2"/>
  <c r="I39" i="3"/>
  <c r="D41" i="3"/>
  <c r="O40" i="3"/>
  <c r="G40" i="3"/>
  <c r="L40" i="3" s="1"/>
  <c r="H40" i="3"/>
  <c r="E40" i="3"/>
  <c r="K40" i="3" s="1"/>
  <c r="F25" i="2" l="1"/>
  <c r="G25" i="2" s="1"/>
  <c r="H25" i="2"/>
  <c r="E26" i="2"/>
  <c r="N25" i="2"/>
  <c r="O25" i="2" s="1"/>
  <c r="P25" i="2"/>
  <c r="I40" i="3"/>
  <c r="E41" i="3"/>
  <c r="F41" i="3" s="1"/>
  <c r="H41" i="3"/>
  <c r="D42" i="3"/>
  <c r="O41" i="3"/>
  <c r="F40" i="3"/>
  <c r="H26" i="2" l="1"/>
  <c r="F26" i="2"/>
  <c r="M26" i="2"/>
  <c r="K41" i="3"/>
  <c r="G41" i="3"/>
  <c r="G42" i="3" s="1"/>
  <c r="L42" i="3" s="1"/>
  <c r="H42" i="3"/>
  <c r="O42" i="3"/>
  <c r="E42" i="3"/>
  <c r="F42" i="3" s="1"/>
  <c r="D43" i="3"/>
  <c r="G26" i="2" l="1"/>
  <c r="E27" i="2"/>
  <c r="K42" i="3"/>
  <c r="P26" i="2"/>
  <c r="N26" i="2"/>
  <c r="O26" i="2" s="1"/>
  <c r="D44" i="3"/>
  <c r="H43" i="3"/>
  <c r="O43" i="3"/>
  <c r="G43" i="3"/>
  <c r="L43" i="3" s="1"/>
  <c r="E43" i="3"/>
  <c r="K43" i="3" s="1"/>
  <c r="F43" i="3"/>
  <c r="L41" i="3"/>
  <c r="I41" i="3"/>
  <c r="I42" i="3"/>
  <c r="F27" i="2" l="1"/>
  <c r="G27" i="2" s="1"/>
  <c r="H27" i="2"/>
  <c r="M27" i="2"/>
  <c r="I43" i="3"/>
  <c r="D45" i="3"/>
  <c r="O44" i="3"/>
  <c r="G44" i="3"/>
  <c r="L44" i="3" s="1"/>
  <c r="H44" i="3"/>
  <c r="E44" i="3"/>
  <c r="K44" i="3" s="1"/>
  <c r="E28" i="2" l="1"/>
  <c r="F44" i="3"/>
  <c r="P27" i="2"/>
  <c r="N27" i="2"/>
  <c r="O27" i="2" s="1"/>
  <c r="I44" i="3"/>
  <c r="F45" i="3"/>
  <c r="E45" i="3"/>
  <c r="K45" i="3"/>
  <c r="H45" i="3"/>
  <c r="D46" i="3"/>
  <c r="O45" i="3"/>
  <c r="G45" i="3"/>
  <c r="L45" i="3" s="1"/>
  <c r="M28" i="2" l="1"/>
  <c r="P28" i="2" s="1"/>
  <c r="H28" i="2"/>
  <c r="F28" i="2"/>
  <c r="G28" i="2" s="1"/>
  <c r="E29" i="2"/>
  <c r="I45" i="3"/>
  <c r="H46" i="3"/>
  <c r="O46" i="3"/>
  <c r="G46" i="3"/>
  <c r="L46" i="3" s="1"/>
  <c r="E46" i="3"/>
  <c r="F46" i="3" s="1"/>
  <c r="D47" i="3"/>
  <c r="N28" i="2" l="1"/>
  <c r="O28" i="2" s="1"/>
  <c r="F29" i="2"/>
  <c r="G29" i="2" s="1"/>
  <c r="H29" i="2"/>
  <c r="E30" i="2"/>
  <c r="K46" i="3"/>
  <c r="M29" i="2"/>
  <c r="I46" i="3"/>
  <c r="D48" i="3"/>
  <c r="H47" i="3"/>
  <c r="O47" i="3"/>
  <c r="G47" i="3"/>
  <c r="L47" i="3" s="1"/>
  <c r="E47" i="3"/>
  <c r="K47" i="3" s="1"/>
  <c r="F30" i="2" l="1"/>
  <c r="G30" i="2" s="1"/>
  <c r="H30" i="2"/>
  <c r="F47" i="3"/>
  <c r="G48" i="3" s="1"/>
  <c r="L48" i="3" s="1"/>
  <c r="P29" i="2"/>
  <c r="N29" i="2"/>
  <c r="O29" i="2" s="1"/>
  <c r="D49" i="3"/>
  <c r="O48" i="3"/>
  <c r="H48" i="3"/>
  <c r="E48" i="3"/>
  <c r="F48" i="3" s="1"/>
  <c r="I47" i="3"/>
  <c r="M30" i="2" l="1"/>
  <c r="E31" i="2"/>
  <c r="N30" i="2"/>
  <c r="O30" i="2" s="1"/>
  <c r="P30" i="2"/>
  <c r="E49" i="3"/>
  <c r="F49" i="3" s="1"/>
  <c r="K49" i="3"/>
  <c r="H49" i="3"/>
  <c r="G49" i="3"/>
  <c r="L49" i="3" s="1"/>
  <c r="O49" i="3"/>
  <c r="D50" i="3"/>
  <c r="K48" i="3"/>
  <c r="I48" i="3"/>
  <c r="H31" i="2" l="1"/>
  <c r="F31" i="2"/>
  <c r="G31" i="2" s="1"/>
  <c r="E32" i="2"/>
  <c r="M31" i="2"/>
  <c r="I49" i="3"/>
  <c r="H50" i="3"/>
  <c r="O50" i="3"/>
  <c r="G50" i="3"/>
  <c r="L50" i="3" s="1"/>
  <c r="E50" i="3"/>
  <c r="F50" i="3" s="1"/>
  <c r="D51" i="3"/>
  <c r="H32" i="2" l="1"/>
  <c r="F32" i="2"/>
  <c r="G32" i="2" s="1"/>
  <c r="K50" i="3"/>
  <c r="P31" i="2"/>
  <c r="N31" i="2"/>
  <c r="O31" i="2" s="1"/>
  <c r="I50" i="3"/>
  <c r="D52" i="3"/>
  <c r="H51" i="3"/>
  <c r="O51" i="3"/>
  <c r="G51" i="3"/>
  <c r="L51" i="3" s="1"/>
  <c r="E51" i="3"/>
  <c r="K51" i="3" s="1"/>
  <c r="M32" i="2" l="1"/>
  <c r="E33" i="2"/>
  <c r="F51" i="3"/>
  <c r="N32" i="2"/>
  <c r="O32" i="2" s="1"/>
  <c r="P32" i="2"/>
  <c r="I51" i="3"/>
  <c r="D53" i="3"/>
  <c r="O52" i="3"/>
  <c r="G52" i="3"/>
  <c r="L52" i="3" s="1"/>
  <c r="E52" i="3"/>
  <c r="F52" i="3" s="1"/>
  <c r="H52" i="3"/>
  <c r="H33" i="2" l="1"/>
  <c r="F33" i="2"/>
  <c r="G33" i="2" s="1"/>
  <c r="E34" i="2"/>
  <c r="M33" i="2"/>
  <c r="I52" i="3"/>
  <c r="E53" i="3"/>
  <c r="F53" i="3" s="1"/>
  <c r="K53" i="3"/>
  <c r="H53" i="3"/>
  <c r="D54" i="3"/>
  <c r="O53" i="3"/>
  <c r="G53" i="3"/>
  <c r="L53" i="3" s="1"/>
  <c r="K52" i="3"/>
  <c r="F34" i="2" l="1"/>
  <c r="G34" i="2" s="1"/>
  <c r="H34" i="2"/>
  <c r="N33" i="2"/>
  <c r="O33" i="2" s="1"/>
  <c r="P33" i="2"/>
  <c r="M34" i="2"/>
  <c r="I53" i="3"/>
  <c r="H54" i="3"/>
  <c r="O54" i="3"/>
  <c r="G54" i="3"/>
  <c r="L54" i="3" s="1"/>
  <c r="E54" i="3"/>
  <c r="F54" i="3" s="1"/>
  <c r="K54" i="3"/>
  <c r="D55" i="3"/>
  <c r="E35" i="2" l="1"/>
  <c r="I54" i="3"/>
  <c r="N34" i="2"/>
  <c r="O34" i="2" s="1"/>
  <c r="P34" i="2"/>
  <c r="D56" i="3"/>
  <c r="H55" i="3"/>
  <c r="O55" i="3"/>
  <c r="G55" i="3"/>
  <c r="L55" i="3" s="1"/>
  <c r="E55" i="3"/>
  <c r="F55" i="3" s="1"/>
  <c r="K55" i="3"/>
  <c r="F35" i="2" l="1"/>
  <c r="G35" i="2" s="1"/>
  <c r="H35" i="2"/>
  <c r="E36" i="2"/>
  <c r="M35" i="2"/>
  <c r="I55" i="3"/>
  <c r="D57" i="3"/>
  <c r="O56" i="3"/>
  <c r="G56" i="3"/>
  <c r="L56" i="3" s="1"/>
  <c r="H56" i="3"/>
  <c r="E56" i="3"/>
  <c r="F56" i="3" s="1"/>
  <c r="F36" i="2" l="1"/>
  <c r="G36" i="2" s="1"/>
  <c r="H36" i="2"/>
  <c r="E37" i="2"/>
  <c r="N35" i="2"/>
  <c r="O35" i="2" s="1"/>
  <c r="P35" i="2"/>
  <c r="M36" i="2"/>
  <c r="I56" i="3"/>
  <c r="E57" i="3"/>
  <c r="F57" i="3" s="1"/>
  <c r="H57" i="3"/>
  <c r="D58" i="3"/>
  <c r="O57" i="3"/>
  <c r="G57" i="3"/>
  <c r="L57" i="3" s="1"/>
  <c r="K56" i="3"/>
  <c r="H37" i="2" l="1"/>
  <c r="F37" i="2"/>
  <c r="G37" i="2" s="1"/>
  <c r="P36" i="2"/>
  <c r="N36" i="2"/>
  <c r="I57" i="3"/>
  <c r="K57" i="3"/>
  <c r="D59" i="3"/>
  <c r="H58" i="3"/>
  <c r="O58" i="3"/>
  <c r="G58" i="3"/>
  <c r="L58" i="3" s="1"/>
  <c r="E58" i="3"/>
  <c r="K58" i="3" s="1"/>
  <c r="E38" i="2" l="1"/>
  <c r="H38" i="2"/>
  <c r="F38" i="2"/>
  <c r="G38" i="2" s="1"/>
  <c r="O36" i="2"/>
  <c r="M37" i="2"/>
  <c r="I58" i="3"/>
  <c r="F58" i="3"/>
  <c r="G59" i="3" s="1"/>
  <c r="L59" i="3" s="1"/>
  <c r="D60" i="3"/>
  <c r="H59" i="3"/>
  <c r="O59" i="3"/>
  <c r="F59" i="3"/>
  <c r="E59" i="3"/>
  <c r="K59" i="3" s="1"/>
  <c r="E39" i="2" l="1"/>
  <c r="P37" i="2"/>
  <c r="N37" i="2"/>
  <c r="I59" i="3"/>
  <c r="F60" i="3"/>
  <c r="E60" i="3"/>
  <c r="K60" i="3"/>
  <c r="D61" i="3"/>
  <c r="H60" i="3"/>
  <c r="G60" i="3"/>
  <c r="L60" i="3" s="1"/>
  <c r="O60" i="3"/>
  <c r="H39" i="2" l="1"/>
  <c r="F39" i="2"/>
  <c r="G39" i="2" s="1"/>
  <c r="O37" i="2"/>
  <c r="M38" i="2"/>
  <c r="I60" i="3"/>
  <c r="H61" i="3"/>
  <c r="O61" i="3"/>
  <c r="G61" i="3"/>
  <c r="L61" i="3" s="1"/>
  <c r="E61" i="3"/>
  <c r="F61" i="3" s="1"/>
  <c r="D62" i="3"/>
  <c r="E40" i="2" l="1"/>
  <c r="P38" i="2"/>
  <c r="N38" i="2"/>
  <c r="K61" i="3"/>
  <c r="I61" i="3"/>
  <c r="D63" i="3"/>
  <c r="H62" i="3"/>
  <c r="O62" i="3"/>
  <c r="G62" i="3"/>
  <c r="L62" i="3" s="1"/>
  <c r="E62" i="3"/>
  <c r="F62" i="3" s="1"/>
  <c r="K62" i="3"/>
  <c r="H40" i="2" l="1"/>
  <c r="F40" i="2"/>
  <c r="G40" i="2" s="1"/>
  <c r="E41" i="2"/>
  <c r="O38" i="2"/>
  <c r="M39" i="2"/>
  <c r="I62" i="3"/>
  <c r="D64" i="3"/>
  <c r="H63" i="3"/>
  <c r="O63" i="3"/>
  <c r="G63" i="3"/>
  <c r="L63" i="3" s="1"/>
  <c r="E63" i="3"/>
  <c r="K63" i="3" s="1"/>
  <c r="H41" i="2" l="1"/>
  <c r="F41" i="2"/>
  <c r="G41" i="2" s="1"/>
  <c r="P39" i="2"/>
  <c r="N39" i="2"/>
  <c r="O39" i="2" s="1"/>
  <c r="I63" i="3"/>
  <c r="F63" i="3"/>
  <c r="G64" i="3" s="1"/>
  <c r="E64" i="3"/>
  <c r="F64" i="3" s="1"/>
  <c r="D65" i="3"/>
  <c r="O64" i="3"/>
  <c r="H64" i="3"/>
  <c r="E42" i="2" l="1"/>
  <c r="M40" i="2"/>
  <c r="L64" i="3"/>
  <c r="I64" i="3"/>
  <c r="H65" i="3"/>
  <c r="O65" i="3"/>
  <c r="G65" i="3"/>
  <c r="L65" i="3" s="1"/>
  <c r="E65" i="3"/>
  <c r="F65" i="3" s="1"/>
  <c r="K65" i="3"/>
  <c r="D66" i="3"/>
  <c r="K64" i="3"/>
  <c r="H42" i="2" l="1"/>
  <c r="F42" i="2"/>
  <c r="G42" i="2" s="1"/>
  <c r="E43" i="2"/>
  <c r="P40" i="2"/>
  <c r="N40" i="2"/>
  <c r="O40" i="2" s="1"/>
  <c r="D67" i="3"/>
  <c r="H66" i="3"/>
  <c r="O66" i="3"/>
  <c r="G66" i="3"/>
  <c r="L66" i="3" s="1"/>
  <c r="E66" i="3"/>
  <c r="F66" i="3" s="1"/>
  <c r="K66" i="3"/>
  <c r="I65" i="3"/>
  <c r="M41" i="2" l="1"/>
  <c r="H43" i="2"/>
  <c r="F43" i="2"/>
  <c r="G43" i="2" s="1"/>
  <c r="E44" i="2"/>
  <c r="N41" i="2"/>
  <c r="P41" i="2"/>
  <c r="I66" i="3"/>
  <c r="D68" i="3"/>
  <c r="H67" i="3"/>
  <c r="O67" i="3"/>
  <c r="G67" i="3"/>
  <c r="L67" i="3" s="1"/>
  <c r="E67" i="3"/>
  <c r="K67" i="3" s="1"/>
  <c r="F44" i="2" l="1"/>
  <c r="G44" i="2" s="1"/>
  <c r="H44" i="2"/>
  <c r="E45" i="2"/>
  <c r="O41" i="2"/>
  <c r="M42" i="2"/>
  <c r="E68" i="3"/>
  <c r="F68" i="3" s="1"/>
  <c r="K68" i="3"/>
  <c r="D69" i="3"/>
  <c r="O68" i="3"/>
  <c r="H68" i="3"/>
  <c r="F67" i="3"/>
  <c r="I67" i="3"/>
  <c r="F45" i="2" l="1"/>
  <c r="G45" i="2" s="1"/>
  <c r="E46" i="2"/>
  <c r="H45" i="2"/>
  <c r="N42" i="2"/>
  <c r="P42" i="2"/>
  <c r="H69" i="3"/>
  <c r="O69" i="3"/>
  <c r="F69" i="3"/>
  <c r="E69" i="3"/>
  <c r="K69" i="3"/>
  <c r="D70" i="3"/>
  <c r="G68" i="3"/>
  <c r="H46" i="2" l="1"/>
  <c r="F46" i="2"/>
  <c r="G46" i="2" s="1"/>
  <c r="E47" i="2"/>
  <c r="O42" i="2"/>
  <c r="M43" i="2"/>
  <c r="L68" i="3"/>
  <c r="I68" i="3"/>
  <c r="D71" i="3"/>
  <c r="H70" i="3"/>
  <c r="O70" i="3"/>
  <c r="E70" i="3"/>
  <c r="F70" i="3" s="1"/>
  <c r="K70" i="3"/>
  <c r="G69" i="3"/>
  <c r="H47" i="2" l="1"/>
  <c r="F47" i="2"/>
  <c r="G47" i="2" s="1"/>
  <c r="E48" i="2"/>
  <c r="N43" i="2"/>
  <c r="O43" i="2" s="1"/>
  <c r="P43" i="2"/>
  <c r="D72" i="3"/>
  <c r="H71" i="3"/>
  <c r="O71" i="3"/>
  <c r="E71" i="3"/>
  <c r="K71" i="3" s="1"/>
  <c r="L69" i="3"/>
  <c r="I69" i="3"/>
  <c r="G70" i="3"/>
  <c r="G71" i="3" s="1"/>
  <c r="L71" i="3" s="1"/>
  <c r="F48" i="2" l="1"/>
  <c r="G48" i="2" s="1"/>
  <c r="H48" i="2"/>
  <c r="E49" i="2"/>
  <c r="M44" i="2"/>
  <c r="I71" i="3"/>
  <c r="L70" i="3"/>
  <c r="I70" i="3"/>
  <c r="F72" i="3"/>
  <c r="E72" i="3"/>
  <c r="K72" i="3"/>
  <c r="D73" i="3"/>
  <c r="O72" i="3"/>
  <c r="H72" i="3"/>
  <c r="F71" i="3"/>
  <c r="G72" i="3" s="1"/>
  <c r="F49" i="2" l="1"/>
  <c r="G49" i="2" s="1"/>
  <c r="H49" i="2"/>
  <c r="E50" i="2"/>
  <c r="P44" i="2"/>
  <c r="N44" i="2"/>
  <c r="O44" i="2" s="1"/>
  <c r="L72" i="3"/>
  <c r="I72" i="3"/>
  <c r="H73" i="3"/>
  <c r="O73" i="3"/>
  <c r="G73" i="3"/>
  <c r="L73" i="3" s="1"/>
  <c r="F73" i="3"/>
  <c r="E73" i="3"/>
  <c r="K73" i="3"/>
  <c r="M73" i="3" s="1"/>
  <c r="N73" i="3" s="1"/>
  <c r="D74" i="3"/>
  <c r="M45" i="2" l="1"/>
  <c r="F50" i="2"/>
  <c r="H50" i="2"/>
  <c r="P45" i="2"/>
  <c r="N45" i="2"/>
  <c r="O45" i="2" s="1"/>
  <c r="M46" i="2"/>
  <c r="I73" i="3"/>
  <c r="M72" i="3"/>
  <c r="J74" i="3"/>
  <c r="D75" i="3"/>
  <c r="I74" i="3"/>
  <c r="H74" i="3"/>
  <c r="P74" i="3"/>
  <c r="G74" i="3"/>
  <c r="L74" i="3" s="1"/>
  <c r="O74" i="3"/>
  <c r="F74" i="3"/>
  <c r="N74" i="3"/>
  <c r="E74" i="3"/>
  <c r="K74" i="3"/>
  <c r="G50" i="2" l="1"/>
  <c r="E51" i="2"/>
  <c r="N46" i="2"/>
  <c r="O46" i="2" s="1"/>
  <c r="P46" i="2"/>
  <c r="M47" i="2"/>
  <c r="N75" i="3"/>
  <c r="E75" i="3"/>
  <c r="K75" i="3"/>
  <c r="J75" i="3"/>
  <c r="D76" i="3"/>
  <c r="I75" i="3"/>
  <c r="H75" i="3"/>
  <c r="P75" i="3"/>
  <c r="O75" i="3"/>
  <c r="F75" i="3"/>
  <c r="G75" i="3"/>
  <c r="L75" i="3" s="1"/>
  <c r="N72" i="3"/>
  <c r="M71" i="3"/>
  <c r="Q74" i="3"/>
  <c r="F51" i="2" l="1"/>
  <c r="H51" i="2"/>
  <c r="N47" i="2"/>
  <c r="O47" i="2" s="1"/>
  <c r="P47" i="2"/>
  <c r="N71" i="3"/>
  <c r="M70" i="3"/>
  <c r="H76" i="3"/>
  <c r="P76" i="3"/>
  <c r="G76" i="3"/>
  <c r="L76" i="3" s="1"/>
  <c r="O76" i="3"/>
  <c r="F76" i="3"/>
  <c r="N76" i="3"/>
  <c r="E76" i="3"/>
  <c r="K76" i="3"/>
  <c r="J76" i="3"/>
  <c r="I76" i="3"/>
  <c r="D77" i="3"/>
  <c r="Q75" i="3"/>
  <c r="M48" i="2" l="1"/>
  <c r="G51" i="2"/>
  <c r="E52" i="2"/>
  <c r="P48" i="2"/>
  <c r="N48" i="2"/>
  <c r="K77" i="3"/>
  <c r="J77" i="3"/>
  <c r="D78" i="3"/>
  <c r="I77" i="3"/>
  <c r="H77" i="3"/>
  <c r="P77" i="3"/>
  <c r="G77" i="3"/>
  <c r="L77" i="3" s="1"/>
  <c r="O77" i="3"/>
  <c r="F77" i="3"/>
  <c r="E77" i="3"/>
  <c r="N77" i="3"/>
  <c r="Q76" i="3"/>
  <c r="N70" i="3"/>
  <c r="M69" i="3"/>
  <c r="F52" i="2" l="1"/>
  <c r="G52" i="2" s="1"/>
  <c r="H52" i="2"/>
  <c r="O48" i="2"/>
  <c r="M49" i="2"/>
  <c r="Q77" i="3"/>
  <c r="O78" i="3"/>
  <c r="F78" i="3"/>
  <c r="N78" i="3"/>
  <c r="E78" i="3"/>
  <c r="K78" i="3"/>
  <c r="J78" i="3"/>
  <c r="D79" i="3"/>
  <c r="I78" i="3"/>
  <c r="P78" i="3"/>
  <c r="H78" i="3"/>
  <c r="G78" i="3"/>
  <c r="L78" i="3" s="1"/>
  <c r="N69" i="3"/>
  <c r="M68" i="3"/>
  <c r="E53" i="2" l="1"/>
  <c r="P49" i="2"/>
  <c r="N49" i="2"/>
  <c r="O49" i="2" s="1"/>
  <c r="M50" i="2"/>
  <c r="D80" i="3"/>
  <c r="I79" i="3"/>
  <c r="H79" i="3"/>
  <c r="P79" i="3"/>
  <c r="G79" i="3"/>
  <c r="L79" i="3" s="1"/>
  <c r="O79" i="3"/>
  <c r="F79" i="3"/>
  <c r="N79" i="3"/>
  <c r="E79" i="3"/>
  <c r="K79" i="3"/>
  <c r="J79" i="3"/>
  <c r="Q78" i="3"/>
  <c r="N68" i="3"/>
  <c r="M67" i="3"/>
  <c r="H53" i="2" l="1"/>
  <c r="F53" i="2"/>
  <c r="G53" i="2" s="1"/>
  <c r="E54" i="2"/>
  <c r="Q79" i="3"/>
  <c r="P50" i="2"/>
  <c r="N50" i="2"/>
  <c r="O50" i="2" s="1"/>
  <c r="M51" i="2"/>
  <c r="N51" i="2" s="1"/>
  <c r="O51" i="2" s="1"/>
  <c r="M66" i="3"/>
  <c r="N67" i="3"/>
  <c r="K80" i="3"/>
  <c r="J80" i="3"/>
  <c r="D81" i="3"/>
  <c r="I80" i="3"/>
  <c r="H80" i="3"/>
  <c r="P80" i="3"/>
  <c r="G80" i="3"/>
  <c r="L80" i="3" s="1"/>
  <c r="O80" i="3"/>
  <c r="N80" i="3"/>
  <c r="E80" i="3"/>
  <c r="F80" i="3"/>
  <c r="P51" i="2" l="1"/>
  <c r="F54" i="2"/>
  <c r="G54" i="2" s="1"/>
  <c r="H54" i="2"/>
  <c r="E55" i="2"/>
  <c r="Q80" i="3"/>
  <c r="P81" i="3"/>
  <c r="G81" i="3"/>
  <c r="L81" i="3" s="1"/>
  <c r="O81" i="3"/>
  <c r="F81" i="3"/>
  <c r="N81" i="3"/>
  <c r="E81" i="3"/>
  <c r="K81" i="3"/>
  <c r="J81" i="3"/>
  <c r="I81" i="3"/>
  <c r="H81" i="3"/>
  <c r="D82" i="3"/>
  <c r="M65" i="3"/>
  <c r="N66" i="3"/>
  <c r="M52" i="2"/>
  <c r="H55" i="2" l="1"/>
  <c r="F55" i="2"/>
  <c r="Q81" i="3"/>
  <c r="J82" i="3"/>
  <c r="D83" i="3"/>
  <c r="I82" i="3"/>
  <c r="H82" i="3"/>
  <c r="P82" i="3"/>
  <c r="G82" i="3"/>
  <c r="L82" i="3" s="1"/>
  <c r="O82" i="3"/>
  <c r="F82" i="3"/>
  <c r="N82" i="3"/>
  <c r="E82" i="3"/>
  <c r="K82" i="3"/>
  <c r="N65" i="3"/>
  <c r="M64" i="3"/>
  <c r="P52" i="2"/>
  <c r="N52" i="2"/>
  <c r="O52" i="2" s="1"/>
  <c r="G55" i="2" l="1"/>
  <c r="E56" i="2"/>
  <c r="N64" i="3"/>
  <c r="M63" i="3"/>
  <c r="N83" i="3"/>
  <c r="E83" i="3"/>
  <c r="K83" i="3"/>
  <c r="J83" i="3"/>
  <c r="D84" i="3"/>
  <c r="I83" i="3"/>
  <c r="H83" i="3"/>
  <c r="P83" i="3"/>
  <c r="O83" i="3"/>
  <c r="G83" i="3"/>
  <c r="L83" i="3" s="1"/>
  <c r="F83" i="3"/>
  <c r="Q82" i="3"/>
  <c r="M53" i="2"/>
  <c r="H56" i="2" l="1"/>
  <c r="F56" i="2"/>
  <c r="G56" i="2" s="1"/>
  <c r="E57" i="2"/>
  <c r="Q83" i="3"/>
  <c r="H84" i="3"/>
  <c r="P84" i="3"/>
  <c r="G84" i="3"/>
  <c r="L84" i="3" s="1"/>
  <c r="O84" i="3"/>
  <c r="F84" i="3"/>
  <c r="N84" i="3"/>
  <c r="E84" i="3"/>
  <c r="K84" i="3"/>
  <c r="D85" i="3"/>
  <c r="J84" i="3"/>
  <c r="I84" i="3"/>
  <c r="M62" i="3"/>
  <c r="N63" i="3"/>
  <c r="P53" i="2"/>
  <c r="N53" i="2"/>
  <c r="O53" i="2" s="1"/>
  <c r="F57" i="2" l="1"/>
  <c r="G57" i="2" s="1"/>
  <c r="H57" i="2"/>
  <c r="E58" i="2"/>
  <c r="H58" i="2" s="1"/>
  <c r="Q84" i="3"/>
  <c r="M61" i="3"/>
  <c r="N62" i="3"/>
  <c r="K85" i="3"/>
  <c r="J85" i="3"/>
  <c r="D86" i="3"/>
  <c r="I85" i="3"/>
  <c r="H85" i="3"/>
  <c r="P85" i="3"/>
  <c r="G85" i="3"/>
  <c r="L85" i="3" s="1"/>
  <c r="O85" i="3"/>
  <c r="F85" i="3"/>
  <c r="N85" i="3"/>
  <c r="E85" i="3"/>
  <c r="F58" i="2"/>
  <c r="G58" i="2" s="1"/>
  <c r="M54" i="2"/>
  <c r="Q85" i="3" l="1"/>
  <c r="O86" i="3"/>
  <c r="F86" i="3"/>
  <c r="N86" i="3"/>
  <c r="E86" i="3"/>
  <c r="K86" i="3"/>
  <c r="J86" i="3"/>
  <c r="D87" i="3"/>
  <c r="I86" i="3"/>
  <c r="H86" i="3"/>
  <c r="G86" i="3"/>
  <c r="L86" i="3" s="1"/>
  <c r="P86" i="3"/>
  <c r="M60" i="3"/>
  <c r="N61" i="3"/>
  <c r="N54" i="2"/>
  <c r="O54" i="2" s="1"/>
  <c r="P54" i="2"/>
  <c r="E59" i="2"/>
  <c r="M59" i="3" l="1"/>
  <c r="N60" i="3"/>
  <c r="Q86" i="3"/>
  <c r="D88" i="3"/>
  <c r="I87" i="3"/>
  <c r="H87" i="3"/>
  <c r="P87" i="3"/>
  <c r="G87" i="3"/>
  <c r="L87" i="3" s="1"/>
  <c r="O87" i="3"/>
  <c r="F87" i="3"/>
  <c r="N87" i="3"/>
  <c r="E87" i="3"/>
  <c r="J87" i="3"/>
  <c r="K87" i="3"/>
  <c r="F59" i="2"/>
  <c r="G59" i="2" s="1"/>
  <c r="H59" i="2"/>
  <c r="M55" i="2"/>
  <c r="K88" i="3" l="1"/>
  <c r="J88" i="3"/>
  <c r="D89" i="3"/>
  <c r="I88" i="3"/>
  <c r="H88" i="3"/>
  <c r="P88" i="3"/>
  <c r="G88" i="3"/>
  <c r="L88" i="3" s="1"/>
  <c r="O88" i="3"/>
  <c r="N88" i="3"/>
  <c r="F88" i="3"/>
  <c r="E88" i="3"/>
  <c r="Q87" i="3"/>
  <c r="N59" i="3"/>
  <c r="M58" i="3"/>
  <c r="E60" i="2"/>
  <c r="N55" i="2"/>
  <c r="O55" i="2" s="1"/>
  <c r="P55" i="2"/>
  <c r="M56" i="2" l="1"/>
  <c r="P89" i="3"/>
  <c r="G89" i="3"/>
  <c r="L89" i="3" s="1"/>
  <c r="O89" i="3"/>
  <c r="F89" i="3"/>
  <c r="N89" i="3"/>
  <c r="E89" i="3"/>
  <c r="K89" i="3"/>
  <c r="J89" i="3"/>
  <c r="I89" i="3"/>
  <c r="H89" i="3"/>
  <c r="D90" i="3"/>
  <c r="M57" i="3"/>
  <c r="N58" i="3"/>
  <c r="Q88" i="3"/>
  <c r="P56" i="2"/>
  <c r="N56" i="2"/>
  <c r="O56" i="2" s="1"/>
  <c r="M57" i="2"/>
  <c r="F60" i="2"/>
  <c r="G60" i="2" s="1"/>
  <c r="H60" i="2"/>
  <c r="E61" i="2"/>
  <c r="Q89" i="3" l="1"/>
  <c r="J90" i="3"/>
  <c r="D91" i="3"/>
  <c r="I90" i="3"/>
  <c r="H90" i="3"/>
  <c r="P90" i="3"/>
  <c r="G90" i="3"/>
  <c r="L90" i="3" s="1"/>
  <c r="O90" i="3"/>
  <c r="F90" i="3"/>
  <c r="N90" i="3"/>
  <c r="E90" i="3"/>
  <c r="K90" i="3"/>
  <c r="M56" i="3"/>
  <c r="N57" i="3"/>
  <c r="H61" i="2"/>
  <c r="F61" i="2"/>
  <c r="G61" i="2" s="1"/>
  <c r="N57" i="2"/>
  <c r="O57" i="2" s="1"/>
  <c r="P57" i="2"/>
  <c r="E62" i="2" l="1"/>
  <c r="M55" i="3"/>
  <c r="N56" i="3"/>
  <c r="N91" i="3"/>
  <c r="E91" i="3"/>
  <c r="K91" i="3"/>
  <c r="J91" i="3"/>
  <c r="D92" i="3"/>
  <c r="I91" i="3"/>
  <c r="H91" i="3"/>
  <c r="G91" i="3"/>
  <c r="L91" i="3" s="1"/>
  <c r="F91" i="3"/>
  <c r="P91" i="3"/>
  <c r="O91" i="3"/>
  <c r="Q90" i="3"/>
  <c r="M58" i="2"/>
  <c r="F62" i="2"/>
  <c r="G62" i="2" s="1"/>
  <c r="H62" i="2"/>
  <c r="H92" i="3" l="1"/>
  <c r="P92" i="3"/>
  <c r="G92" i="3"/>
  <c r="L92" i="3" s="1"/>
  <c r="O92" i="3"/>
  <c r="F92" i="3"/>
  <c r="N92" i="3"/>
  <c r="E92" i="3"/>
  <c r="K92" i="3"/>
  <c r="D93" i="3"/>
  <c r="I92" i="3"/>
  <c r="J92" i="3"/>
  <c r="Q91" i="3"/>
  <c r="M54" i="3"/>
  <c r="N55" i="3"/>
  <c r="E63" i="2"/>
  <c r="P58" i="2"/>
  <c r="N58" i="2"/>
  <c r="O58" i="2" s="1"/>
  <c r="M59" i="2" l="1"/>
  <c r="Q92" i="3"/>
  <c r="N54" i="3"/>
  <c r="M53" i="3"/>
  <c r="K93" i="3"/>
  <c r="J93" i="3"/>
  <c r="D94" i="3"/>
  <c r="I93" i="3"/>
  <c r="H93" i="3"/>
  <c r="P93" i="3"/>
  <c r="G93" i="3"/>
  <c r="L93" i="3" s="1"/>
  <c r="O93" i="3"/>
  <c r="F93" i="3"/>
  <c r="N93" i="3"/>
  <c r="E93" i="3"/>
  <c r="H63" i="2"/>
  <c r="F63" i="2"/>
  <c r="G63" i="2" s="1"/>
  <c r="N59" i="2"/>
  <c r="O59" i="2" s="1"/>
  <c r="P59" i="2"/>
  <c r="E64" i="2" l="1"/>
  <c r="M60" i="2"/>
  <c r="N60" i="2" s="1"/>
  <c r="O60" i="2" s="1"/>
  <c r="O94" i="3"/>
  <c r="F94" i="3"/>
  <c r="N94" i="3"/>
  <c r="E94" i="3"/>
  <c r="K94" i="3"/>
  <c r="J94" i="3"/>
  <c r="D95" i="3"/>
  <c r="I94" i="3"/>
  <c r="P94" i="3"/>
  <c r="H94" i="3"/>
  <c r="G94" i="3"/>
  <c r="L94" i="3" s="1"/>
  <c r="M52" i="3"/>
  <c r="N53" i="3"/>
  <c r="Q93" i="3"/>
  <c r="F64" i="2"/>
  <c r="G64" i="2" s="1"/>
  <c r="H64" i="2"/>
  <c r="P60" i="2" l="1"/>
  <c r="Q94" i="3"/>
  <c r="D96" i="3"/>
  <c r="I95" i="3"/>
  <c r="H95" i="3"/>
  <c r="P95" i="3"/>
  <c r="G95" i="3"/>
  <c r="L95" i="3" s="1"/>
  <c r="O95" i="3"/>
  <c r="F95" i="3"/>
  <c r="N95" i="3"/>
  <c r="E95" i="3"/>
  <c r="K95" i="3"/>
  <c r="J95" i="3"/>
  <c r="M51" i="3"/>
  <c r="N52" i="3"/>
  <c r="M61" i="2"/>
  <c r="E65" i="2"/>
  <c r="Q95" i="3" l="1"/>
  <c r="M50" i="3"/>
  <c r="N51" i="3"/>
  <c r="K96" i="3"/>
  <c r="J96" i="3"/>
  <c r="D97" i="3"/>
  <c r="I96" i="3"/>
  <c r="H96" i="3"/>
  <c r="P96" i="3"/>
  <c r="G96" i="3"/>
  <c r="L96" i="3" s="1"/>
  <c r="F96" i="3"/>
  <c r="E96" i="3"/>
  <c r="O96" i="3"/>
  <c r="N96" i="3"/>
  <c r="H65" i="2"/>
  <c r="F65" i="2"/>
  <c r="G65" i="2" s="1"/>
  <c r="P61" i="2"/>
  <c r="N61" i="2"/>
  <c r="O61" i="2" s="1"/>
  <c r="M62" i="2" l="1"/>
  <c r="E66" i="2"/>
  <c r="Q96" i="3"/>
  <c r="P97" i="3"/>
  <c r="G97" i="3"/>
  <c r="L97" i="3" s="1"/>
  <c r="O97" i="3"/>
  <c r="F97" i="3"/>
  <c r="N97" i="3"/>
  <c r="E97" i="3"/>
  <c r="K97" i="3"/>
  <c r="J97" i="3"/>
  <c r="D98" i="3"/>
  <c r="H97" i="3"/>
  <c r="I97" i="3"/>
  <c r="M49" i="3"/>
  <c r="N50" i="3"/>
  <c r="N62" i="2"/>
  <c r="O62" i="2" s="1"/>
  <c r="P62" i="2"/>
  <c r="F66" i="2"/>
  <c r="G66" i="2" s="1"/>
  <c r="H66" i="2"/>
  <c r="Q97" i="3" l="1"/>
  <c r="M48" i="3"/>
  <c r="N49" i="3"/>
  <c r="J98" i="3"/>
  <c r="D99" i="3"/>
  <c r="I98" i="3"/>
  <c r="H98" i="3"/>
  <c r="P98" i="3"/>
  <c r="G98" i="3"/>
  <c r="L98" i="3" s="1"/>
  <c r="O98" i="3"/>
  <c r="F98" i="3"/>
  <c r="N98" i="3"/>
  <c r="E98" i="3"/>
  <c r="K98" i="3"/>
  <c r="M63" i="2"/>
  <c r="E67" i="2"/>
  <c r="N99" i="3" l="1"/>
  <c r="E99" i="3"/>
  <c r="K99" i="3"/>
  <c r="J99" i="3"/>
  <c r="D100" i="3"/>
  <c r="I99" i="3"/>
  <c r="H99" i="3"/>
  <c r="O99" i="3"/>
  <c r="G99" i="3"/>
  <c r="L99" i="3" s="1"/>
  <c r="F99" i="3"/>
  <c r="P99" i="3"/>
  <c r="Q98" i="3"/>
  <c r="M47" i="3"/>
  <c r="N48" i="3"/>
  <c r="H67" i="2"/>
  <c r="F67" i="2"/>
  <c r="G67" i="2" s="1"/>
  <c r="N63" i="2"/>
  <c r="O63" i="2" s="1"/>
  <c r="P63" i="2"/>
  <c r="M46" i="3" l="1"/>
  <c r="N47" i="3"/>
  <c r="H100" i="3"/>
  <c r="P100" i="3"/>
  <c r="G100" i="3"/>
  <c r="L100" i="3" s="1"/>
  <c r="O100" i="3"/>
  <c r="F100" i="3"/>
  <c r="N100" i="3"/>
  <c r="E100" i="3"/>
  <c r="K100" i="3"/>
  <c r="D101" i="3"/>
  <c r="J100" i="3"/>
  <c r="I100" i="3"/>
  <c r="Q99" i="3"/>
  <c r="M64" i="2"/>
  <c r="E68" i="2"/>
  <c r="K101" i="3" l="1"/>
  <c r="J101" i="3"/>
  <c r="D102" i="3"/>
  <c r="I101" i="3"/>
  <c r="H101" i="3"/>
  <c r="P101" i="3"/>
  <c r="G101" i="3"/>
  <c r="L101" i="3" s="1"/>
  <c r="O101" i="3"/>
  <c r="F101" i="3"/>
  <c r="E101" i="3"/>
  <c r="N101" i="3"/>
  <c r="Q100" i="3"/>
  <c r="M45" i="3"/>
  <c r="N46" i="3"/>
  <c r="F68" i="2"/>
  <c r="G68" i="2" s="1"/>
  <c r="H68" i="2"/>
  <c r="N64" i="2"/>
  <c r="O64" i="2" s="1"/>
  <c r="P64" i="2"/>
  <c r="M65" i="2" l="1"/>
  <c r="M44" i="3"/>
  <c r="N45" i="3"/>
  <c r="O102" i="3"/>
  <c r="F102" i="3"/>
  <c r="N102" i="3"/>
  <c r="E102" i="3"/>
  <c r="K102" i="3"/>
  <c r="J102" i="3"/>
  <c r="D103" i="3"/>
  <c r="I102" i="3"/>
  <c r="P102" i="3"/>
  <c r="G102" i="3"/>
  <c r="L102" i="3" s="1"/>
  <c r="H102" i="3"/>
  <c r="Q101" i="3"/>
  <c r="P65" i="2"/>
  <c r="N65" i="2"/>
  <c r="O65" i="2" s="1"/>
  <c r="E69" i="2"/>
  <c r="Q102" i="3" l="1"/>
  <c r="M66" i="2"/>
  <c r="D104" i="3"/>
  <c r="I103" i="3"/>
  <c r="H103" i="3"/>
  <c r="P103" i="3"/>
  <c r="G103" i="3"/>
  <c r="L103" i="3" s="1"/>
  <c r="O103" i="3"/>
  <c r="F103" i="3"/>
  <c r="N103" i="3"/>
  <c r="E103" i="3"/>
  <c r="K103" i="3"/>
  <c r="J103" i="3"/>
  <c r="M43" i="3"/>
  <c r="N44" i="3"/>
  <c r="H69" i="2"/>
  <c r="F69" i="2"/>
  <c r="G69" i="2" s="1"/>
  <c r="P66" i="2"/>
  <c r="N66" i="2"/>
  <c r="O66" i="2" s="1"/>
  <c r="Q103" i="3" l="1"/>
  <c r="M42" i="3"/>
  <c r="N43" i="3"/>
  <c r="K104" i="3"/>
  <c r="J104" i="3"/>
  <c r="D105" i="3"/>
  <c r="I104" i="3"/>
  <c r="H104" i="3"/>
  <c r="P104" i="3"/>
  <c r="G104" i="3"/>
  <c r="L104" i="3" s="1"/>
  <c r="N104" i="3"/>
  <c r="F104" i="3"/>
  <c r="O104" i="3"/>
  <c r="E104" i="3"/>
  <c r="E70" i="2"/>
  <c r="M67" i="2"/>
  <c r="P105" i="3" l="1"/>
  <c r="G105" i="3"/>
  <c r="L105" i="3" s="1"/>
  <c r="O105" i="3"/>
  <c r="F105" i="3"/>
  <c r="N105" i="3"/>
  <c r="E105" i="3"/>
  <c r="K105" i="3"/>
  <c r="J105" i="3"/>
  <c r="D106" i="3"/>
  <c r="I105" i="3"/>
  <c r="H105" i="3"/>
  <c r="Q104" i="3"/>
  <c r="N42" i="3"/>
  <c r="M41" i="3"/>
  <c r="N67" i="2"/>
  <c r="O67" i="2" s="1"/>
  <c r="P67" i="2"/>
  <c r="F70" i="2"/>
  <c r="G70" i="2" s="1"/>
  <c r="H70" i="2"/>
  <c r="E71" i="2"/>
  <c r="M68" i="2" l="1"/>
  <c r="Q105" i="3"/>
  <c r="N41" i="3"/>
  <c r="M40" i="3"/>
  <c r="J106" i="3"/>
  <c r="D107" i="3"/>
  <c r="I106" i="3"/>
  <c r="H106" i="3"/>
  <c r="P106" i="3"/>
  <c r="G106" i="3"/>
  <c r="L106" i="3" s="1"/>
  <c r="O106" i="3"/>
  <c r="F106" i="3"/>
  <c r="N106" i="3"/>
  <c r="E106" i="3"/>
  <c r="K106" i="3"/>
  <c r="F71" i="2"/>
  <c r="G71" i="2" s="1"/>
  <c r="H71" i="2"/>
  <c r="N68" i="2"/>
  <c r="O68" i="2" s="1"/>
  <c r="P68" i="2"/>
  <c r="E72" i="2" l="1"/>
  <c r="N107" i="3"/>
  <c r="E107" i="3"/>
  <c r="K107" i="3"/>
  <c r="J107" i="3"/>
  <c r="D108" i="3"/>
  <c r="I107" i="3"/>
  <c r="H107" i="3"/>
  <c r="P107" i="3"/>
  <c r="O107" i="3"/>
  <c r="F107" i="3"/>
  <c r="G107" i="3"/>
  <c r="L107" i="3" s="1"/>
  <c r="Q106" i="3"/>
  <c r="M39" i="3"/>
  <c r="N40" i="3"/>
  <c r="M69" i="2"/>
  <c r="F72" i="2"/>
  <c r="G72" i="2" s="1"/>
  <c r="H72" i="2"/>
  <c r="Q107" i="3" l="1"/>
  <c r="H108" i="3"/>
  <c r="P108" i="3"/>
  <c r="G108" i="3"/>
  <c r="L108" i="3" s="1"/>
  <c r="O108" i="3"/>
  <c r="F108" i="3"/>
  <c r="N108" i="3"/>
  <c r="E108" i="3"/>
  <c r="K108" i="3"/>
  <c r="J108" i="3"/>
  <c r="I108" i="3"/>
  <c r="J7" i="3"/>
  <c r="J17" i="3"/>
  <c r="J19" i="3"/>
  <c r="J18" i="3"/>
  <c r="J21" i="3"/>
  <c r="J20" i="3"/>
  <c r="J23" i="3"/>
  <c r="J22" i="3"/>
  <c r="J25" i="3"/>
  <c r="J28" i="3"/>
  <c r="J24" i="3"/>
  <c r="J26" i="3"/>
  <c r="J27" i="3"/>
  <c r="J31" i="3"/>
  <c r="J29" i="3"/>
  <c r="J30" i="3"/>
  <c r="J32" i="3"/>
  <c r="J33" i="3"/>
  <c r="J34" i="3"/>
  <c r="J35" i="3"/>
  <c r="J36" i="3"/>
  <c r="J37" i="3"/>
  <c r="J38" i="3"/>
  <c r="J40" i="3"/>
  <c r="J39" i="3"/>
  <c r="J41" i="3"/>
  <c r="J42" i="3"/>
  <c r="J43" i="3"/>
  <c r="J44" i="3"/>
  <c r="J45" i="3"/>
  <c r="J47" i="3"/>
  <c r="J46" i="3"/>
  <c r="J48" i="3"/>
  <c r="J49" i="3"/>
  <c r="J50" i="3"/>
  <c r="J51" i="3"/>
  <c r="J55" i="3"/>
  <c r="J52" i="3"/>
  <c r="J58" i="3"/>
  <c r="J53" i="3"/>
  <c r="J54" i="3"/>
  <c r="J56" i="3"/>
  <c r="J57" i="3"/>
  <c r="J59" i="3"/>
  <c r="J60" i="3"/>
  <c r="J61" i="3"/>
  <c r="J63" i="3"/>
  <c r="J62" i="3"/>
  <c r="J64" i="3"/>
  <c r="J65" i="3"/>
  <c r="J68" i="3"/>
  <c r="J67" i="3"/>
  <c r="J66" i="3"/>
  <c r="J70" i="3"/>
  <c r="J69" i="3"/>
  <c r="J72" i="3"/>
  <c r="J71" i="3"/>
  <c r="J73" i="3"/>
  <c r="M38" i="3"/>
  <c r="N39" i="3"/>
  <c r="P69" i="2"/>
  <c r="N69" i="2"/>
  <c r="O69" i="2" s="1"/>
  <c r="E73" i="2"/>
  <c r="Q108" i="3" l="1"/>
  <c r="B18" i="3"/>
  <c r="M37" i="3"/>
  <c r="N38" i="3"/>
  <c r="J4" i="3"/>
  <c r="J3" i="3"/>
  <c r="J6" i="3"/>
  <c r="J5" i="3"/>
  <c r="J9" i="3"/>
  <c r="J8" i="3"/>
  <c r="J10" i="3"/>
  <c r="J11" i="3"/>
  <c r="J12" i="3"/>
  <c r="J13" i="3"/>
  <c r="J14" i="3"/>
  <c r="J16" i="3"/>
  <c r="J15" i="3"/>
  <c r="P23" i="3"/>
  <c r="P25" i="3"/>
  <c r="P28" i="3"/>
  <c r="P26" i="3"/>
  <c r="P24" i="3"/>
  <c r="P27" i="3"/>
  <c r="P30" i="3"/>
  <c r="P29" i="3"/>
  <c r="P32" i="3"/>
  <c r="P31" i="3"/>
  <c r="P33" i="3"/>
  <c r="P34" i="3"/>
  <c r="P37" i="3"/>
  <c r="P35" i="3"/>
  <c r="P39" i="3"/>
  <c r="Q39" i="3" s="1"/>
  <c r="P36" i="3"/>
  <c r="P38" i="3"/>
  <c r="P40" i="3"/>
  <c r="Q40" i="3" s="1"/>
  <c r="P42" i="3"/>
  <c r="Q42" i="3" s="1"/>
  <c r="P41" i="3"/>
  <c r="Q41" i="3" s="1"/>
  <c r="P43" i="3"/>
  <c r="Q43" i="3" s="1"/>
  <c r="P44" i="3"/>
  <c r="Q44" i="3" s="1"/>
  <c r="P47" i="3"/>
  <c r="Q47" i="3" s="1"/>
  <c r="P45" i="3"/>
  <c r="Q45" i="3" s="1"/>
  <c r="P46" i="3"/>
  <c r="Q46" i="3" s="1"/>
  <c r="P48" i="3"/>
  <c r="Q48" i="3" s="1"/>
  <c r="P50" i="3"/>
  <c r="Q50" i="3" s="1"/>
  <c r="P49" i="3"/>
  <c r="Q49" i="3" s="1"/>
  <c r="P51" i="3"/>
  <c r="Q51" i="3" s="1"/>
  <c r="P52" i="3"/>
  <c r="Q52" i="3" s="1"/>
  <c r="P53" i="3"/>
  <c r="Q53" i="3" s="1"/>
  <c r="P54" i="3"/>
  <c r="Q54" i="3" s="1"/>
  <c r="P56" i="3"/>
  <c r="Q56" i="3" s="1"/>
  <c r="P55" i="3"/>
  <c r="Q55" i="3" s="1"/>
  <c r="P60" i="3"/>
  <c r="Q60" i="3" s="1"/>
  <c r="P57" i="3"/>
  <c r="Q57" i="3" s="1"/>
  <c r="P58" i="3"/>
  <c r="Q58" i="3" s="1"/>
  <c r="P59" i="3"/>
  <c r="Q59" i="3" s="1"/>
  <c r="P61" i="3"/>
  <c r="Q61" i="3" s="1"/>
  <c r="P62" i="3"/>
  <c r="Q62" i="3" s="1"/>
  <c r="P63" i="3"/>
  <c r="Q63" i="3" s="1"/>
  <c r="P65" i="3"/>
  <c r="Q65" i="3" s="1"/>
  <c r="P64" i="3"/>
  <c r="Q64" i="3" s="1"/>
  <c r="P66" i="3"/>
  <c r="Q66" i="3" s="1"/>
  <c r="P67" i="3"/>
  <c r="Q67" i="3" s="1"/>
  <c r="P69" i="3"/>
  <c r="Q69" i="3" s="1"/>
  <c r="P71" i="3"/>
  <c r="Q71" i="3" s="1"/>
  <c r="P68" i="3"/>
  <c r="Q68" i="3" s="1"/>
  <c r="P72" i="3"/>
  <c r="Q72" i="3" s="1"/>
  <c r="P73" i="3"/>
  <c r="Q73" i="3" s="1"/>
  <c r="P70" i="3"/>
  <c r="Q70" i="3" s="1"/>
  <c r="H73" i="2"/>
  <c r="F73" i="2"/>
  <c r="G73" i="2" s="1"/>
  <c r="M70" i="2"/>
  <c r="E74" i="2" l="1"/>
  <c r="Q38" i="3"/>
  <c r="M36" i="3"/>
  <c r="N37" i="3"/>
  <c r="Q37" i="3" s="1"/>
  <c r="F74" i="2"/>
  <c r="G74" i="2" s="1"/>
  <c r="H74" i="2"/>
  <c r="N70" i="2"/>
  <c r="O70" i="2" s="1"/>
  <c r="P70" i="2"/>
  <c r="M35" i="3" l="1"/>
  <c r="N36" i="3"/>
  <c r="Q36" i="3" s="1"/>
  <c r="M71" i="2"/>
  <c r="E75" i="2"/>
  <c r="N35" i="3" l="1"/>
  <c r="Q35" i="3" s="1"/>
  <c r="M34" i="3"/>
  <c r="H75" i="2"/>
  <c r="F75" i="2"/>
  <c r="G75" i="2" s="1"/>
  <c r="N71" i="2"/>
  <c r="O71" i="2" s="1"/>
  <c r="P71" i="2"/>
  <c r="M72" i="2" l="1"/>
  <c r="N72" i="2" s="1"/>
  <c r="O72" i="2" s="1"/>
  <c r="N34" i="3"/>
  <c r="Q34" i="3" s="1"/>
  <c r="M33" i="3"/>
  <c r="E76" i="2"/>
  <c r="M73" i="2" l="1"/>
  <c r="P72" i="2"/>
  <c r="N33" i="3"/>
  <c r="Q33" i="3" s="1"/>
  <c r="M32" i="3"/>
  <c r="P73" i="2"/>
  <c r="N73" i="2"/>
  <c r="O73" i="2" s="1"/>
  <c r="F76" i="2"/>
  <c r="G76" i="2" s="1"/>
  <c r="H76" i="2"/>
  <c r="E77" i="2" l="1"/>
  <c r="M31" i="3"/>
  <c r="N32" i="3"/>
  <c r="Q32" i="3" s="1"/>
  <c r="M74" i="2"/>
  <c r="H77" i="2"/>
  <c r="F77" i="2"/>
  <c r="G77" i="2" s="1"/>
  <c r="M30" i="3" l="1"/>
  <c r="N31" i="3"/>
  <c r="Q31" i="3" s="1"/>
  <c r="E78" i="2"/>
  <c r="N74" i="2"/>
  <c r="O74" i="2" s="1"/>
  <c r="P74" i="2"/>
  <c r="N30" i="3" l="1"/>
  <c r="Q30" i="3" s="1"/>
  <c r="M29" i="3"/>
  <c r="M75" i="2"/>
  <c r="F78" i="2"/>
  <c r="G78" i="2" s="1"/>
  <c r="H78" i="2"/>
  <c r="M28" i="3" l="1"/>
  <c r="N29" i="3"/>
  <c r="Q29" i="3" s="1"/>
  <c r="E79" i="2"/>
  <c r="N75" i="2"/>
  <c r="O75" i="2" s="1"/>
  <c r="P75" i="2"/>
  <c r="N28" i="3" l="1"/>
  <c r="Q28" i="3" s="1"/>
  <c r="M27" i="3"/>
  <c r="H79" i="2"/>
  <c r="F79" i="2"/>
  <c r="G79" i="2" s="1"/>
  <c r="M76" i="2"/>
  <c r="N27" i="3" l="1"/>
  <c r="Q27" i="3" s="1"/>
  <c r="M26" i="3"/>
  <c r="N76" i="2"/>
  <c r="O76" i="2" s="1"/>
  <c r="P76" i="2"/>
  <c r="E80" i="2"/>
  <c r="N26" i="3" l="1"/>
  <c r="Q26" i="3" s="1"/>
  <c r="M25" i="3"/>
  <c r="F80" i="2"/>
  <c r="G80" i="2" s="1"/>
  <c r="H80" i="2"/>
  <c r="M77" i="2"/>
  <c r="M24" i="3" l="1"/>
  <c r="N25" i="3"/>
  <c r="Q25" i="3" s="1"/>
  <c r="P77" i="2"/>
  <c r="N77" i="2"/>
  <c r="O77" i="2" s="1"/>
  <c r="M78" i="2"/>
  <c r="E81" i="2"/>
  <c r="M23" i="3" l="1"/>
  <c r="N24" i="3"/>
  <c r="Q24" i="3" s="1"/>
  <c r="F81" i="2"/>
  <c r="G81" i="2" s="1"/>
  <c r="H81" i="2"/>
  <c r="N78" i="2"/>
  <c r="O78" i="2" s="1"/>
  <c r="P78" i="2"/>
  <c r="E82" i="2" l="1"/>
  <c r="F82" i="2" s="1"/>
  <c r="N23" i="3"/>
  <c r="Q23" i="3" s="1"/>
  <c r="M22" i="3"/>
  <c r="M79" i="2"/>
  <c r="G82" i="2" l="1"/>
  <c r="E83" i="2"/>
  <c r="H82" i="2"/>
  <c r="N22" i="3"/>
  <c r="M21" i="3"/>
  <c r="H83" i="2"/>
  <c r="F83" i="2"/>
  <c r="G83" i="2" s="1"/>
  <c r="P79" i="2"/>
  <c r="N79" i="2"/>
  <c r="O79" i="2" s="1"/>
  <c r="N21" i="3" l="1"/>
  <c r="M20" i="3"/>
  <c r="M80" i="2"/>
  <c r="E84" i="2"/>
  <c r="N20" i="3" l="1"/>
  <c r="M19" i="3"/>
  <c r="P80" i="2"/>
  <c r="N80" i="2"/>
  <c r="O80" i="2" s="1"/>
  <c r="F84" i="2"/>
  <c r="G84" i="2" s="1"/>
  <c r="H84" i="2"/>
  <c r="M18" i="3" l="1"/>
  <c r="N19" i="3"/>
  <c r="E85" i="2"/>
  <c r="M81" i="2"/>
  <c r="N18" i="3" l="1"/>
  <c r="M17" i="3"/>
  <c r="N81" i="2"/>
  <c r="O81" i="2" s="1"/>
  <c r="M82" i="2"/>
  <c r="P81" i="2"/>
  <c r="F85" i="2"/>
  <c r="G85" i="2" s="1"/>
  <c r="H85" i="2"/>
  <c r="M16" i="3" l="1"/>
  <c r="N17" i="3"/>
  <c r="E86" i="2"/>
  <c r="N82" i="2"/>
  <c r="O82" i="2" s="1"/>
  <c r="P82" i="2"/>
  <c r="M83" i="2"/>
  <c r="N16" i="3" l="1"/>
  <c r="M15" i="3"/>
  <c r="F86" i="2"/>
  <c r="G86" i="2" s="1"/>
  <c r="H86" i="2"/>
  <c r="E87" i="2"/>
  <c r="P83" i="2"/>
  <c r="N83" i="2"/>
  <c r="O83" i="2" s="1"/>
  <c r="N15" i="3" l="1"/>
  <c r="M14" i="3"/>
  <c r="H87" i="2"/>
  <c r="F87" i="2"/>
  <c r="G87" i="2" s="1"/>
  <c r="M84" i="2"/>
  <c r="N14" i="3" l="1"/>
  <c r="M13" i="3"/>
  <c r="N84" i="2"/>
  <c r="O84" i="2" s="1"/>
  <c r="P84" i="2"/>
  <c r="E88" i="2"/>
  <c r="N13" i="3" l="1"/>
  <c r="M12" i="3"/>
  <c r="M85" i="2"/>
  <c r="F88" i="2"/>
  <c r="G88" i="2" s="1"/>
  <c r="H88" i="2"/>
  <c r="E89" i="2" l="1"/>
  <c r="N12" i="3"/>
  <c r="M11" i="3"/>
  <c r="F89" i="2"/>
  <c r="G89" i="2" s="1"/>
  <c r="H89" i="2"/>
  <c r="N85" i="2"/>
  <c r="O85" i="2" s="1"/>
  <c r="P85" i="2"/>
  <c r="N11" i="3" l="1"/>
  <c r="M10" i="3"/>
  <c r="M86" i="2"/>
  <c r="E90" i="2"/>
  <c r="M9" i="3" l="1"/>
  <c r="N10" i="3"/>
  <c r="F90" i="2"/>
  <c r="G90" i="2" s="1"/>
  <c r="H90" i="2"/>
  <c r="E91" i="2"/>
  <c r="N86" i="2"/>
  <c r="O86" i="2" s="1"/>
  <c r="P86" i="2"/>
  <c r="M87" i="2"/>
  <c r="M8" i="3" l="1"/>
  <c r="N9" i="3"/>
  <c r="H91" i="2"/>
  <c r="F91" i="2"/>
  <c r="G91" i="2" s="1"/>
  <c r="P87" i="2"/>
  <c r="N87" i="2"/>
  <c r="O87" i="2" s="1"/>
  <c r="E92" i="2" l="1"/>
  <c r="M7" i="3"/>
  <c r="N8" i="3"/>
  <c r="F92" i="2"/>
  <c r="G92" i="2" s="1"/>
  <c r="H92" i="2"/>
  <c r="M88" i="2"/>
  <c r="N7" i="3" l="1"/>
  <c r="M6" i="3"/>
  <c r="P88" i="2"/>
  <c r="N88" i="2"/>
  <c r="O88" i="2" s="1"/>
  <c r="E93" i="2"/>
  <c r="M5" i="3" l="1"/>
  <c r="N6" i="3"/>
  <c r="M89" i="2"/>
  <c r="F93" i="2"/>
  <c r="G93" i="2" s="1"/>
  <c r="H93" i="2"/>
  <c r="N5" i="3" l="1"/>
  <c r="M4" i="3"/>
  <c r="E94" i="2"/>
  <c r="N89" i="2"/>
  <c r="O89" i="2" s="1"/>
  <c r="P89" i="2"/>
  <c r="M90" i="2" l="1"/>
  <c r="M3" i="3"/>
  <c r="N3" i="3" s="1"/>
  <c r="N4" i="3"/>
  <c r="F94" i="2"/>
  <c r="G94" i="2" s="1"/>
  <c r="H94" i="2"/>
  <c r="N90" i="2"/>
  <c r="O90" i="2" s="1"/>
  <c r="P90" i="2"/>
  <c r="M91" i="2"/>
  <c r="B13" i="3" l="1"/>
  <c r="P91" i="2"/>
  <c r="N91" i="2"/>
  <c r="O91" i="2" s="1"/>
  <c r="E95" i="2"/>
  <c r="B14" i="3" l="1"/>
  <c r="H95" i="2"/>
  <c r="F95" i="2"/>
  <c r="G95" i="2" s="1"/>
  <c r="M92" i="2"/>
  <c r="E96" i="2" l="1"/>
  <c r="F96" i="2"/>
  <c r="G96" i="2" s="1"/>
  <c r="H96" i="2"/>
  <c r="N92" i="2"/>
  <c r="O92" i="2" s="1"/>
  <c r="P92" i="2"/>
  <c r="M93" i="2" l="1"/>
  <c r="E97" i="2"/>
  <c r="F97" i="2" l="1"/>
  <c r="G97" i="2" s="1"/>
  <c r="H97" i="2"/>
  <c r="N93" i="2"/>
  <c r="O93" i="2" s="1"/>
  <c r="P93" i="2"/>
  <c r="M94" i="2" l="1"/>
  <c r="E98" i="2"/>
  <c r="F98" i="2" s="1"/>
  <c r="H98" i="2"/>
  <c r="N94" i="2"/>
  <c r="O94" i="2" s="1"/>
  <c r="P94" i="2"/>
  <c r="G98" i="2" l="1"/>
  <c r="E99" i="2"/>
  <c r="H99" i="2"/>
  <c r="F99" i="2"/>
  <c r="G99" i="2" s="1"/>
  <c r="M95" i="2"/>
  <c r="E100" i="2" l="1"/>
  <c r="H100" i="2"/>
  <c r="F100" i="2"/>
  <c r="G100" i="2" s="1"/>
  <c r="P95" i="2"/>
  <c r="N95" i="2"/>
  <c r="O95" i="2" s="1"/>
  <c r="M96" i="2" l="1"/>
  <c r="E101" i="2"/>
  <c r="P96" i="2"/>
  <c r="N96" i="2"/>
  <c r="O96" i="2" s="1"/>
  <c r="F101" i="2" l="1"/>
  <c r="G101" i="2" s="1"/>
  <c r="H101" i="2"/>
  <c r="E102" i="2"/>
  <c r="M97" i="2"/>
  <c r="N97" i="2" l="1"/>
  <c r="O97" i="2" s="1"/>
  <c r="P97" i="2"/>
  <c r="F102" i="2"/>
  <c r="G102" i="2" s="1"/>
  <c r="H102" i="2"/>
  <c r="E103" i="2" l="1"/>
  <c r="H103" i="2"/>
  <c r="F103" i="2"/>
  <c r="G103" i="2" s="1"/>
  <c r="M98" i="2"/>
  <c r="P98" i="2" l="1"/>
  <c r="N98" i="2"/>
  <c r="O98" i="2" s="1"/>
  <c r="E104" i="2"/>
  <c r="M99" i="2" l="1"/>
  <c r="F104" i="2"/>
  <c r="G104" i="2" s="1"/>
  <c r="H104" i="2"/>
  <c r="N99" i="2" l="1"/>
  <c r="O99" i="2" s="1"/>
  <c r="P99" i="2"/>
  <c r="E105" i="2"/>
  <c r="M100" i="2" l="1"/>
  <c r="F105" i="2"/>
  <c r="G105" i="2" s="1"/>
  <c r="H105" i="2"/>
  <c r="E106" i="2"/>
  <c r="N100" i="2"/>
  <c r="O100" i="2" s="1"/>
  <c r="P100" i="2"/>
  <c r="F106" i="2" l="1"/>
  <c r="G106" i="2" s="1"/>
  <c r="H106" i="2"/>
  <c r="M101" i="2"/>
  <c r="E107" i="2" l="1"/>
  <c r="N101" i="2"/>
  <c r="O101" i="2" s="1"/>
  <c r="P101" i="2"/>
  <c r="H107" i="2"/>
  <c r="F107" i="2"/>
  <c r="G107" i="2" s="1"/>
  <c r="E108" i="2" l="1"/>
  <c r="M102" i="2"/>
  <c r="F108" i="2" l="1"/>
  <c r="G108" i="2" s="1"/>
  <c r="H108" i="2"/>
  <c r="P102" i="2"/>
  <c r="N102" i="2"/>
  <c r="O102" i="2" s="1"/>
  <c r="M103" i="2" l="1"/>
  <c r="E109" i="2"/>
  <c r="N103" i="2" l="1"/>
  <c r="O103" i="2" s="1"/>
  <c r="P103" i="2"/>
  <c r="F109" i="2"/>
  <c r="G109" i="2" s="1"/>
  <c r="H109" i="2"/>
  <c r="E110" i="2" l="1"/>
  <c r="F110" i="2"/>
  <c r="G110" i="2" s="1"/>
  <c r="H110" i="2"/>
  <c r="M104" i="2"/>
  <c r="E111" i="2" l="1"/>
  <c r="N104" i="2"/>
  <c r="O104" i="2" s="1"/>
  <c r="P104" i="2"/>
  <c r="M105" i="2" l="1"/>
  <c r="N105" i="2"/>
  <c r="O105" i="2" s="1"/>
  <c r="P105" i="2"/>
  <c r="M106" i="2"/>
  <c r="H111" i="2"/>
  <c r="F111" i="2"/>
  <c r="G111" i="2" s="1"/>
  <c r="P106" i="2" l="1"/>
  <c r="N106" i="2"/>
  <c r="O106" i="2" s="1"/>
  <c r="E112" i="2"/>
  <c r="M107" i="2" l="1"/>
  <c r="F112" i="2"/>
  <c r="G112" i="2" s="1"/>
  <c r="H112" i="2"/>
  <c r="N107" i="2"/>
  <c r="O107" i="2" s="1"/>
  <c r="P107" i="2"/>
  <c r="M108" i="2" l="1"/>
  <c r="E113" i="2"/>
  <c r="F113" i="2" l="1"/>
  <c r="G113" i="2" s="1"/>
  <c r="H113" i="2"/>
  <c r="N108" i="2"/>
  <c r="O108" i="2" s="1"/>
  <c r="P108" i="2"/>
  <c r="M109" i="2" l="1"/>
  <c r="N109" i="2"/>
  <c r="O109" i="2" s="1"/>
  <c r="P109" i="2"/>
  <c r="J113" i="2"/>
  <c r="J3" i="2"/>
  <c r="J4" i="2"/>
  <c r="J6" i="2"/>
  <c r="J7" i="2"/>
  <c r="J5" i="2"/>
  <c r="J8" i="2"/>
  <c r="J9" i="2"/>
  <c r="J10" i="2"/>
  <c r="J11" i="2"/>
  <c r="J13" i="2"/>
  <c r="J12" i="2"/>
  <c r="J14" i="2"/>
  <c r="J18" i="2"/>
  <c r="J16" i="2"/>
  <c r="J15" i="2"/>
  <c r="J17" i="2"/>
  <c r="J20" i="2"/>
  <c r="J19" i="2"/>
  <c r="J21" i="2"/>
  <c r="J22" i="2"/>
  <c r="J23" i="2"/>
  <c r="J24" i="2"/>
  <c r="J25" i="2"/>
  <c r="J26" i="2"/>
  <c r="J27" i="2"/>
  <c r="J28" i="2"/>
  <c r="J30" i="2"/>
  <c r="J31" i="2"/>
  <c r="J29" i="2"/>
  <c r="J33" i="2"/>
  <c r="J32" i="2"/>
  <c r="J34" i="2"/>
  <c r="J37" i="2"/>
  <c r="J35" i="2"/>
  <c r="J36" i="2"/>
  <c r="J38" i="2"/>
  <c r="J41" i="2"/>
  <c r="J39" i="2"/>
  <c r="J42" i="2"/>
  <c r="J40" i="2"/>
  <c r="J43" i="2"/>
  <c r="J44" i="2"/>
  <c r="J45" i="2"/>
  <c r="J46" i="2"/>
  <c r="J47" i="2"/>
  <c r="J48" i="2"/>
  <c r="J49" i="2"/>
  <c r="J52" i="2"/>
  <c r="J50" i="2"/>
  <c r="J51" i="2"/>
  <c r="J53" i="2"/>
  <c r="J54" i="2"/>
  <c r="J55" i="2"/>
  <c r="J57" i="2"/>
  <c r="J56" i="2"/>
  <c r="J58" i="2"/>
  <c r="J61" i="2"/>
  <c r="J59" i="2"/>
  <c r="J63" i="2"/>
  <c r="J60" i="2"/>
  <c r="J64" i="2"/>
  <c r="J62" i="2"/>
  <c r="J65" i="2"/>
  <c r="J66" i="2"/>
  <c r="J68" i="2"/>
  <c r="J67" i="2"/>
  <c r="J69" i="2"/>
  <c r="J71" i="2"/>
  <c r="J70" i="2"/>
  <c r="J72" i="2"/>
  <c r="J74" i="2"/>
  <c r="J73" i="2"/>
  <c r="J75" i="2"/>
  <c r="J76" i="2"/>
  <c r="J77" i="2"/>
  <c r="J78" i="2"/>
  <c r="J79" i="2"/>
  <c r="J80" i="2"/>
  <c r="J82" i="2"/>
  <c r="J81" i="2"/>
  <c r="J83" i="2"/>
  <c r="J84" i="2"/>
  <c r="J85" i="2"/>
  <c r="J87" i="2"/>
  <c r="J89" i="2"/>
  <c r="J86" i="2"/>
  <c r="J88" i="2"/>
  <c r="J90" i="2"/>
  <c r="J91" i="2"/>
  <c r="J92" i="2"/>
  <c r="J93" i="2"/>
  <c r="J96" i="2"/>
  <c r="J94" i="2"/>
  <c r="J95" i="2"/>
  <c r="J97" i="2"/>
  <c r="J98" i="2"/>
  <c r="J100" i="2"/>
  <c r="J101" i="2"/>
  <c r="J99" i="2"/>
  <c r="J102" i="2"/>
  <c r="J103" i="2"/>
  <c r="J105" i="2"/>
  <c r="J104" i="2"/>
  <c r="J106" i="2"/>
  <c r="J107" i="2"/>
  <c r="J112" i="2"/>
  <c r="J111" i="2"/>
  <c r="J108" i="2"/>
  <c r="J109" i="2"/>
  <c r="J110" i="2"/>
  <c r="I113" i="2"/>
  <c r="I3" i="2"/>
  <c r="I5" i="2"/>
  <c r="I4" i="2"/>
  <c r="I6" i="2"/>
  <c r="I7" i="2"/>
  <c r="I8" i="2"/>
  <c r="I9" i="2"/>
  <c r="I10" i="2"/>
  <c r="I13" i="2"/>
  <c r="I11" i="2"/>
  <c r="I12" i="2"/>
  <c r="I14" i="2"/>
  <c r="I19" i="2"/>
  <c r="I15" i="2"/>
  <c r="I16" i="2"/>
  <c r="I18" i="2"/>
  <c r="I17" i="2"/>
  <c r="I21" i="2"/>
  <c r="I20" i="2"/>
  <c r="I22" i="2"/>
  <c r="I24" i="2"/>
  <c r="I25" i="2"/>
  <c r="I23" i="2"/>
  <c r="I26" i="2"/>
  <c r="I28" i="2"/>
  <c r="I27" i="2"/>
  <c r="I30" i="2"/>
  <c r="I29" i="2"/>
  <c r="I31" i="2"/>
  <c r="I33" i="2"/>
  <c r="I32" i="2"/>
  <c r="I37" i="2"/>
  <c r="I34" i="2"/>
  <c r="I35" i="2"/>
  <c r="I36" i="2"/>
  <c r="I38" i="2"/>
  <c r="B19" i="3" s="1"/>
  <c r="B20" i="3" s="1"/>
  <c r="I39" i="2"/>
  <c r="I42" i="2"/>
  <c r="I40" i="2"/>
  <c r="I41" i="2"/>
  <c r="I43" i="2"/>
  <c r="I44" i="2"/>
  <c r="I46" i="2"/>
  <c r="I45" i="2"/>
  <c r="I47" i="2"/>
  <c r="I48" i="2"/>
  <c r="I49" i="2"/>
  <c r="I50" i="2"/>
  <c r="I51" i="2"/>
  <c r="I52" i="2"/>
  <c r="I53" i="2"/>
  <c r="I54" i="2"/>
  <c r="I55" i="2"/>
  <c r="I57" i="2"/>
  <c r="I56" i="2"/>
  <c r="I58" i="2"/>
  <c r="I61" i="2"/>
  <c r="I59" i="2"/>
  <c r="I60" i="2"/>
  <c r="I63" i="2"/>
  <c r="I62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1" i="2"/>
  <c r="I80" i="2"/>
  <c r="I82" i="2"/>
  <c r="I83" i="2"/>
  <c r="I84" i="2"/>
  <c r="I85" i="2"/>
  <c r="I87" i="2"/>
  <c r="I86" i="2"/>
  <c r="I89" i="2"/>
  <c r="I90" i="2"/>
  <c r="I91" i="2"/>
  <c r="I88" i="2"/>
  <c r="I92" i="2"/>
  <c r="I94" i="2"/>
  <c r="I93" i="2"/>
  <c r="I96" i="2"/>
  <c r="I95" i="2"/>
  <c r="I97" i="2"/>
  <c r="I98" i="2"/>
  <c r="I100" i="2"/>
  <c r="I99" i="2"/>
  <c r="I103" i="2"/>
  <c r="I101" i="2"/>
  <c r="I102" i="2"/>
  <c r="I104" i="2"/>
  <c r="I106" i="2"/>
  <c r="I105" i="2"/>
  <c r="I107" i="2"/>
  <c r="I108" i="2"/>
  <c r="I109" i="2"/>
  <c r="I112" i="2"/>
  <c r="I110" i="2"/>
  <c r="I111" i="2"/>
  <c r="M110" i="2" l="1"/>
  <c r="B21" i="3"/>
  <c r="B23" i="3"/>
  <c r="P110" i="2"/>
  <c r="N110" i="2"/>
  <c r="O110" i="2" s="1"/>
  <c r="O3" i="3" l="1"/>
  <c r="B22" i="3"/>
  <c r="M111" i="2"/>
  <c r="O9" i="3" l="1"/>
  <c r="O22" i="3"/>
  <c r="P22" i="3" s="1"/>
  <c r="Q22" i="3" s="1"/>
  <c r="O12" i="3"/>
  <c r="O13" i="3"/>
  <c r="O4" i="3"/>
  <c r="O11" i="3"/>
  <c r="O19" i="3"/>
  <c r="O21" i="3"/>
  <c r="O5" i="3"/>
  <c r="O20" i="3"/>
  <c r="O10" i="3"/>
  <c r="O6" i="3"/>
  <c r="O18" i="3"/>
  <c r="O7" i="3"/>
  <c r="O16" i="3"/>
  <c r="O14" i="3"/>
  <c r="O15" i="3"/>
  <c r="O17" i="3"/>
  <c r="O8" i="3"/>
  <c r="N111" i="2"/>
  <c r="O111" i="2" s="1"/>
  <c r="P111" i="2"/>
  <c r="P20" i="3" l="1"/>
  <c r="Q20" i="3" s="1"/>
  <c r="P21" i="3"/>
  <c r="Q21" i="3" s="1"/>
  <c r="P7" i="3"/>
  <c r="Q7" i="3" s="1"/>
  <c r="P19" i="3"/>
  <c r="Q19" i="3" s="1"/>
  <c r="P16" i="3"/>
  <c r="Q16" i="3" s="1"/>
  <c r="P15" i="3"/>
  <c r="Q15" i="3" s="1"/>
  <c r="P14" i="3"/>
  <c r="Q14" i="3" s="1"/>
  <c r="P11" i="3"/>
  <c r="Q11" i="3" s="1"/>
  <c r="P18" i="3"/>
  <c r="Q18" i="3" s="1"/>
  <c r="P4" i="3"/>
  <c r="Q4" i="3" s="1"/>
  <c r="P3" i="3"/>
  <c r="Q3" i="3" s="1"/>
  <c r="P6" i="3"/>
  <c r="Q6" i="3" s="1"/>
  <c r="P13" i="3"/>
  <c r="Q13" i="3" s="1"/>
  <c r="P8" i="3"/>
  <c r="Q8" i="3" s="1"/>
  <c r="P10" i="3"/>
  <c r="Q10" i="3" s="1"/>
  <c r="P12" i="3"/>
  <c r="Q12" i="3" s="1"/>
  <c r="P17" i="3"/>
  <c r="Q17" i="3" s="1"/>
  <c r="P5" i="3"/>
  <c r="Q5" i="3" s="1"/>
  <c r="P9" i="3"/>
  <c r="Q9" i="3" s="1"/>
  <c r="M112" i="2"/>
  <c r="N112" i="2" l="1"/>
  <c r="O112" i="2" s="1"/>
  <c r="P112" i="2"/>
  <c r="M113" i="2" l="1"/>
  <c r="N113" i="2"/>
  <c r="O113" i="2" s="1"/>
  <c r="Q110" i="2" s="1"/>
  <c r="P113" i="2"/>
  <c r="R108" i="2" s="1"/>
  <c r="Q112" i="2" l="1"/>
  <c r="R110" i="2"/>
  <c r="Q113" i="2"/>
  <c r="Q4" i="2"/>
  <c r="Q3" i="2"/>
  <c r="Q6" i="2"/>
  <c r="Q5" i="2"/>
  <c r="Q7" i="2"/>
  <c r="Q8" i="2"/>
  <c r="Q10" i="2"/>
  <c r="Q11" i="2"/>
  <c r="Q9" i="2"/>
  <c r="Q13" i="2"/>
  <c r="Q12" i="2"/>
  <c r="Q16" i="2"/>
  <c r="Q14" i="2"/>
  <c r="Q15" i="2"/>
  <c r="Q17" i="2"/>
  <c r="Q18" i="2"/>
  <c r="Q19" i="2"/>
  <c r="Q20" i="2"/>
  <c r="Q21" i="2"/>
  <c r="Q22" i="2"/>
  <c r="Q24" i="2"/>
  <c r="Q25" i="2"/>
  <c r="Q23" i="2"/>
  <c r="Q26" i="2"/>
  <c r="Q28" i="2"/>
  <c r="Q27" i="2"/>
  <c r="Q30" i="2"/>
  <c r="Q29" i="2"/>
  <c r="Q31" i="2"/>
  <c r="Q32" i="2"/>
  <c r="Q33" i="2"/>
  <c r="Q34" i="2"/>
  <c r="Q35" i="2"/>
  <c r="Q36" i="2"/>
  <c r="Q37" i="2"/>
  <c r="Q38" i="2"/>
  <c r="Q39" i="2"/>
  <c r="Q40" i="2"/>
  <c r="Q41" i="2"/>
  <c r="Q42" i="2"/>
  <c r="Q44" i="2"/>
  <c r="Q43" i="2"/>
  <c r="Q45" i="2"/>
  <c r="Q48" i="2"/>
  <c r="Q46" i="2"/>
  <c r="Q47" i="2"/>
  <c r="Q49" i="2"/>
  <c r="Q50" i="2"/>
  <c r="Q51" i="2"/>
  <c r="Q52" i="2"/>
  <c r="Q53" i="2"/>
  <c r="Q54" i="2"/>
  <c r="Q56" i="2"/>
  <c r="Q55" i="2"/>
  <c r="Q57" i="2"/>
  <c r="Q58" i="2"/>
  <c r="Q59" i="2"/>
  <c r="Q60" i="2"/>
  <c r="Q61" i="2"/>
  <c r="Q62" i="2"/>
  <c r="Q65" i="2"/>
  <c r="Q63" i="2"/>
  <c r="Q64" i="2"/>
  <c r="Q67" i="2"/>
  <c r="Q66" i="2"/>
  <c r="Q68" i="2"/>
  <c r="Q69" i="2"/>
  <c r="Q70" i="2"/>
  <c r="Q72" i="2"/>
  <c r="Q71" i="2"/>
  <c r="Q73" i="2"/>
  <c r="Q74" i="2"/>
  <c r="Q75" i="2"/>
  <c r="Q76" i="2"/>
  <c r="Q78" i="2"/>
  <c r="Q77" i="2"/>
  <c r="Q79" i="2"/>
  <c r="Q82" i="2"/>
  <c r="Q80" i="2"/>
  <c r="Q81" i="2"/>
  <c r="Q83" i="2"/>
  <c r="Q84" i="2"/>
  <c r="Q86" i="2"/>
  <c r="Q88" i="2"/>
  <c r="Q87" i="2"/>
  <c r="Q85" i="2"/>
  <c r="Q89" i="2"/>
  <c r="Q90" i="2"/>
  <c r="Q91" i="2"/>
  <c r="Q92" i="2"/>
  <c r="Q94" i="2"/>
  <c r="Q93" i="2"/>
  <c r="Q96" i="2"/>
  <c r="Q95" i="2"/>
  <c r="Q98" i="2"/>
  <c r="Q97" i="2"/>
  <c r="Q99" i="2"/>
  <c r="Q100" i="2"/>
  <c r="Q103" i="2"/>
  <c r="Q101" i="2"/>
  <c r="Q102" i="2"/>
  <c r="Q104" i="2"/>
  <c r="Q105" i="2"/>
  <c r="Q106" i="2"/>
  <c r="Q109" i="2"/>
  <c r="R113" i="2"/>
  <c r="R3" i="2"/>
  <c r="R4" i="2"/>
  <c r="R6" i="2"/>
  <c r="R5" i="2"/>
  <c r="R9" i="2"/>
  <c r="R8" i="2"/>
  <c r="R7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5" i="2"/>
  <c r="R23" i="2"/>
  <c r="R24" i="2"/>
  <c r="R30" i="2"/>
  <c r="R28" i="2"/>
  <c r="R26" i="2"/>
  <c r="R27" i="2"/>
  <c r="R29" i="2"/>
  <c r="R31" i="2"/>
  <c r="R32" i="2"/>
  <c r="R33" i="2"/>
  <c r="R34" i="2"/>
  <c r="R35" i="2"/>
  <c r="R36" i="2"/>
  <c r="R37" i="2"/>
  <c r="R38" i="2"/>
  <c r="R40" i="2"/>
  <c r="R39" i="2"/>
  <c r="R41" i="2"/>
  <c r="R42" i="2"/>
  <c r="R45" i="2"/>
  <c r="R44" i="2"/>
  <c r="R43" i="2"/>
  <c r="R46" i="2"/>
  <c r="R47" i="2"/>
  <c r="R48" i="2"/>
  <c r="R49" i="2"/>
  <c r="R50" i="2"/>
  <c r="R51" i="2"/>
  <c r="R52" i="2"/>
  <c r="R53" i="2"/>
  <c r="R56" i="2"/>
  <c r="R54" i="2"/>
  <c r="R57" i="2"/>
  <c r="R55" i="2"/>
  <c r="R58" i="2"/>
  <c r="R59" i="2"/>
  <c r="R60" i="2"/>
  <c r="R61" i="2"/>
  <c r="R62" i="2"/>
  <c r="R65" i="2"/>
  <c r="R63" i="2"/>
  <c r="R64" i="2"/>
  <c r="R66" i="2"/>
  <c r="R68" i="2"/>
  <c r="R67" i="2"/>
  <c r="R69" i="2"/>
  <c r="R72" i="2"/>
  <c r="R70" i="2"/>
  <c r="R73" i="2"/>
  <c r="R71" i="2"/>
  <c r="R74" i="2"/>
  <c r="R75" i="2"/>
  <c r="R76" i="2"/>
  <c r="R78" i="2"/>
  <c r="R77" i="2"/>
  <c r="R79" i="2"/>
  <c r="R81" i="2"/>
  <c r="R80" i="2"/>
  <c r="R82" i="2"/>
  <c r="R83" i="2"/>
  <c r="R85" i="2"/>
  <c r="R84" i="2"/>
  <c r="R86" i="2"/>
  <c r="R87" i="2"/>
  <c r="R89" i="2"/>
  <c r="R88" i="2"/>
  <c r="R91" i="2"/>
  <c r="R90" i="2"/>
  <c r="R92" i="2"/>
  <c r="R94" i="2"/>
  <c r="R93" i="2"/>
  <c r="R96" i="2"/>
  <c r="R95" i="2"/>
  <c r="R97" i="2"/>
  <c r="R98" i="2"/>
  <c r="R99" i="2"/>
  <c r="R100" i="2"/>
  <c r="R101" i="2"/>
  <c r="R103" i="2"/>
  <c r="R104" i="2"/>
  <c r="R102" i="2"/>
  <c r="R105" i="2"/>
  <c r="R107" i="2"/>
  <c r="R106" i="2"/>
  <c r="R109" i="2"/>
  <c r="Q111" i="2"/>
  <c r="R111" i="2"/>
  <c r="Q108" i="2"/>
  <c r="R112" i="2"/>
  <c r="Q107" i="2"/>
</calcChain>
</file>

<file path=xl/sharedStrings.xml><?xml version="1.0" encoding="utf-8"?>
<sst xmlns="http://schemas.openxmlformats.org/spreadsheetml/2006/main" count="61" uniqueCount="49">
  <si>
    <r>
      <t>N</t>
    </r>
    <r>
      <rPr>
        <vertAlign val="subscript"/>
        <sz val="10"/>
        <rFont val="Trebuchet MS"/>
        <family val="2"/>
      </rPr>
      <t>x</t>
    </r>
  </si>
  <si>
    <r>
      <t>M</t>
    </r>
    <r>
      <rPr>
        <vertAlign val="subscript"/>
        <sz val="10"/>
        <rFont val="Trebuchet MS"/>
        <family val="2"/>
      </rPr>
      <t>x</t>
    </r>
  </si>
  <si>
    <r>
      <t>D</t>
    </r>
    <r>
      <rPr>
        <vertAlign val="subscript"/>
        <sz val="10"/>
        <rFont val="Trebuchet MS"/>
        <family val="2"/>
      </rPr>
      <t>x</t>
    </r>
  </si>
  <si>
    <r>
      <t>C</t>
    </r>
    <r>
      <rPr>
        <vertAlign val="subscript"/>
        <sz val="10"/>
        <rFont val="Trebuchet MS"/>
        <family val="2"/>
      </rPr>
      <t>x</t>
    </r>
  </si>
  <si>
    <r>
      <t>d</t>
    </r>
    <r>
      <rPr>
        <vertAlign val="subscript"/>
        <sz val="10"/>
        <rFont val="Trebuchet MS"/>
        <family val="2"/>
      </rPr>
      <t>x</t>
    </r>
  </si>
  <si>
    <r>
      <t>L</t>
    </r>
    <r>
      <rPr>
        <vertAlign val="subscript"/>
        <sz val="10"/>
        <rFont val="Trebuchet MS"/>
        <family val="2"/>
      </rPr>
      <t>x</t>
    </r>
  </si>
  <si>
    <r>
      <t>q</t>
    </r>
    <r>
      <rPr>
        <vertAlign val="subscript"/>
        <sz val="10"/>
        <rFont val="Trebuchet MS"/>
        <family val="2"/>
      </rPr>
      <t>x</t>
    </r>
    <phoneticPr fontId="5" type="noConversion"/>
  </si>
  <si>
    <r>
      <t>q</t>
    </r>
    <r>
      <rPr>
        <vertAlign val="subscript"/>
        <sz val="10"/>
        <rFont val="Trebuchet MS"/>
        <family val="2"/>
      </rPr>
      <t>x</t>
    </r>
    <r>
      <rPr>
        <sz val="10"/>
        <rFont val="Trebuchet MS"/>
        <family val="2"/>
      </rPr>
      <t xml:space="preserve">  (female)</t>
    </r>
  </si>
  <si>
    <r>
      <t>q</t>
    </r>
    <r>
      <rPr>
        <vertAlign val="subscript"/>
        <sz val="10"/>
        <rFont val="Trebuchet MS"/>
        <family val="2"/>
      </rPr>
      <t xml:space="preserve">x </t>
    </r>
    <r>
      <rPr>
        <sz val="10"/>
        <rFont val="Trebuchet MS"/>
        <family val="2"/>
      </rPr>
      <t xml:space="preserve"> (man)</t>
    </r>
    <phoneticPr fontId="1" type="noConversion"/>
  </si>
  <si>
    <t>x</t>
    <phoneticPr fontId="5" type="noConversion"/>
  </si>
  <si>
    <t>利率 =</t>
  </si>
  <si>
    <t>死亡率 x</t>
  </si>
  <si>
    <t># 準備金用</t>
    <phoneticPr fontId="5" type="noConversion"/>
  </si>
  <si>
    <t># 保價金用</t>
    <phoneticPr fontId="5" type="noConversion"/>
  </si>
  <si>
    <t>2021 T.S.O.</t>
  </si>
  <si>
    <t>t</t>
    <phoneticPr fontId="5" type="noConversion"/>
  </si>
  <si>
    <r>
      <t>P</t>
    </r>
    <r>
      <rPr>
        <vertAlign val="subscript"/>
        <sz val="10"/>
        <rFont val="Trebuchet MS"/>
        <family val="2"/>
      </rPr>
      <t>x</t>
    </r>
    <phoneticPr fontId="5" type="noConversion"/>
  </si>
  <si>
    <r>
      <t>v</t>
    </r>
    <r>
      <rPr>
        <vertAlign val="superscript"/>
        <sz val="11"/>
        <rFont val="新細明體"/>
        <family val="1"/>
        <charset val="136"/>
        <scheme val="minor"/>
      </rPr>
      <t>t</t>
    </r>
    <phoneticPr fontId="5" type="noConversion"/>
  </si>
  <si>
    <r>
      <t>P</t>
    </r>
    <r>
      <rPr>
        <vertAlign val="subscript"/>
        <sz val="10"/>
        <rFont val="Trebuchet MS"/>
        <family val="2"/>
      </rPr>
      <t>x</t>
    </r>
    <r>
      <rPr>
        <sz val="11"/>
        <rFont val="Trebuchet MS"/>
        <family val="2"/>
      </rPr>
      <t xml:space="preserve"> * v</t>
    </r>
    <r>
      <rPr>
        <vertAlign val="superscript"/>
        <sz val="10"/>
        <rFont val="Trebuchet MS"/>
        <family val="2"/>
      </rPr>
      <t>t</t>
    </r>
    <phoneticPr fontId="5" type="noConversion"/>
  </si>
  <si>
    <r>
      <t>a</t>
    </r>
    <r>
      <rPr>
        <vertAlign val="subscript"/>
        <sz val="10"/>
        <rFont val="Trebuchet MS"/>
        <family val="2"/>
      </rPr>
      <t>x</t>
    </r>
    <phoneticPr fontId="5" type="noConversion"/>
  </si>
  <si>
    <t>maturity money</t>
    <phoneticPr fontId="5" type="noConversion"/>
  </si>
  <si>
    <t>Benefit</t>
    <phoneticPr fontId="5" type="noConversion"/>
  </si>
  <si>
    <r>
      <t>A</t>
    </r>
    <r>
      <rPr>
        <vertAlign val="subscript"/>
        <sz val="10"/>
        <rFont val="Trebuchet MS"/>
        <family val="2"/>
      </rPr>
      <t>x</t>
    </r>
    <phoneticPr fontId="5" type="noConversion"/>
  </si>
  <si>
    <t>PV of Benefit</t>
    <phoneticPr fontId="5" type="noConversion"/>
  </si>
  <si>
    <t>Alternated NP</t>
    <phoneticPr fontId="5" type="noConversion"/>
  </si>
  <si>
    <t>PV of NP</t>
    <phoneticPr fontId="5" type="noConversion"/>
  </si>
  <si>
    <r>
      <t>VL</t>
    </r>
    <r>
      <rPr>
        <vertAlign val="subscript"/>
        <sz val="10"/>
        <color theme="1"/>
        <rFont val="Trebuchet MS"/>
        <family val="2"/>
      </rPr>
      <t>t</t>
    </r>
  </si>
  <si>
    <t>gender</t>
    <phoneticPr fontId="5" type="noConversion"/>
  </si>
  <si>
    <t>age</t>
    <phoneticPr fontId="5" type="noConversion"/>
  </si>
  <si>
    <t>premium payment period</t>
    <phoneticPr fontId="5" type="noConversion"/>
  </si>
  <si>
    <t>insurance period</t>
    <phoneticPr fontId="5" type="noConversion"/>
  </si>
  <si>
    <t>sum assured</t>
    <phoneticPr fontId="5" type="noConversion"/>
  </si>
  <si>
    <t>GP</t>
    <phoneticPr fontId="5" type="noConversion"/>
  </si>
  <si>
    <t>Pre-Period</t>
    <phoneticPr fontId="5" type="noConversion"/>
  </si>
  <si>
    <t>multiple</t>
    <phoneticPr fontId="5" type="noConversion"/>
  </si>
  <si>
    <t>NP</t>
    <phoneticPr fontId="5" type="noConversion"/>
  </si>
  <si>
    <t>EL</t>
    <phoneticPr fontId="5" type="noConversion"/>
  </si>
  <si>
    <t>interest rate</t>
    <phoneticPr fontId="5" type="noConversion"/>
  </si>
  <si>
    <t>PF</t>
    <phoneticPr fontId="5" type="noConversion"/>
  </si>
  <si>
    <t>h</t>
    <phoneticPr fontId="5" type="noConversion"/>
  </si>
  <si>
    <t>P20</t>
    <phoneticPr fontId="5" type="noConversion"/>
  </si>
  <si>
    <t>Modify</t>
    <phoneticPr fontId="5" type="noConversion"/>
  </si>
  <si>
    <t>P1</t>
    <phoneticPr fontId="5" type="noConversion"/>
  </si>
  <si>
    <t>P2</t>
    <phoneticPr fontId="5" type="noConversion"/>
  </si>
  <si>
    <t>P3</t>
    <phoneticPr fontId="5" type="noConversion"/>
  </si>
  <si>
    <t>Age</t>
  </si>
  <si>
    <t>GP   (male)</t>
  </si>
  <si>
    <t>GP   (female)</t>
    <phoneticPr fontId="5" type="noConversion"/>
  </si>
  <si>
    <t>PPP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</si>
</sst>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0000000"/>
    <numFmt numFmtId="178" formatCode="0.000000"/>
  </numFmts>
  <fonts count="11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name val="新細明體"/>
      <family val="2"/>
      <scheme val="minor"/>
    </font>
    <font>
      <sz val="11"/>
      <color theme="1"/>
      <name val="新細明體"/>
      <family val="2"/>
      <scheme val="minor"/>
    </font>
    <font>
      <vertAlign val="subscript"/>
      <sz val="10"/>
      <name val="Trebuchet MS"/>
      <family val="2"/>
    </font>
    <font>
      <sz val="9"/>
      <name val="新細明體"/>
      <family val="3"/>
      <charset val="136"/>
      <scheme val="minor"/>
    </font>
    <font>
      <sz val="10"/>
      <name val="Trebuchet MS"/>
      <family val="2"/>
    </font>
    <font>
      <vertAlign val="superscript"/>
      <sz val="11"/>
      <name val="新細明體"/>
      <family val="1"/>
      <charset val="136"/>
      <scheme val="minor"/>
    </font>
    <font>
      <sz val="11"/>
      <name val="Trebuchet MS"/>
      <family val="2"/>
    </font>
    <font>
      <vertAlign val="superscript"/>
      <sz val="10"/>
      <name val="Trebuchet MS"/>
      <family val="2"/>
    </font>
    <font>
      <vertAlign val="subscript"/>
      <sz val="10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0" borderId="0" xfId="1" applyFont="1" applyAlignment="1">
      <alignment horizontal="center" vertical="center"/>
    </xf>
    <xf numFmtId="9" fontId="2" fillId="0" borderId="0" xfId="2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0" xfId="1" applyAlignment="1">
      <alignment horizontal="center" vertical="center" wrapText="1"/>
    </xf>
    <xf numFmtId="0" fontId="3" fillId="0" borderId="0" xfId="1" applyAlignment="1">
      <alignment horizontal="center"/>
    </xf>
    <xf numFmtId="176" fontId="3" fillId="0" borderId="0" xfId="1" applyNumberForma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77" fontId="3" fillId="0" borderId="0" xfId="1" applyNumberFormat="1" applyAlignment="1">
      <alignment horizontal="center" vertical="center"/>
    </xf>
    <xf numFmtId="178" fontId="3" fillId="0" borderId="0" xfId="1" applyNumberFormat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Border="1" applyAlignment="1">
      <alignment horizontal="center"/>
    </xf>
    <xf numFmtId="0" fontId="3" fillId="0" borderId="0" xfId="1"/>
  </cellXfs>
  <cellStyles count="3">
    <cellStyle name="一般" xfId="0" builtinId="0"/>
    <cellStyle name="一般 2" xfId="1" xr:uid="{48BFAE55-749F-4021-A8D8-59C53A7F6EAB}"/>
    <cellStyle name="百分比 2" xfId="2" xr:uid="{698E15BA-3491-4F40-AFA2-81C87273BD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icy%20reserve%20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fe"/>
      <sheetName val="Pricing (CDMN)"/>
      <sheetName val="Pricing (Aa)"/>
      <sheetName val="Reserve (Aa)"/>
      <sheetName val="GP"/>
    </sheetNames>
    <sheetDataSet>
      <sheetData sheetId="0"/>
      <sheetData sheetId="1"/>
      <sheetData sheetId="2"/>
      <sheetData sheetId="3"/>
      <sheetData sheetId="4">
        <row r="2">
          <cell r="A2">
            <v>0</v>
          </cell>
          <cell r="B2">
            <v>139</v>
          </cell>
          <cell r="C2">
            <v>124</v>
          </cell>
        </row>
        <row r="3">
          <cell r="A3">
            <v>1</v>
          </cell>
          <cell r="B3">
            <v>143</v>
          </cell>
          <cell r="C3">
            <v>126</v>
          </cell>
        </row>
        <row r="4">
          <cell r="A4">
            <v>2</v>
          </cell>
          <cell r="B4">
            <v>145</v>
          </cell>
          <cell r="C4">
            <v>127</v>
          </cell>
        </row>
        <row r="5">
          <cell r="A5">
            <v>3</v>
          </cell>
          <cell r="B5">
            <v>148</v>
          </cell>
          <cell r="C5">
            <v>131</v>
          </cell>
        </row>
        <row r="6">
          <cell r="A6">
            <v>4</v>
          </cell>
          <cell r="B6">
            <v>150</v>
          </cell>
          <cell r="C6">
            <v>134</v>
          </cell>
        </row>
        <row r="7">
          <cell r="A7">
            <v>5</v>
          </cell>
          <cell r="B7">
            <v>154</v>
          </cell>
          <cell r="C7">
            <v>136</v>
          </cell>
        </row>
        <row r="8">
          <cell r="A8">
            <v>6</v>
          </cell>
          <cell r="B8">
            <v>157</v>
          </cell>
          <cell r="C8">
            <v>138</v>
          </cell>
        </row>
        <row r="9">
          <cell r="A9">
            <v>7</v>
          </cell>
          <cell r="B9">
            <v>159</v>
          </cell>
          <cell r="C9">
            <v>139</v>
          </cell>
        </row>
        <row r="10">
          <cell r="A10">
            <v>8</v>
          </cell>
          <cell r="B10">
            <v>162</v>
          </cell>
          <cell r="C10">
            <v>144</v>
          </cell>
        </row>
        <row r="11">
          <cell r="A11">
            <v>9</v>
          </cell>
          <cell r="B11">
            <v>166</v>
          </cell>
          <cell r="C11">
            <v>147</v>
          </cell>
        </row>
        <row r="12">
          <cell r="A12">
            <v>10</v>
          </cell>
          <cell r="B12">
            <v>170</v>
          </cell>
          <cell r="C12">
            <v>149</v>
          </cell>
        </row>
        <row r="13">
          <cell r="A13">
            <v>11</v>
          </cell>
          <cell r="B13">
            <v>173</v>
          </cell>
          <cell r="C13">
            <v>150</v>
          </cell>
        </row>
        <row r="14">
          <cell r="A14">
            <v>12</v>
          </cell>
          <cell r="B14">
            <v>177</v>
          </cell>
          <cell r="C14">
            <v>156</v>
          </cell>
        </row>
        <row r="15">
          <cell r="A15">
            <v>13</v>
          </cell>
          <cell r="B15">
            <v>180</v>
          </cell>
          <cell r="C15">
            <v>159</v>
          </cell>
        </row>
        <row r="16">
          <cell r="A16">
            <v>14</v>
          </cell>
          <cell r="B16">
            <v>183</v>
          </cell>
          <cell r="C16">
            <v>162</v>
          </cell>
        </row>
        <row r="17">
          <cell r="A17">
            <v>15</v>
          </cell>
          <cell r="B17">
            <v>185</v>
          </cell>
          <cell r="C17">
            <v>166</v>
          </cell>
        </row>
        <row r="18">
          <cell r="A18">
            <v>16</v>
          </cell>
          <cell r="B18">
            <v>190</v>
          </cell>
          <cell r="C18">
            <v>169</v>
          </cell>
        </row>
        <row r="19">
          <cell r="A19">
            <v>17</v>
          </cell>
          <cell r="B19">
            <v>194</v>
          </cell>
          <cell r="C19">
            <v>172</v>
          </cell>
        </row>
        <row r="20">
          <cell r="A20">
            <v>18</v>
          </cell>
          <cell r="B20">
            <v>196</v>
          </cell>
          <cell r="C20">
            <v>173</v>
          </cell>
        </row>
        <row r="21">
          <cell r="A21">
            <v>19</v>
          </cell>
          <cell r="B21">
            <v>202</v>
          </cell>
          <cell r="C21">
            <v>179</v>
          </cell>
        </row>
        <row r="22">
          <cell r="A22">
            <v>20</v>
          </cell>
          <cell r="B22">
            <v>205</v>
          </cell>
          <cell r="C22">
            <v>183</v>
          </cell>
        </row>
        <row r="23">
          <cell r="A23">
            <v>21</v>
          </cell>
          <cell r="B23">
            <v>208</v>
          </cell>
          <cell r="C23">
            <v>185</v>
          </cell>
        </row>
        <row r="24">
          <cell r="A24">
            <v>22</v>
          </cell>
          <cell r="B24">
            <v>213</v>
          </cell>
          <cell r="C24">
            <v>190</v>
          </cell>
        </row>
        <row r="25">
          <cell r="A25">
            <v>23</v>
          </cell>
          <cell r="B25">
            <v>218</v>
          </cell>
          <cell r="C25">
            <v>193</v>
          </cell>
        </row>
        <row r="26">
          <cell r="A26">
            <v>24</v>
          </cell>
          <cell r="B26">
            <v>222</v>
          </cell>
          <cell r="C26">
            <v>196</v>
          </cell>
        </row>
        <row r="27">
          <cell r="A27">
            <v>25</v>
          </cell>
          <cell r="B27">
            <v>226</v>
          </cell>
          <cell r="C27">
            <v>201</v>
          </cell>
        </row>
        <row r="28">
          <cell r="A28">
            <v>26</v>
          </cell>
          <cell r="B28">
            <v>230</v>
          </cell>
          <cell r="C28">
            <v>205</v>
          </cell>
        </row>
        <row r="29">
          <cell r="A29">
            <v>27</v>
          </cell>
          <cell r="B29">
            <v>235</v>
          </cell>
          <cell r="C29">
            <v>208</v>
          </cell>
        </row>
        <row r="30">
          <cell r="A30">
            <v>28</v>
          </cell>
          <cell r="B30">
            <v>240</v>
          </cell>
          <cell r="C30">
            <v>213</v>
          </cell>
        </row>
        <row r="31">
          <cell r="A31">
            <v>29</v>
          </cell>
          <cell r="B31">
            <v>242</v>
          </cell>
          <cell r="C31">
            <v>217</v>
          </cell>
        </row>
        <row r="32">
          <cell r="A32">
            <v>30</v>
          </cell>
          <cell r="B32">
            <v>249</v>
          </cell>
          <cell r="C32">
            <v>222</v>
          </cell>
        </row>
        <row r="33">
          <cell r="A33">
            <v>31</v>
          </cell>
          <cell r="B33">
            <v>253</v>
          </cell>
          <cell r="C33">
            <v>226</v>
          </cell>
        </row>
        <row r="34">
          <cell r="A34">
            <v>32</v>
          </cell>
          <cell r="B34">
            <v>259</v>
          </cell>
          <cell r="C34">
            <v>230</v>
          </cell>
        </row>
        <row r="35">
          <cell r="A35">
            <v>33</v>
          </cell>
          <cell r="B35">
            <v>264</v>
          </cell>
          <cell r="C35">
            <v>235</v>
          </cell>
        </row>
        <row r="36">
          <cell r="A36">
            <v>34</v>
          </cell>
          <cell r="B36">
            <v>269</v>
          </cell>
          <cell r="C36">
            <v>240</v>
          </cell>
        </row>
        <row r="37">
          <cell r="A37">
            <v>35</v>
          </cell>
          <cell r="B37">
            <v>274</v>
          </cell>
          <cell r="C37">
            <v>242</v>
          </cell>
        </row>
        <row r="38">
          <cell r="A38">
            <v>36</v>
          </cell>
          <cell r="B38">
            <v>280</v>
          </cell>
          <cell r="C38">
            <v>249</v>
          </cell>
        </row>
        <row r="39">
          <cell r="A39">
            <v>37</v>
          </cell>
          <cell r="B39">
            <v>285</v>
          </cell>
          <cell r="C39">
            <v>253</v>
          </cell>
        </row>
        <row r="40">
          <cell r="A40">
            <v>38</v>
          </cell>
          <cell r="B40">
            <v>291</v>
          </cell>
          <cell r="C40">
            <v>259</v>
          </cell>
        </row>
        <row r="41">
          <cell r="A41">
            <v>39</v>
          </cell>
          <cell r="B41">
            <v>296</v>
          </cell>
          <cell r="C41">
            <v>264</v>
          </cell>
        </row>
        <row r="42">
          <cell r="A42">
            <v>40</v>
          </cell>
          <cell r="B42">
            <v>302</v>
          </cell>
          <cell r="C42">
            <v>269</v>
          </cell>
        </row>
        <row r="43">
          <cell r="A43">
            <v>41</v>
          </cell>
          <cell r="B43">
            <v>308</v>
          </cell>
          <cell r="C43">
            <v>274</v>
          </cell>
        </row>
        <row r="44">
          <cell r="A44">
            <v>42</v>
          </cell>
          <cell r="B44">
            <v>314</v>
          </cell>
          <cell r="C44">
            <v>280</v>
          </cell>
        </row>
        <row r="45">
          <cell r="A45">
            <v>43</v>
          </cell>
          <cell r="B45">
            <v>320</v>
          </cell>
          <cell r="C45">
            <v>285</v>
          </cell>
        </row>
        <row r="46">
          <cell r="A46">
            <v>44</v>
          </cell>
          <cell r="B46">
            <v>326</v>
          </cell>
          <cell r="C46">
            <v>291</v>
          </cell>
        </row>
        <row r="47">
          <cell r="A47">
            <v>45</v>
          </cell>
          <cell r="B47">
            <v>332</v>
          </cell>
          <cell r="C47">
            <v>296</v>
          </cell>
        </row>
        <row r="48">
          <cell r="A48">
            <v>46</v>
          </cell>
          <cell r="B48">
            <v>339</v>
          </cell>
          <cell r="C48">
            <v>302</v>
          </cell>
        </row>
        <row r="49">
          <cell r="A49">
            <v>47</v>
          </cell>
          <cell r="B49">
            <v>345</v>
          </cell>
          <cell r="C49">
            <v>308</v>
          </cell>
        </row>
        <row r="50">
          <cell r="A50">
            <v>48</v>
          </cell>
          <cell r="B50">
            <v>352</v>
          </cell>
          <cell r="C50">
            <v>314</v>
          </cell>
        </row>
        <row r="51">
          <cell r="A51">
            <v>49</v>
          </cell>
          <cell r="B51">
            <v>359</v>
          </cell>
          <cell r="C51">
            <v>320</v>
          </cell>
        </row>
        <row r="52">
          <cell r="A52">
            <v>50</v>
          </cell>
          <cell r="B52">
            <v>366</v>
          </cell>
          <cell r="C52">
            <v>327</v>
          </cell>
        </row>
        <row r="53">
          <cell r="A53">
            <v>51</v>
          </cell>
          <cell r="B53">
            <v>373</v>
          </cell>
          <cell r="C53">
            <v>333</v>
          </cell>
        </row>
        <row r="54">
          <cell r="A54">
            <v>52</v>
          </cell>
          <cell r="B54">
            <v>381</v>
          </cell>
          <cell r="C54">
            <v>340</v>
          </cell>
        </row>
        <row r="55">
          <cell r="A55">
            <v>53</v>
          </cell>
          <cell r="B55">
            <v>389</v>
          </cell>
          <cell r="C55">
            <v>347</v>
          </cell>
        </row>
        <row r="56">
          <cell r="A56">
            <v>54</v>
          </cell>
          <cell r="B56">
            <v>397</v>
          </cell>
          <cell r="C56">
            <v>354</v>
          </cell>
        </row>
        <row r="57">
          <cell r="A57">
            <v>55</v>
          </cell>
          <cell r="B57">
            <v>405</v>
          </cell>
          <cell r="C57">
            <v>362</v>
          </cell>
        </row>
        <row r="58">
          <cell r="A58">
            <v>56</v>
          </cell>
          <cell r="B58">
            <v>414</v>
          </cell>
          <cell r="C58">
            <v>368</v>
          </cell>
        </row>
        <row r="59">
          <cell r="A59">
            <v>57</v>
          </cell>
          <cell r="B59">
            <v>423</v>
          </cell>
          <cell r="C59">
            <v>377</v>
          </cell>
        </row>
        <row r="60">
          <cell r="A60">
            <v>58</v>
          </cell>
          <cell r="B60">
            <v>433</v>
          </cell>
          <cell r="C60">
            <v>386</v>
          </cell>
        </row>
        <row r="61">
          <cell r="A61">
            <v>59</v>
          </cell>
          <cell r="B61">
            <v>443</v>
          </cell>
          <cell r="C61">
            <v>394</v>
          </cell>
        </row>
        <row r="62">
          <cell r="A62">
            <v>60</v>
          </cell>
          <cell r="B62">
            <v>453</v>
          </cell>
          <cell r="C62">
            <v>402</v>
          </cell>
        </row>
        <row r="63">
          <cell r="A63">
            <v>61</v>
          </cell>
          <cell r="B63">
            <v>464</v>
          </cell>
          <cell r="C63">
            <v>412</v>
          </cell>
        </row>
        <row r="64">
          <cell r="A64">
            <v>62</v>
          </cell>
          <cell r="B64">
            <v>475</v>
          </cell>
          <cell r="C64">
            <v>422</v>
          </cell>
        </row>
        <row r="65">
          <cell r="A65">
            <v>63</v>
          </cell>
          <cell r="B65">
            <v>487</v>
          </cell>
          <cell r="C65">
            <v>432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70EB2-D9A2-4655-A824-0B33BE269A54}">
  <dimension ref="A1:R113"/>
  <sheetViews>
    <sheetView workbookViewId="0">
      <selection activeCell="D24" sqref="D24"/>
    </sheetView>
  </sheetViews>
  <sheetFormatPr defaultRowHeight="15" x14ac:dyDescent="0.3"/>
  <cols>
    <col min="1" max="1" width="8.88671875" style="1"/>
    <col min="2" max="3" width="10.21875" style="1" customWidth="1"/>
    <col min="4" max="10" width="11.109375" style="1" customWidth="1"/>
    <col min="11" max="11" width="1.6640625" style="1" customWidth="1"/>
    <col min="12" max="18" width="12.88671875" style="1" customWidth="1"/>
    <col min="19" max="16384" width="8.88671875" style="1"/>
  </cols>
  <sheetData>
    <row r="1" spans="1:18" x14ac:dyDescent="0.3">
      <c r="B1" s="1" t="s">
        <v>14</v>
      </c>
      <c r="C1" s="1">
        <v>0</v>
      </c>
      <c r="D1" s="1" t="s">
        <v>13</v>
      </c>
      <c r="E1" s="1" t="s">
        <v>11</v>
      </c>
      <c r="F1" s="2">
        <v>0.9</v>
      </c>
      <c r="G1" s="1" t="s">
        <v>10</v>
      </c>
      <c r="H1" s="1">
        <v>2.75E-2</v>
      </c>
      <c r="L1" s="1" t="s">
        <v>12</v>
      </c>
      <c r="M1" s="1" t="s">
        <v>11</v>
      </c>
      <c r="N1" s="2">
        <f>100%</f>
        <v>1</v>
      </c>
      <c r="O1" s="1" t="s">
        <v>10</v>
      </c>
      <c r="P1" s="1">
        <f>0.01</f>
        <v>0.01</v>
      </c>
    </row>
    <row r="2" spans="1:18" ht="15.6" x14ac:dyDescent="0.3">
      <c r="A2" s="1" t="s">
        <v>9</v>
      </c>
      <c r="B2" s="1" t="s">
        <v>8</v>
      </c>
      <c r="C2" s="1" t="s">
        <v>7</v>
      </c>
      <c r="D2" s="1" t="s">
        <v>6</v>
      </c>
      <c r="E2" s="1" t="s">
        <v>5</v>
      </c>
      <c r="F2" s="1" t="s">
        <v>4</v>
      </c>
      <c r="G2" s="1" t="s">
        <v>3</v>
      </c>
      <c r="H2" s="1" t="s">
        <v>2</v>
      </c>
      <c r="I2" s="1" t="s">
        <v>1</v>
      </c>
      <c r="J2" s="1" t="s">
        <v>0</v>
      </c>
      <c r="L2" s="1" t="s">
        <v>6</v>
      </c>
      <c r="M2" s="1" t="s">
        <v>5</v>
      </c>
      <c r="N2" s="1" t="s">
        <v>4</v>
      </c>
      <c r="O2" s="1" t="s">
        <v>3</v>
      </c>
      <c r="P2" s="1" t="s">
        <v>2</v>
      </c>
      <c r="Q2" s="1" t="s">
        <v>1</v>
      </c>
      <c r="R2" s="1" t="s">
        <v>0</v>
      </c>
    </row>
    <row r="3" spans="1:18" ht="16.2" x14ac:dyDescent="0.3">
      <c r="A3" s="1">
        <v>0</v>
      </c>
      <c r="B3">
        <v>5.7299999999999999E-3</v>
      </c>
      <c r="C3">
        <v>5.2399999999999999E-3</v>
      </c>
      <c r="D3" s="1">
        <f>IF($C$1=0, B3*$F$1, C3*$F$1)</f>
        <v>5.1570000000000001E-3</v>
      </c>
      <c r="E3" s="1">
        <v>100000</v>
      </c>
      <c r="F3" s="1">
        <f>E3*D3</f>
        <v>515.70000000000005</v>
      </c>
      <c r="G3" s="1">
        <f>F3*POWER(1+$H$1, -(A3+0.5))</f>
        <v>508.75210145013358</v>
      </c>
      <c r="H3" s="1">
        <f>E3*POWER(1+$H$1, -A3)</f>
        <v>100000</v>
      </c>
      <c r="I3" s="1">
        <f>SUM(G3:$G$113)</f>
        <v>15232.119216561632</v>
      </c>
      <c r="J3" s="1">
        <f>SUM(H3:$H$113)</f>
        <v>3174903.932874857</v>
      </c>
      <c r="L3" s="1">
        <f>IF($C$1=0, B3*$N$1, C3*$N$1)</f>
        <v>5.7299999999999999E-3</v>
      </c>
      <c r="M3" s="1">
        <v>100000</v>
      </c>
      <c r="N3" s="1">
        <f>M3*L3</f>
        <v>573</v>
      </c>
      <c r="O3" s="1">
        <f>N3*POWER(1+$P$1, -(A3+0.5))</f>
        <v>570.15630999032385</v>
      </c>
      <c r="P3" s="1">
        <f>M3*POWER(1+$P$1, -A3)</f>
        <v>100000</v>
      </c>
      <c r="Q3" s="1">
        <f>SUM($O3:O$113)</f>
        <v>49148.048388915297</v>
      </c>
      <c r="R3" s="1">
        <f>SUM($P3:P$113)</f>
        <v>5160682.2667056965</v>
      </c>
    </row>
    <row r="4" spans="1:18" ht="16.2" x14ac:dyDescent="0.3">
      <c r="A4" s="1">
        <v>1</v>
      </c>
      <c r="B4">
        <v>9.68E-4</v>
      </c>
      <c r="C4">
        <v>9.0399999999999996E-4</v>
      </c>
      <c r="D4" s="1">
        <f t="shared" ref="D4:D67" si="0">IF($C$1=0, B4*$F$1, C4*$F$1)</f>
        <v>8.7120000000000003E-4</v>
      </c>
      <c r="E4" s="1">
        <f>E3-F3</f>
        <v>99484.3</v>
      </c>
      <c r="F4" s="1">
        <f>E4*D4</f>
        <v>86.670722160000011</v>
      </c>
      <c r="G4" s="1">
        <f>F4*POWER(1+$H$1, -(A4+0.5))</f>
        <v>83.214626722095389</v>
      </c>
      <c r="H4" s="1">
        <f>E4*POWER(1+$H$1, -A4)</f>
        <v>96821.703163017024</v>
      </c>
      <c r="I4" s="1">
        <f>SUM(G4:$G$113)</f>
        <v>14723.367115111501</v>
      </c>
      <c r="J4" s="1">
        <f>SUM(H4:$H$113)</f>
        <v>3074903.9328748574</v>
      </c>
      <c r="L4" s="1">
        <f t="shared" ref="L4:L67" si="1">IF($C$1=0, B4*$N$1, C4*$N$1)</f>
        <v>9.68E-4</v>
      </c>
      <c r="M4" s="1">
        <f>M3-N3</f>
        <v>99427</v>
      </c>
      <c r="N4" s="1">
        <f>M4*L4</f>
        <v>96.245335999999995</v>
      </c>
      <c r="O4" s="1">
        <f>N4*POWER(1+$P$1, -(A4+0.5))</f>
        <v>94.819493766590412</v>
      </c>
      <c r="P4" s="1">
        <f>M4*POWER(1+$P$1, -A4)</f>
        <v>98442.574257425746</v>
      </c>
      <c r="Q4" s="1">
        <f>SUM($O4:O$113)</f>
        <v>48577.892078924975</v>
      </c>
      <c r="R4" s="1">
        <f>SUM($P4:P$113)</f>
        <v>5060682.2667056955</v>
      </c>
    </row>
    <row r="5" spans="1:18" ht="16.2" x14ac:dyDescent="0.3">
      <c r="A5" s="1">
        <v>2</v>
      </c>
      <c r="B5">
        <v>7.5199999999999996E-4</v>
      </c>
      <c r="C5">
        <v>6.2399999999999999E-4</v>
      </c>
      <c r="D5" s="1">
        <f t="shared" si="0"/>
        <v>6.7679999999999997E-4</v>
      </c>
      <c r="E5" s="1">
        <f>E4-F4</f>
        <v>99397.629277840009</v>
      </c>
      <c r="F5" s="1">
        <f>E5*D5</f>
        <v>67.272315495242111</v>
      </c>
      <c r="G5" s="1">
        <f>F5*POWER(1+$H$1, -(A5+0.5))</f>
        <v>62.861074445265423</v>
      </c>
      <c r="H5" s="1">
        <f>E5*POWER(1+$H$1, -A5)</f>
        <v>94148.274545227643</v>
      </c>
      <c r="I5" s="1">
        <f>SUM(G5:$G$113)</f>
        <v>14640.152488389405</v>
      </c>
      <c r="J5" s="1">
        <f>SUM(H5:$H$113)</f>
        <v>2978082.2297118404</v>
      </c>
      <c r="L5" s="1">
        <f t="shared" si="1"/>
        <v>7.5199999999999996E-4</v>
      </c>
      <c r="M5" s="1">
        <f>M4-N4</f>
        <v>99330.754663999993</v>
      </c>
      <c r="N5" s="1">
        <f>M5*L5</f>
        <v>74.696727507327992</v>
      </c>
      <c r="O5" s="1">
        <f>N5*POWER(1+$P$1, -(A5+0.5))</f>
        <v>72.861505594326886</v>
      </c>
      <c r="P5" s="1">
        <f>M5*POWER(1+$P$1, -A5)</f>
        <v>97373.546381727268</v>
      </c>
      <c r="Q5" s="1">
        <f>SUM($O5:O$113)</f>
        <v>48483.072585158385</v>
      </c>
      <c r="R5" s="1">
        <f>SUM($P5:P$113)</f>
        <v>4962239.6924482705</v>
      </c>
    </row>
    <row r="6" spans="1:18" ht="16.2" x14ac:dyDescent="0.3">
      <c r="A6" s="1">
        <v>3</v>
      </c>
      <c r="B6">
        <v>5.8399999999999999E-4</v>
      </c>
      <c r="C6">
        <v>4.4000000000000002E-4</v>
      </c>
      <c r="D6" s="1">
        <f t="shared" si="0"/>
        <v>5.2559999999999998E-4</v>
      </c>
      <c r="E6" s="1">
        <f>E5-F5</f>
        <v>99330.356962344769</v>
      </c>
      <c r="F6" s="1">
        <f>E6*D6</f>
        <v>52.208035619408406</v>
      </c>
      <c r="G6" s="1">
        <f>F6*POWER(1+$H$1, -(A6+0.5))</f>
        <v>47.478932495893808</v>
      </c>
      <c r="H6" s="1">
        <f>E6*POWER(1+$H$1, -A6)</f>
        <v>91566.476878847141</v>
      </c>
      <c r="I6" s="1">
        <f>SUM(G6:$G$113)</f>
        <v>14577.29141394414</v>
      </c>
      <c r="J6" s="1">
        <f>SUM(H6:$H$113)</f>
        <v>2883933.9551666132</v>
      </c>
      <c r="L6" s="1">
        <f t="shared" si="1"/>
        <v>5.8399999999999999E-4</v>
      </c>
      <c r="M6" s="1">
        <f>M5-N5</f>
        <v>99256.057936492667</v>
      </c>
      <c r="N6" s="1">
        <f>M6*L6</f>
        <v>57.965537834911714</v>
      </c>
      <c r="O6" s="1">
        <f>N6*POWER(1+$P$1, -(A6+0.5))</f>
        <v>55.981568392403162</v>
      </c>
      <c r="P6" s="1">
        <f>M6*POWER(1+$P$1, -A6)</f>
        <v>96336.95195529527</v>
      </c>
      <c r="Q6" s="1">
        <f>SUM($O6:O$113)</f>
        <v>48410.211079564055</v>
      </c>
      <c r="R6" s="1">
        <f>SUM($P6:P$113)</f>
        <v>4864866.1460665427</v>
      </c>
    </row>
    <row r="7" spans="1:18" ht="16.2" x14ac:dyDescent="0.3">
      <c r="A7" s="1">
        <v>4</v>
      </c>
      <c r="B7">
        <v>4.7199999999999998E-4</v>
      </c>
      <c r="C7">
        <v>3.28E-4</v>
      </c>
      <c r="D7" s="1">
        <f t="shared" si="0"/>
        <v>4.2479999999999997E-4</v>
      </c>
      <c r="E7" s="1">
        <f>E6-F6</f>
        <v>99278.148926725364</v>
      </c>
      <c r="F7" s="1">
        <f>E7*D7</f>
        <v>42.173357664072931</v>
      </c>
      <c r="G7" s="1">
        <f>F7*POWER(1+$H$1, -(A7+0.5))</f>
        <v>37.326729681291383</v>
      </c>
      <c r="H7" s="1">
        <f>E7*POWER(1+$H$1, -A7)</f>
        <v>89068.953322238056</v>
      </c>
      <c r="I7" s="1">
        <f>SUM(G7:$G$113)</f>
        <v>14529.812481448247</v>
      </c>
      <c r="J7" s="1">
        <f>SUM(H7:$H$113)</f>
        <v>2792367.4782877662</v>
      </c>
      <c r="L7" s="1">
        <f t="shared" si="1"/>
        <v>4.7199999999999998E-4</v>
      </c>
      <c r="M7" s="1">
        <f>M6-N6</f>
        <v>99198.092398657755</v>
      </c>
      <c r="N7" s="1">
        <f>M7*L7</f>
        <v>46.821499612166456</v>
      </c>
      <c r="O7" s="1">
        <f>N7*POWER(1+$P$1, -(A7+0.5))</f>
        <v>44.771241478790962</v>
      </c>
      <c r="P7" s="1">
        <f>M7*POWER(1+$P$1, -A7)</f>
        <v>95327.417005300362</v>
      </c>
      <c r="Q7" s="1">
        <f>SUM($O7:O$113)</f>
        <v>48354.229511171652</v>
      </c>
      <c r="R7" s="1">
        <f>SUM($P7:P$113)</f>
        <v>4768529.1941112475</v>
      </c>
    </row>
    <row r="8" spans="1:18" ht="16.2" x14ac:dyDescent="0.3">
      <c r="A8" s="1">
        <v>5</v>
      </c>
      <c r="B8">
        <v>3.9199999999999999E-4</v>
      </c>
      <c r="C8">
        <v>2.7999999999999998E-4</v>
      </c>
      <c r="D8" s="1">
        <f t="shared" si="0"/>
        <v>3.5280000000000001E-4</v>
      </c>
      <c r="E8" s="1">
        <f>E7-F7</f>
        <v>99235.975569061295</v>
      </c>
      <c r="F8" s="1">
        <f>E8*D8</f>
        <v>35.010452180764823</v>
      </c>
      <c r="G8" s="1">
        <f>F8*POWER(1+$H$1, -(A8+0.5))</f>
        <v>30.157660786665279</v>
      </c>
      <c r="H8" s="1">
        <f>E8*POWER(1+$H$1, -A8)</f>
        <v>86648.288886488343</v>
      </c>
      <c r="I8" s="1">
        <f>SUM(G8:$G$113)</f>
        <v>14492.485751766955</v>
      </c>
      <c r="J8" s="1">
        <f>SUM(H8:$H$113)</f>
        <v>2703298.5249655279</v>
      </c>
      <c r="L8" s="1">
        <f t="shared" si="1"/>
        <v>3.9199999999999999E-4</v>
      </c>
      <c r="M8" s="1">
        <f>M7-N7</f>
        <v>99151.270899045587</v>
      </c>
      <c r="N8" s="1">
        <f>M8*L8</f>
        <v>38.867298192425871</v>
      </c>
      <c r="O8" s="1">
        <f>N8*POWER(1+$P$1, -(A8+0.5))</f>
        <v>36.797371424531562</v>
      </c>
      <c r="P8" s="1">
        <f>M8*POWER(1+$P$1, -A8)</f>
        <v>94339.032143043441</v>
      </c>
      <c r="Q8" s="1">
        <f>SUM($O8:O$113)</f>
        <v>48309.458269692863</v>
      </c>
      <c r="R8" s="1">
        <f>SUM($P8:P$113)</f>
        <v>4673201.777105947</v>
      </c>
    </row>
    <row r="9" spans="1:18" ht="16.2" x14ac:dyDescent="0.3">
      <c r="A9" s="1">
        <v>6</v>
      </c>
      <c r="B9">
        <v>3.5199999999999999E-4</v>
      </c>
      <c r="C9">
        <v>2.4800000000000001E-4</v>
      </c>
      <c r="D9" s="1">
        <f t="shared" si="0"/>
        <v>3.168E-4</v>
      </c>
      <c r="E9" s="1">
        <f>E8-F8</f>
        <v>99200.965116880529</v>
      </c>
      <c r="F9" s="1">
        <f>E9*D9</f>
        <v>31.426865749027751</v>
      </c>
      <c r="G9" s="1">
        <f>F9*POWER(1+$H$1, -(A9+0.5))</f>
        <v>26.34627203363322</v>
      </c>
      <c r="H9" s="1">
        <f>E9*POWER(1+$H$1, -A9)</f>
        <v>84299.483571940815</v>
      </c>
      <c r="I9" s="1">
        <f>SUM(G9:$G$113)</f>
        <v>14462.328090980289</v>
      </c>
      <c r="J9" s="1">
        <f>SUM(H9:$H$113)</f>
        <v>2616650.2360790395</v>
      </c>
      <c r="L9" s="1">
        <f t="shared" si="1"/>
        <v>3.5199999999999999E-4</v>
      </c>
      <c r="M9" s="1">
        <f>M8-N8</f>
        <v>99112.403600853155</v>
      </c>
      <c r="N9" s="1">
        <f>M9*L9</f>
        <v>34.887566067500309</v>
      </c>
      <c r="O9" s="1">
        <f>N9*POWER(1+$P$1, -(A9+0.5))</f>
        <v>32.702559337584525</v>
      </c>
      <c r="P9" s="1">
        <f>M9*POWER(1+$P$1, -A9)</f>
        <v>93368.367566775589</v>
      </c>
      <c r="Q9" s="1">
        <f>SUM($O9:O$113)</f>
        <v>48272.660898268332</v>
      </c>
      <c r="R9" s="1">
        <f>SUM($P9:P$113)</f>
        <v>4578862.7449629046</v>
      </c>
    </row>
    <row r="10" spans="1:18" ht="16.2" x14ac:dyDescent="0.3">
      <c r="A10" s="1">
        <v>7</v>
      </c>
      <c r="B10">
        <v>3.28E-4</v>
      </c>
      <c r="C10">
        <v>2.24E-4</v>
      </c>
      <c r="D10" s="1">
        <f t="shared" si="0"/>
        <v>2.9520000000000002E-4</v>
      </c>
      <c r="E10" s="1">
        <f>E9-F9</f>
        <v>99169.538251131497</v>
      </c>
      <c r="F10" s="1">
        <f>E10*D10</f>
        <v>29.274847691734021</v>
      </c>
      <c r="G10" s="1">
        <f>F10*POWER(1+$H$1, -(A10+0.5))</f>
        <v>23.885311809793667</v>
      </c>
      <c r="H10" s="1">
        <f>E10*POWER(1+$H$1, -A10)</f>
        <v>82017.301698827461</v>
      </c>
      <c r="I10" s="1">
        <f>SUM(G10:$G$113)</f>
        <v>14435.981818946657</v>
      </c>
      <c r="J10" s="1">
        <f>SUM(H10:$H$113)</f>
        <v>2532350.752507099</v>
      </c>
      <c r="L10" s="1">
        <f t="shared" si="1"/>
        <v>3.28E-4</v>
      </c>
      <c r="M10" s="1">
        <f>M9-N9</f>
        <v>99077.516034785658</v>
      </c>
      <c r="N10" s="1">
        <f>M10*L10</f>
        <v>32.497425259409695</v>
      </c>
      <c r="O10" s="1">
        <f>N10*POWER(1+$P$1, -(A10+0.5))</f>
        <v>30.160507864640088</v>
      </c>
      <c r="P10" s="1">
        <f>M10*POWER(1+$P$1, -A10)</f>
        <v>92411.388021180304</v>
      </c>
      <c r="Q10" s="1">
        <f>SUM($O10:O$113)</f>
        <v>48239.958338930745</v>
      </c>
      <c r="R10" s="1">
        <f>SUM($P10:P$113)</f>
        <v>4485494.3773961281</v>
      </c>
    </row>
    <row r="11" spans="1:18" ht="16.2" x14ac:dyDescent="0.3">
      <c r="A11" s="1">
        <v>8</v>
      </c>
      <c r="B11">
        <v>3.2000000000000003E-4</v>
      </c>
      <c r="C11">
        <v>2.0799999999999999E-4</v>
      </c>
      <c r="D11" s="1">
        <f t="shared" si="0"/>
        <v>2.8800000000000001E-4</v>
      </c>
      <c r="E11" s="1">
        <f>E10-F10</f>
        <v>99140.263403439763</v>
      </c>
      <c r="F11" s="1">
        <f>E11*D11</f>
        <v>28.552395860190654</v>
      </c>
      <c r="G11" s="1">
        <f>F11*POWER(1+$H$1, -(A11+0.5))</f>
        <v>22.672373974954517</v>
      </c>
      <c r="H11" s="1">
        <f>E11*POWER(1+$H$1, -A11)</f>
        <v>79798.627923470529</v>
      </c>
      <c r="I11" s="1">
        <f>SUM(G11:$G$113)</f>
        <v>14412.096507136863</v>
      </c>
      <c r="J11" s="1">
        <f>SUM(H11:$H$113)</f>
        <v>2450333.4508082713</v>
      </c>
      <c r="L11" s="1">
        <f t="shared" si="1"/>
        <v>3.2000000000000003E-4</v>
      </c>
      <c r="M11" s="1">
        <f>M10-N10</f>
        <v>99045.018609526247</v>
      </c>
      <c r="N11" s="1">
        <f>M11*L11</f>
        <v>31.694405955048403</v>
      </c>
      <c r="O11" s="1">
        <f>N11*POWER(1+$P$1, -(A11+0.5))</f>
        <v>29.123994414934064</v>
      </c>
      <c r="P11" s="1">
        <f>M11*POWER(1+$P$1, -A11)</f>
        <v>91466.412956345885</v>
      </c>
      <c r="Q11" s="1">
        <f>SUM($O11:O$113)</f>
        <v>48209.797831066106</v>
      </c>
      <c r="R11" s="1">
        <f>SUM($P11:P$113)</f>
        <v>4393082.9893749487</v>
      </c>
    </row>
    <row r="12" spans="1:18" ht="16.2" x14ac:dyDescent="0.3">
      <c r="A12" s="1">
        <v>9</v>
      </c>
      <c r="B12">
        <v>3.1199999999999999E-4</v>
      </c>
      <c r="C12">
        <v>1.92E-4</v>
      </c>
      <c r="D12" s="1">
        <f t="shared" si="0"/>
        <v>2.8079999999999999E-4</v>
      </c>
      <c r="E12" s="1">
        <f>E11-F11</f>
        <v>99111.711007579579</v>
      </c>
      <c r="F12" s="1">
        <f>E12*D12</f>
        <v>27.830568450928347</v>
      </c>
      <c r="G12" s="1">
        <f>F12*POWER(1+$H$1, -(A12+0.5))</f>
        <v>21.507735496806312</v>
      </c>
      <c r="H12" s="1">
        <f>E12*POWER(1+$H$1, -A12)</f>
        <v>77640.531307667712</v>
      </c>
      <c r="I12" s="1">
        <f>SUM(G12:$G$113)</f>
        <v>14389.424133161909</v>
      </c>
      <c r="J12" s="1">
        <f>SUM(H12:$H$113)</f>
        <v>2370534.8228848013</v>
      </c>
      <c r="L12" s="1">
        <f t="shared" si="1"/>
        <v>3.1199999999999999E-4</v>
      </c>
      <c r="M12" s="1">
        <f>M11-N11</f>
        <v>99013.324203571203</v>
      </c>
      <c r="N12" s="1">
        <f>M12*L12</f>
        <v>30.892157151514215</v>
      </c>
      <c r="O12" s="1">
        <f>N12*POWER(1+$P$1, -(A12+0.5))</f>
        <v>28.105750364656682</v>
      </c>
      <c r="P12" s="1">
        <f>M12*POWER(1+$P$1, -A12)</f>
        <v>90531.82544970281</v>
      </c>
      <c r="Q12" s="1">
        <f>SUM($O12:O$113)</f>
        <v>48180.673836651171</v>
      </c>
      <c r="R12" s="1">
        <f>SUM($P12:P$113)</f>
        <v>4301616.5764186019</v>
      </c>
    </row>
    <row r="13" spans="1:18" ht="16.2" x14ac:dyDescent="0.3">
      <c r="A13" s="1">
        <v>10</v>
      </c>
      <c r="B13">
        <v>2.9599999999999998E-4</v>
      </c>
      <c r="C13">
        <v>1.92E-4</v>
      </c>
      <c r="D13" s="1">
        <f t="shared" si="0"/>
        <v>2.6639999999999997E-4</v>
      </c>
      <c r="E13" s="1">
        <f>E12-F12</f>
        <v>99083.880439128654</v>
      </c>
      <c r="F13" s="1">
        <f>E13*D13</f>
        <v>26.39594574898387</v>
      </c>
      <c r="G13" s="1">
        <f>F13*POWER(1+$H$1, -(A13+0.5))</f>
        <v>19.853085198405783</v>
      </c>
      <c r="H13" s="1">
        <f>E13*POWER(1+$H$1, -A13)</f>
        <v>75541.342916278838</v>
      </c>
      <c r="I13" s="1">
        <f>SUM(G13:$G$113)</f>
        <v>14367.916397665102</v>
      </c>
      <c r="J13" s="1">
        <f>SUM(H13:$H$113)</f>
        <v>2292894.2915771329</v>
      </c>
      <c r="L13" s="1">
        <f t="shared" si="1"/>
        <v>2.9599999999999998E-4</v>
      </c>
      <c r="M13" s="1">
        <f>M12-N12</f>
        <v>98982.432046419694</v>
      </c>
      <c r="N13" s="1">
        <f>M13*L13</f>
        <v>29.298799885740227</v>
      </c>
      <c r="O13" s="1">
        <f>N13*POWER(1+$P$1, -(A13+0.5))</f>
        <v>26.39218864458207</v>
      </c>
      <c r="P13" s="1">
        <f>M13*POWER(1+$P$1, -A13)</f>
        <v>89607.504475408423</v>
      </c>
      <c r="Q13" s="1">
        <f>SUM($O13:O$113)</f>
        <v>48152.568086286519</v>
      </c>
      <c r="R13" s="1">
        <f>SUM($P13:P$113)</f>
        <v>4211084.7509689005</v>
      </c>
    </row>
    <row r="14" spans="1:18" ht="16.2" x14ac:dyDescent="0.3">
      <c r="A14" s="1">
        <v>11</v>
      </c>
      <c r="B14">
        <v>2.8800000000000001E-4</v>
      </c>
      <c r="C14">
        <v>1.92E-4</v>
      </c>
      <c r="D14" s="1">
        <f t="shared" si="0"/>
        <v>2.5920000000000001E-4</v>
      </c>
      <c r="E14" s="1">
        <f>E13-F13</f>
        <v>99057.48449337967</v>
      </c>
      <c r="F14" s="1">
        <f>E14*D14</f>
        <v>25.675699980684012</v>
      </c>
      <c r="G14" s="1">
        <f>F14*POWER(1+$H$1, -(A14+0.5))</f>
        <v>18.794520105591413</v>
      </c>
      <c r="H14" s="1">
        <f>E14*POWER(1+$H$1, -A14)</f>
        <v>73499.969540171238</v>
      </c>
      <c r="I14" s="1">
        <f>SUM(G14:$G$113)</f>
        <v>14348.063312466697</v>
      </c>
      <c r="J14" s="1">
        <f>SUM(H14:$H$113)</f>
        <v>2217352.9486608538</v>
      </c>
      <c r="L14" s="1">
        <f t="shared" si="1"/>
        <v>2.8800000000000001E-4</v>
      </c>
      <c r="M14" s="1">
        <f>M13-N13</f>
        <v>98953.133246533951</v>
      </c>
      <c r="N14" s="1">
        <f>M14*L14</f>
        <v>28.498502375001777</v>
      </c>
      <c r="O14" s="1">
        <f>N14*POWER(1+$P$1, -(A14+0.5))</f>
        <v>25.417114156884072</v>
      </c>
      <c r="P14" s="1">
        <f>M14*POWER(1+$P$1, -A14)</f>
        <v>88694.040251568047</v>
      </c>
      <c r="Q14" s="1">
        <f>SUM($O14:O$113)</f>
        <v>48126.175897641937</v>
      </c>
      <c r="R14" s="1">
        <f>SUM($P14:P$113)</f>
        <v>4121477.2464934918</v>
      </c>
    </row>
    <row r="15" spans="1:18" ht="16.2" x14ac:dyDescent="0.3">
      <c r="A15" s="1">
        <v>12</v>
      </c>
      <c r="B15">
        <v>3.0400000000000002E-4</v>
      </c>
      <c r="C15">
        <v>2.1599999999999999E-4</v>
      </c>
      <c r="D15" s="1">
        <f t="shared" si="0"/>
        <v>2.7360000000000004E-4</v>
      </c>
      <c r="E15" s="1">
        <f>E14-F14</f>
        <v>99031.808793398988</v>
      </c>
      <c r="F15" s="1">
        <f>E15*D15</f>
        <v>27.095102885873967</v>
      </c>
      <c r="G15" s="1">
        <f>F15*POWER(1+$H$1, -(A15+0.5))</f>
        <v>19.302693849884882</v>
      </c>
      <c r="H15" s="1">
        <f>E15*POWER(1+$H$1, -A15)</f>
        <v>71514.27576454154</v>
      </c>
      <c r="I15" s="1">
        <f>SUM(G15:$G$113)</f>
        <v>14329.268792361105</v>
      </c>
      <c r="J15" s="1">
        <f>SUM(H15:$H$113)</f>
        <v>2143852.9791206834</v>
      </c>
      <c r="L15" s="1">
        <f t="shared" si="1"/>
        <v>3.0400000000000002E-4</v>
      </c>
      <c r="M15" s="1">
        <f>M14-N14</f>
        <v>98924.634744158946</v>
      </c>
      <c r="N15" s="1">
        <f>M15*L15</f>
        <v>30.073088962224322</v>
      </c>
      <c r="O15" s="1">
        <f>N15*POWER(1+$P$1, -(A15+0.5))</f>
        <v>26.555890348302032</v>
      </c>
      <c r="P15" s="1">
        <f>M15*POWER(1+$P$1, -A15)</f>
        <v>87790.59046334216</v>
      </c>
      <c r="Q15" s="1">
        <f>SUM($O15:O$113)</f>
        <v>48100.758783485049</v>
      </c>
      <c r="R15" s="1">
        <f>SUM($P15:P$113)</f>
        <v>4032783.2062419243</v>
      </c>
    </row>
    <row r="16" spans="1:18" ht="16.2" x14ac:dyDescent="0.3">
      <c r="A16" s="1">
        <v>13</v>
      </c>
      <c r="B16">
        <v>3.7599999999999998E-4</v>
      </c>
      <c r="C16">
        <v>2.4800000000000001E-4</v>
      </c>
      <c r="D16" s="1">
        <f t="shared" si="0"/>
        <v>3.3839999999999999E-4</v>
      </c>
      <c r="E16" s="1">
        <f>E15-F15</f>
        <v>99004.713690513119</v>
      </c>
      <c r="F16" s="1">
        <f>E16*D16</f>
        <v>33.503195112869641</v>
      </c>
      <c r="G16" s="1">
        <f>F16*POWER(1+$H$1, -(A16+0.5))</f>
        <v>23.229053495808291</v>
      </c>
      <c r="H16" s="1">
        <f>E16*POWER(1+$H$1, -A16)</f>
        <v>69581.225750552156</v>
      </c>
      <c r="I16" s="1">
        <f>SUM(G16:$G$113)</f>
        <v>14309.96609851122</v>
      </c>
      <c r="J16" s="1">
        <f>SUM(H16:$H$113)</f>
        <v>2072338.7033561408</v>
      </c>
      <c r="L16" s="1">
        <f t="shared" si="1"/>
        <v>3.7599999999999998E-4</v>
      </c>
      <c r="M16" s="1">
        <f>M15-N15</f>
        <v>98894.561655196725</v>
      </c>
      <c r="N16" s="1">
        <f>M16*L16</f>
        <v>37.184355182353968</v>
      </c>
      <c r="O16" s="1">
        <f>N16*POWER(1+$P$1, -(A16+0.5))</f>
        <v>32.510354763129207</v>
      </c>
      <c r="P16" s="1">
        <f>M16*POWER(1+$P$1, -A16)</f>
        <v>86894.952597862677</v>
      </c>
      <c r="Q16" s="1">
        <f>SUM($O16:O$113)</f>
        <v>48074.202893136746</v>
      </c>
      <c r="R16" s="1">
        <f>SUM($P16:P$113)</f>
        <v>3944992.6157785822</v>
      </c>
    </row>
    <row r="17" spans="1:18" ht="16.2" x14ac:dyDescent="0.3">
      <c r="A17" s="1">
        <v>14</v>
      </c>
      <c r="B17">
        <v>5.2800000000000004E-4</v>
      </c>
      <c r="C17">
        <v>2.9599999999999998E-4</v>
      </c>
      <c r="D17" s="1">
        <f t="shared" si="0"/>
        <v>4.7520000000000006E-4</v>
      </c>
      <c r="E17" s="1">
        <f>E16-F16</f>
        <v>98971.210495400243</v>
      </c>
      <c r="F17" s="1">
        <f>E17*D17</f>
        <v>47.031119227414202</v>
      </c>
      <c r="G17" s="1">
        <f>F17*POWER(1+$H$1, -(A17+0.5))</f>
        <v>31.735750349452822</v>
      </c>
      <c r="H17" s="1">
        <f>E17*POWER(1+$H$1, -A17)</f>
        <v>67696.038407550514</v>
      </c>
      <c r="I17" s="1">
        <f>SUM(G17:$G$113)</f>
        <v>14286.737045015412</v>
      </c>
      <c r="J17" s="1">
        <f>SUM(H17:$H$113)</f>
        <v>2002757.4776055887</v>
      </c>
      <c r="L17" s="1">
        <f t="shared" si="1"/>
        <v>5.2800000000000004E-4</v>
      </c>
      <c r="M17" s="1">
        <f>M16-N16</f>
        <v>98857.37730001437</v>
      </c>
      <c r="N17" s="1">
        <f>M17*L17</f>
        <v>52.19669521440759</v>
      </c>
      <c r="O17" s="1">
        <f>N17*POWER(1+$P$1, -(A17+0.5))</f>
        <v>45.183834788344768</v>
      </c>
      <c r="P17" s="1">
        <f>M17*POWER(1+$P$1, -A17)</f>
        <v>86002.257520481056</v>
      </c>
      <c r="Q17" s="1">
        <f>SUM($O17:O$113)</f>
        <v>48041.692538373616</v>
      </c>
      <c r="R17" s="1">
        <f>SUM($P17:P$113)</f>
        <v>3858097.6631807191</v>
      </c>
    </row>
    <row r="18" spans="1:18" ht="16.2" x14ac:dyDescent="0.3">
      <c r="A18" s="1">
        <v>15</v>
      </c>
      <c r="B18">
        <v>7.5199999999999996E-4</v>
      </c>
      <c r="C18">
        <v>3.4400000000000001E-4</v>
      </c>
      <c r="D18" s="1">
        <f t="shared" si="0"/>
        <v>6.7679999999999997E-4</v>
      </c>
      <c r="E18" s="1">
        <f>E17-F17</f>
        <v>98924.179376172833</v>
      </c>
      <c r="F18" s="1">
        <f>E18*D18</f>
        <v>66.951884601793765</v>
      </c>
      <c r="G18" s="1">
        <f>F18*POWER(1+$H$1, -(A18+0.5))</f>
        <v>43.968781758657443</v>
      </c>
      <c r="H18" s="1">
        <f>E18*POWER(1+$H$1, -A18)</f>
        <v>65852.914112018741</v>
      </c>
      <c r="I18" s="1">
        <f>SUM(G18:$G$113)</f>
        <v>14255.001294665959</v>
      </c>
      <c r="J18" s="1">
        <f>SUM(H18:$H$113)</f>
        <v>1935061.4391980381</v>
      </c>
      <c r="L18" s="1">
        <f t="shared" si="1"/>
        <v>7.5199999999999996E-4</v>
      </c>
      <c r="M18" s="1">
        <f>M17-N17</f>
        <v>98805.180604799956</v>
      </c>
      <c r="N18" s="1">
        <f>M18*L18</f>
        <v>74.301495814809556</v>
      </c>
      <c r="O18" s="1">
        <f>N18*POWER(1+$P$1, -(A18+0.5))</f>
        <v>63.681936783921273</v>
      </c>
      <c r="P18" s="1">
        <f>M18*POWER(1+$P$1, -A18)</f>
        <v>85105.790424267587</v>
      </c>
      <c r="Q18" s="1">
        <f>SUM($O18:O$113)</f>
        <v>47996.508703585278</v>
      </c>
      <c r="R18" s="1">
        <f>SUM($P18:P$113)</f>
        <v>3772095.4056602381</v>
      </c>
    </row>
    <row r="19" spans="1:18" ht="16.2" x14ac:dyDescent="0.3">
      <c r="A19" s="1">
        <v>16</v>
      </c>
      <c r="B19">
        <v>1.016E-3</v>
      </c>
      <c r="C19">
        <v>3.9199999999999999E-4</v>
      </c>
      <c r="D19" s="1">
        <f t="shared" si="0"/>
        <v>9.144E-4</v>
      </c>
      <c r="E19" s="1">
        <f>E18-F18</f>
        <v>98857.227491571044</v>
      </c>
      <c r="F19" s="1">
        <f>E19*D19</f>
        <v>90.395048818292565</v>
      </c>
      <c r="G19" s="1">
        <f>F19*POWER(1+$H$1, -(A19+0.5))</f>
        <v>57.775596710355913</v>
      </c>
      <c r="H19" s="1">
        <f>E19*POWER(1+$H$1, -A19)</f>
        <v>64047.050958391956</v>
      </c>
      <c r="I19" s="1">
        <f>SUM(G19:$G$113)</f>
        <v>14211.032512907301</v>
      </c>
      <c r="J19" s="1">
        <f>SUM(H19:$H$113)</f>
        <v>1869208.5250860192</v>
      </c>
      <c r="L19" s="1">
        <f t="shared" si="1"/>
        <v>1.016E-3</v>
      </c>
      <c r="M19" s="1">
        <f>M18-N18</f>
        <v>98730.879108985144</v>
      </c>
      <c r="N19" s="1">
        <f>M19*L19</f>
        <v>100.3105731747289</v>
      </c>
      <c r="O19" s="1">
        <f>N19*POWER(1+$P$1, -(A19+0.5))</f>
        <v>85.122436189881924</v>
      </c>
      <c r="P19" s="1">
        <f>M19*POWER(1+$P$1, -A19)</f>
        <v>84199.792940463871</v>
      </c>
      <c r="Q19" s="1">
        <f>SUM($O19:O$113)</f>
        <v>47932.82676680135</v>
      </c>
      <c r="R19" s="1">
        <f>SUM($P19:P$113)</f>
        <v>3686989.6152359713</v>
      </c>
    </row>
    <row r="20" spans="1:18" ht="16.2" x14ac:dyDescent="0.3">
      <c r="A20" s="1">
        <v>17</v>
      </c>
      <c r="B20">
        <v>1.2600000000000001E-3</v>
      </c>
      <c r="C20">
        <v>4.3300000000000001E-4</v>
      </c>
      <c r="D20" s="1">
        <f t="shared" si="0"/>
        <v>1.134E-3</v>
      </c>
      <c r="E20" s="1">
        <f>E19-F19</f>
        <v>98766.832442752755</v>
      </c>
      <c r="F20" s="1">
        <f>E20*D20</f>
        <v>112.00158799008163</v>
      </c>
      <c r="G20" s="1">
        <f>F20*POWER(1+$H$1, -(A20+0.5))</f>
        <v>69.669412081108291</v>
      </c>
      <c r="H20" s="1">
        <f>E20*POWER(1+$H$1, -A20)</f>
        <v>62275.899109484773</v>
      </c>
      <c r="I20" s="1">
        <f>SUM(G20:$G$113)</f>
        <v>14153.256916196946</v>
      </c>
      <c r="J20" s="1">
        <f>SUM(H20:$H$113)</f>
        <v>1805161.474127627</v>
      </c>
      <c r="L20" s="1">
        <f t="shared" si="1"/>
        <v>1.2600000000000001E-3</v>
      </c>
      <c r="M20" s="1">
        <f>M19-N19</f>
        <v>98630.568535810409</v>
      </c>
      <c r="N20" s="1">
        <f>M20*L20</f>
        <v>124.27451635512112</v>
      </c>
      <c r="O20" s="1">
        <f>N20*POWER(1+$P$1, -(A20+0.5))</f>
        <v>104.41383338011458</v>
      </c>
      <c r="P20" s="1">
        <f>M20*POWER(1+$P$1, -A20)</f>
        <v>83281.431634491426</v>
      </c>
      <c r="Q20" s="1">
        <f>SUM($O20:O$113)</f>
        <v>47847.704330611472</v>
      </c>
      <c r="R20" s="1">
        <f>SUM($P20:P$113)</f>
        <v>3602789.8222955074</v>
      </c>
    </row>
    <row r="21" spans="1:18" ht="16.2" x14ac:dyDescent="0.3">
      <c r="A21" s="1">
        <v>18</v>
      </c>
      <c r="B21">
        <v>1.2880000000000001E-3</v>
      </c>
      <c r="C21">
        <v>4.8099999999999998E-4</v>
      </c>
      <c r="D21" s="1">
        <f t="shared" si="0"/>
        <v>1.1592000000000002E-3</v>
      </c>
      <c r="E21" s="1">
        <f>E20-F20</f>
        <v>98654.83085476268</v>
      </c>
      <c r="F21" s="1">
        <f>E21*D21</f>
        <v>114.36067992684092</v>
      </c>
      <c r="G21" s="1">
        <f>F21*POWER(1+$H$1, -(A21+0.5))</f>
        <v>69.23295421506748</v>
      </c>
      <c r="H21" s="1">
        <f>E21*POWER(1+$H$1, -A21)</f>
        <v>60540.416778486244</v>
      </c>
      <c r="I21" s="1">
        <f>SUM(G21:$G$113)</f>
        <v>14083.587504115838</v>
      </c>
      <c r="J21" s="1">
        <f>SUM(H21:$H$113)</f>
        <v>1742885.5750181424</v>
      </c>
      <c r="L21" s="1">
        <f t="shared" si="1"/>
        <v>1.2880000000000001E-3</v>
      </c>
      <c r="M21" s="1">
        <f>M20-N20</f>
        <v>98506.294019455294</v>
      </c>
      <c r="N21" s="1">
        <f>M21*L21</f>
        <v>126.87610669705843</v>
      </c>
      <c r="O21" s="1">
        <f>N21*POWER(1+$P$1, -(A21+0.5))</f>
        <v>105.54421363481981</v>
      </c>
      <c r="P21" s="1">
        <f>M21*POWER(1+$P$1, -A21)</f>
        <v>82352.967357061367</v>
      </c>
      <c r="Q21" s="1">
        <f>SUM($O21:O$113)</f>
        <v>47743.290497231355</v>
      </c>
      <c r="R21" s="1">
        <f>SUM($P21:P$113)</f>
        <v>3519508.3906610156</v>
      </c>
    </row>
    <row r="22" spans="1:18" ht="16.2" x14ac:dyDescent="0.3">
      <c r="A22" s="1">
        <v>19</v>
      </c>
      <c r="B22">
        <v>1.305E-3</v>
      </c>
      <c r="C22">
        <v>5.13E-4</v>
      </c>
      <c r="D22" s="1">
        <f t="shared" si="0"/>
        <v>1.1745E-3</v>
      </c>
      <c r="E22" s="1">
        <f>E21-F21</f>
        <v>98540.470174835835</v>
      </c>
      <c r="F22" s="1">
        <f>E22*D22</f>
        <v>115.73578222034469</v>
      </c>
      <c r="G22" s="1">
        <f>F22*POWER(1+$H$1, -(A22+0.5))</f>
        <v>68.190198639718659</v>
      </c>
      <c r="H22" s="1">
        <f>E22*POWER(1+$H$1, -A22)</f>
        <v>58851.81345728138</v>
      </c>
      <c r="I22" s="1">
        <f>SUM(G22:$G$113)</f>
        <v>14014.354549900771</v>
      </c>
      <c r="J22" s="1">
        <f>SUM(H22:$H$113)</f>
        <v>1682345.1582396561</v>
      </c>
      <c r="L22" s="1">
        <f t="shared" si="1"/>
        <v>1.305E-3</v>
      </c>
      <c r="M22" s="1">
        <f>M21-N21</f>
        <v>98379.417912758232</v>
      </c>
      <c r="N22" s="1">
        <f>M22*L22</f>
        <v>128.38514037614948</v>
      </c>
      <c r="O22" s="1">
        <f>N22*POWER(1+$P$1, -(A22+0.5))</f>
        <v>105.74210984671443</v>
      </c>
      <c r="P22" s="1">
        <f>M22*POWER(1+$P$1, -A22)</f>
        <v>81432.571024856923</v>
      </c>
      <c r="Q22" s="1">
        <f>SUM($O22:O$113)</f>
        <v>47637.746283596534</v>
      </c>
      <c r="R22" s="1">
        <f>SUM($P22:P$113)</f>
        <v>3437155.4233039543</v>
      </c>
    </row>
    <row r="23" spans="1:18" ht="16.2" x14ac:dyDescent="0.3">
      <c r="A23" s="1">
        <v>20</v>
      </c>
      <c r="B23">
        <v>1.3129999999999999E-3</v>
      </c>
      <c r="C23">
        <v>5.2999999999999998E-4</v>
      </c>
      <c r="D23" s="1">
        <f t="shared" si="0"/>
        <v>1.1816999999999999E-3</v>
      </c>
      <c r="E23" s="1">
        <f>E22-F22</f>
        <v>98424.734392615486</v>
      </c>
      <c r="F23" s="1">
        <f>E23*D23</f>
        <v>116.30850863175371</v>
      </c>
      <c r="G23" s="1">
        <f>F23*POWER(1+$H$1, -(A23+0.5))</f>
        <v>66.693569331587923</v>
      </c>
      <c r="H23" s="1">
        <f>E23*POWER(1+$H$1, -A23)</f>
        <v>57209.432605718546</v>
      </c>
      <c r="I23" s="1">
        <f>SUM(G23:$G$113)</f>
        <v>13946.164351261052</v>
      </c>
      <c r="J23" s="1">
        <f>SUM(H23:$H$113)</f>
        <v>1623493.3447823748</v>
      </c>
      <c r="L23" s="1">
        <f t="shared" si="1"/>
        <v>1.3129999999999999E-3</v>
      </c>
      <c r="M23" s="1">
        <f>M22-N22</f>
        <v>98251.032772382081</v>
      </c>
      <c r="N23" s="1">
        <f>M23*L23</f>
        <v>129.00360603013766</v>
      </c>
      <c r="O23" s="1">
        <f>N23*POWER(1+$P$1, -(A23+0.5))</f>
        <v>105.19950292059295</v>
      </c>
      <c r="P23" s="1">
        <f>M23*POWER(1+$P$1, -A23)</f>
        <v>80521.090613534121</v>
      </c>
      <c r="Q23" s="1">
        <f>SUM($O23:O$113)</f>
        <v>47532.004173749825</v>
      </c>
      <c r="R23" s="1">
        <f>SUM($P23:P$113)</f>
        <v>3355722.8522790978</v>
      </c>
    </row>
    <row r="24" spans="1:18" ht="16.2" x14ac:dyDescent="0.3">
      <c r="A24" s="1">
        <v>21</v>
      </c>
      <c r="B24">
        <v>1.315E-3</v>
      </c>
      <c r="C24">
        <v>5.3600000000000002E-4</v>
      </c>
      <c r="D24" s="1">
        <f t="shared" si="0"/>
        <v>1.1835000000000001E-3</v>
      </c>
      <c r="E24" s="1">
        <f>E23-F23</f>
        <v>98308.425883983728</v>
      </c>
      <c r="F24" s="1">
        <f>E24*D24</f>
        <v>116.34802203369475</v>
      </c>
      <c r="G24" s="1">
        <f>F24*POWER(1+$H$1, -(A24+0.5))</f>
        <v>64.930634635143647</v>
      </c>
      <c r="H24" s="1">
        <f>E24*POWER(1+$H$1, -A24)</f>
        <v>55612.484884874306</v>
      </c>
      <c r="I24" s="1">
        <f>SUM(G24:$G$113)</f>
        <v>13879.470781929464</v>
      </c>
      <c r="J24" s="1">
        <f>SUM(H24:$H$113)</f>
        <v>1566283.9121766565</v>
      </c>
      <c r="L24" s="1">
        <f t="shared" si="1"/>
        <v>1.315E-3</v>
      </c>
      <c r="M24" s="1">
        <f>M23-N23</f>
        <v>98122.029166351946</v>
      </c>
      <c r="N24" s="1">
        <f>M24*L24</f>
        <v>129.03046835375281</v>
      </c>
      <c r="O24" s="1">
        <f>N24*POWER(1+$P$1, -(A24+0.5))</f>
        <v>104.17961240966918</v>
      </c>
      <c r="P24" s="1">
        <f>M24*POWER(1+$P$1, -A24)</f>
        <v>79619.174674810463</v>
      </c>
      <c r="Q24" s="1">
        <f>SUM($O24:O$113)</f>
        <v>47426.804670829231</v>
      </c>
      <c r="R24" s="1">
        <f>SUM($P24:P$113)</f>
        <v>3275201.7616655631</v>
      </c>
    </row>
    <row r="25" spans="1:18" ht="16.2" x14ac:dyDescent="0.3">
      <c r="A25" s="1">
        <v>22</v>
      </c>
      <c r="B25">
        <v>1.312E-3</v>
      </c>
      <c r="C25">
        <v>5.3300000000000005E-4</v>
      </c>
      <c r="D25" s="1">
        <f t="shared" si="0"/>
        <v>1.1808000000000001E-3</v>
      </c>
      <c r="E25" s="1">
        <f>E24-F24</f>
        <v>98192.077861950034</v>
      </c>
      <c r="F25" s="1">
        <f>E25*D25</f>
        <v>115.94520553939061</v>
      </c>
      <c r="G25" s="1">
        <f>F25*POWER(1+$H$1, -(A25+0.5))</f>
        <v>62.974047509842421</v>
      </c>
      <c r="H25" s="1">
        <f>E25*POWER(1+$H$1, -A25)</f>
        <v>54060.017040402003</v>
      </c>
      <c r="I25" s="1">
        <f>SUM(G25:$G$113)</f>
        <v>13814.540147294319</v>
      </c>
      <c r="J25" s="1">
        <f>SUM(H25:$H$113)</f>
        <v>1510671.4272917826</v>
      </c>
      <c r="L25" s="1">
        <f t="shared" si="1"/>
        <v>1.312E-3</v>
      </c>
      <c r="M25" s="1">
        <f>M24-N24</f>
        <v>97992.998697998191</v>
      </c>
      <c r="N25" s="1">
        <f>M25*L25</f>
        <v>128.56681429177362</v>
      </c>
      <c r="O25" s="1">
        <f>N25*POWER(1+$P$1, -(A25+0.5))</f>
        <v>102.77748182041771</v>
      </c>
      <c r="P25" s="1">
        <f>M25*POWER(1+$P$1, -A25)</f>
        <v>78727.203425854517</v>
      </c>
      <c r="Q25" s="1">
        <f>SUM($O25:O$113)</f>
        <v>47322.625058419559</v>
      </c>
      <c r="R25" s="1">
        <f>SUM($P25:P$113)</f>
        <v>3195582.5869907527</v>
      </c>
    </row>
    <row r="26" spans="1:18" ht="16.2" x14ac:dyDescent="0.3">
      <c r="A26" s="1">
        <v>23</v>
      </c>
      <c r="B26">
        <v>1.307E-3</v>
      </c>
      <c r="C26">
        <v>5.2499999999999997E-4</v>
      </c>
      <c r="D26" s="1">
        <f t="shared" si="0"/>
        <v>1.1763000000000001E-3</v>
      </c>
      <c r="E26" s="1">
        <f>E25-F25</f>
        <v>98076.132656410642</v>
      </c>
      <c r="F26" s="1">
        <f>E26*D26</f>
        <v>115.36695484373585</v>
      </c>
      <c r="G26" s="1">
        <f>F26*POWER(1+$H$1, -(A26+0.5))</f>
        <v>60.982947521799481</v>
      </c>
      <c r="H26" s="1">
        <f>E26*POWER(1+$H$1, -A26)</f>
        <v>52551.029656720879</v>
      </c>
      <c r="I26" s="1">
        <f>SUM(G26:$G$113)</f>
        <v>13751.566099784477</v>
      </c>
      <c r="J26" s="1">
        <f>SUM(H26:$H$113)</f>
        <v>1456611.4102513804</v>
      </c>
      <c r="L26" s="1">
        <f t="shared" si="1"/>
        <v>1.307E-3</v>
      </c>
      <c r="M26" s="1">
        <f>M25-N25</f>
        <v>97864.43188370642</v>
      </c>
      <c r="N26" s="1">
        <f>M26*L26</f>
        <v>127.90881247200429</v>
      </c>
      <c r="O26" s="1">
        <f>N26*POWER(1+$P$1, -(A26+0.5))</f>
        <v>101.2390783913155</v>
      </c>
      <c r="P26" s="1">
        <f>M26*POWER(1+$P$1, -A26)</f>
        <v>77845.458747484954</v>
      </c>
      <c r="Q26" s="1">
        <f>SUM($O26:O$113)</f>
        <v>47219.847576599146</v>
      </c>
      <c r="R26" s="1">
        <f>SUM($P26:P$113)</f>
        <v>3116855.3835648983</v>
      </c>
    </row>
    <row r="27" spans="1:18" ht="16.2" x14ac:dyDescent="0.3">
      <c r="A27" s="1">
        <v>24</v>
      </c>
      <c r="B27">
        <v>1.3010000000000001E-3</v>
      </c>
      <c r="C27">
        <v>5.1500000000000005E-4</v>
      </c>
      <c r="D27" s="1">
        <f t="shared" si="0"/>
        <v>1.1709000000000001E-3</v>
      </c>
      <c r="E27" s="1">
        <f>E26-F26</f>
        <v>97960.76570156691</v>
      </c>
      <c r="F27" s="1">
        <f>E27*D27</f>
        <v>114.7022605599647</v>
      </c>
      <c r="G27" s="1">
        <f>F27*POWER(1+$H$1, -(A27+0.5))</f>
        <v>59.008846974534713</v>
      </c>
      <c r="H27" s="1">
        <f>E27*POWER(1+$H$1, -A27)</f>
        <v>51084.393071080951</v>
      </c>
      <c r="I27" s="1">
        <f>SUM(G27:$G$113)</f>
        <v>13690.583152262678</v>
      </c>
      <c r="J27" s="1">
        <f>SUM(H27:$H$113)</f>
        <v>1404060.3805946596</v>
      </c>
      <c r="L27" s="1">
        <f t="shared" si="1"/>
        <v>1.3010000000000001E-3</v>
      </c>
      <c r="M27" s="1">
        <f>M26-N26</f>
        <v>97736.52307123442</v>
      </c>
      <c r="N27" s="1">
        <f>M27*L27</f>
        <v>127.15521651567599</v>
      </c>
      <c r="O27" s="1">
        <f>N27*POWER(1+$P$1, -(A27+0.5))</f>
        <v>99.646150090170494</v>
      </c>
      <c r="P27" s="1">
        <f>M27*POWER(1+$P$1, -A27)</f>
        <v>76973.974983071283</v>
      </c>
      <c r="Q27" s="1">
        <f>SUM($O27:O$113)</f>
        <v>47118.608498207825</v>
      </c>
      <c r="R27" s="1">
        <f>SUM($P27:P$113)</f>
        <v>3039009.9248174131</v>
      </c>
    </row>
    <row r="28" spans="1:18" ht="16.2" x14ac:dyDescent="0.3">
      <c r="A28" s="1">
        <v>25</v>
      </c>
      <c r="B28">
        <v>1.2979999999999999E-3</v>
      </c>
      <c r="C28">
        <v>5.0699999999999996E-4</v>
      </c>
      <c r="D28" s="1">
        <f t="shared" si="0"/>
        <v>1.1681999999999999E-3</v>
      </c>
      <c r="E28" s="1">
        <f>E27-F27</f>
        <v>97846.063441006947</v>
      </c>
      <c r="F28" s="1">
        <f>E28*D28</f>
        <v>114.3037713117843</v>
      </c>
      <c r="G28" s="1">
        <f>F28*POWER(1+$H$1, -(A28+0.5))</f>
        <v>57.23001775782781</v>
      </c>
      <c r="H28" s="1">
        <f>E28*POWER(1+$H$1, -A28)</f>
        <v>49658.957036724103</v>
      </c>
      <c r="I28" s="1">
        <f>SUM(G28:$G$113)</f>
        <v>13631.574305288143</v>
      </c>
      <c r="J28" s="1">
        <f>SUM(H28:$H$113)</f>
        <v>1352975.9875235786</v>
      </c>
      <c r="L28" s="1">
        <f t="shared" si="1"/>
        <v>1.2979999999999999E-3</v>
      </c>
      <c r="M28" s="1">
        <f>M27-N27</f>
        <v>97609.367854718745</v>
      </c>
      <c r="N28" s="1">
        <f>M28*L28</f>
        <v>126.69695947542492</v>
      </c>
      <c r="O28" s="1">
        <f>N28*POWER(1+$P$1, -(A28+0.5))</f>
        <v>98.303993548508984</v>
      </c>
      <c r="P28" s="1">
        <f>M28*POWER(1+$P$1, -A28)</f>
        <v>76112.704793681463</v>
      </c>
      <c r="Q28" s="1">
        <f>SUM($O28:O$113)</f>
        <v>47018.96234811766</v>
      </c>
      <c r="R28" s="1">
        <f>SUM($P28:P$113)</f>
        <v>2962035.9498343421</v>
      </c>
    </row>
    <row r="29" spans="1:18" ht="16.2" x14ac:dyDescent="0.3">
      <c r="A29" s="1">
        <v>26</v>
      </c>
      <c r="B29">
        <v>1.299E-3</v>
      </c>
      <c r="C29">
        <v>5.04E-4</v>
      </c>
      <c r="D29" s="1">
        <f t="shared" si="0"/>
        <v>1.1691E-3</v>
      </c>
      <c r="E29" s="1">
        <f>E28-F28</f>
        <v>97731.759669695166</v>
      </c>
      <c r="F29" s="1">
        <f>E29*D29</f>
        <v>114.25820022984061</v>
      </c>
      <c r="G29" s="1">
        <f>F29*POWER(1+$H$1, -(A29+0.5))</f>
        <v>55.676108094247155</v>
      </c>
      <c r="H29" s="1">
        <f>E29*POWER(1+$H$1, -A29)</f>
        <v>48273.426222008558</v>
      </c>
      <c r="I29" s="1">
        <f>SUM(G29:$G$113)</f>
        <v>13574.344287530314</v>
      </c>
      <c r="J29" s="1">
        <f>SUM(H29:$H$113)</f>
        <v>1303317.0304868547</v>
      </c>
      <c r="L29" s="1">
        <f t="shared" si="1"/>
        <v>1.299E-3</v>
      </c>
      <c r="M29" s="1">
        <f>M28-N28</f>
        <v>97482.670895243326</v>
      </c>
      <c r="N29" s="1">
        <f>M29*L29</f>
        <v>126.62998949292108</v>
      </c>
      <c r="O29" s="1">
        <f>N29*POWER(1+$P$1, -(A29+0.5))</f>
        <v>97.279239240402646</v>
      </c>
      <c r="P29" s="1">
        <f>M29*POWER(1+$P$1, -A29)</f>
        <v>75261.297527583447</v>
      </c>
      <c r="Q29" s="1">
        <f>SUM($O29:O$113)</f>
        <v>46920.658354569146</v>
      </c>
      <c r="R29" s="1">
        <f>SUM($P29:P$113)</f>
        <v>2885923.2450406607</v>
      </c>
    </row>
    <row r="30" spans="1:18" ht="16.2" x14ac:dyDescent="0.3">
      <c r="A30" s="1">
        <v>27</v>
      </c>
      <c r="B30">
        <v>1.307E-3</v>
      </c>
      <c r="C30">
        <v>5.1000000000000004E-4</v>
      </c>
      <c r="D30" s="1">
        <f t="shared" si="0"/>
        <v>1.1763000000000001E-3</v>
      </c>
      <c r="E30" s="1">
        <f>E29-F29</f>
        <v>97617.501469465322</v>
      </c>
      <c r="F30" s="1">
        <f>E30*D30</f>
        <v>114.82746697853207</v>
      </c>
      <c r="G30" s="1">
        <f>F30*POWER(1+$H$1, -(A30+0.5))</f>
        <v>54.455963260715507</v>
      </c>
      <c r="H30" s="1">
        <f>E30*POWER(1+$H$1, -A30)</f>
        <v>46926.510714756601</v>
      </c>
      <c r="I30" s="1">
        <f>SUM(G30:$G$113)</f>
        <v>13518.668179436067</v>
      </c>
      <c r="J30" s="1">
        <f>SUM(H30:$H$113)</f>
        <v>1255043.6042648461</v>
      </c>
      <c r="L30" s="1">
        <f t="shared" si="1"/>
        <v>1.307E-3</v>
      </c>
      <c r="M30" s="1">
        <f>M29-N29</f>
        <v>97356.0409057504</v>
      </c>
      <c r="N30" s="1">
        <f>M30*L30</f>
        <v>127.24434546381578</v>
      </c>
      <c r="O30" s="1">
        <f>N30*POWER(1+$P$1, -(A30+0.5))</f>
        <v>96.783363955349188</v>
      </c>
      <c r="P30" s="1">
        <f>M30*POWER(1+$P$1, -A30)</f>
        <v>74419.339705044695</v>
      </c>
      <c r="Q30" s="1">
        <f>SUM($O30:O$113)</f>
        <v>46823.379115328746</v>
      </c>
      <c r="R30" s="1">
        <f>SUM($P30:P$113)</f>
        <v>2810661.9475130769</v>
      </c>
    </row>
    <row r="31" spans="1:18" ht="16.2" x14ac:dyDescent="0.3">
      <c r="A31" s="1">
        <v>28</v>
      </c>
      <c r="B31">
        <v>1.323E-3</v>
      </c>
      <c r="C31">
        <v>5.2700000000000002E-4</v>
      </c>
      <c r="D31" s="1">
        <f t="shared" si="0"/>
        <v>1.1907E-3</v>
      </c>
      <c r="E31" s="1">
        <f>E30-F30</f>
        <v>97502.67400248679</v>
      </c>
      <c r="F31" s="1">
        <f>E31*D31</f>
        <v>116.09643393476102</v>
      </c>
      <c r="G31" s="1">
        <f>F31*POWER(1+$H$1, -(A31+0.5))</f>
        <v>53.584194839933602</v>
      </c>
      <c r="H31" s="1">
        <f>E31*POWER(1+$H$1, -A31)</f>
        <v>45616.847747156047</v>
      </c>
      <c r="I31" s="1">
        <f>SUM(G31:$G$113)</f>
        <v>13464.212216175352</v>
      </c>
      <c r="J31" s="1">
        <f>SUM(H31:$H$113)</f>
        <v>1208117.0935500897</v>
      </c>
      <c r="L31" s="1">
        <f t="shared" si="1"/>
        <v>1.323E-3</v>
      </c>
      <c r="M31" s="1">
        <f>M30-N30</f>
        <v>97228.796560286588</v>
      </c>
      <c r="N31" s="1">
        <f>M31*L31</f>
        <v>128.63369784925916</v>
      </c>
      <c r="O31" s="1">
        <f>N31*POWER(1+$P$1, -(A31+0.5))</f>
        <v>96.871405678885665</v>
      </c>
      <c r="P31" s="1">
        <f>M31*POWER(1+$P$1, -A31)</f>
        <v>73586.211512920985</v>
      </c>
      <c r="Q31" s="1">
        <f>SUM($O31:O$113)</f>
        <v>46726.595751373396</v>
      </c>
      <c r="R31" s="1">
        <f>SUM($P31:P$113)</f>
        <v>2736242.6078080321</v>
      </c>
    </row>
    <row r="32" spans="1:18" ht="16.2" x14ac:dyDescent="0.3">
      <c r="A32" s="1">
        <v>29</v>
      </c>
      <c r="B32">
        <v>1.351E-3</v>
      </c>
      <c r="C32">
        <v>5.5599999999999996E-4</v>
      </c>
      <c r="D32" s="1">
        <f t="shared" si="0"/>
        <v>1.2159E-3</v>
      </c>
      <c r="E32" s="1">
        <f>E31-F31</f>
        <v>97386.577568552035</v>
      </c>
      <c r="F32" s="1">
        <f>E32*D32</f>
        <v>118.41233966560242</v>
      </c>
      <c r="G32" s="1">
        <f>F32*POWER(1+$H$1, -(A32+0.5))</f>
        <v>53.190363845330516</v>
      </c>
      <c r="H32" s="1">
        <f>E32*POWER(1+$H$1, -A32)</f>
        <v>44343.096609774693</v>
      </c>
      <c r="I32" s="1">
        <f>SUM(G32:$G$113)</f>
        <v>13410.628021335418</v>
      </c>
      <c r="J32" s="1">
        <f>SUM(H32:$H$113)</f>
        <v>1162500.2458029336</v>
      </c>
      <c r="L32" s="1">
        <f t="shared" si="1"/>
        <v>1.351E-3</v>
      </c>
      <c r="M32" s="1">
        <f>M31-N31</f>
        <v>97100.162862437326</v>
      </c>
      <c r="N32" s="1">
        <f>M32*L32</f>
        <v>131.18232002715283</v>
      </c>
      <c r="O32" s="1">
        <f>N32*POWER(1+$P$1, -(A32+0.5))</f>
        <v>97.81259494038602</v>
      </c>
      <c r="P32" s="1">
        <f>M32*POWER(1+$P$1, -A32)</f>
        <v>72761.244509989498</v>
      </c>
      <c r="Q32" s="1">
        <f>SUM($O32:O$113)</f>
        <v>46629.724345694514</v>
      </c>
      <c r="R32" s="1">
        <f>SUM($P32:P$113)</f>
        <v>2662656.3962951112</v>
      </c>
    </row>
    <row r="33" spans="1:18" ht="16.2" x14ac:dyDescent="0.3">
      <c r="A33" s="1">
        <v>30</v>
      </c>
      <c r="B33">
        <v>1.3929999999999999E-3</v>
      </c>
      <c r="C33">
        <v>5.9299999999999999E-4</v>
      </c>
      <c r="D33" s="1">
        <f t="shared" si="0"/>
        <v>1.2537E-3</v>
      </c>
      <c r="E33" s="1">
        <f>E32-F32</f>
        <v>97268.165228886428</v>
      </c>
      <c r="F33" s="1">
        <f>E33*D33</f>
        <v>121.94509874745491</v>
      </c>
      <c r="G33" s="1">
        <f>F33*POWER(1+$H$1, -(A33+0.5))</f>
        <v>53.311207325513465</v>
      </c>
      <c r="H33" s="1">
        <f>E33*POWER(1+$H$1, -A33)</f>
        <v>43103.824660444639</v>
      </c>
      <c r="I33" s="1">
        <f>SUM(G33:$G$113)</f>
        <v>13357.437657490087</v>
      </c>
      <c r="J33" s="1">
        <f>SUM(H33:$H$113)</f>
        <v>1118157.1491931586</v>
      </c>
      <c r="L33" s="1">
        <f t="shared" si="1"/>
        <v>1.3929999999999999E-3</v>
      </c>
      <c r="M33" s="1">
        <f>M32-N32</f>
        <v>96968.98054241018</v>
      </c>
      <c r="N33" s="1">
        <f>M33*L33</f>
        <v>135.07778989557738</v>
      </c>
      <c r="O33" s="1">
        <f>N33*POWER(1+$P$1, -(A33+0.5))</f>
        <v>99.719948570254417</v>
      </c>
      <c r="P33" s="1">
        <f>M33*POWER(1+$P$1, -A33)</f>
        <v>71943.508978867801</v>
      </c>
      <c r="Q33" s="1">
        <f>SUM($O33:O$113)</f>
        <v>46531.911750754123</v>
      </c>
      <c r="R33" s="1">
        <f>SUM($P33:P$113)</f>
        <v>2589895.1517851213</v>
      </c>
    </row>
    <row r="34" spans="1:18" ht="16.2" x14ac:dyDescent="0.3">
      <c r="A34" s="1">
        <v>31</v>
      </c>
      <c r="B34">
        <v>1.4519999999999999E-3</v>
      </c>
      <c r="C34">
        <v>6.38E-4</v>
      </c>
      <c r="D34" s="1">
        <f t="shared" si="0"/>
        <v>1.3067999999999999E-3</v>
      </c>
      <c r="E34" s="1">
        <f>E33-F33</f>
        <v>97146.220130138972</v>
      </c>
      <c r="F34" s="1">
        <f>E34*D34</f>
        <v>126.95068046606559</v>
      </c>
      <c r="G34" s="1">
        <f>F34*POWER(1+$H$1, -(A34+0.5))</f>
        <v>54.014128191335203</v>
      </c>
      <c r="H34" s="1">
        <f>E34*POWER(1+$H$1, -A34)</f>
        <v>41897.601358119551</v>
      </c>
      <c r="I34" s="1">
        <f>SUM(G34:$G$113)</f>
        <v>13304.126450164575</v>
      </c>
      <c r="J34" s="1">
        <f>SUM(H34:$H$113)</f>
        <v>1075053.3245327137</v>
      </c>
      <c r="L34" s="1">
        <f t="shared" si="1"/>
        <v>1.4519999999999999E-3</v>
      </c>
      <c r="M34" s="1">
        <f>M33-N33</f>
        <v>96833.902752514608</v>
      </c>
      <c r="N34" s="1">
        <f>M34*L34</f>
        <v>140.60282679665121</v>
      </c>
      <c r="O34" s="1">
        <f>N34*POWER(1+$P$1, -(A34+0.5))</f>
        <v>102.77104629662674</v>
      </c>
      <c r="P34" s="1">
        <f>M34*POWER(1+$P$1, -A34)</f>
        <v>71131.971951346815</v>
      </c>
      <c r="Q34" s="1">
        <f>SUM($O34:O$113)</f>
        <v>46432.191802183872</v>
      </c>
      <c r="R34" s="1">
        <f>SUM($P34:P$113)</f>
        <v>2517951.6428062539</v>
      </c>
    </row>
    <row r="35" spans="1:18" ht="16.2" x14ac:dyDescent="0.3">
      <c r="A35" s="1">
        <v>32</v>
      </c>
      <c r="B35">
        <v>1.5299999999999999E-3</v>
      </c>
      <c r="C35">
        <v>6.8800000000000003E-4</v>
      </c>
      <c r="D35" s="1">
        <f t="shared" si="0"/>
        <v>1.377E-3</v>
      </c>
      <c r="E35" s="1">
        <f>E34-F34</f>
        <v>97019.269449672909</v>
      </c>
      <c r="F35" s="1">
        <f>E35*D35</f>
        <v>133.59553403219959</v>
      </c>
      <c r="G35" s="1">
        <f>F35*POWER(1+$H$1, -(A35+0.5))</f>
        <v>55.320035168393019</v>
      </c>
      <c r="H35" s="1">
        <f>E35*POWER(1+$H$1, -A35)</f>
        <v>40722.967953931642</v>
      </c>
      <c r="I35" s="1">
        <f>SUM(G35:$G$113)</f>
        <v>13250.11232197324</v>
      </c>
      <c r="J35" s="1">
        <f>SUM(H35:$H$113)</f>
        <v>1033155.7231745938</v>
      </c>
      <c r="L35" s="1">
        <f t="shared" si="1"/>
        <v>1.5299999999999999E-3</v>
      </c>
      <c r="M35" s="1">
        <f>M34-N34</f>
        <v>96693.299925717962</v>
      </c>
      <c r="N35" s="1">
        <f>M35*L35</f>
        <v>147.94074888634847</v>
      </c>
      <c r="O35" s="1">
        <f>N35*POWER(1+$P$1, -(A35+0.5))</f>
        <v>107.06392602093949</v>
      </c>
      <c r="P35" s="1">
        <f>M35*POWER(1+$P$1, -A35)</f>
        <v>70325.433988191522</v>
      </c>
      <c r="Q35" s="1">
        <f>SUM($O35:O$113)</f>
        <v>46329.420755887244</v>
      </c>
      <c r="R35" s="1">
        <f>SUM($P35:P$113)</f>
        <v>2446819.670854907</v>
      </c>
    </row>
    <row r="36" spans="1:18" ht="16.2" x14ac:dyDescent="0.3">
      <c r="A36" s="1">
        <v>33</v>
      </c>
      <c r="B36">
        <v>1.6299999999999999E-3</v>
      </c>
      <c r="C36">
        <v>7.4299999999999995E-4</v>
      </c>
      <c r="D36" s="1">
        <f t="shared" si="0"/>
        <v>1.467E-3</v>
      </c>
      <c r="E36" s="1">
        <f>E35-F35</f>
        <v>96885.673915640713</v>
      </c>
      <c r="F36" s="1">
        <f>E36*D36</f>
        <v>142.13128363424494</v>
      </c>
      <c r="G36" s="1">
        <f>F36*POWER(1+$H$1, -(A36+0.5))</f>
        <v>57.279386131288149</v>
      </c>
      <c r="H36" s="1">
        <f>E36*POWER(1+$H$1, -A36)</f>
        <v>39578.484113926104</v>
      </c>
      <c r="I36" s="1">
        <f>SUM(G36:$G$113)</f>
        <v>13194.792286804846</v>
      </c>
      <c r="J36" s="1">
        <f>SUM(H36:$H$113)</f>
        <v>992432.75522066199</v>
      </c>
      <c r="L36" s="1">
        <f t="shared" si="1"/>
        <v>1.6299999999999999E-3</v>
      </c>
      <c r="M36" s="1">
        <f>M35-N35</f>
        <v>96545.359176831611</v>
      </c>
      <c r="N36" s="1">
        <f>M36*L36</f>
        <v>157.36893545823551</v>
      </c>
      <c r="O36" s="1">
        <f>N36*POWER(1+$P$1, -(A36+0.5))</f>
        <v>112.75945945061007</v>
      </c>
      <c r="P36" s="1">
        <f>M36*POWER(1+$P$1, -A36)</f>
        <v>69522.609974445135</v>
      </c>
      <c r="Q36" s="1">
        <f>SUM($O36:O$113)</f>
        <v>46222.356829866301</v>
      </c>
      <c r="R36" s="1">
        <f>SUM($P36:P$113)</f>
        <v>2376494.2368667154</v>
      </c>
    </row>
    <row r="37" spans="1:18" ht="16.2" x14ac:dyDescent="0.3">
      <c r="A37" s="1">
        <v>34</v>
      </c>
      <c r="B37">
        <v>1.75E-3</v>
      </c>
      <c r="C37">
        <v>8.0199999999999998E-4</v>
      </c>
      <c r="D37" s="1">
        <f t="shared" si="0"/>
        <v>1.575E-3</v>
      </c>
      <c r="E37" s="1">
        <f>E36-F36</f>
        <v>96743.542632006473</v>
      </c>
      <c r="F37" s="1">
        <f>E37*D37</f>
        <v>152.37107964541019</v>
      </c>
      <c r="G37" s="1">
        <f>F37*POWER(1+$H$1, -(A37+0.5))</f>
        <v>59.762587270734969</v>
      </c>
      <c r="H37" s="1">
        <f>E37*POWER(1+$H$1, -A37)</f>
        <v>38462.698275163973</v>
      </c>
      <c r="I37" s="1">
        <f>SUM(G37:$G$113)</f>
        <v>13137.512900673559</v>
      </c>
      <c r="J37" s="1">
        <f>SUM(H37:$H$113)</f>
        <v>952854.27110673592</v>
      </c>
      <c r="L37" s="1">
        <f t="shared" si="1"/>
        <v>1.75E-3</v>
      </c>
      <c r="M37" s="1">
        <f>M36-N36</f>
        <v>96387.99024137338</v>
      </c>
      <c r="N37" s="1">
        <f>M37*L37</f>
        <v>168.67898292240341</v>
      </c>
      <c r="O37" s="1">
        <f>N37*POWER(1+$P$1, -(A37+0.5))</f>
        <v>119.66677256908508</v>
      </c>
      <c r="P37" s="1">
        <f>M37*POWER(1+$P$1, -A37)</f>
        <v>68722.067445729495</v>
      </c>
      <c r="Q37" s="1">
        <f>SUM($O37:O$113)</f>
        <v>46109.597370415693</v>
      </c>
      <c r="R37" s="1">
        <f>SUM($P37:P$113)</f>
        <v>2306971.6268922701</v>
      </c>
    </row>
    <row r="38" spans="1:18" ht="16.2" x14ac:dyDescent="0.3">
      <c r="A38" s="1">
        <v>35</v>
      </c>
      <c r="B38">
        <v>1.8860000000000001E-3</v>
      </c>
      <c r="C38">
        <v>8.6499999999999999E-4</v>
      </c>
      <c r="D38" s="1">
        <f t="shared" si="0"/>
        <v>1.6974000000000002E-3</v>
      </c>
      <c r="E38" s="1">
        <f>E37-F37</f>
        <v>96591.171552361062</v>
      </c>
      <c r="F38" s="1">
        <f>E38*D38</f>
        <v>163.95385459297768</v>
      </c>
      <c r="G38" s="1">
        <f>F38*POWER(1+$H$1, -(A38+0.5))</f>
        <v>62.584479841639372</v>
      </c>
      <c r="H38" s="1">
        <f>E38*POWER(1+$H$1, -A38)</f>
        <v>37374.325572146554</v>
      </c>
      <c r="I38" s="1">
        <f>SUM(G38:$G$113)</f>
        <v>13077.750313402823</v>
      </c>
      <c r="J38" s="1">
        <f>SUM(H38:$H$113)</f>
        <v>914391.57283157192</v>
      </c>
      <c r="L38" s="1">
        <f t="shared" si="1"/>
        <v>1.8860000000000001E-3</v>
      </c>
      <c r="M38" s="1">
        <f>M37-N37</f>
        <v>96219.31125845098</v>
      </c>
      <c r="N38" s="1">
        <f>M38*L38</f>
        <v>181.46962103343856</v>
      </c>
      <c r="O38" s="1">
        <f>N38*POWER(1+$P$1, -(A38+0.5))</f>
        <v>127.4662364257031</v>
      </c>
      <c r="P38" s="1">
        <f>M38*POWER(1+$P$1, -A38)</f>
        <v>67922.578047227202</v>
      </c>
      <c r="Q38" s="1">
        <f>SUM($O38:O$113)</f>
        <v>45989.9305978466</v>
      </c>
      <c r="R38" s="1">
        <f>SUM($P38:P$113)</f>
        <v>2238249.5594465407</v>
      </c>
    </row>
    <row r="39" spans="1:18" ht="16.2" x14ac:dyDescent="0.3">
      <c r="A39" s="1">
        <v>36</v>
      </c>
      <c r="B39">
        <v>2.0370000000000002E-3</v>
      </c>
      <c r="C39">
        <v>9.3099999999999997E-4</v>
      </c>
      <c r="D39" s="1">
        <f t="shared" si="0"/>
        <v>1.8333000000000002E-3</v>
      </c>
      <c r="E39" s="1">
        <f>E38-F38</f>
        <v>96427.217697768079</v>
      </c>
      <c r="F39" s="1">
        <f>E39*D39</f>
        <v>176.78001820531824</v>
      </c>
      <c r="G39" s="1">
        <f>F39*POWER(1+$H$1, -(A39+0.5))</f>
        <v>65.674437126475752</v>
      </c>
      <c r="H39" s="1">
        <f>E39*POWER(1+$H$1, -A39)</f>
        <v>36312.298191650014</v>
      </c>
      <c r="I39" s="1">
        <f>SUM(G39:$G$113)</f>
        <v>13015.165833561185</v>
      </c>
      <c r="J39" s="1">
        <f>SUM(H39:$H$113)</f>
        <v>877017.24725942547</v>
      </c>
      <c r="L39" s="1">
        <f t="shared" si="1"/>
        <v>2.0370000000000002E-3</v>
      </c>
      <c r="M39" s="1">
        <f>M38-N38</f>
        <v>96037.841637417543</v>
      </c>
      <c r="N39" s="1">
        <f>M39*L39</f>
        <v>195.62908341541956</v>
      </c>
      <c r="O39" s="1">
        <f>N39*POWER(1+$P$1, -(A39+0.5))</f>
        <v>136.05148205456001</v>
      </c>
      <c r="P39" s="1">
        <f>M39*POWER(1+$P$1, -A39)</f>
        <v>67123.243628742712</v>
      </c>
      <c r="Q39" s="1">
        <f>SUM($O39:O$113)</f>
        <v>45862.464361420898</v>
      </c>
      <c r="R39" s="1">
        <f>SUM($P39:P$113)</f>
        <v>2170326.9813993135</v>
      </c>
    </row>
    <row r="40" spans="1:18" ht="16.2" x14ac:dyDescent="0.3">
      <c r="A40" s="1">
        <v>37</v>
      </c>
      <c r="B40">
        <v>2.2009999999999998E-3</v>
      </c>
      <c r="C40">
        <v>1.0009999999999999E-3</v>
      </c>
      <c r="D40" s="1">
        <f t="shared" si="0"/>
        <v>1.9808999999999998E-3</v>
      </c>
      <c r="E40" s="1">
        <f>E39-F39</f>
        <v>96250.437679562761</v>
      </c>
      <c r="F40" s="1">
        <f>E40*D40</f>
        <v>190.66249199944585</v>
      </c>
      <c r="G40" s="1">
        <f>F40*POWER(1+$H$1, -(A40+0.5))</f>
        <v>68.936085643881512</v>
      </c>
      <c r="H40" s="1">
        <f>E40*POWER(1+$H$1, -A40)</f>
        <v>35275.646574574457</v>
      </c>
      <c r="I40" s="1">
        <f>SUM(G40:$G$113)</f>
        <v>12949.491396434709</v>
      </c>
      <c r="J40" s="1">
        <f>SUM(H40:$H$113)</f>
        <v>840704.94906777539</v>
      </c>
      <c r="L40" s="1">
        <f t="shared" si="1"/>
        <v>2.2009999999999998E-3</v>
      </c>
      <c r="M40" s="1">
        <f>M39-N39</f>
        <v>95842.212554002122</v>
      </c>
      <c r="N40" s="1">
        <f>M40*L40</f>
        <v>210.94870983135866</v>
      </c>
      <c r="O40" s="1">
        <f>N40*POWER(1+$P$1, -(A40+0.5))</f>
        <v>145.25308221347561</v>
      </c>
      <c r="P40" s="1">
        <f>M40*POWER(1+$P$1, -A40)</f>
        <v>66323.280773733626</v>
      </c>
      <c r="Q40" s="1">
        <f>SUM($O40:O$113)</f>
        <v>45726.41287936634</v>
      </c>
      <c r="R40" s="1">
        <f>SUM($P40:P$113)</f>
        <v>2103203.7377705704</v>
      </c>
    </row>
    <row r="41" spans="1:18" ht="16.2" x14ac:dyDescent="0.3">
      <c r="A41" s="1">
        <v>38</v>
      </c>
      <c r="B41">
        <v>2.3739999999999998E-3</v>
      </c>
      <c r="C41">
        <v>1.0740000000000001E-3</v>
      </c>
      <c r="D41" s="1">
        <f t="shared" si="0"/>
        <v>2.1365999999999998E-3</v>
      </c>
      <c r="E41" s="1">
        <f>E40-F40</f>
        <v>96059.775187563311</v>
      </c>
      <c r="F41" s="1">
        <f>E41*D41</f>
        <v>205.24131566574775</v>
      </c>
      <c r="G41" s="1">
        <f>F41*POWER(1+$H$1, -(A41+0.5))</f>
        <v>72.221135750258753</v>
      </c>
      <c r="H41" s="1">
        <f>E41*POWER(1+$H$1, -A41)</f>
        <v>34263.522186155606</v>
      </c>
      <c r="I41" s="1">
        <f>SUM(G41:$G$113)</f>
        <v>12880.555310790825</v>
      </c>
      <c r="J41" s="1">
        <f>SUM(H41:$H$113)</f>
        <v>805429.30249320099</v>
      </c>
      <c r="L41" s="1">
        <f t="shared" si="1"/>
        <v>2.3739999999999998E-3</v>
      </c>
      <c r="M41" s="1">
        <f>M40-N40</f>
        <v>95631.263844170768</v>
      </c>
      <c r="N41" s="1">
        <f>M41*L41</f>
        <v>227.02862036606138</v>
      </c>
      <c r="O41" s="1">
        <f>N41*POWER(1+$P$1, -(A41+0.5))</f>
        <v>154.77746143570627</v>
      </c>
      <c r="P41" s="1">
        <f>M41*POWER(1+$P$1, -A41)</f>
        <v>65522.082408663991</v>
      </c>
      <c r="Q41" s="1">
        <f>SUM($O41:O$113)</f>
        <v>45581.159797152861</v>
      </c>
      <c r="R41" s="1">
        <f>SUM($P41:P$113)</f>
        <v>2036880.4569968379</v>
      </c>
    </row>
    <row r="42" spans="1:18" ht="16.2" x14ac:dyDescent="0.3">
      <c r="A42" s="1">
        <v>39</v>
      </c>
      <c r="B42">
        <v>2.5600000000000002E-3</v>
      </c>
      <c r="C42">
        <v>1.1529999999999999E-3</v>
      </c>
      <c r="D42" s="1">
        <f t="shared" si="0"/>
        <v>2.3040000000000001E-3</v>
      </c>
      <c r="E42" s="1">
        <f>E41-F41</f>
        <v>95854.533871897569</v>
      </c>
      <c r="F42" s="1">
        <f>E42*D42</f>
        <v>220.84884604085201</v>
      </c>
      <c r="G42" s="1">
        <f>F42*POWER(1+$H$1, -(A42+0.5))</f>
        <v>75.633261329993744</v>
      </c>
      <c r="H42" s="1">
        <f>E42*POWER(1+$H$1, -A42)</f>
        <v>33275.245493579234</v>
      </c>
      <c r="I42" s="1">
        <f>SUM(G42:$G$113)</f>
        <v>12808.334175040567</v>
      </c>
      <c r="J42" s="1">
        <f>SUM(H42:$H$113)</f>
        <v>771165.78030704521</v>
      </c>
      <c r="L42" s="1">
        <f t="shared" si="1"/>
        <v>2.5600000000000002E-3</v>
      </c>
      <c r="M42" s="1">
        <f>M41-N41</f>
        <v>95404.235223804702</v>
      </c>
      <c r="N42" s="1">
        <f>M42*L42</f>
        <v>244.23484217294006</v>
      </c>
      <c r="O42" s="1">
        <f>N42*POWER(1+$P$1, -(A42+0.5))</f>
        <v>164.85926353156734</v>
      </c>
      <c r="P42" s="1">
        <f>M42*POWER(1+$P$1, -A42)</f>
        <v>64719.339589134492</v>
      </c>
      <c r="Q42" s="1">
        <f>SUM($O42:O$113)</f>
        <v>45426.382335717157</v>
      </c>
      <c r="R42" s="1">
        <f>SUM($P42:P$113)</f>
        <v>1971358.3745881736</v>
      </c>
    </row>
    <row r="43" spans="1:18" ht="16.2" x14ac:dyDescent="0.3">
      <c r="A43" s="1">
        <v>40</v>
      </c>
      <c r="B43">
        <v>2.761E-3</v>
      </c>
      <c r="C43">
        <v>1.24E-3</v>
      </c>
      <c r="D43" s="1">
        <f t="shared" si="0"/>
        <v>2.4849E-3</v>
      </c>
      <c r="E43" s="1">
        <f>E42-F42</f>
        <v>95633.685025856714</v>
      </c>
      <c r="F43" s="1">
        <f>E43*D43</f>
        <v>237.64014392075134</v>
      </c>
      <c r="G43" s="1">
        <f>F43*POWER(1+$H$1, -(A43+0.5))</f>
        <v>79.205560119734912</v>
      </c>
      <c r="H43" s="1">
        <f>E43*POWER(1+$H$1, -A43)</f>
        <v>32310.05287392898</v>
      </c>
      <c r="I43" s="1">
        <f>SUM(G43:$G$113)</f>
        <v>12732.700913710572</v>
      </c>
      <c r="J43" s="1">
        <f>SUM(H43:$H$113)</f>
        <v>737890.53481346613</v>
      </c>
      <c r="L43" s="1">
        <f t="shared" si="1"/>
        <v>2.761E-3</v>
      </c>
      <c r="M43" s="1">
        <f>M42-N42</f>
        <v>95160.000381631762</v>
      </c>
      <c r="N43" s="1">
        <f>M43*L43</f>
        <v>262.73676105368531</v>
      </c>
      <c r="O43" s="1">
        <f>N43*POWER(1+$P$1, -(A43+0.5))</f>
        <v>175.59219328532413</v>
      </c>
      <c r="P43" s="1">
        <f>M43*POWER(1+$P$1, -A43)</f>
        <v>63914.512950283461</v>
      </c>
      <c r="Q43" s="1">
        <f>SUM($O43:O$113)</f>
        <v>45261.523072185591</v>
      </c>
      <c r="R43" s="1">
        <f>SUM($P43:P$113)</f>
        <v>1906639.0349990393</v>
      </c>
    </row>
    <row r="44" spans="1:18" ht="16.2" x14ac:dyDescent="0.3">
      <c r="A44" s="1">
        <v>41</v>
      </c>
      <c r="B44">
        <v>2.98E-3</v>
      </c>
      <c r="C44">
        <v>1.3359999999999999E-3</v>
      </c>
      <c r="D44" s="1">
        <f t="shared" si="0"/>
        <v>2.6819999999999999E-3</v>
      </c>
      <c r="E44" s="1">
        <f>E43-F43</f>
        <v>95396.044881935959</v>
      </c>
      <c r="F44" s="1">
        <f>E44*D44</f>
        <v>255.85219237335224</v>
      </c>
      <c r="G44" s="1">
        <f>F44*POWER(1+$H$1, -(A44+0.5))</f>
        <v>82.993327050378355</v>
      </c>
      <c r="H44" s="1">
        <f>E44*POWER(1+$H$1, -A44)</f>
        <v>31367.168490065746</v>
      </c>
      <c r="I44" s="1">
        <f>SUM(G44:$G$113)</f>
        <v>12653.495353590839</v>
      </c>
      <c r="J44" s="1">
        <f>SUM(H44:$H$113)</f>
        <v>705580.48193953699</v>
      </c>
      <c r="L44" s="1">
        <f t="shared" si="1"/>
        <v>2.98E-3</v>
      </c>
      <c r="M44" s="1">
        <f>M43-N43</f>
        <v>94897.263620578073</v>
      </c>
      <c r="N44" s="1">
        <f>M44*L44</f>
        <v>282.79384558932264</v>
      </c>
      <c r="O44" s="1">
        <f>N44*POWER(1+$P$1, -(A44+0.5))</f>
        <v>187.12548619355047</v>
      </c>
      <c r="P44" s="1">
        <f>M44*POWER(1+$P$1, -A44)</f>
        <v>63106.975227750212</v>
      </c>
      <c r="Q44" s="1">
        <f>SUM($O44:O$113)</f>
        <v>45085.930878900268</v>
      </c>
      <c r="R44" s="1">
        <f>SUM($P44:P$113)</f>
        <v>1842724.5220487562</v>
      </c>
    </row>
    <row r="45" spans="1:18" ht="16.2" x14ac:dyDescent="0.3">
      <c r="A45" s="1">
        <v>42</v>
      </c>
      <c r="B45">
        <v>3.2200000000000002E-3</v>
      </c>
      <c r="C45">
        <v>1.4450000000000001E-3</v>
      </c>
      <c r="D45" s="1">
        <f t="shared" si="0"/>
        <v>2.8980000000000004E-3</v>
      </c>
      <c r="E45" s="1">
        <f>E44-F44</f>
        <v>95140.192689562609</v>
      </c>
      <c r="F45" s="1">
        <f>E45*D45</f>
        <v>275.71627841435247</v>
      </c>
      <c r="G45" s="1">
        <f>F45*POWER(1+$H$1, -(A45+0.5))</f>
        <v>87.043152046923751</v>
      </c>
      <c r="H45" s="1">
        <f>E45*POWER(1+$H$1, -A45)</f>
        <v>30445.782719392108</v>
      </c>
      <c r="I45" s="1">
        <f>SUM(G45:$G$113)</f>
        <v>12570.50202654046</v>
      </c>
      <c r="J45" s="1">
        <f>SUM(H45:$H$113)</f>
        <v>674213.31344947126</v>
      </c>
      <c r="L45" s="1">
        <f t="shared" si="1"/>
        <v>3.2200000000000002E-3</v>
      </c>
      <c r="M45" s="1">
        <f>M44-N44</f>
        <v>94614.469774988756</v>
      </c>
      <c r="N45" s="1">
        <f>M45*L45</f>
        <v>304.65859267546381</v>
      </c>
      <c r="O45" s="1">
        <f>N45*POWER(1+$P$1, -(A45+0.5))</f>
        <v>199.59747631999261</v>
      </c>
      <c r="P45" s="1">
        <f>M45*POWER(1+$P$1, -A45)</f>
        <v>62295.956872843082</v>
      </c>
      <c r="Q45" s="1">
        <f>SUM($O45:O$113)</f>
        <v>44898.805392706716</v>
      </c>
      <c r="R45" s="1">
        <f>SUM($P45:P$113)</f>
        <v>1779617.5468210059</v>
      </c>
    </row>
    <row r="46" spans="1:18" ht="16.2" x14ac:dyDescent="0.3">
      <c r="A46" s="1">
        <v>43</v>
      </c>
      <c r="B46">
        <v>3.4840000000000001E-3</v>
      </c>
      <c r="C46">
        <v>1.567E-3</v>
      </c>
      <c r="D46" s="1">
        <f t="shared" si="0"/>
        <v>3.1356000000000001E-3</v>
      </c>
      <c r="E46" s="1">
        <f>E45-F45</f>
        <v>94864.476411148251</v>
      </c>
      <c r="F46" s="1">
        <f>E46*D46</f>
        <v>297.45705223479649</v>
      </c>
      <c r="G46" s="1">
        <f>F46*POWER(1+$H$1, -(A46+0.5))</f>
        <v>91.393359343864972</v>
      </c>
      <c r="H46" s="1">
        <f>E46*POWER(1+$H$1, -A46)</f>
        <v>29545.061645811486</v>
      </c>
      <c r="I46" s="1">
        <f>SUM(G46:$G$113)</f>
        <v>12483.458874493537</v>
      </c>
      <c r="J46" s="1">
        <f>SUM(H46:$H$113)</f>
        <v>643767.53073007928</v>
      </c>
      <c r="L46" s="1">
        <f t="shared" si="1"/>
        <v>3.4840000000000001E-3</v>
      </c>
      <c r="M46" s="1">
        <f>M45-N45</f>
        <v>94309.811182313293</v>
      </c>
      <c r="N46" s="1">
        <f>M46*L46</f>
        <v>328.57538215917953</v>
      </c>
      <c r="O46" s="1">
        <f>N46*POWER(1+$P$1, -(A46+0.5))</f>
        <v>213.13523989997785</v>
      </c>
      <c r="P46" s="1">
        <f>M46*POWER(1+$P$1, -A46)</f>
        <v>61480.558308626285</v>
      </c>
      <c r="Q46" s="1">
        <f>SUM($O46:O$113)</f>
        <v>44699.207916386724</v>
      </c>
      <c r="R46" s="1">
        <f>SUM($P46:P$113)</f>
        <v>1717321.5899481627</v>
      </c>
    </row>
    <row r="47" spans="1:18" ht="16.2" x14ac:dyDescent="0.3">
      <c r="A47" s="1">
        <v>44</v>
      </c>
      <c r="B47">
        <v>3.771E-3</v>
      </c>
      <c r="C47">
        <v>1.707E-3</v>
      </c>
      <c r="D47" s="1">
        <f t="shared" si="0"/>
        <v>3.3939E-3</v>
      </c>
      <c r="E47" s="1">
        <f>E46-F46</f>
        <v>94567.019358913458</v>
      </c>
      <c r="F47" s="1">
        <f>E47*D47</f>
        <v>320.95100700221639</v>
      </c>
      <c r="G47" s="1">
        <f>F47*POWER(1+$H$1, -(A47+0.5))</f>
        <v>95.972605036720154</v>
      </c>
      <c r="H47" s="1">
        <f>E47*POWER(1+$H$1, -A47)</f>
        <v>28664.155864248063</v>
      </c>
      <c r="I47" s="1">
        <f>SUM(G47:$G$113)</f>
        <v>12392.065515149672</v>
      </c>
      <c r="J47" s="1">
        <f>SUM(H47:$H$113)</f>
        <v>614222.46908426785</v>
      </c>
      <c r="L47" s="1">
        <f t="shared" si="1"/>
        <v>3.771E-3</v>
      </c>
      <c r="M47" s="1">
        <f>M46-N46</f>
        <v>93981.235800154114</v>
      </c>
      <c r="N47" s="1">
        <f>M47*L47</f>
        <v>354.40324020238114</v>
      </c>
      <c r="O47" s="1">
        <f>N47*POWER(1+$P$1, -(A47+0.5))</f>
        <v>227.6127314475313</v>
      </c>
      <c r="P47" s="1">
        <f>M47*POWER(1+$P$1, -A47)</f>
        <v>60659.762419286162</v>
      </c>
      <c r="Q47" s="1">
        <f>SUM($O47:O$113)</f>
        <v>44486.072676486758</v>
      </c>
      <c r="R47" s="1">
        <f>SUM($P47:P$113)</f>
        <v>1655841.0316395366</v>
      </c>
    </row>
    <row r="48" spans="1:18" ht="16.2" x14ac:dyDescent="0.3">
      <c r="A48" s="1">
        <v>45</v>
      </c>
      <c r="B48">
        <v>4.084E-3</v>
      </c>
      <c r="C48">
        <v>1.867E-3</v>
      </c>
      <c r="D48" s="1">
        <f t="shared" si="0"/>
        <v>3.6756000000000002E-3</v>
      </c>
      <c r="E48" s="1">
        <f>E47-F47</f>
        <v>94246.068351911235</v>
      </c>
      <c r="F48" s="1">
        <f>E48*D48</f>
        <v>346.41084883428493</v>
      </c>
      <c r="G48" s="1">
        <f>F48*POWER(1+$H$1, -(A48+0.5))</f>
        <v>100.81338442716387</v>
      </c>
      <c r="H48" s="1">
        <f>E48*POWER(1+$H$1, -A48)</f>
        <v>27802.309085800855</v>
      </c>
      <c r="I48" s="1">
        <f>SUM(G48:$G$113)</f>
        <v>12296.092910112951</v>
      </c>
      <c r="J48" s="1">
        <f>SUM(H48:$H$113)</f>
        <v>585558.3132200198</v>
      </c>
      <c r="L48" s="1">
        <f t="shared" si="1"/>
        <v>4.084E-3</v>
      </c>
      <c r="M48" s="1">
        <f>M47-N47</f>
        <v>93626.832559951727</v>
      </c>
      <c r="N48" s="1">
        <f>M48*L48</f>
        <v>382.37198417484285</v>
      </c>
      <c r="O48" s="1">
        <f>N48*POWER(1+$P$1, -(A48+0.5))</f>
        <v>243.14400027077383</v>
      </c>
      <c r="P48" s="1">
        <f>M48*POWER(1+$P$1, -A48)</f>
        <v>59832.687579408936</v>
      </c>
      <c r="Q48" s="1">
        <f>SUM($O48:O$113)</f>
        <v>44258.45994503922</v>
      </c>
      <c r="R48" s="1">
        <f>SUM($P48:P$113)</f>
        <v>1595181.2692202504</v>
      </c>
    </row>
    <row r="49" spans="1:18" ht="16.2" x14ac:dyDescent="0.3">
      <c r="A49" s="1">
        <v>46</v>
      </c>
      <c r="B49">
        <v>4.4209999999999996E-3</v>
      </c>
      <c r="C49">
        <v>2.049E-3</v>
      </c>
      <c r="D49" s="1">
        <f t="shared" si="0"/>
        <v>3.9788999999999996E-3</v>
      </c>
      <c r="E49" s="1">
        <f>E48-F48</f>
        <v>93899.657503076945</v>
      </c>
      <c r="F49" s="1">
        <f>E49*D49</f>
        <v>373.61734723899281</v>
      </c>
      <c r="G49" s="1">
        <f>F49*POWER(1+$H$1, -(A49+0.5))</f>
        <v>105.82101237415192</v>
      </c>
      <c r="H49" s="1">
        <f>E49*POWER(1+$H$1, -A49)</f>
        <v>26958.753205377212</v>
      </c>
      <c r="I49" s="1">
        <f>SUM(G49:$G$113)</f>
        <v>12195.279525685788</v>
      </c>
      <c r="J49" s="1">
        <f>SUM(H49:$H$113)</f>
        <v>557756.00413421891</v>
      </c>
      <c r="L49" s="1">
        <f t="shared" si="1"/>
        <v>4.4209999999999996E-3</v>
      </c>
      <c r="M49" s="1">
        <f>M48-N48</f>
        <v>93244.460575776888</v>
      </c>
      <c r="N49" s="1">
        <f>M49*L49</f>
        <v>412.23376020550955</v>
      </c>
      <c r="O49" s="1">
        <f>N49*POWER(1+$P$1, -(A49+0.5))</f>
        <v>259.53723581224631</v>
      </c>
      <c r="P49" s="1">
        <f>M49*POWER(1+$P$1, -A49)</f>
        <v>58998.347409242204</v>
      </c>
      <c r="Q49" s="1">
        <f>SUM($O49:O$113)</f>
        <v>44015.315944768452</v>
      </c>
      <c r="R49" s="1">
        <f>SUM($P49:P$113)</f>
        <v>1535348.5816408412</v>
      </c>
    </row>
    <row r="50" spans="1:18" ht="16.2" x14ac:dyDescent="0.3">
      <c r="A50" s="1">
        <v>47</v>
      </c>
      <c r="B50">
        <v>4.7840000000000001E-3</v>
      </c>
      <c r="C50">
        <v>2.2569999999999999E-3</v>
      </c>
      <c r="D50" s="1">
        <f t="shared" si="0"/>
        <v>4.3056000000000006E-3</v>
      </c>
      <c r="E50" s="1">
        <f>E49-F49</f>
        <v>93526.040155837953</v>
      </c>
      <c r="F50" s="1">
        <f>E50*D50</f>
        <v>402.68571849497596</v>
      </c>
      <c r="G50" s="1">
        <f>F50*POWER(1+$H$1, -(A50+0.5))</f>
        <v>111.00160957784662</v>
      </c>
      <c r="H50" s="1">
        <f>E50*POWER(1+$H$1, -A50)</f>
        <v>26132.834084913226</v>
      </c>
      <c r="I50" s="1">
        <f>SUM(G50:$G$113)</f>
        <v>12089.458513311634</v>
      </c>
      <c r="J50" s="1">
        <f>SUM(H50:$H$113)</f>
        <v>530797.25092884188</v>
      </c>
      <c r="L50" s="1">
        <f t="shared" si="1"/>
        <v>4.7840000000000001E-3</v>
      </c>
      <c r="M50" s="1">
        <f>M49-N49</f>
        <v>92832.226815571383</v>
      </c>
      <c r="N50" s="1">
        <f>M50*L50</f>
        <v>444.10937308569351</v>
      </c>
      <c r="O50" s="1">
        <f>N50*POWER(1+$P$1, -(A50+0.5))</f>
        <v>276.8373507579654</v>
      </c>
      <c r="P50" s="1">
        <f>M50*POWER(1+$P$1, -A50)</f>
        <v>58155.956153807892</v>
      </c>
      <c r="Q50" s="1">
        <f>SUM($O50:O$113)</f>
        <v>43755.778708956204</v>
      </c>
      <c r="R50" s="1">
        <f>SUM($P50:P$113)</f>
        <v>1476350.2342315989</v>
      </c>
    </row>
    <row r="51" spans="1:18" ht="16.2" x14ac:dyDescent="0.3">
      <c r="A51" s="1">
        <v>48</v>
      </c>
      <c r="B51">
        <v>5.1749999999999999E-3</v>
      </c>
      <c r="C51">
        <v>2.4910000000000002E-3</v>
      </c>
      <c r="D51" s="1">
        <f t="shared" si="0"/>
        <v>4.6575000000000002E-3</v>
      </c>
      <c r="E51" s="1">
        <f>E50-F50</f>
        <v>93123.354437342976</v>
      </c>
      <c r="F51" s="1">
        <f>E51*D51</f>
        <v>433.72202329192493</v>
      </c>
      <c r="G51" s="1">
        <f>F51*POWER(1+$H$1, -(A51+0.5))</f>
        <v>116.35704770597441</v>
      </c>
      <c r="H51" s="1">
        <f>E51*POWER(1+$H$1, -A51)</f>
        <v>25323.909055452285</v>
      </c>
      <c r="I51" s="1">
        <f>SUM(G51:$G$113)</f>
        <v>11978.456903733788</v>
      </c>
      <c r="J51" s="1">
        <f>SUM(H51:$H$113)</f>
        <v>504664.41684392904</v>
      </c>
      <c r="L51" s="1">
        <f t="shared" si="1"/>
        <v>5.1749999999999999E-3</v>
      </c>
      <c r="M51" s="1">
        <f>M50-N50</f>
        <v>92388.117442485687</v>
      </c>
      <c r="N51" s="1">
        <f>M51*L51</f>
        <v>478.10850776486342</v>
      </c>
      <c r="O51" s="1">
        <f>N51*POWER(1+$P$1, -(A51+0.5))</f>
        <v>295.08004663074223</v>
      </c>
      <c r="P51" s="1">
        <f>M51*POWER(1+$P$1, -A51)</f>
        <v>57304.691148087186</v>
      </c>
      <c r="Q51" s="1">
        <f>SUM($O51:O$113)</f>
        <v>43478.941358198237</v>
      </c>
      <c r="R51" s="1">
        <f>SUM($P51:P$113)</f>
        <v>1418194.278077791</v>
      </c>
    </row>
    <row r="52" spans="1:18" ht="16.2" x14ac:dyDescent="0.3">
      <c r="A52" s="1">
        <v>49</v>
      </c>
      <c r="B52">
        <v>5.5970000000000004E-3</v>
      </c>
      <c r="C52">
        <v>2.7469999999999999E-3</v>
      </c>
      <c r="D52" s="1">
        <f t="shared" si="0"/>
        <v>5.0373000000000006E-3</v>
      </c>
      <c r="E52" s="1">
        <f>E51-F51</f>
        <v>92689.632414051055</v>
      </c>
      <c r="F52" s="1">
        <f>E52*D52</f>
        <v>466.90548535929946</v>
      </c>
      <c r="G52" s="1">
        <f>F52*POWER(1+$H$1, -(A52+0.5))</f>
        <v>121.90692145532553</v>
      </c>
      <c r="H52" s="1">
        <f>E52*POWER(1+$H$1, -A52)</f>
        <v>24531.350801972279</v>
      </c>
      <c r="I52" s="1">
        <f>SUM(G52:$G$113)</f>
        <v>11862.099856027813</v>
      </c>
      <c r="J52" s="1">
        <f>SUM(H52:$H$113)</f>
        <v>479340.50778847671</v>
      </c>
      <c r="L52" s="1">
        <f t="shared" si="1"/>
        <v>5.5970000000000004E-3</v>
      </c>
      <c r="M52" s="1">
        <f>M51-N51</f>
        <v>91910.008934720827</v>
      </c>
      <c r="N52" s="1">
        <f>M52*L52</f>
        <v>514.42032000763254</v>
      </c>
      <c r="O52" s="1">
        <f>N52*POWER(1+$P$1, -(A52+0.5))</f>
        <v>314.3475739912239</v>
      </c>
      <c r="P52" s="1">
        <f>M52*POWER(1+$P$1, -A52)</f>
        <v>56443.70234791666</v>
      </c>
      <c r="Q52" s="1">
        <f>SUM($O52:O$113)</f>
        <v>43183.861311567496</v>
      </c>
      <c r="R52" s="1">
        <f>SUM($P52:P$113)</f>
        <v>1360889.5869297038</v>
      </c>
    </row>
    <row r="53" spans="1:18" ht="16.2" x14ac:dyDescent="0.3">
      <c r="A53" s="1">
        <v>50</v>
      </c>
      <c r="B53">
        <v>6.0559999999999998E-3</v>
      </c>
      <c r="C53">
        <v>3.0170000000000002E-3</v>
      </c>
      <c r="D53" s="1">
        <f t="shared" si="0"/>
        <v>5.4504000000000002E-3</v>
      </c>
      <c r="E53" s="1">
        <f>E52-F52</f>
        <v>92222.726928691758</v>
      </c>
      <c r="F53" s="1">
        <f>E53*D53</f>
        <v>502.65075085214158</v>
      </c>
      <c r="G53" s="1">
        <f>F53*POWER(1+$H$1, -(A53+0.5))</f>
        <v>127.72734739171355</v>
      </c>
      <c r="H53" s="1">
        <f>E53*POWER(1+$H$1, -A53)</f>
        <v>23754.529468201945</v>
      </c>
      <c r="I53" s="1">
        <f>SUM(G53:$G$113)</f>
        <v>11740.192934572488</v>
      </c>
      <c r="J53" s="1">
        <f>SUM(H53:$H$113)</f>
        <v>454809.1569865045</v>
      </c>
      <c r="L53" s="1">
        <f t="shared" si="1"/>
        <v>6.0559999999999998E-3</v>
      </c>
      <c r="M53" s="1">
        <f>M52-N52</f>
        <v>91395.588614713197</v>
      </c>
      <c r="N53" s="1">
        <f>M53*L53</f>
        <v>553.49168465070306</v>
      </c>
      <c r="O53" s="1">
        <f>N53*POWER(1+$P$1, -(A53+0.5))</f>
        <v>334.87422740121866</v>
      </c>
      <c r="P53" s="1">
        <f>M53*POWER(1+$P$1, -A53)</f>
        <v>55572.066283044922</v>
      </c>
      <c r="Q53" s="1">
        <f>SUM($O53:O$113)</f>
        <v>42869.513737576272</v>
      </c>
      <c r="R53" s="1">
        <f>SUM($P53:P$113)</f>
        <v>1304445.8845817873</v>
      </c>
    </row>
    <row r="54" spans="1:18" ht="16.2" x14ac:dyDescent="0.3">
      <c r="A54" s="1">
        <v>51</v>
      </c>
      <c r="B54">
        <v>6.5579999999999996E-3</v>
      </c>
      <c r="C54">
        <v>3.2940000000000001E-3</v>
      </c>
      <c r="D54" s="1">
        <f t="shared" si="0"/>
        <v>5.9021999999999998E-3</v>
      </c>
      <c r="E54" s="1">
        <f>E53-F53</f>
        <v>91720.076177839612</v>
      </c>
      <c r="F54" s="1">
        <f>E54*D54</f>
        <v>541.35023361684489</v>
      </c>
      <c r="G54" s="1">
        <f>F54*POWER(1+$H$1, -(A54+0.5))</f>
        <v>133.87949185455096</v>
      </c>
      <c r="H54" s="1">
        <f>E54*POWER(1+$H$1, -A54)</f>
        <v>22992.756964271004</v>
      </c>
      <c r="I54" s="1">
        <f>SUM(G54:$G$113)</f>
        <v>11612.465587180775</v>
      </c>
      <c r="J54" s="1">
        <f>SUM(H54:$H$113)</f>
        <v>431054.62751830259</v>
      </c>
      <c r="L54" s="1">
        <f t="shared" si="1"/>
        <v>6.5579999999999996E-3</v>
      </c>
      <c r="M54" s="1">
        <f>M53-N53</f>
        <v>90842.0969300625</v>
      </c>
      <c r="N54" s="1">
        <f>M54*L54</f>
        <v>595.74247166734983</v>
      </c>
      <c r="O54" s="1">
        <f>N54*POWER(1+$P$1, -(A54+0.5))</f>
        <v>356.86816941338668</v>
      </c>
      <c r="P54" s="1">
        <f>M54*POWER(1+$P$1, -A54)</f>
        <v>54688.635494687936</v>
      </c>
      <c r="Q54" s="1">
        <f>SUM($O54:O$113)</f>
        <v>42534.639510175053</v>
      </c>
      <c r="R54" s="1">
        <f>SUM($P54:P$113)</f>
        <v>1248873.8182987426</v>
      </c>
    </row>
    <row r="55" spans="1:18" ht="16.2" x14ac:dyDescent="0.3">
      <c r="A55" s="1">
        <v>52</v>
      </c>
      <c r="B55">
        <v>7.1079999999999997E-3</v>
      </c>
      <c r="C55">
        <v>3.5720000000000001E-3</v>
      </c>
      <c r="D55" s="1">
        <f t="shared" si="0"/>
        <v>6.3971999999999996E-3</v>
      </c>
      <c r="E55" s="1">
        <f>E54-F54</f>
        <v>91178.725944222766</v>
      </c>
      <c r="F55" s="1">
        <f>E55*D55</f>
        <v>583.28854561038179</v>
      </c>
      <c r="G55" s="1">
        <f>F55*POWER(1+$H$1, -(A55+0.5))</f>
        <v>140.39037827870251</v>
      </c>
      <c r="H55" s="1">
        <f>E55*POWER(1+$H$1, -A55)</f>
        <v>22245.303274079302</v>
      </c>
      <c r="I55" s="1">
        <f>SUM(G55:$G$113)</f>
        <v>11478.586095326224</v>
      </c>
      <c r="J55" s="1">
        <f>SUM(H55:$H$113)</f>
        <v>408061.87055403163</v>
      </c>
      <c r="L55" s="1">
        <f t="shared" si="1"/>
        <v>7.1079999999999997E-3</v>
      </c>
      <c r="M55" s="1">
        <f>M54-N54</f>
        <v>90246.354458395144</v>
      </c>
      <c r="N55" s="1">
        <f>M55*L55</f>
        <v>641.47108749027268</v>
      </c>
      <c r="O55" s="1">
        <f>N55*POWER(1+$P$1, -(A55+0.5))</f>
        <v>380.45646027195568</v>
      </c>
      <c r="P55" s="1">
        <f>M55*POWER(1+$P$1, -A55)</f>
        <v>53792.066755558182</v>
      </c>
      <c r="Q55" s="1">
        <f>SUM($O55:O$113)</f>
        <v>42177.771340761668</v>
      </c>
      <c r="R55" s="1">
        <f>SUM($P55:P$113)</f>
        <v>1194185.1828040548</v>
      </c>
    </row>
    <row r="56" spans="1:18" ht="16.2" x14ac:dyDescent="0.3">
      <c r="A56" s="1">
        <v>53</v>
      </c>
      <c r="B56">
        <v>7.7130000000000002E-3</v>
      </c>
      <c r="C56">
        <v>3.8479999999999999E-3</v>
      </c>
      <c r="D56" s="1">
        <f t="shared" si="0"/>
        <v>6.9417000000000003E-3</v>
      </c>
      <c r="E56" s="1">
        <f>E55-F55</f>
        <v>90595.437398612383</v>
      </c>
      <c r="F56" s="1">
        <f>E56*D56</f>
        <v>628.88634778994765</v>
      </c>
      <c r="G56" s="1">
        <f>F56*POWER(1+$H$1, -(A56+0.5))</f>
        <v>147.31407143034079</v>
      </c>
      <c r="H56" s="1">
        <f>E56*POWER(1+$H$1, -A56)</f>
        <v>21511.431260315676</v>
      </c>
      <c r="I56" s="1">
        <f>SUM(G56:$G$113)</f>
        <v>11338.195717047522</v>
      </c>
      <c r="J56" s="1">
        <f>SUM(H56:$H$113)</f>
        <v>385816.56727995229</v>
      </c>
      <c r="L56" s="1">
        <f t="shared" si="1"/>
        <v>7.7130000000000002E-3</v>
      </c>
      <c r="M56" s="1">
        <f>M55-N55</f>
        <v>89604.883370904878</v>
      </c>
      <c r="N56" s="1">
        <f>M56*L56</f>
        <v>691.12246543978938</v>
      </c>
      <c r="O56" s="1">
        <f>N56*POWER(1+$P$1, -(A56+0.5))</f>
        <v>405.84622703435809</v>
      </c>
      <c r="P56" s="1">
        <f>M56*POWER(1+$P$1, -A56)</f>
        <v>52880.903707979887</v>
      </c>
      <c r="Q56" s="1">
        <f>SUM($O56:O$113)</f>
        <v>41797.314880489714</v>
      </c>
      <c r="R56" s="1">
        <f>SUM($P56:P$113)</f>
        <v>1140393.1160484967</v>
      </c>
    </row>
    <row r="57" spans="1:18" ht="16.2" x14ac:dyDescent="0.3">
      <c r="A57" s="1">
        <v>54</v>
      </c>
      <c r="B57">
        <v>8.3800000000000003E-3</v>
      </c>
      <c r="C57">
        <v>4.1399999999999996E-3</v>
      </c>
      <c r="D57" s="1">
        <f t="shared" si="0"/>
        <v>7.5420000000000001E-3</v>
      </c>
      <c r="E57" s="1">
        <f>E56-F56</f>
        <v>89966.55105082244</v>
      </c>
      <c r="F57" s="1">
        <f>E57*D57</f>
        <v>678.52772802530285</v>
      </c>
      <c r="G57" s="1">
        <f>F57*POWER(1+$H$1, -(A57+0.5))</f>
        <v>154.68843117080812</v>
      </c>
      <c r="H57" s="1">
        <f>E57*POWER(1+$H$1, -A57)</f>
        <v>20790.370178039851</v>
      </c>
      <c r="I57" s="1">
        <f>SUM(G57:$G$113)</f>
        <v>11190.881645617181</v>
      </c>
      <c r="J57" s="1">
        <f>SUM(H57:$H$113)</f>
        <v>364305.13601963659</v>
      </c>
      <c r="L57" s="1">
        <f t="shared" si="1"/>
        <v>8.3800000000000003E-3</v>
      </c>
      <c r="M57" s="1">
        <f>M56-N56</f>
        <v>88913.760905465082</v>
      </c>
      <c r="N57" s="1">
        <f>M57*L57</f>
        <v>745.09731638779738</v>
      </c>
      <c r="O57" s="1">
        <f>N57*POWER(1+$P$1, -(A57+0.5))</f>
        <v>433.20965580989372</v>
      </c>
      <c r="P57" s="1">
        <f>M57*POWER(1+$P$1, -A57)</f>
        <v>51953.498314534867</v>
      </c>
      <c r="Q57" s="1">
        <f>SUM($O57:O$113)</f>
        <v>41391.468653455355</v>
      </c>
      <c r="R57" s="1">
        <f>SUM($P57:P$113)</f>
        <v>1087512.2123405167</v>
      </c>
    </row>
    <row r="58" spans="1:18" ht="16.2" x14ac:dyDescent="0.3">
      <c r="A58" s="1">
        <v>55</v>
      </c>
      <c r="B58">
        <v>9.1179999999999994E-3</v>
      </c>
      <c r="C58">
        <v>4.4689999999999999E-3</v>
      </c>
      <c r="D58" s="1">
        <f t="shared" si="0"/>
        <v>8.2062000000000003E-3</v>
      </c>
      <c r="E58" s="1">
        <f>E57-F57</f>
        <v>89288.023322797133</v>
      </c>
      <c r="F58" s="1">
        <f>E58*D58</f>
        <v>732.71537699153782</v>
      </c>
      <c r="G58" s="1">
        <f>F58*POWER(1+$H$1, -(A58+0.5))</f>
        <v>162.57123706507386</v>
      </c>
      <c r="H58" s="1">
        <f>E58*POWER(1+$H$1, -A58)</f>
        <v>20081.33256073681</v>
      </c>
      <c r="I58" s="1">
        <f>SUM(G58:$G$113)</f>
        <v>11036.193214446372</v>
      </c>
      <c r="J58" s="1">
        <f>SUM(H58:$H$113)</f>
        <v>343514.7658415967</v>
      </c>
      <c r="L58" s="1">
        <f t="shared" si="1"/>
        <v>9.1179999999999994E-3</v>
      </c>
      <c r="M58" s="1">
        <f>M57-N57</f>
        <v>88168.663589077289</v>
      </c>
      <c r="N58" s="1">
        <f>M58*L58</f>
        <v>803.92187460520665</v>
      </c>
      <c r="O58" s="1">
        <f>N58*POWER(1+$P$1, -(A58+0.5))</f>
        <v>462.78321727798124</v>
      </c>
      <c r="P58" s="1">
        <f>M58*POWER(1+$P$1, -A58)</f>
        <v>51008.047523424837</v>
      </c>
      <c r="Q58" s="1">
        <f>SUM($O58:O$113)</f>
        <v>40958.258997645462</v>
      </c>
      <c r="R58" s="1">
        <f>SUM($P58:P$113)</f>
        <v>1035558.7140259815</v>
      </c>
    </row>
    <row r="59" spans="1:18" ht="16.2" x14ac:dyDescent="0.3">
      <c r="A59" s="1">
        <v>56</v>
      </c>
      <c r="B59">
        <v>9.9349999999999994E-3</v>
      </c>
      <c r="C59" s="1">
        <v>4.8580000000000003E-3</v>
      </c>
      <c r="D59" s="1">
        <f t="shared" si="0"/>
        <v>8.9414999999999998E-3</v>
      </c>
      <c r="E59" s="1">
        <f>E58-F58</f>
        <v>88555.307945805602</v>
      </c>
      <c r="F59" s="1">
        <f>E59*D59</f>
        <v>791.81728599742075</v>
      </c>
      <c r="G59" s="1">
        <f>F59*POWER(1+$H$1, -(A59+0.5))</f>
        <v>170.9824566012885</v>
      </c>
      <c r="H59" s="1">
        <f>E59*POWER(1+$H$1, -A59)</f>
        <v>19383.495016522524</v>
      </c>
      <c r="I59" s="1">
        <f>SUM(G59:$G$113)</f>
        <v>10873.621977381299</v>
      </c>
      <c r="J59" s="1">
        <f>SUM(H59:$H$113)</f>
        <v>323433.4332808599</v>
      </c>
      <c r="L59" s="1">
        <f t="shared" si="1"/>
        <v>9.9349999999999994E-3</v>
      </c>
      <c r="M59" s="1">
        <f>M58-N58</f>
        <v>87364.741714472082</v>
      </c>
      <c r="N59" s="1">
        <f>M59*L59</f>
        <v>867.96870893328003</v>
      </c>
      <c r="O59" s="1">
        <f>N59*POWER(1+$P$1, -(A59+0.5))</f>
        <v>494.7051711047805</v>
      </c>
      <c r="P59" s="1">
        <f>M59*POWER(1+$P$1, -A59)</f>
        <v>50042.530837728948</v>
      </c>
      <c r="Q59" s="1">
        <f>SUM($O59:O$113)</f>
        <v>40495.47578036748</v>
      </c>
      <c r="R59" s="1">
        <f>SUM($P59:P$113)</f>
        <v>984550.66650255676</v>
      </c>
    </row>
    <row r="60" spans="1:18" ht="16.2" x14ac:dyDescent="0.3">
      <c r="A60" s="1">
        <v>57</v>
      </c>
      <c r="B60">
        <v>1.0839E-2</v>
      </c>
      <c r="C60" s="1">
        <v>5.3270000000000001E-3</v>
      </c>
      <c r="D60" s="1">
        <f t="shared" si="0"/>
        <v>9.7550999999999992E-3</v>
      </c>
      <c r="E60" s="1">
        <f>E59-F59</f>
        <v>87763.490659808187</v>
      </c>
      <c r="F60" s="1">
        <f>E60*D60</f>
        <v>856.14162773549481</v>
      </c>
      <c r="G60" s="1">
        <f>F60*POWER(1+$H$1, -(A60+0.5))</f>
        <v>179.92452197581204</v>
      </c>
      <c r="H60" s="1">
        <f>E60*POWER(1+$H$1, -A60)</f>
        <v>18696.036492294195</v>
      </c>
      <c r="I60" s="1">
        <f>SUM(G60:$G$113)</f>
        <v>10702.639520780011</v>
      </c>
      <c r="J60" s="1">
        <f>SUM(H60:$H$113)</f>
        <v>304049.93826433731</v>
      </c>
      <c r="L60" s="1">
        <f t="shared" si="1"/>
        <v>1.0839E-2</v>
      </c>
      <c r="M60" s="1">
        <f>M59-N59</f>
        <v>86496.773005538809</v>
      </c>
      <c r="N60" s="1">
        <f>M60*L60</f>
        <v>937.53852260703513</v>
      </c>
      <c r="O60" s="1">
        <f>N60*POWER(1+$P$1, -(A60+0.5))</f>
        <v>529.0663364559133</v>
      </c>
      <c r="P60" s="1">
        <f>M60*POWER(1+$P$1, -A60)</f>
        <v>49054.81019193674</v>
      </c>
      <c r="Q60" s="1">
        <f>SUM($O60:O$113)</f>
        <v>40000.770609262698</v>
      </c>
      <c r="R60" s="1">
        <f>SUM($P60:P$113)</f>
        <v>934508.13566482766</v>
      </c>
    </row>
    <row r="61" spans="1:18" ht="16.2" x14ac:dyDescent="0.3">
      <c r="A61" s="1">
        <v>58</v>
      </c>
      <c r="B61">
        <v>1.184E-2</v>
      </c>
      <c r="C61" s="1">
        <v>5.8950000000000001E-3</v>
      </c>
      <c r="D61" s="1">
        <f t="shared" si="0"/>
        <v>1.0656000000000001E-2</v>
      </c>
      <c r="E61" s="1">
        <f>E60-F60</f>
        <v>86907.349032072685</v>
      </c>
      <c r="F61" s="1">
        <f>E61*D61</f>
        <v>926.08471128576662</v>
      </c>
      <c r="G61" s="1">
        <f>F61*POWER(1+$H$1, -(A61+0.5))</f>
        <v>189.41467686543228</v>
      </c>
      <c r="H61" s="1">
        <f>E61*POWER(1+$H$1, -A61)</f>
        <v>18018.155510178309</v>
      </c>
      <c r="I61" s="1">
        <f>SUM(G61:$G$113)</f>
        <v>10522.714998804198</v>
      </c>
      <c r="J61" s="1">
        <f>SUM(H61:$H$113)</f>
        <v>285353.90177204314</v>
      </c>
      <c r="L61" s="1">
        <f t="shared" si="1"/>
        <v>1.184E-2</v>
      </c>
      <c r="M61" s="1">
        <f>M60-N60</f>
        <v>85559.234482931774</v>
      </c>
      <c r="N61" s="1">
        <f>M61*L61</f>
        <v>1013.0213362779122</v>
      </c>
      <c r="O61" s="1">
        <f>N61*POWER(1+$P$1, -(A61+0.5))</f>
        <v>566.00233949746928</v>
      </c>
      <c r="P61" s="1">
        <f>M61*POWER(1+$P$1, -A61)</f>
        <v>48042.678321055784</v>
      </c>
      <c r="Q61" s="1">
        <f>SUM($O61:O$113)</f>
        <v>39471.70427280679</v>
      </c>
      <c r="R61" s="1">
        <f>SUM($P61:P$113)</f>
        <v>885453.32547289098</v>
      </c>
    </row>
    <row r="62" spans="1:18" ht="16.2" x14ac:dyDescent="0.3">
      <c r="A62" s="1">
        <v>59</v>
      </c>
      <c r="B62">
        <v>1.2944000000000001E-2</v>
      </c>
      <c r="C62" s="1">
        <v>6.5539999999999999E-3</v>
      </c>
      <c r="D62" s="1">
        <f t="shared" si="0"/>
        <v>1.1649600000000001E-2</v>
      </c>
      <c r="E62" s="1">
        <f>E61-F61</f>
        <v>85981.264320786911</v>
      </c>
      <c r="F62" s="1">
        <f>E62*D62</f>
        <v>1001.6473368314394</v>
      </c>
      <c r="G62" s="1">
        <f>F62*POWER(1+$H$1, -(A62+0.5))</f>
        <v>199.386579498418</v>
      </c>
      <c r="H62" s="1">
        <f>E62*POWER(1+$H$1, -A62)</f>
        <v>17349.055031690365</v>
      </c>
      <c r="I62" s="1">
        <f>SUM(G62:$G$113)</f>
        <v>10333.300321938767</v>
      </c>
      <c r="J62" s="1">
        <f>SUM(H62:$H$113)</f>
        <v>267335.74626186484</v>
      </c>
      <c r="L62" s="1">
        <f t="shared" si="1"/>
        <v>1.2944000000000001E-2</v>
      </c>
      <c r="M62" s="1">
        <f>M61-N61</f>
        <v>84546.213146653856</v>
      </c>
      <c r="N62" s="1">
        <f>M62*L62</f>
        <v>1094.3661829702876</v>
      </c>
      <c r="O62" s="1">
        <f>N62*POWER(1+$P$1, -(A62+0.5))</f>
        <v>605.39791983467455</v>
      </c>
      <c r="P62" s="1">
        <f>M62*POWER(1+$P$1, -A62)</f>
        <v>47003.814861123261</v>
      </c>
      <c r="Q62" s="1">
        <f>SUM($O62:O$113)</f>
        <v>38905.701933309319</v>
      </c>
      <c r="R62" s="1">
        <f>SUM($P62:P$113)</f>
        <v>837410.64715183526</v>
      </c>
    </row>
    <row r="63" spans="1:18" ht="16.2" x14ac:dyDescent="0.3">
      <c r="A63" s="1">
        <v>60</v>
      </c>
      <c r="B63">
        <v>1.4158E-2</v>
      </c>
      <c r="C63" s="1">
        <v>7.293E-3</v>
      </c>
      <c r="D63" s="1">
        <f t="shared" si="0"/>
        <v>1.27422E-2</v>
      </c>
      <c r="E63" s="1">
        <f>E62-F62</f>
        <v>84979.616983955479</v>
      </c>
      <c r="F63" s="1">
        <f>E63*D63</f>
        <v>1082.8272755329576</v>
      </c>
      <c r="G63" s="1">
        <f>F63*POWER(1+$H$1, -(A63+0.5))</f>
        <v>209.77727449643493</v>
      </c>
      <c r="H63" s="1">
        <f>E63*POWER(1+$H$1, -A63)</f>
        <v>16688.024798241542</v>
      </c>
      <c r="I63" s="1">
        <f>SUM(G63:$G$113)</f>
        <v>10133.913742440349</v>
      </c>
      <c r="J63" s="1">
        <f>SUM(H63:$H$113)</f>
        <v>249986.69123017427</v>
      </c>
      <c r="L63" s="1">
        <f t="shared" si="1"/>
        <v>1.4158E-2</v>
      </c>
      <c r="M63" s="1">
        <f>M62-N62</f>
        <v>83451.846963683565</v>
      </c>
      <c r="N63" s="1">
        <f>M63*L63</f>
        <v>1181.511249311832</v>
      </c>
      <c r="O63" s="1">
        <f>N63*POWER(1+$P$1, -(A63+0.5))</f>
        <v>647.13478845751513</v>
      </c>
      <c r="P63" s="1">
        <f>M63*POWER(1+$P$1, -A63)</f>
        <v>45936.037110456309</v>
      </c>
      <c r="Q63" s="1">
        <f>SUM($O63:O$113)</f>
        <v>38300.304013474648</v>
      </c>
      <c r="R63" s="1">
        <f>SUM($P63:P$113)</f>
        <v>790406.83229071193</v>
      </c>
    </row>
    <row r="64" spans="1:18" ht="16.2" x14ac:dyDescent="0.3">
      <c r="A64" s="1">
        <v>61</v>
      </c>
      <c r="B64">
        <v>1.5488E-2</v>
      </c>
      <c r="C64" s="1">
        <v>8.1010000000000006E-3</v>
      </c>
      <c r="D64" s="1">
        <f t="shared" si="0"/>
        <v>1.3939200000000001E-2</v>
      </c>
      <c r="E64" s="1">
        <f>E63-F63</f>
        <v>83896.789708422526</v>
      </c>
      <c r="F64" s="1">
        <f>E64*D64</f>
        <v>1169.4541311036432</v>
      </c>
      <c r="G64" s="1">
        <f>F64*POWER(1+$H$1, -(A64+0.5))</f>
        <v>220.4959483595637</v>
      </c>
      <c r="H64" s="1">
        <f>E64*POWER(1+$H$1, -A64)</f>
        <v>16034.435667793077</v>
      </c>
      <c r="I64" s="1">
        <f>SUM(G64:$G$113)</f>
        <v>9924.1364679439139</v>
      </c>
      <c r="J64" s="1">
        <f>SUM(H64:$H$113)</f>
        <v>233298.66643193271</v>
      </c>
      <c r="L64" s="1">
        <f t="shared" si="1"/>
        <v>1.5488E-2</v>
      </c>
      <c r="M64" s="1">
        <f>M63-N63</f>
        <v>82270.335714371729</v>
      </c>
      <c r="N64" s="1">
        <f>M64*L64</f>
        <v>1274.2029595441893</v>
      </c>
      <c r="O64" s="1">
        <f>N64*POWER(1+$P$1, -(A64+0.5))</f>
        <v>690.9937541557025</v>
      </c>
      <c r="P64" s="1">
        <f>M64*POWER(1+$P$1, -A64)</f>
        <v>44837.301680244025</v>
      </c>
      <c r="Q64" s="1">
        <f>SUM($O64:O$113)</f>
        <v>37653.169225017133</v>
      </c>
      <c r="R64" s="1">
        <f>SUM($P64:P$113)</f>
        <v>744470.79518025566</v>
      </c>
    </row>
    <row r="65" spans="1:18" ht="16.2" x14ac:dyDescent="0.3">
      <c r="A65" s="1">
        <v>62</v>
      </c>
      <c r="B65">
        <v>1.6941999999999999E-2</v>
      </c>
      <c r="C65" s="1">
        <v>8.966E-3</v>
      </c>
      <c r="D65" s="1">
        <f t="shared" si="0"/>
        <v>1.5247799999999999E-2</v>
      </c>
      <c r="E65" s="1">
        <f>E64-F64</f>
        <v>82727.335577318881</v>
      </c>
      <c r="F65" s="1">
        <f>E65*D65</f>
        <v>1261.4098674158427</v>
      </c>
      <c r="G65" s="1">
        <f>F65*POWER(1+$H$1, -(A65+0.5))</f>
        <v>231.46845599095207</v>
      </c>
      <c r="H65" s="1">
        <f>E65*POWER(1+$H$1, -A65)</f>
        <v>15387.764926649708</v>
      </c>
      <c r="I65" s="1">
        <f>SUM(G65:$G$113)</f>
        <v>9703.6405195843508</v>
      </c>
      <c r="J65" s="1">
        <f>SUM(H65:$H$113)</f>
        <v>217264.23076413968</v>
      </c>
      <c r="L65" s="1">
        <f t="shared" si="1"/>
        <v>1.6941999999999999E-2</v>
      </c>
      <c r="M65" s="1">
        <f>M64-N64</f>
        <v>80996.132754827544</v>
      </c>
      <c r="N65" s="1">
        <f>M65*L65</f>
        <v>1372.2364811322882</v>
      </c>
      <c r="O65" s="1">
        <f>N65*POWER(1+$P$1, -(A65+0.5))</f>
        <v>736.78894256460865</v>
      </c>
      <c r="P65" s="1">
        <f>M65*POWER(1+$P$1, -A65)</f>
        <v>43705.803516653861</v>
      </c>
      <c r="Q65" s="1">
        <f>SUM($O65:O$113)</f>
        <v>36962.175470861432</v>
      </c>
      <c r="R65" s="1">
        <f>SUM($P65:P$113)</f>
        <v>699633.49350001151</v>
      </c>
    </row>
    <row r="66" spans="1:18" ht="16.2" x14ac:dyDescent="0.3">
      <c r="A66" s="1">
        <v>63</v>
      </c>
      <c r="B66">
        <v>1.8527999999999999E-2</v>
      </c>
      <c r="C66" s="1">
        <v>9.8820000000000002E-3</v>
      </c>
      <c r="D66" s="1">
        <f t="shared" si="0"/>
        <v>1.6675200000000001E-2</v>
      </c>
      <c r="E66" s="1">
        <f>E65-F65</f>
        <v>81465.925709903036</v>
      </c>
      <c r="F66" s="1">
        <f>E66*D66</f>
        <v>1358.4606043977751</v>
      </c>
      <c r="G66" s="1">
        <f>F66*POWER(1+$H$1, -(A66+0.5))</f>
        <v>242.60559282968399</v>
      </c>
      <c r="H66" s="1">
        <f>E66*POWER(1+$H$1, -A66)</f>
        <v>14747.576997178723</v>
      </c>
      <c r="I66" s="1">
        <f>SUM(G66:$G$113)</f>
        <v>9472.172063593398</v>
      </c>
      <c r="J66" s="1">
        <f>SUM(H66:$H$113)</f>
        <v>201876.46583748993</v>
      </c>
      <c r="L66" s="1">
        <f t="shared" si="1"/>
        <v>1.8527999999999999E-2</v>
      </c>
      <c r="M66" s="1">
        <f>M65-N65</f>
        <v>79623.896273695253</v>
      </c>
      <c r="N66" s="1">
        <f>M66*L66</f>
        <v>1475.2715501590255</v>
      </c>
      <c r="O66" s="1">
        <f>N66*POWER(1+$P$1, -(A66+0.5))</f>
        <v>784.26842804071498</v>
      </c>
      <c r="P66" s="1">
        <f>M66*POWER(1+$P$1, -A66)</f>
        <v>42539.940389578936</v>
      </c>
      <c r="Q66" s="1">
        <f>SUM($O66:O$113)</f>
        <v>36225.386528296818</v>
      </c>
      <c r="R66" s="1">
        <f>SUM($P66:P$113)</f>
        <v>655927.68998335768</v>
      </c>
    </row>
    <row r="67" spans="1:18" ht="16.2" x14ac:dyDescent="0.3">
      <c r="A67" s="1">
        <v>64</v>
      </c>
      <c r="B67">
        <v>2.0261000000000001E-2</v>
      </c>
      <c r="C67" s="1">
        <v>1.0867E-2</v>
      </c>
      <c r="D67" s="1">
        <f t="shared" si="0"/>
        <v>1.8234900000000002E-2</v>
      </c>
      <c r="E67" s="1">
        <f>E66-F66</f>
        <v>80107.465105505267</v>
      </c>
      <c r="F67" s="1">
        <f>E67*D67</f>
        <v>1460.7516154523782</v>
      </c>
      <c r="G67" s="1">
        <f>F67*POWER(1+$H$1, -(A67+0.5))</f>
        <v>253.89158388441206</v>
      </c>
      <c r="H67" s="1">
        <f>E67*POWER(1+$H$1, -A67)</f>
        <v>14113.535962272868</v>
      </c>
      <c r="I67" s="1">
        <f>SUM(G67:$G$113)</f>
        <v>9229.5664707637134</v>
      </c>
      <c r="J67" s="1">
        <f>SUM(H67:$H$113)</f>
        <v>187128.88884031118</v>
      </c>
      <c r="L67" s="1">
        <f t="shared" si="1"/>
        <v>2.0261000000000001E-2</v>
      </c>
      <c r="M67" s="1">
        <f>M66-N66</f>
        <v>78148.624723536224</v>
      </c>
      <c r="N67" s="1">
        <f>M67*L67</f>
        <v>1583.3692855235674</v>
      </c>
      <c r="O67" s="1">
        <f>N67*POWER(1+$P$1, -(A67+0.5))</f>
        <v>833.40021312670422</v>
      </c>
      <c r="P67" s="1">
        <f>M67*POWER(1+$P$1, -A67)</f>
        <v>41338.376607961189</v>
      </c>
      <c r="Q67" s="1">
        <f>SUM($O67:O$113)</f>
        <v>35441.118100256113</v>
      </c>
      <c r="R67" s="1">
        <f>SUM($P67:P$113)</f>
        <v>613387.74959377875</v>
      </c>
    </row>
    <row r="68" spans="1:18" ht="16.2" x14ac:dyDescent="0.3">
      <c r="A68" s="1">
        <v>65</v>
      </c>
      <c r="B68">
        <v>2.2157E-2</v>
      </c>
      <c r="C68" s="1">
        <v>1.1941999999999999E-2</v>
      </c>
      <c r="D68" s="1">
        <f t="shared" ref="D68:D113" si="2">IF($C$1=0, B68*$F$1, C68*$F$1)</f>
        <v>1.9941299999999999E-2</v>
      </c>
      <c r="E68" s="1">
        <f>E67-F67</f>
        <v>78646.713490052891</v>
      </c>
      <c r="F68" s="1">
        <f>E68*D68</f>
        <v>1568.3177077191915</v>
      </c>
      <c r="G68" s="1">
        <f>F68*POWER(1+$H$1, -(A68+0.5))</f>
        <v>265.29199470133943</v>
      </c>
      <c r="H68" s="1">
        <f>E68*POWER(1+$H$1, -A68)</f>
        <v>13485.330457765856</v>
      </c>
      <c r="I68" s="1">
        <f>SUM(G68:$G$113)</f>
        <v>8975.6748868793038</v>
      </c>
      <c r="J68" s="1">
        <f>SUM(H68:$H$113)</f>
        <v>173015.35287803833</v>
      </c>
      <c r="L68" s="1">
        <f t="shared" ref="L68:L113" si="3">IF($C$1=0, B68*$N$1, C68*$N$1)</f>
        <v>2.2157E-2</v>
      </c>
      <c r="M68" s="1">
        <f>M67-N67</f>
        <v>76565.255438012653</v>
      </c>
      <c r="N68" s="1">
        <f>M68*L68</f>
        <v>1696.4563647400464</v>
      </c>
      <c r="O68" s="1">
        <f>N68*POWER(1+$P$1, -(A68+0.5))</f>
        <v>884.08233041673043</v>
      </c>
      <c r="P68" s="1">
        <f>M68*POWER(1+$P$1, -A68)</f>
        <v>40099.821544066624</v>
      </c>
      <c r="Q68" s="1">
        <f>SUM($O68:O$113)</f>
        <v>34607.717887129409</v>
      </c>
      <c r="R68" s="1">
        <f>SUM($P68:P$113)</f>
        <v>572049.37298581738</v>
      </c>
    </row>
    <row r="69" spans="1:18" ht="16.2" x14ac:dyDescent="0.3">
      <c r="A69" s="1">
        <v>66</v>
      </c>
      <c r="B69">
        <v>2.4233000000000001E-2</v>
      </c>
      <c r="C69" s="1">
        <v>1.3129999999999999E-2</v>
      </c>
      <c r="D69" s="1">
        <f t="shared" si="2"/>
        <v>2.1809700000000001E-2</v>
      </c>
      <c r="E69" s="1">
        <f>E68-F68</f>
        <v>77078.395782333697</v>
      </c>
      <c r="F69" s="1">
        <f>E69*D69</f>
        <v>1681.0566884939633</v>
      </c>
      <c r="G69" s="1">
        <f>F69*POWER(1+$H$1, -(A69+0.5))</f>
        <v>276.75191041471174</v>
      </c>
      <c r="H69" s="1">
        <f>E69*POWER(1+$H$1, -A69)</f>
        <v>12862.691423365846</v>
      </c>
      <c r="I69" s="1">
        <f>SUM(G69:$G$113)</f>
        <v>8710.3828921779641</v>
      </c>
      <c r="J69" s="1">
        <f>SUM(H69:$H$113)</f>
        <v>159530.02242027249</v>
      </c>
      <c r="L69" s="1">
        <f t="shared" si="3"/>
        <v>2.4233000000000001E-2</v>
      </c>
      <c r="M69" s="1">
        <f>M68-N68</f>
        <v>74868.799073272603</v>
      </c>
      <c r="N69" s="1">
        <f>M69*L69</f>
        <v>1814.2956079426151</v>
      </c>
      <c r="O69" s="1">
        <f>N69*POWER(1+$P$1, -(A69+0.5))</f>
        <v>936.13114125103357</v>
      </c>
      <c r="P69" s="1">
        <f>M69*POWER(1+$P$1, -A69)</f>
        <v>38823.098810014591</v>
      </c>
      <c r="Q69" s="1">
        <f>SUM($O69:O$113)</f>
        <v>33723.635556712674</v>
      </c>
      <c r="R69" s="1">
        <f>SUM($P69:P$113)</f>
        <v>531949.55144175072</v>
      </c>
    </row>
    <row r="70" spans="1:18" ht="16.2" x14ac:dyDescent="0.3">
      <c r="A70" s="1">
        <v>67</v>
      </c>
      <c r="B70">
        <v>2.6505000000000001E-2</v>
      </c>
      <c r="C70" s="1">
        <v>1.4453000000000001E-2</v>
      </c>
      <c r="D70" s="1">
        <f t="shared" si="2"/>
        <v>2.3854500000000001E-2</v>
      </c>
      <c r="E70" s="1">
        <f>E69-F69</f>
        <v>75397.339093839735</v>
      </c>
      <c r="F70" s="1">
        <f>E70*D70</f>
        <v>1798.5658254140001</v>
      </c>
      <c r="G70" s="1">
        <f>F70*POWER(1+$H$1, -(A70+0.5))</f>
        <v>288.17265986895796</v>
      </c>
      <c r="H70" s="1">
        <f>E70*POWER(1+$H$1, -A70)</f>
        <v>12245.411174919382</v>
      </c>
      <c r="I70" s="1">
        <f>SUM(G70:$G$113)</f>
        <v>8433.6309817632537</v>
      </c>
      <c r="J70" s="1">
        <f>SUM(H70:$H$113)</f>
        <v>146667.33099690665</v>
      </c>
      <c r="L70" s="1">
        <f t="shared" si="3"/>
        <v>2.6505000000000001E-2</v>
      </c>
      <c r="M70" s="1">
        <f>M69-N69</f>
        <v>73054.503465329981</v>
      </c>
      <c r="N70" s="1">
        <f>M70*L70</f>
        <v>1936.3096143485711</v>
      </c>
      <c r="O70" s="1">
        <f>N70*POWER(1+$P$1, -(A70+0.5))</f>
        <v>989.19536222643762</v>
      </c>
      <c r="P70" s="1">
        <f>M70*POWER(1+$P$1, -A70)</f>
        <v>37507.226392625256</v>
      </c>
      <c r="Q70" s="1">
        <f>SUM($O70:O$113)</f>
        <v>32787.504415461633</v>
      </c>
      <c r="R70" s="1">
        <f>SUM($P70:P$113)</f>
        <v>493126.45263173606</v>
      </c>
    </row>
    <row r="71" spans="1:18" ht="16.2" x14ac:dyDescent="0.3">
      <c r="A71" s="1">
        <v>68</v>
      </c>
      <c r="B71">
        <v>2.8992E-2</v>
      </c>
      <c r="C71" s="1">
        <v>1.5934E-2</v>
      </c>
      <c r="D71" s="1">
        <f t="shared" si="2"/>
        <v>2.6092799999999999E-2</v>
      </c>
      <c r="E71" s="1">
        <f>E70-F70</f>
        <v>73598.773268425735</v>
      </c>
      <c r="F71" s="1">
        <f>E71*D71</f>
        <v>1920.398071138379</v>
      </c>
      <c r="G71" s="1">
        <f>F71*POWER(1+$H$1, -(A71+0.5))</f>
        <v>299.45796471062266</v>
      </c>
      <c r="H71" s="1">
        <f>E71*POWER(1+$H$1, -A71)</f>
        <v>11633.384928513156</v>
      </c>
      <c r="I71" s="1">
        <f>SUM(G71:$G$113)</f>
        <v>8145.4583218942953</v>
      </c>
      <c r="J71" s="1">
        <f>SUM(H71:$H$113)</f>
        <v>134421.91982198731</v>
      </c>
      <c r="L71" s="1">
        <f t="shared" si="3"/>
        <v>2.8992E-2</v>
      </c>
      <c r="M71" s="1">
        <f>M70-N70</f>
        <v>71118.193850981406</v>
      </c>
      <c r="N71" s="1">
        <f>M71*L71</f>
        <v>2061.8586761276529</v>
      </c>
      <c r="O71" s="1">
        <f>N71*POWER(1+$P$1, -(A71+0.5))</f>
        <v>1042.9050981023549</v>
      </c>
      <c r="P71" s="1">
        <f>M71*POWER(1+$P$1, -A71)</f>
        <v>36151.581541672</v>
      </c>
      <c r="Q71" s="1">
        <f>SUM($O71:O$113)</f>
        <v>31798.3090532352</v>
      </c>
      <c r="R71" s="1">
        <f>SUM($P71:P$113)</f>
        <v>455619.22623911081</v>
      </c>
    </row>
    <row r="72" spans="1:18" ht="16.2" x14ac:dyDescent="0.3">
      <c r="A72" s="1">
        <v>69</v>
      </c>
      <c r="B72">
        <v>3.1715E-2</v>
      </c>
      <c r="C72" s="1">
        <v>1.7587999999999999E-2</v>
      </c>
      <c r="D72" s="1">
        <f t="shared" si="2"/>
        <v>2.8543499999999999E-2</v>
      </c>
      <c r="E72" s="1">
        <f>E71-F71</f>
        <v>71678.375197287358</v>
      </c>
      <c r="F72" s="1">
        <f>E72*D72</f>
        <v>2045.9517024437716</v>
      </c>
      <c r="G72" s="1">
        <f>F72*POWER(1+$H$1, -(A72+0.5))</f>
        <v>310.49753325252948</v>
      </c>
      <c r="H72" s="1">
        <f>E72*POWER(1+$H$1, -A72)</f>
        <v>11026.605685888511</v>
      </c>
      <c r="I72" s="1">
        <f>SUM(G72:$G$113)</f>
        <v>7846.0003571836723</v>
      </c>
      <c r="J72" s="1">
        <f>SUM(H72:$H$113)</f>
        <v>122788.53489347421</v>
      </c>
      <c r="L72" s="1">
        <f t="shared" si="3"/>
        <v>3.1715E-2</v>
      </c>
      <c r="M72" s="1">
        <f>M71-N71</f>
        <v>69056.335174853753</v>
      </c>
      <c r="N72" s="1">
        <f>M72*L72</f>
        <v>2190.1216700704867</v>
      </c>
      <c r="O72" s="1">
        <f>N72*POWER(1+$P$1, -(A72+0.5))</f>
        <v>1096.8134422809196</v>
      </c>
      <c r="P72" s="1">
        <f>M72*POWER(1+$P$1, -A72)</f>
        <v>34755.915732292917</v>
      </c>
      <c r="Q72" s="1">
        <f>SUM($O72:O$113)</f>
        <v>30755.403955132846</v>
      </c>
      <c r="R72" s="1">
        <f>SUM($P72:P$113)</f>
        <v>419467.64469743881</v>
      </c>
    </row>
    <row r="73" spans="1:18" ht="16.2" x14ac:dyDescent="0.3">
      <c r="A73" s="1">
        <v>70</v>
      </c>
      <c r="B73">
        <v>3.4698E-2</v>
      </c>
      <c r="C73" s="1">
        <v>1.9431E-2</v>
      </c>
      <c r="D73" s="1">
        <f t="shared" si="2"/>
        <v>3.1228200000000001E-2</v>
      </c>
      <c r="E73" s="1">
        <f>E72-F72</f>
        <v>69632.423494843591</v>
      </c>
      <c r="F73" s="1">
        <f>E73*D73</f>
        <v>2174.4952473816747</v>
      </c>
      <c r="G73" s="1">
        <f>F73*POWER(1+$H$1, -(A73+0.5))</f>
        <v>321.17328159999482</v>
      </c>
      <c r="H73" s="1">
        <f>E73*POWER(1+$H$1, -A73)</f>
        <v>10425.175441842681</v>
      </c>
      <c r="I73" s="1">
        <f>SUM(G73:$G$113)</f>
        <v>7535.5028239311432</v>
      </c>
      <c r="J73" s="1">
        <f>SUM(H73:$H$113)</f>
        <v>111761.92920758568</v>
      </c>
      <c r="L73" s="1">
        <f t="shared" si="3"/>
        <v>3.4698E-2</v>
      </c>
      <c r="M73" s="1">
        <f>M72-N72</f>
        <v>66866.213504783271</v>
      </c>
      <c r="N73" s="1">
        <f>M73*L73</f>
        <v>2320.1238761889699</v>
      </c>
      <c r="O73" s="1">
        <f>N73*POWER(1+$P$1, -(A73+0.5))</f>
        <v>1150.4144330420747</v>
      </c>
      <c r="P73" s="1">
        <f>M73*POWER(1+$P$1, -A73)</f>
        <v>33320.427588953702</v>
      </c>
      <c r="Q73" s="1">
        <f>SUM($O73:O$113)</f>
        <v>29658.590512851923</v>
      </c>
      <c r="R73" s="1">
        <f>SUM($P73:P$113)</f>
        <v>384711.72896514589</v>
      </c>
    </row>
    <row r="74" spans="1:18" ht="16.2" x14ac:dyDescent="0.3">
      <c r="A74" s="1">
        <v>71</v>
      </c>
      <c r="B74">
        <v>3.7962999999999997E-2</v>
      </c>
      <c r="C74" s="1">
        <v>2.1478000000000001E-2</v>
      </c>
      <c r="D74" s="1">
        <f t="shared" si="2"/>
        <v>3.4166700000000001E-2</v>
      </c>
      <c r="E74" s="1">
        <f>E73-F73</f>
        <v>67457.92824746191</v>
      </c>
      <c r="F74" s="1">
        <f>E74*D74</f>
        <v>2304.814797052557</v>
      </c>
      <c r="G74" s="1">
        <f>F74*POWER(1+$H$1, -(A74+0.5))</f>
        <v>331.31046138885887</v>
      </c>
      <c r="H74" s="1">
        <f>E74*POWER(1+$H$1, -A74)</f>
        <v>9829.3099543647004</v>
      </c>
      <c r="I74" s="1">
        <f>SUM(G74:$G$113)</f>
        <v>7214.3295423311483</v>
      </c>
      <c r="J74" s="1">
        <f>SUM(H74:$H$113)</f>
        <v>101336.75376574301</v>
      </c>
      <c r="L74" s="1">
        <f t="shared" si="3"/>
        <v>3.7962999999999997E-2</v>
      </c>
      <c r="M74" s="1">
        <f>M73-N73</f>
        <v>64546.089628594302</v>
      </c>
      <c r="N74" s="1">
        <f>M74*L74</f>
        <v>2450.3632005703253</v>
      </c>
      <c r="O74" s="1">
        <f>N74*POWER(1+$P$1, -(A74+0.5))</f>
        <v>1202.9629069163066</v>
      </c>
      <c r="P74" s="1">
        <f>M74*POWER(1+$P$1, -A74)</f>
        <v>31845.817220269506</v>
      </c>
      <c r="Q74" s="1">
        <f>SUM($O74:O$113)</f>
        <v>28508.176079809855</v>
      </c>
      <c r="R74" s="1">
        <f>SUM($P74:P$113)</f>
        <v>351391.30137619213</v>
      </c>
    </row>
    <row r="75" spans="1:18" ht="16.2" x14ac:dyDescent="0.3">
      <c r="A75" s="1">
        <v>72</v>
      </c>
      <c r="B75">
        <v>4.1535000000000002E-2</v>
      </c>
      <c r="C75" s="1">
        <v>2.3744999999999999E-2</v>
      </c>
      <c r="D75" s="1">
        <f t="shared" si="2"/>
        <v>3.7381500000000005E-2</v>
      </c>
      <c r="E75" s="1">
        <f>E74-F74</f>
        <v>65153.11345040935</v>
      </c>
      <c r="F75" s="1">
        <f>E75*D75</f>
        <v>2435.5211104464775</v>
      </c>
      <c r="G75" s="1">
        <f>F75*POWER(1+$H$1, -(A75+0.5))</f>
        <v>340.72906659594145</v>
      </c>
      <c r="H75" s="1">
        <f>E75*POWER(1+$H$1, -A75)</f>
        <v>9239.3916009215627</v>
      </c>
      <c r="I75" s="1">
        <f>SUM(G75:$G$113)</f>
        <v>6883.0190809422893</v>
      </c>
      <c r="J75" s="1">
        <f>SUM(H75:$H$113)</f>
        <v>91507.443811378296</v>
      </c>
      <c r="L75" s="1">
        <f t="shared" si="3"/>
        <v>4.1535000000000002E-2</v>
      </c>
      <c r="M75" s="1">
        <f>M74-N74</f>
        <v>62095.726428023976</v>
      </c>
      <c r="N75" s="1">
        <f>M75*L75</f>
        <v>2579.1459971879758</v>
      </c>
      <c r="O75" s="1">
        <f>N75*POWER(1+$P$1, -(A75+0.5))</f>
        <v>1253.650065247901</v>
      </c>
      <c r="P75" s="1">
        <f>M75*POWER(1+$P$1, -A75)</f>
        <v>30333.519268451888</v>
      </c>
      <c r="Q75" s="1">
        <f>SUM($O75:O$113)</f>
        <v>27305.213172893542</v>
      </c>
      <c r="R75" s="1">
        <f>SUM($P75:P$113)</f>
        <v>319545.48415592266</v>
      </c>
    </row>
    <row r="76" spans="1:18" ht="16.2" x14ac:dyDescent="0.3">
      <c r="A76" s="1">
        <v>73</v>
      </c>
      <c r="B76">
        <v>4.5435999999999997E-2</v>
      </c>
      <c r="C76" s="1">
        <v>2.6248E-2</v>
      </c>
      <c r="D76" s="1">
        <f t="shared" si="2"/>
        <v>4.0892399999999995E-2</v>
      </c>
      <c r="E76" s="1">
        <f>E75-F75</f>
        <v>62717.592339962874</v>
      </c>
      <c r="F76" s="1">
        <f>E76*D76</f>
        <v>2564.6728730026975</v>
      </c>
      <c r="G76" s="1">
        <f>F76*POWER(1+$H$1, -(A76+0.5))</f>
        <v>349.19453072501568</v>
      </c>
      <c r="H76" s="1">
        <f>E76*POWER(1+$H$1, -A76)</f>
        <v>8655.9701058800129</v>
      </c>
      <c r="I76" s="1">
        <f>SUM(G76:$G$113)</f>
        <v>6542.2900143463485</v>
      </c>
      <c r="J76" s="1">
        <f>SUM(H76:$H$113)</f>
        <v>82268.052210456735</v>
      </c>
      <c r="L76" s="1">
        <f t="shared" si="3"/>
        <v>4.5435999999999997E-2</v>
      </c>
      <c r="M76" s="1">
        <f>M75-N75</f>
        <v>59516.580430836002</v>
      </c>
      <c r="N76" s="1">
        <f>M76*L76</f>
        <v>2704.1953484554642</v>
      </c>
      <c r="O76" s="1">
        <f>N76*POWER(1+$P$1, -(A76+0.5))</f>
        <v>1301.4188366466506</v>
      </c>
      <c r="P76" s="1">
        <f>M76*POWER(1+$P$1, -A76)</f>
        <v>28785.758956075977</v>
      </c>
      <c r="Q76" s="1">
        <f>SUM($O76:O$113)</f>
        <v>26051.563107645641</v>
      </c>
      <c r="R76" s="1">
        <f>SUM($P76:P$113)</f>
        <v>289211.96488747082</v>
      </c>
    </row>
    <row r="77" spans="1:18" ht="16.2" x14ac:dyDescent="0.3">
      <c r="A77" s="1">
        <v>74</v>
      </c>
      <c r="B77">
        <v>4.9701000000000002E-2</v>
      </c>
      <c r="C77" s="1">
        <v>2.9016E-2</v>
      </c>
      <c r="D77" s="1">
        <f t="shared" si="2"/>
        <v>4.4730900000000004E-2</v>
      </c>
      <c r="E77" s="1">
        <f>E76-F76</f>
        <v>60152.919466960178</v>
      </c>
      <c r="F77" s="1">
        <f>E77*D77</f>
        <v>2690.6942253846491</v>
      </c>
      <c r="G77" s="1">
        <f>F77*POWER(1+$H$1, -(A77+0.5))</f>
        <v>356.54797221747191</v>
      </c>
      <c r="H77" s="1">
        <f>E77*POWER(1+$H$1, -A77)</f>
        <v>8079.8118870290255</v>
      </c>
      <c r="I77" s="1">
        <f>SUM(G77:$G$113)</f>
        <v>6193.0954836213323</v>
      </c>
      <c r="J77" s="1">
        <f>SUM(H77:$H$113)</f>
        <v>73612.082104576722</v>
      </c>
      <c r="L77" s="1">
        <f t="shared" si="3"/>
        <v>4.9701000000000002E-2</v>
      </c>
      <c r="M77" s="1">
        <f>M76-N76</f>
        <v>56812.385082380541</v>
      </c>
      <c r="N77" s="1">
        <f>M77*L77</f>
        <v>2823.6323509793951</v>
      </c>
      <c r="O77" s="1">
        <f>N77*POWER(1+$P$1, -(A77+0.5))</f>
        <v>1345.4445451221916</v>
      </c>
      <c r="P77" s="1">
        <f>M77*POWER(1+$P$1, -A77)</f>
        <v>27205.79129915615</v>
      </c>
      <c r="Q77" s="1">
        <f>SUM($O77:O$113)</f>
        <v>24750.144270998993</v>
      </c>
      <c r="R77" s="1">
        <f>SUM($P77:P$113)</f>
        <v>260426.20593139483</v>
      </c>
    </row>
    <row r="78" spans="1:18" ht="16.2" x14ac:dyDescent="0.3">
      <c r="A78" s="1">
        <v>75</v>
      </c>
      <c r="B78">
        <v>5.4363000000000002E-2</v>
      </c>
      <c r="C78" s="1">
        <v>3.2079000000000003E-2</v>
      </c>
      <c r="D78" s="1">
        <f t="shared" si="2"/>
        <v>4.8926700000000004E-2</v>
      </c>
      <c r="E78" s="1">
        <f>E77-F77</f>
        <v>57462.225241575528</v>
      </c>
      <c r="F78" s="1">
        <f>E78*D78</f>
        <v>2811.4370557269935</v>
      </c>
      <c r="G78" s="1">
        <f>F78*POWER(1+$H$1, -(A78+0.5))</f>
        <v>362.5769224053231</v>
      </c>
      <c r="H78" s="1">
        <f>E78*POWER(1+$H$1, -A78)</f>
        <v>7511.8195907460031</v>
      </c>
      <c r="I78" s="1">
        <f>SUM(G78:$G$113)</f>
        <v>5836.54751140386</v>
      </c>
      <c r="J78" s="1">
        <f>SUM(H78:$H$113)</f>
        <v>65532.270217547688</v>
      </c>
      <c r="L78" s="1">
        <f t="shared" si="3"/>
        <v>5.4363000000000002E-2</v>
      </c>
      <c r="M78" s="1">
        <f>M77-N77</f>
        <v>53988.752731401146</v>
      </c>
      <c r="N78" s="1">
        <f>M78*L78</f>
        <v>2934.9905647371606</v>
      </c>
      <c r="O78" s="1">
        <f>N78*POWER(1+$P$1, -(A78+0.5))</f>
        <v>1384.6594973444958</v>
      </c>
      <c r="P78" s="1">
        <f>M78*POWER(1+$P$1, -A78)</f>
        <v>25597.659669105738</v>
      </c>
      <c r="Q78" s="1">
        <f>SUM($O78:O$113)</f>
        <v>23404.699725876799</v>
      </c>
      <c r="R78" s="1">
        <f>SUM($P78:P$113)</f>
        <v>233220.41463223871</v>
      </c>
    </row>
    <row r="79" spans="1:18" ht="16.2" x14ac:dyDescent="0.3">
      <c r="A79" s="1">
        <v>76</v>
      </c>
      <c r="B79">
        <v>5.9457000000000003E-2</v>
      </c>
      <c r="C79" s="1">
        <v>3.5465999999999998E-2</v>
      </c>
      <c r="D79" s="1">
        <f t="shared" si="2"/>
        <v>5.3511300000000005E-2</v>
      </c>
      <c r="E79" s="1">
        <f>E78-F78</f>
        <v>54650.788185848534</v>
      </c>
      <c r="F79" s="1">
        <f>E79*D79</f>
        <v>2924.4347218493967</v>
      </c>
      <c r="G79" s="1">
        <f>F79*POWER(1+$H$1, -(A79+0.5))</f>
        <v>367.05563416670867</v>
      </c>
      <c r="H79" s="1">
        <f>E79*POWER(1+$H$1, -A79)</f>
        <v>6953.0813111196603</v>
      </c>
      <c r="I79" s="1">
        <f>SUM(G79:$G$113)</f>
        <v>5473.9705889985371</v>
      </c>
      <c r="J79" s="1">
        <f>SUM(H79:$H$113)</f>
        <v>58020.450626801685</v>
      </c>
      <c r="L79" s="1">
        <f t="shared" si="3"/>
        <v>5.9457000000000003E-2</v>
      </c>
      <c r="M79" s="1">
        <f>M78-N78</f>
        <v>51053.762166663982</v>
      </c>
      <c r="N79" s="1">
        <f>M79*L79</f>
        <v>3035.5035371433405</v>
      </c>
      <c r="O79" s="1">
        <f>N79*POWER(1+$P$1, -(A79+0.5))</f>
        <v>1417.9001514569979</v>
      </c>
      <c r="P79" s="1">
        <f>M79*POWER(1+$P$1, -A79)</f>
        <v>23966.42979852885</v>
      </c>
      <c r="Q79" s="1">
        <f>SUM($O79:O$113)</f>
        <v>22020.040228532303</v>
      </c>
      <c r="R79" s="1">
        <f>SUM($P79:P$113)</f>
        <v>207622.75496313296</v>
      </c>
    </row>
    <row r="80" spans="1:18" ht="16.2" x14ac:dyDescent="0.3">
      <c r="A80" s="1">
        <v>77</v>
      </c>
      <c r="B80">
        <v>6.5016000000000004E-2</v>
      </c>
      <c r="C80" s="1">
        <v>3.9208E-2</v>
      </c>
      <c r="D80" s="1">
        <f t="shared" si="2"/>
        <v>5.8514400000000008E-2</v>
      </c>
      <c r="E80" s="1">
        <f>E79-F79</f>
        <v>51726.353463999141</v>
      </c>
      <c r="F80" s="1">
        <f>E80*D80</f>
        <v>3026.7365371338319</v>
      </c>
      <c r="G80" s="1">
        <f>F80*POWER(1+$H$1, -(A80+0.5))</f>
        <v>369.72834934450697</v>
      </c>
      <c r="H80" s="1">
        <f>E80*POWER(1+$H$1, -A80)</f>
        <v>6404.8787261858315</v>
      </c>
      <c r="I80" s="1">
        <f>SUM(G80:$G$113)</f>
        <v>5106.9149548318283</v>
      </c>
      <c r="J80" s="1">
        <f>SUM(H80:$H$113)</f>
        <v>51067.369315682023</v>
      </c>
      <c r="L80" s="1">
        <f t="shared" si="3"/>
        <v>6.5016000000000004E-2</v>
      </c>
      <c r="M80" s="1">
        <f>M79-N79</f>
        <v>48018.258629520642</v>
      </c>
      <c r="N80" s="1">
        <f>M80*L80</f>
        <v>3121.9551030569141</v>
      </c>
      <c r="O80" s="1">
        <f>N80*POWER(1+$P$1, -(A80+0.5))</f>
        <v>1443.8437092795855</v>
      </c>
      <c r="P80" s="1">
        <f>M80*POWER(1+$P$1, -A80)</f>
        <v>22318.275031680911</v>
      </c>
      <c r="Q80" s="1">
        <f>SUM($O80:O$113)</f>
        <v>20602.140077075303</v>
      </c>
      <c r="R80" s="1">
        <f>SUM($P80:P$113)</f>
        <v>183656.32516460412</v>
      </c>
    </row>
    <row r="81" spans="1:18" ht="16.2" x14ac:dyDescent="0.3">
      <c r="A81" s="1">
        <v>78</v>
      </c>
      <c r="B81">
        <v>7.1077000000000001E-2</v>
      </c>
      <c r="C81" s="1">
        <v>4.3337000000000001E-2</v>
      </c>
      <c r="D81" s="1">
        <f t="shared" si="2"/>
        <v>6.3969300000000007E-2</v>
      </c>
      <c r="E81" s="1">
        <f>E80-F80</f>
        <v>48699.61692686531</v>
      </c>
      <c r="F81" s="1">
        <f>E81*D81</f>
        <v>3115.2804050797254</v>
      </c>
      <c r="G81" s="1">
        <f>F81*POWER(1+$H$1, -(A81+0.5))</f>
        <v>370.35946271714403</v>
      </c>
      <c r="H81" s="1">
        <f>E81*POWER(1+$H$1, -A81)</f>
        <v>5868.7115235526071</v>
      </c>
      <c r="I81" s="1">
        <f>SUM(G81:$G$113)</f>
        <v>4737.1866054873208</v>
      </c>
      <c r="J81" s="1">
        <f>SUM(H81:$H$113)</f>
        <v>44662.490589496185</v>
      </c>
      <c r="L81" s="1">
        <f t="shared" si="3"/>
        <v>7.1077000000000001E-2</v>
      </c>
      <c r="M81" s="1">
        <f>M80-N80</f>
        <v>44896.303526463729</v>
      </c>
      <c r="N81" s="1">
        <f>M81*L81</f>
        <v>3191.0945657504626</v>
      </c>
      <c r="O81" s="1">
        <f>N81*POWER(1+$P$1, -(A81+0.5))</f>
        <v>1461.2072973827869</v>
      </c>
      <c r="P81" s="1">
        <f>M81*POWER(1+$P$1, -A81)</f>
        <v>20660.623823981328</v>
      </c>
      <c r="Q81" s="1">
        <f>SUM($O81:O$113)</f>
        <v>19158.29636779572</v>
      </c>
      <c r="R81" s="1">
        <f>SUM($P81:P$113)</f>
        <v>161338.05013292321</v>
      </c>
    </row>
    <row r="82" spans="1:18" ht="16.2" x14ac:dyDescent="0.3">
      <c r="A82" s="1">
        <v>79</v>
      </c>
      <c r="B82">
        <v>7.7686000000000005E-2</v>
      </c>
      <c r="C82" s="1">
        <v>4.7896000000000001E-2</v>
      </c>
      <c r="D82" s="1">
        <f t="shared" si="2"/>
        <v>6.9917400000000005E-2</v>
      </c>
      <c r="E82" s="1">
        <f>E81-F81</f>
        <v>45584.336521785583</v>
      </c>
      <c r="F82" s="1">
        <f>E82*D82</f>
        <v>3187.1382903282915</v>
      </c>
      <c r="G82" s="1">
        <f>F82*POWER(1+$H$1, -(A82+0.5))</f>
        <v>368.76133572012287</v>
      </c>
      <c r="H82" s="1">
        <f>E82*POWER(1+$H$1, -A82)</f>
        <v>5346.2716841742222</v>
      </c>
      <c r="I82" s="1">
        <f>SUM(G82:$G$113)</f>
        <v>4366.8271427701766</v>
      </c>
      <c r="J82" s="1">
        <f>SUM(H82:$H$113)</f>
        <v>38793.779065943585</v>
      </c>
      <c r="L82" s="1">
        <f t="shared" si="3"/>
        <v>7.7686000000000005E-2</v>
      </c>
      <c r="M82" s="1">
        <f>M81-N81</f>
        <v>41705.208960713266</v>
      </c>
      <c r="N82" s="1">
        <f>M82*L82</f>
        <v>3239.9108633219712</v>
      </c>
      <c r="O82" s="1">
        <f>N82*POWER(1+$P$1, -(A82+0.5))</f>
        <v>1468.8716415777108</v>
      </c>
      <c r="P82" s="1">
        <f>M82*POWER(1+$P$1, -A82)</f>
        <v>19002.107588558629</v>
      </c>
      <c r="Q82" s="1">
        <f>SUM($O82:O$113)</f>
        <v>17697.089070412931</v>
      </c>
      <c r="R82" s="1">
        <f>SUM($P82:P$113)</f>
        <v>140677.42630894191</v>
      </c>
    </row>
    <row r="83" spans="1:18" ht="16.2" x14ac:dyDescent="0.3">
      <c r="A83" s="1">
        <v>80</v>
      </c>
      <c r="B83">
        <v>8.4889000000000006E-2</v>
      </c>
      <c r="C83" s="1">
        <v>5.2932E-2</v>
      </c>
      <c r="D83" s="1">
        <f t="shared" si="2"/>
        <v>7.6400100000000012E-2</v>
      </c>
      <c r="E83" s="1">
        <f>E82-F82</f>
        <v>42397.198231457289</v>
      </c>
      <c r="F83" s="1">
        <f>E83*D83</f>
        <v>3239.1501846031606</v>
      </c>
      <c r="G83" s="1">
        <f>F83*POWER(1+$H$1, -(A83+0.5))</f>
        <v>364.74867724480771</v>
      </c>
      <c r="H83" s="1">
        <f>E83*POWER(1+$H$1, -A83)</f>
        <v>4839.3910153996485</v>
      </c>
      <c r="I83" s="1">
        <f>SUM(G83:$G$113)</f>
        <v>3998.0658070500563</v>
      </c>
      <c r="J83" s="1">
        <f>SUM(H83:$H$113)</f>
        <v>33447.507381769377</v>
      </c>
      <c r="L83" s="1">
        <f t="shared" si="3"/>
        <v>8.4889000000000006E-2</v>
      </c>
      <c r="M83" s="1">
        <f>M82-N82</f>
        <v>38465.298097391293</v>
      </c>
      <c r="N83" s="1">
        <f>M83*L83</f>
        <v>3265.2806901894496</v>
      </c>
      <c r="O83" s="1">
        <f>N83*POWER(1+$P$1, -(A83+0.5))</f>
        <v>1465.716343719364</v>
      </c>
      <c r="P83" s="1">
        <f>M83*POWER(1+$P$1, -A83)</f>
        <v>17352.385998449361</v>
      </c>
      <c r="Q83" s="1">
        <f>SUM($O83:O$113)</f>
        <v>16228.21742883522</v>
      </c>
      <c r="R83" s="1">
        <f>SUM($P83:P$113)</f>
        <v>121675.31872038328</v>
      </c>
    </row>
    <row r="84" spans="1:18" ht="16.2" x14ac:dyDescent="0.3">
      <c r="A84" s="1">
        <v>81</v>
      </c>
      <c r="B84">
        <v>9.2733999999999997E-2</v>
      </c>
      <c r="C84" s="1">
        <v>5.8488999999999999E-2</v>
      </c>
      <c r="D84" s="1">
        <f t="shared" si="2"/>
        <v>8.3460599999999996E-2</v>
      </c>
      <c r="E84" s="1">
        <f>E83-F83</f>
        <v>39158.048046854128</v>
      </c>
      <c r="F84" s="1">
        <f>E84*D84</f>
        <v>3268.1541848192733</v>
      </c>
      <c r="G84" s="1">
        <f>F84*POWER(1+$H$1, -(A84+0.5))</f>
        <v>358.16516791678339</v>
      </c>
      <c r="H84" s="1">
        <f>E84*POWER(1+$H$1, -A84)</f>
        <v>4350.0350928311564</v>
      </c>
      <c r="I84" s="1">
        <f>SUM(G84:$G$113)</f>
        <v>3633.3171298052484</v>
      </c>
      <c r="J84" s="1">
        <f>SUM(H84:$H$113)</f>
        <v>28608.116366369715</v>
      </c>
      <c r="L84" s="1">
        <f t="shared" si="3"/>
        <v>9.2733999999999997E-2</v>
      </c>
      <c r="M84" s="1">
        <f>M83-N83</f>
        <v>35200.017407201842</v>
      </c>
      <c r="N84" s="1">
        <f>M84*L84</f>
        <v>3264.2384142394553</v>
      </c>
      <c r="O84" s="1">
        <f>N84*POWER(1+$P$1, -(A84+0.5))</f>
        <v>1450.7410770311333</v>
      </c>
      <c r="P84" s="1">
        <f>M84*POWER(1+$P$1, -A84)</f>
        <v>15722.137924185143</v>
      </c>
      <c r="Q84" s="1">
        <f>SUM($O84:O$113)</f>
        <v>14762.501085115857</v>
      </c>
      <c r="R84" s="1">
        <f>SUM($P84:P$113)</f>
        <v>104322.93272193392</v>
      </c>
    </row>
    <row r="85" spans="1:18" ht="16.2" x14ac:dyDescent="0.3">
      <c r="A85" s="1">
        <v>82</v>
      </c>
      <c r="B85">
        <v>0.101268</v>
      </c>
      <c r="C85" s="1">
        <v>6.4614000000000005E-2</v>
      </c>
      <c r="D85" s="1">
        <f t="shared" si="2"/>
        <v>9.1141200000000006E-2</v>
      </c>
      <c r="E85" s="1">
        <f>E84-F84</f>
        <v>35889.893862034856</v>
      </c>
      <c r="F85" s="1">
        <f>E85*D85</f>
        <v>3271.0479944584913</v>
      </c>
      <c r="G85" s="1">
        <f>F85*POWER(1+$H$1, -(A85+0.5))</f>
        <v>348.88789073706016</v>
      </c>
      <c r="H85" s="1">
        <f>E85*POWER(1+$H$1, -A85)</f>
        <v>3880.2710987468727</v>
      </c>
      <c r="I85" s="1">
        <f>SUM(G85:$G$113)</f>
        <v>3275.1519618884645</v>
      </c>
      <c r="J85" s="1">
        <f>SUM(H85:$H$113)</f>
        <v>24258.081273538559</v>
      </c>
      <c r="L85" s="1">
        <f t="shared" si="3"/>
        <v>0.101268</v>
      </c>
      <c r="M85" s="1">
        <f>M84-N84</f>
        <v>31935.778992962387</v>
      </c>
      <c r="N85" s="1">
        <f>M85*L85</f>
        <v>3234.0724670593149</v>
      </c>
      <c r="O85" s="1">
        <f>N85*POWER(1+$P$1, -(A85+0.5))</f>
        <v>1423.1032484890443</v>
      </c>
      <c r="P85" s="1">
        <f>M85*POWER(1+$P$1, -A85)</f>
        <v>14122.931867251242</v>
      </c>
      <c r="Q85" s="1">
        <f>SUM($O85:O$113)</f>
        <v>13311.760008084722</v>
      </c>
      <c r="R85" s="1">
        <f>SUM($P85:P$113)</f>
        <v>88600.794797748764</v>
      </c>
    </row>
    <row r="86" spans="1:18" ht="16.2" x14ac:dyDescent="0.3">
      <c r="A86" s="1">
        <v>83</v>
      </c>
      <c r="B86">
        <v>0.110542</v>
      </c>
      <c r="C86" s="1">
        <v>7.1356000000000003E-2</v>
      </c>
      <c r="D86" s="1">
        <f t="shared" si="2"/>
        <v>9.9487800000000001E-2</v>
      </c>
      <c r="E86" s="1">
        <f>E85-F85</f>
        <v>32618.845867576365</v>
      </c>
      <c r="F86" s="1">
        <f>E86*D86</f>
        <v>3245.1772139042641</v>
      </c>
      <c r="G86" s="1">
        <f>F86*POWER(1+$H$1, -(A86+0.5))</f>
        <v>336.86474919704233</v>
      </c>
      <c r="H86" s="1">
        <f>E86*POWER(1+$H$1, -A86)</f>
        <v>3432.2321503472162</v>
      </c>
      <c r="I86" s="1">
        <f>SUM(G86:$G$113)</f>
        <v>2926.2640711514046</v>
      </c>
      <c r="J86" s="1">
        <f>SUM(H86:$H$113)</f>
        <v>20377.810174791684</v>
      </c>
      <c r="L86" s="1">
        <f t="shared" si="3"/>
        <v>0.110542</v>
      </c>
      <c r="M86" s="1">
        <f>M85-N85</f>
        <v>28701.706525903071</v>
      </c>
      <c r="N86" s="1">
        <f>M86*L86</f>
        <v>3172.7440427863776</v>
      </c>
      <c r="O86" s="1">
        <f>N86*POWER(1+$P$1, -(A86+0.5))</f>
        <v>1382.2936930775486</v>
      </c>
      <c r="P86" s="1">
        <f>M86*POWER(1+$P$1, -A86)</f>
        <v>12567.060200909351</v>
      </c>
      <c r="Q86" s="1">
        <f>SUM($O86:O$113)</f>
        <v>11888.656759595679</v>
      </c>
      <c r="R86" s="1">
        <f>SUM($P86:P$113)</f>
        <v>74477.862930497533</v>
      </c>
    </row>
    <row r="87" spans="1:18" ht="16.2" x14ac:dyDescent="0.3">
      <c r="A87" s="1">
        <v>84</v>
      </c>
      <c r="B87">
        <v>0.120611</v>
      </c>
      <c r="C87" s="1">
        <v>7.8778000000000001E-2</v>
      </c>
      <c r="D87" s="1">
        <f t="shared" si="2"/>
        <v>0.1085499</v>
      </c>
      <c r="E87" s="1">
        <f>E86-F86</f>
        <v>29373.668653672103</v>
      </c>
      <c r="F87" s="1">
        <f>E87*D87</f>
        <v>3188.5087949892413</v>
      </c>
      <c r="G87" s="1">
        <f>F87*POWER(1+$H$1, -(A87+0.5))</f>
        <v>322.1238921555925</v>
      </c>
      <c r="H87" s="1">
        <f>E87*POWER(1+$H$1, -A87)</f>
        <v>3008.045668729832</v>
      </c>
      <c r="I87" s="1">
        <f>SUM(G87:$G$113)</f>
        <v>2589.3993219543622</v>
      </c>
      <c r="J87" s="1">
        <f>SUM(H87:$H$113)</f>
        <v>16945.578024444461</v>
      </c>
      <c r="L87" s="1">
        <f t="shared" si="3"/>
        <v>0.120611</v>
      </c>
      <c r="M87" s="1">
        <f>M86-N86</f>
        <v>25528.962483116695</v>
      </c>
      <c r="N87" s="1">
        <f>M87*L87</f>
        <v>3079.0736940511874</v>
      </c>
      <c r="O87" s="1">
        <f>N87*POWER(1+$P$1, -(A87+0.5))</f>
        <v>1328.2015989540921</v>
      </c>
      <c r="P87" s="1">
        <f>M87*POWER(1+$P$1, -A87)</f>
        <v>11067.200229881615</v>
      </c>
      <c r="Q87" s="1">
        <f>SUM($O87:O$113)</f>
        <v>10506.36306651813</v>
      </c>
      <c r="R87" s="1">
        <f>SUM($P87:P$113)</f>
        <v>61910.802729588177</v>
      </c>
    </row>
    <row r="88" spans="1:18" ht="16.2" x14ac:dyDescent="0.3">
      <c r="A88" s="1">
        <v>85</v>
      </c>
      <c r="B88">
        <v>0.13153599999999999</v>
      </c>
      <c r="C88" s="1">
        <v>8.6945999999999996E-2</v>
      </c>
      <c r="D88" s="1">
        <f t="shared" si="2"/>
        <v>0.11838239999999998</v>
      </c>
      <c r="E88" s="1">
        <f>E87-F87</f>
        <v>26185.159858682862</v>
      </c>
      <c r="F88" s="1">
        <f>E88*D88</f>
        <v>3099.8620684545376</v>
      </c>
      <c r="G88" s="1">
        <f>F88*POWER(1+$H$1, -(A88+0.5))</f>
        <v>304.78659212106339</v>
      </c>
      <c r="H88" s="1">
        <f>E88*POWER(1+$H$1, -A88)</f>
        <v>2609.7543670985647</v>
      </c>
      <c r="I88" s="1">
        <f>SUM(G88:$G$113)</f>
        <v>2267.2754297987694</v>
      </c>
      <c r="J88" s="1">
        <f>SUM(H88:$H$113)</f>
        <v>13937.532355714631</v>
      </c>
      <c r="L88" s="1">
        <f t="shared" si="3"/>
        <v>0.13153599999999999</v>
      </c>
      <c r="M88" s="1">
        <f>M87-N87</f>
        <v>22449.888789065506</v>
      </c>
      <c r="N88" s="1">
        <f>M88*L88</f>
        <v>2952.9685717585203</v>
      </c>
      <c r="O88" s="1">
        <f>N88*POWER(1+$P$1, -(A88+0.5))</f>
        <v>1261.1924621486232</v>
      </c>
      <c r="P88" s="1">
        <f>M88*POWER(1+$P$1, -A88)</f>
        <v>9636.0140029261038</v>
      </c>
      <c r="Q88" s="1">
        <f>SUM($O88:O$113)</f>
        <v>9178.1614675640376</v>
      </c>
      <c r="R88" s="1">
        <f>SUM($P88:P$113)</f>
        <v>50843.602499706562</v>
      </c>
    </row>
    <row r="89" spans="1:18" ht="16.2" x14ac:dyDescent="0.3">
      <c r="A89" s="1">
        <v>86</v>
      </c>
      <c r="B89">
        <v>0.143375</v>
      </c>
      <c r="C89" s="1">
        <v>9.5924999999999996E-2</v>
      </c>
      <c r="D89" s="1">
        <f t="shared" si="2"/>
        <v>0.1290375</v>
      </c>
      <c r="E89" s="1">
        <f>E88-F88</f>
        <v>23085.297790228324</v>
      </c>
      <c r="F89" s="1">
        <f>E89*D89</f>
        <v>2978.8691136065872</v>
      </c>
      <c r="G89" s="1">
        <f>F89*POWER(1+$H$1, -(A89+0.5))</f>
        <v>285.05133484505211</v>
      </c>
      <c r="H89" s="1">
        <f>E89*POWER(1+$H$1, -A89)</f>
        <v>2239.2266488671103</v>
      </c>
      <c r="I89" s="1">
        <f>SUM(G89:$G$113)</f>
        <v>1962.4888376777049</v>
      </c>
      <c r="J89" s="1">
        <f>SUM(H89:$H$113)</f>
        <v>11327.777988616066</v>
      </c>
      <c r="L89" s="1">
        <f t="shared" si="3"/>
        <v>0.143375</v>
      </c>
      <c r="M89" s="1">
        <f>M88-N88</f>
        <v>19496.920217306986</v>
      </c>
      <c r="N89" s="1">
        <f>M89*L89</f>
        <v>2795.3709361563892</v>
      </c>
      <c r="O89" s="1">
        <f>N89*POWER(1+$P$1, -(A89+0.5))</f>
        <v>1182.0629717896902</v>
      </c>
      <c r="P89" s="1">
        <f>M89*POWER(1+$P$1, -A89)</f>
        <v>8285.6745198388253</v>
      </c>
      <c r="Q89" s="1">
        <f>SUM($O89:O$113)</f>
        <v>7916.9690054154189</v>
      </c>
      <c r="R89" s="1">
        <f>SUM($P89:P$113)</f>
        <v>41207.588496780467</v>
      </c>
    </row>
    <row r="90" spans="1:18" ht="16.2" x14ac:dyDescent="0.3">
      <c r="A90" s="1">
        <v>87</v>
      </c>
      <c r="B90">
        <v>0.15618799999999999</v>
      </c>
      <c r="C90" s="1">
        <v>0.105783</v>
      </c>
      <c r="D90" s="1">
        <f t="shared" si="2"/>
        <v>0.14056920000000001</v>
      </c>
      <c r="E90" s="1">
        <f>E89-F89</f>
        <v>20106.428676621737</v>
      </c>
      <c r="F90" s="1">
        <f>E90*D90</f>
        <v>2826.3445939297762</v>
      </c>
      <c r="G90" s="1">
        <f>F90*POWER(1+$H$1, -(A90+0.5))</f>
        <v>263.21760784673444</v>
      </c>
      <c r="H90" s="1">
        <f>E90*POWER(1+$H$1, -A90)</f>
        <v>1898.0850999162244</v>
      </c>
      <c r="I90" s="1">
        <f>SUM(G90:$G$113)</f>
        <v>1677.4375028326526</v>
      </c>
      <c r="J90" s="1">
        <f>SUM(H90:$H$113)</f>
        <v>9088.5513397489558</v>
      </c>
      <c r="L90" s="1">
        <f t="shared" si="3"/>
        <v>0.15618799999999999</v>
      </c>
      <c r="M90" s="1">
        <f>M89-N89</f>
        <v>16701.549281150597</v>
      </c>
      <c r="N90" s="1">
        <f>M90*L90</f>
        <v>2608.5815791243494</v>
      </c>
      <c r="O90" s="1">
        <f>N90*POWER(1+$P$1, -(A90+0.5))</f>
        <v>1092.1548460502622</v>
      </c>
      <c r="P90" s="1">
        <f>M90*POWER(1+$P$1, -A90)</f>
        <v>7027.4415203534008</v>
      </c>
      <c r="Q90" s="1">
        <f>SUM($O90:O$113)</f>
        <v>6734.906033625728</v>
      </c>
      <c r="R90" s="1">
        <f>SUM($P90:P$113)</f>
        <v>32921.913976941636</v>
      </c>
    </row>
    <row r="91" spans="1:18" ht="16.2" x14ac:dyDescent="0.3">
      <c r="A91" s="1">
        <v>88</v>
      </c>
      <c r="B91">
        <v>0.17003299999999999</v>
      </c>
      <c r="C91" s="1">
        <v>0.116587</v>
      </c>
      <c r="D91" s="1">
        <f t="shared" si="2"/>
        <v>0.15302969999999999</v>
      </c>
      <c r="E91" s="1">
        <f>E90-F90</f>
        <v>17280.084082691959</v>
      </c>
      <c r="F91" s="1">
        <f>E91*D91</f>
        <v>2644.3660831491256</v>
      </c>
      <c r="G91" s="1">
        <f>F91*POWER(1+$H$1, -(A91+0.5))</f>
        <v>239.67877410524306</v>
      </c>
      <c r="H91" s="1">
        <f>E91*POWER(1+$H$1, -A91)</f>
        <v>1587.6134266560396</v>
      </c>
      <c r="I91" s="1">
        <f>SUM(G91:$G$113)</f>
        <v>1414.219894985918</v>
      </c>
      <c r="J91" s="1">
        <f>SUM(H91:$H$113)</f>
        <v>7190.4662398327364</v>
      </c>
      <c r="L91" s="1">
        <f t="shared" si="3"/>
        <v>0.17003299999999999</v>
      </c>
      <c r="M91" s="1">
        <f>M90-N90</f>
        <v>14092.967702026248</v>
      </c>
      <c r="N91" s="1">
        <f>M91*L91</f>
        <v>2396.2695772786287</v>
      </c>
      <c r="O91" s="1">
        <f>N91*POWER(1+$P$1, -(A91+0.5))</f>
        <v>993.33124033726938</v>
      </c>
      <c r="P91" s="1">
        <f>M91*POWER(1+$P$1, -A91)</f>
        <v>5871.1282021509332</v>
      </c>
      <c r="Q91" s="1">
        <f>SUM($O91:O$113)</f>
        <v>5642.7511875754662</v>
      </c>
      <c r="R91" s="1">
        <f>SUM($P91:P$113)</f>
        <v>25894.472456588257</v>
      </c>
    </row>
    <row r="92" spans="1:18" ht="16.2" x14ac:dyDescent="0.3">
      <c r="A92" s="1">
        <v>89</v>
      </c>
      <c r="B92">
        <v>0.18497</v>
      </c>
      <c r="C92" s="1">
        <v>0.12841900000000001</v>
      </c>
      <c r="D92" s="1">
        <f t="shared" si="2"/>
        <v>0.16647300000000001</v>
      </c>
      <c r="E92" s="1">
        <f>E91-F91</f>
        <v>14635.717999542834</v>
      </c>
      <c r="F92" s="1">
        <f>E92*D92</f>
        <v>2436.4518825378946</v>
      </c>
      <c r="G92" s="1">
        <f>F92*POWER(1+$H$1, -(A92+0.5))</f>
        <v>214.92354972971552</v>
      </c>
      <c r="H92" s="1">
        <f>E92*POWER(1+$H$1, -A92)</f>
        <v>1308.6729150938138</v>
      </c>
      <c r="I92" s="1">
        <f>SUM(G92:$G$113)</f>
        <v>1174.5411208806752</v>
      </c>
      <c r="J92" s="1">
        <f>SUM(H92:$H$113)</f>
        <v>5602.8528131766971</v>
      </c>
      <c r="L92" s="1">
        <f t="shared" si="3"/>
        <v>0.18497</v>
      </c>
      <c r="M92" s="1">
        <f>M91-N91</f>
        <v>11696.69812474762</v>
      </c>
      <c r="N92" s="1">
        <f>M92*L92</f>
        <v>2163.5382521345673</v>
      </c>
      <c r="O92" s="1">
        <f>N92*POWER(1+$P$1, -(A92+0.5))</f>
        <v>887.97681092004098</v>
      </c>
      <c r="P92" s="1">
        <f>M92*POWER(1+$P$1, -A92)</f>
        <v>4824.5966936184186</v>
      </c>
      <c r="Q92" s="1">
        <f>SUM($O92:O$113)</f>
        <v>4649.4199472381961</v>
      </c>
      <c r="R92" s="1">
        <f>SUM($P92:P$113)</f>
        <v>20023.344254437325</v>
      </c>
    </row>
    <row r="93" spans="1:18" ht="16.2" x14ac:dyDescent="0.3">
      <c r="A93" s="1">
        <v>90</v>
      </c>
      <c r="B93">
        <v>0.20105500000000001</v>
      </c>
      <c r="C93" s="1">
        <v>0.14136099999999999</v>
      </c>
      <c r="D93" s="1">
        <f t="shared" si="2"/>
        <v>0.18094950000000001</v>
      </c>
      <c r="E93" s="1">
        <f>E92-F92</f>
        <v>12199.26611700494</v>
      </c>
      <c r="F93" s="1">
        <f>E93*D93</f>
        <v>2207.4511042389854</v>
      </c>
      <c r="G93" s="1">
        <f>F93*POWER(1+$H$1, -(A93+0.5))</f>
        <v>189.51143842086907</v>
      </c>
      <c r="H93" s="1">
        <f>E93*POWER(1+$H$1, -A93)</f>
        <v>1061.6196680286141</v>
      </c>
      <c r="I93" s="1">
        <f>SUM(G93:$G$113)</f>
        <v>959.61757115095963</v>
      </c>
      <c r="J93" s="1">
        <f>SUM(H93:$H$113)</f>
        <v>4294.1798980828826</v>
      </c>
      <c r="L93" s="1">
        <f t="shared" si="3"/>
        <v>0.20105500000000001</v>
      </c>
      <c r="M93" s="1">
        <f>M92-N92</f>
        <v>9533.1598726130524</v>
      </c>
      <c r="N93" s="1">
        <f>M93*L93</f>
        <v>1916.6894581882173</v>
      </c>
      <c r="O93" s="1">
        <f>N93*POWER(1+$P$1, -(A93+0.5))</f>
        <v>778.87439497412527</v>
      </c>
      <c r="P93" s="1">
        <f>M93*POWER(1+$P$1, -A93)</f>
        <v>3893.2584586136832</v>
      </c>
      <c r="Q93" s="1">
        <f>SUM($O93:O$113)</f>
        <v>3761.4431363181543</v>
      </c>
      <c r="R93" s="1">
        <f>SUM($P93:P$113)</f>
        <v>15198.747560818896</v>
      </c>
    </row>
    <row r="94" spans="1:18" ht="16.2" x14ac:dyDescent="0.3">
      <c r="A94" s="1">
        <v>91</v>
      </c>
      <c r="B94">
        <v>0.21834799999999999</v>
      </c>
      <c r="C94" s="1">
        <v>0.155497</v>
      </c>
      <c r="D94" s="1">
        <f t="shared" si="2"/>
        <v>0.1965132</v>
      </c>
      <c r="E94" s="1">
        <f>E93-F93</f>
        <v>9991.8150127659537</v>
      </c>
      <c r="F94" s="1">
        <f>E94*D94</f>
        <v>1963.5235419666783</v>
      </c>
      <c r="G94" s="1">
        <f>F94*POWER(1+$H$1, -(A94+0.5))</f>
        <v>164.05845507781299</v>
      </c>
      <c r="H94" s="1">
        <f>E94*POWER(1+$H$1, -A94)</f>
        <v>846.24829188191768</v>
      </c>
      <c r="I94" s="1">
        <f>SUM(G94:$G$113)</f>
        <v>770.10613273009062</v>
      </c>
      <c r="J94" s="1">
        <f>SUM(H94:$H$113)</f>
        <v>3232.5602300542678</v>
      </c>
      <c r="L94" s="1">
        <f t="shared" si="3"/>
        <v>0.21834799999999999</v>
      </c>
      <c r="M94" s="1">
        <f>M93-N93</f>
        <v>7616.4704144248353</v>
      </c>
      <c r="N94" s="1">
        <f>M94*L94</f>
        <v>1663.0410820488339</v>
      </c>
      <c r="O94" s="1">
        <f>N94*POWER(1+$P$1, -(A94+0.5))</f>
        <v>669.10962414354753</v>
      </c>
      <c r="P94" s="1">
        <f>M94*POWER(1+$P$1, -A94)</f>
        <v>3079.702355660505</v>
      </c>
      <c r="Q94" s="1">
        <f>SUM($O94:O$113)</f>
        <v>2982.5687413440296</v>
      </c>
      <c r="R94" s="1">
        <f>SUM($P94:P$113)</f>
        <v>11305.489102205212</v>
      </c>
    </row>
    <row r="95" spans="1:18" ht="16.2" x14ac:dyDescent="0.3">
      <c r="A95" s="1">
        <v>92</v>
      </c>
      <c r="B95">
        <v>0.23690700000000001</v>
      </c>
      <c r="C95" s="1">
        <v>0.17090900000000001</v>
      </c>
      <c r="D95" s="1">
        <f t="shared" si="2"/>
        <v>0.2132163</v>
      </c>
      <c r="E95" s="1">
        <f>E94-F94</f>
        <v>8028.291470799275</v>
      </c>
      <c r="F95" s="1">
        <f>E95*D95</f>
        <v>1711.7626027253793</v>
      </c>
      <c r="G95" s="1">
        <f>F95*POWER(1+$H$1, -(A95+0.5))</f>
        <v>139.19518364368528</v>
      </c>
      <c r="H95" s="1">
        <f>E95*POWER(1+$H$1, -A95)</f>
        <v>661.75117474420244</v>
      </c>
      <c r="I95" s="1">
        <f>SUM(G95:$G$113)</f>
        <v>606.04767765227768</v>
      </c>
      <c r="J95" s="1">
        <f>SUM(H95:$H$113)</f>
        <v>2386.3119381723504</v>
      </c>
      <c r="L95" s="1">
        <f t="shared" si="3"/>
        <v>0.23690700000000001</v>
      </c>
      <c r="M95" s="1">
        <f>M94-N94</f>
        <v>5953.4293323760012</v>
      </c>
      <c r="N95" s="1">
        <f>M95*L95</f>
        <v>1410.4090828452013</v>
      </c>
      <c r="O95" s="1">
        <f>N95*POWER(1+$P$1, -(A95+0.5))</f>
        <v>561.84694168922181</v>
      </c>
      <c r="P95" s="1">
        <f>M95*POWER(1+$P$1, -A95)</f>
        <v>2383.4212927789554</v>
      </c>
      <c r="Q95" s="1">
        <f>SUM($O95:O$113)</f>
        <v>2313.4591172004825</v>
      </c>
      <c r="R95" s="1">
        <f>SUM($P95:P$113)</f>
        <v>8225.7867465447089</v>
      </c>
    </row>
    <row r="96" spans="1:18" ht="16.2" x14ac:dyDescent="0.3">
      <c r="A96" s="1">
        <v>93</v>
      </c>
      <c r="B96">
        <v>0.25678299999999998</v>
      </c>
      <c r="C96" s="1">
        <v>0.18768099999999999</v>
      </c>
      <c r="D96" s="1">
        <f t="shared" si="2"/>
        <v>0.2311047</v>
      </c>
      <c r="E96" s="1">
        <f>E95-F95</f>
        <v>6316.5288680738959</v>
      </c>
      <c r="F96" s="1">
        <f>E96*D96</f>
        <v>1459.7795090975574</v>
      </c>
      <c r="G96" s="1">
        <f>F96*POWER(1+$H$1, -(A96+0.5))</f>
        <v>115.52769460278148</v>
      </c>
      <c r="H96" s="1">
        <f>E96*POWER(1+$H$1, -A96)</f>
        <v>506.72023138159619</v>
      </c>
      <c r="I96" s="1">
        <f>SUM(G96:$G$113)</f>
        <v>466.85249400859237</v>
      </c>
      <c r="J96" s="1">
        <f>SUM(H96:$H$113)</f>
        <v>1724.5607634281475</v>
      </c>
      <c r="L96" s="1">
        <f t="shared" si="3"/>
        <v>0.25678299999999998</v>
      </c>
      <c r="M96" s="1">
        <f>M95-N95</f>
        <v>4543.0202495308004</v>
      </c>
      <c r="N96" s="1">
        <f>M96*L96</f>
        <v>1166.5703687352675</v>
      </c>
      <c r="O96" s="1">
        <f>N96*POWER(1+$P$1, -(A96+0.5))</f>
        <v>460.11086878816985</v>
      </c>
      <c r="P96" s="1">
        <f>M96*POWER(1+$P$1, -A96)</f>
        <v>1800.7644599708631</v>
      </c>
      <c r="Q96" s="1">
        <f>SUM($O96:O$113)</f>
        <v>1751.6121755112608</v>
      </c>
      <c r="R96" s="1">
        <f>SUM($P96:P$113)</f>
        <v>5842.3654537657549</v>
      </c>
    </row>
    <row r="97" spans="1:18" ht="16.2" x14ac:dyDescent="0.3">
      <c r="A97" s="1">
        <v>94</v>
      </c>
      <c r="B97">
        <v>0.278003</v>
      </c>
      <c r="C97" s="1">
        <v>0.20588500000000001</v>
      </c>
      <c r="D97" s="1">
        <f t="shared" si="2"/>
        <v>0.2502027</v>
      </c>
      <c r="E97" s="1">
        <f>E96-F96</f>
        <v>4856.749358976338</v>
      </c>
      <c r="F97" s="1">
        <f>E97*D97</f>
        <v>1215.171802839149</v>
      </c>
      <c r="G97" s="1">
        <f>F97*POWER(1+$H$1, -(A97+0.5))</f>
        <v>93.59544138092113</v>
      </c>
      <c r="H97" s="1">
        <f>E97*POWER(1+$H$1, -A97)</f>
        <v>379.18715749315987</v>
      </c>
      <c r="I97" s="1">
        <f>SUM(G97:$G$113)</f>
        <v>351.32479940581089</v>
      </c>
      <c r="J97" s="1">
        <f>SUM(H97:$H$113)</f>
        <v>1217.8405320465515</v>
      </c>
      <c r="L97" s="1">
        <f t="shared" si="3"/>
        <v>0.278003</v>
      </c>
      <c r="M97" s="1">
        <f>M96-N96</f>
        <v>3376.4498807955329</v>
      </c>
      <c r="N97" s="1">
        <f>M97*L97</f>
        <v>938.66319621080049</v>
      </c>
      <c r="O97" s="1">
        <f>N97*POWER(1+$P$1, -(A97+0.5))</f>
        <v>366.55569186572825</v>
      </c>
      <c r="P97" s="1">
        <f>M97*POWER(1+$P$1, -A97)</f>
        <v>1325.1076828179846</v>
      </c>
      <c r="Q97" s="1">
        <f>SUM($O97:O$113)</f>
        <v>1291.5013067230907</v>
      </c>
      <c r="R97" s="1">
        <f>SUM($P97:P$113)</f>
        <v>4041.6009937948902</v>
      </c>
    </row>
    <row r="98" spans="1:18" ht="16.2" x14ac:dyDescent="0.3">
      <c r="A98" s="1">
        <v>95</v>
      </c>
      <c r="B98">
        <v>0.300589</v>
      </c>
      <c r="C98" s="1">
        <v>0.22559599999999999</v>
      </c>
      <c r="D98" s="1">
        <f t="shared" si="2"/>
        <v>0.2705301</v>
      </c>
      <c r="E98" s="1">
        <f>E97-F97</f>
        <v>3641.5775561371893</v>
      </c>
      <c r="F98" s="1">
        <f>E98*D98</f>
        <v>985.15634041954945</v>
      </c>
      <c r="G98" s="1">
        <f>F98*POWER(1+$H$1, -(A98+0.5))</f>
        <v>73.848272318646082</v>
      </c>
      <c r="H98" s="1">
        <f>E98*POWER(1+$H$1, -A98)</f>
        <v>276.70414295186964</v>
      </c>
      <c r="I98" s="1">
        <f>SUM(G98:$G$113)</f>
        <v>257.72935802488979</v>
      </c>
      <c r="J98" s="1">
        <f>SUM(H98:$H$113)</f>
        <v>838.6533745533917</v>
      </c>
      <c r="L98" s="1">
        <f t="shared" si="3"/>
        <v>0.300589</v>
      </c>
      <c r="M98" s="1">
        <f>M97-N97</f>
        <v>2437.7866845847325</v>
      </c>
      <c r="N98" s="1">
        <f>M98*L98</f>
        <v>732.7718617326401</v>
      </c>
      <c r="O98" s="1">
        <f>N98*POWER(1+$P$1, -(A98+0.5))</f>
        <v>283.32023146378037</v>
      </c>
      <c r="P98" s="1">
        <f>M98*POWER(1+$P$1, -A98)</f>
        <v>947.2512590807296</v>
      </c>
      <c r="Q98" s="1">
        <f>SUM($O98:O$113)</f>
        <v>924.94561485736256</v>
      </c>
      <c r="R98" s="1">
        <f>SUM($P98:P$113)</f>
        <v>2716.4933109769058</v>
      </c>
    </row>
    <row r="99" spans="1:18" ht="16.2" x14ac:dyDescent="0.3">
      <c r="A99" s="1">
        <v>96</v>
      </c>
      <c r="B99">
        <v>0.32455899999999999</v>
      </c>
      <c r="C99" s="1">
        <v>0.246887</v>
      </c>
      <c r="D99" s="1">
        <f t="shared" si="2"/>
        <v>0.2921031</v>
      </c>
      <c r="E99" s="1">
        <f>E98-F98</f>
        <v>2656.4212157176398</v>
      </c>
      <c r="F99" s="1">
        <f>E99*D99</f>
        <v>775.9488720168913</v>
      </c>
      <c r="G99" s="1">
        <f>F99*POWER(1+$H$1, -(A99+0.5))</f>
        <v>56.609127104389735</v>
      </c>
      <c r="H99" s="1">
        <f>E99*POWER(1+$H$1, -A99)</f>
        <v>196.44510315200591</v>
      </c>
      <c r="I99" s="1">
        <f>SUM(G99:$G$113)</f>
        <v>183.88108570624368</v>
      </c>
      <c r="J99" s="1">
        <f>SUM(H99:$H$113)</f>
        <v>561.94923160152211</v>
      </c>
      <c r="L99" s="1">
        <f t="shared" si="3"/>
        <v>0.32455899999999999</v>
      </c>
      <c r="M99" s="1">
        <f>M98-N98</f>
        <v>1705.0148228520925</v>
      </c>
      <c r="N99" s="1">
        <f>M99*L99</f>
        <v>553.37790589005226</v>
      </c>
      <c r="O99" s="1">
        <f>N99*POWER(1+$P$1, -(A99+0.5))</f>
        <v>211.84062327068816</v>
      </c>
      <c r="P99" s="1">
        <f>M99*POWER(1+$P$1, -A99)</f>
        <v>655.95836669793277</v>
      </c>
      <c r="Q99" s="1">
        <f>SUM($O99:O$113)</f>
        <v>641.62538339358218</v>
      </c>
      <c r="R99" s="1">
        <f>SUM($P99:P$113)</f>
        <v>1769.2420518961771</v>
      </c>
    </row>
    <row r="100" spans="1:18" ht="16.2" x14ac:dyDescent="0.3">
      <c r="A100" s="1">
        <v>97</v>
      </c>
      <c r="B100">
        <v>0.34993600000000002</v>
      </c>
      <c r="C100" s="1">
        <v>0.26983000000000001</v>
      </c>
      <c r="D100" s="1">
        <f t="shared" si="2"/>
        <v>0.31494240000000001</v>
      </c>
      <c r="E100" s="1">
        <f>E99-F99</f>
        <v>1880.4723437007485</v>
      </c>
      <c r="F100" s="1">
        <f>E100*D100</f>
        <v>592.24047305873864</v>
      </c>
      <c r="G100" s="1">
        <f>F100*POWER(1+$H$1, -(A100+0.5))</f>
        <v>42.050349021612789</v>
      </c>
      <c r="H100" s="1">
        <f>E100*POWER(1+$H$1, -A100)</f>
        <v>135.34100198684689</v>
      </c>
      <c r="I100" s="1">
        <f>SUM(G100:$G$113)</f>
        <v>127.27195860185397</v>
      </c>
      <c r="J100" s="1">
        <f>SUM(H100:$H$113)</f>
        <v>365.50412844951626</v>
      </c>
      <c r="L100" s="1">
        <f t="shared" si="3"/>
        <v>0.34993600000000002</v>
      </c>
      <c r="M100" s="1">
        <f>M99-N99</f>
        <v>1151.6369169620402</v>
      </c>
      <c r="N100" s="1">
        <f>M100*L100</f>
        <v>402.99921617402856</v>
      </c>
      <c r="O100" s="1">
        <f>N100*POWER(1+$P$1, -(A100+0.5))</f>
        <v>152.74614475040414</v>
      </c>
      <c r="P100" s="1">
        <f>M100*POWER(1+$P$1, -A100)</f>
        <v>438.67443085229536</v>
      </c>
      <c r="Q100" s="1">
        <f>SUM($O100:O$113)</f>
        <v>429.78476012289372</v>
      </c>
      <c r="R100" s="1">
        <f>SUM($P100:P$113)</f>
        <v>1113.2836851982445</v>
      </c>
    </row>
    <row r="101" spans="1:18" ht="16.2" x14ac:dyDescent="0.3">
      <c r="A101" s="1">
        <v>98</v>
      </c>
      <c r="B101">
        <v>0.37671700000000002</v>
      </c>
      <c r="C101" s="1">
        <v>0.29448000000000002</v>
      </c>
      <c r="D101" s="1">
        <f t="shared" si="2"/>
        <v>0.33904530000000005</v>
      </c>
      <c r="E101" s="1">
        <f>E100-F100</f>
        <v>1288.2318706420099</v>
      </c>
      <c r="F101" s="1">
        <f>E101*D101</f>
        <v>436.7689610513815</v>
      </c>
      <c r="G101" s="1">
        <f>F101*POWER(1+$H$1, -(A101+0.5))</f>
        <v>30.181544379061293</v>
      </c>
      <c r="H101" s="1">
        <f>E101*POWER(1+$H$1, -A101)</f>
        <v>90.234921657133384</v>
      </c>
      <c r="I101" s="1">
        <f>SUM(G101:$G$113)</f>
        <v>85.221609580241179</v>
      </c>
      <c r="J101" s="1">
        <f>SUM(H101:$H$113)</f>
        <v>230.16312646266931</v>
      </c>
      <c r="L101" s="1">
        <f t="shared" si="3"/>
        <v>0.37671700000000002</v>
      </c>
      <c r="M101" s="1">
        <f>M100-N100</f>
        <v>748.63770078801167</v>
      </c>
      <c r="N101" s="1">
        <f>M101*L101</f>
        <v>282.02454872775741</v>
      </c>
      <c r="O101" s="1">
        <f>N101*POWER(1+$P$1, -(A101+0.5))</f>
        <v>105.83555592796955</v>
      </c>
      <c r="P101" s="1">
        <f>M101*POWER(1+$P$1, -A101)</f>
        <v>282.34302496788769</v>
      </c>
      <c r="Q101" s="1">
        <f>SUM($O101:O$113)</f>
        <v>277.03861537248963</v>
      </c>
      <c r="R101" s="1">
        <f>SUM($P101:P$113)</f>
        <v>674.6092543459489</v>
      </c>
    </row>
    <row r="102" spans="1:18" ht="16.2" x14ac:dyDescent="0.3">
      <c r="A102" s="1">
        <v>99</v>
      </c>
      <c r="B102">
        <v>0.40481499999999998</v>
      </c>
      <c r="C102" s="1">
        <v>0.32080900000000001</v>
      </c>
      <c r="D102" s="1">
        <f t="shared" si="2"/>
        <v>0.36433349999999998</v>
      </c>
      <c r="E102" s="1">
        <f>E101-F101</f>
        <v>851.46290959062844</v>
      </c>
      <c r="F102" s="1">
        <f>E102*D102</f>
        <v>310.2164619713372</v>
      </c>
      <c r="G102" s="1">
        <f>F102*POWER(1+$H$1, -(A102+0.5))</f>
        <v>20.862805097737997</v>
      </c>
      <c r="H102" s="1">
        <f>E102*POWER(1+$H$1, -A102)</f>
        <v>58.044959195536833</v>
      </c>
      <c r="I102" s="1">
        <f>SUM(G102:$G$113)</f>
        <v>55.040065201179914</v>
      </c>
      <c r="J102" s="1">
        <f>SUM(H102:$H$113)</f>
        <v>139.92820480553596</v>
      </c>
      <c r="L102" s="1">
        <f t="shared" si="3"/>
        <v>0.40481499999999998</v>
      </c>
      <c r="M102" s="1">
        <f>M101-N101</f>
        <v>466.61315206025427</v>
      </c>
      <c r="N102" s="1">
        <f>M102*L102</f>
        <v>188.89200315127181</v>
      </c>
      <c r="O102" s="1">
        <f>N102*POWER(1+$P$1, -(A102+0.5))</f>
        <v>70.183800335738823</v>
      </c>
      <c r="P102" s="1">
        <f>M102*POWER(1+$P$1, -A102)</f>
        <v>174.23723527827721</v>
      </c>
      <c r="Q102" s="1">
        <f>SUM($O102:O$113)</f>
        <v>171.20305944452019</v>
      </c>
      <c r="R102" s="1">
        <f>SUM($P102:P$113)</f>
        <v>392.26622937806127</v>
      </c>
    </row>
    <row r="103" spans="1:18" ht="16.2" x14ac:dyDescent="0.3">
      <c r="A103" s="1">
        <v>100</v>
      </c>
      <c r="B103">
        <v>0.43411899999999998</v>
      </c>
      <c r="C103" s="1">
        <v>0.348771</v>
      </c>
      <c r="D103" s="1">
        <f t="shared" si="2"/>
        <v>0.39070709999999997</v>
      </c>
      <c r="E103" s="1">
        <f>E102-F102</f>
        <v>541.2464476192913</v>
      </c>
      <c r="F103" s="1">
        <f>E103*D103</f>
        <v>211.46882993463518</v>
      </c>
      <c r="G103" s="1">
        <f>F103*POWER(1+$H$1, -(A103+0.5))</f>
        <v>13.841156916249105</v>
      </c>
      <c r="H103" s="1">
        <f>E103*POWER(1+$H$1, -A103)</f>
        <v>35.909718787805083</v>
      </c>
      <c r="I103" s="1">
        <f>SUM(G103:$G$113)</f>
        <v>34.17726010344191</v>
      </c>
      <c r="J103" s="1">
        <f>SUM(H103:$H$113)</f>
        <v>81.88324560999915</v>
      </c>
      <c r="L103" s="1">
        <f t="shared" si="3"/>
        <v>0.43411899999999998</v>
      </c>
      <c r="M103" s="1">
        <f>M102-N102</f>
        <v>277.72114890898246</v>
      </c>
      <c r="N103" s="1">
        <f>M103*L103</f>
        <v>120.56402744321855</v>
      </c>
      <c r="O103" s="1">
        <f>N103*POWER(1+$P$1, -(A103+0.5))</f>
        <v>44.352661097254504</v>
      </c>
      <c r="P103" s="1">
        <f>M103*POWER(1+$P$1, -A103)</f>
        <v>102.67662265257565</v>
      </c>
      <c r="Q103" s="1">
        <f>SUM($O103:O$113)</f>
        <v>101.01925910878133</v>
      </c>
      <c r="R103" s="1">
        <f>SUM($P103:P$113)</f>
        <v>218.02899409978389</v>
      </c>
    </row>
    <row r="104" spans="1:18" ht="16.2" x14ac:dyDescent="0.3">
      <c r="A104" s="1">
        <v>101</v>
      </c>
      <c r="B104">
        <v>0.46451999999999999</v>
      </c>
      <c r="C104" s="1">
        <v>0.37831900000000002</v>
      </c>
      <c r="D104" s="1">
        <f t="shared" si="2"/>
        <v>0.418068</v>
      </c>
      <c r="E104" s="1">
        <f>E103-F103</f>
        <v>329.77761768465609</v>
      </c>
      <c r="F104" s="1">
        <f>E104*D104</f>
        <v>137.86946907018881</v>
      </c>
      <c r="G104" s="1">
        <f>F104*POWER(1+$H$1, -(A104+0.5))</f>
        <v>8.782381579021493</v>
      </c>
      <c r="H104" s="1">
        <f>E104*POWER(1+$H$1, -A104)</f>
        <v>21.293952991149624</v>
      </c>
      <c r="I104" s="1">
        <f>SUM(G104:$G$113)</f>
        <v>20.336103187192805</v>
      </c>
      <c r="J104" s="1">
        <f>SUM(H104:$H$113)</f>
        <v>45.97352682219406</v>
      </c>
      <c r="L104" s="1">
        <f t="shared" si="3"/>
        <v>0.46451999999999999</v>
      </c>
      <c r="M104" s="1">
        <f>M103-N103</f>
        <v>157.15712146576391</v>
      </c>
      <c r="N104" s="1">
        <f>M104*L104</f>
        <v>73.002626063276651</v>
      </c>
      <c r="O104" s="1">
        <f>N104*POWER(1+$P$1, -(A104+0.5))</f>
        <v>26.590043265140441</v>
      </c>
      <c r="P104" s="1">
        <f>M104*POWER(1+$P$1, -A104)</f>
        <v>57.527475151744717</v>
      </c>
      <c r="Q104" s="1">
        <f>SUM($O104:O$113)</f>
        <v>56.666598011526823</v>
      </c>
      <c r="R104" s="1">
        <f>SUM($P104:P$113)</f>
        <v>115.35237144720831</v>
      </c>
    </row>
    <row r="105" spans="1:18" ht="16.2" x14ac:dyDescent="0.3">
      <c r="A105" s="1">
        <v>102</v>
      </c>
      <c r="B105">
        <v>0.49590800000000002</v>
      </c>
      <c r="C105" s="1">
        <v>0.40940599999999999</v>
      </c>
      <c r="D105" s="1">
        <f t="shared" si="2"/>
        <v>0.44631720000000003</v>
      </c>
      <c r="E105" s="1">
        <f>E104-F104</f>
        <v>191.90814861446728</v>
      </c>
      <c r="F105" s="1">
        <f>E105*D105</f>
        <v>85.651907546792927</v>
      </c>
      <c r="G105" s="1">
        <f>F105*POWER(1+$H$1, -(A105+0.5))</f>
        <v>5.3100597558292781</v>
      </c>
      <c r="H105" s="1">
        <f>E105*POWER(1+$H$1, -A105)</f>
        <v>12.059983116346164</v>
      </c>
      <c r="I105" s="1">
        <f>SUM(G105:$G$113)</f>
        <v>11.553721608171308</v>
      </c>
      <c r="J105" s="1">
        <f>SUM(H105:$H$113)</f>
        <v>24.679573831044436</v>
      </c>
      <c r="L105" s="1">
        <f t="shared" si="3"/>
        <v>0.49590800000000002</v>
      </c>
      <c r="M105" s="1">
        <f>M104-N104</f>
        <v>84.154495402487257</v>
      </c>
      <c r="N105" s="1">
        <f>M105*L105</f>
        <v>41.732887506056649</v>
      </c>
      <c r="O105" s="1">
        <f>N105*POWER(1+$P$1, -(A105+0.5))</f>
        <v>15.050038882236812</v>
      </c>
      <c r="P105" s="1">
        <f>M105*POWER(1+$P$1, -A105)</f>
        <v>30.499814251738869</v>
      </c>
      <c r="Q105" s="1">
        <f>SUM($O105:O$113)</f>
        <v>30.076554746386385</v>
      </c>
      <c r="R105" s="1">
        <f>SUM($P105:P$113)</f>
        <v>57.824896295463581</v>
      </c>
    </row>
    <row r="106" spans="1:18" ht="16.2" x14ac:dyDescent="0.3">
      <c r="A106" s="1">
        <v>103</v>
      </c>
      <c r="B106">
        <v>0.52817499999999995</v>
      </c>
      <c r="C106" s="1">
        <v>0.44198700000000002</v>
      </c>
      <c r="D106" s="1">
        <f t="shared" si="2"/>
        <v>0.47535749999999999</v>
      </c>
      <c r="E106" s="1">
        <f>E105-F105</f>
        <v>106.25624106767435</v>
      </c>
      <c r="F106" s="1">
        <f>E106*D106</f>
        <v>50.509701113327012</v>
      </c>
      <c r="G106" s="1">
        <f>F106*POWER(1+$H$1, -(A106+0.5))</f>
        <v>3.0475815583740595</v>
      </c>
      <c r="H106" s="1">
        <f>E106*POWER(1+$H$1, -A106)</f>
        <v>6.4986912114951521</v>
      </c>
      <c r="I106" s="1">
        <f>SUM(G106:$G$113)</f>
        <v>6.2436618523420284</v>
      </c>
      <c r="J106" s="1">
        <f>SUM(H106:$H$113)</f>
        <v>12.619590714698269</v>
      </c>
      <c r="L106" s="1">
        <f t="shared" si="3"/>
        <v>0.52817499999999995</v>
      </c>
      <c r="M106" s="1">
        <f>M105-N105</f>
        <v>42.421607896430608</v>
      </c>
      <c r="N106" s="1">
        <f>M106*L106</f>
        <v>22.406032750697236</v>
      </c>
      <c r="O106" s="1">
        <f>N106*POWER(1+$P$1, -(A106+0.5))</f>
        <v>8.0002356582380827</v>
      </c>
      <c r="P106" s="1">
        <f>M106*POWER(1+$P$1, -A106)</f>
        <v>15.222487490878766</v>
      </c>
      <c r="Q106" s="1">
        <f>SUM($O106:O$113)</f>
        <v>15.026515864149571</v>
      </c>
      <c r="R106" s="1">
        <f>SUM($P106:P$113)</f>
        <v>27.32508204372472</v>
      </c>
    </row>
    <row r="107" spans="1:18" ht="16.2" x14ac:dyDescent="0.3">
      <c r="A107" s="1">
        <v>104</v>
      </c>
      <c r="B107">
        <v>0.56122499999999997</v>
      </c>
      <c r="C107" s="1">
        <v>0.47603000000000001</v>
      </c>
      <c r="D107" s="1">
        <f t="shared" si="2"/>
        <v>0.50510250000000001</v>
      </c>
      <c r="E107" s="1">
        <f>E106-F106</f>
        <v>55.746539954347341</v>
      </c>
      <c r="F107" s="1">
        <f>E107*D107</f>
        <v>28.157716697290727</v>
      </c>
      <c r="G107" s="1">
        <f>F107*POWER(1+$H$1, -(A107+0.5))</f>
        <v>1.653469326697929</v>
      </c>
      <c r="H107" s="1">
        <f>E107*POWER(1+$H$1, -A107)</f>
        <v>3.3182380573497281</v>
      </c>
      <c r="I107" s="1">
        <f>SUM(G107:$G$113)</f>
        <v>3.1960802939679689</v>
      </c>
      <c r="J107" s="1">
        <f>SUM(H107:$H$113)</f>
        <v>6.1208995032031179</v>
      </c>
      <c r="L107" s="1">
        <f t="shared" si="3"/>
        <v>0.56122499999999997</v>
      </c>
      <c r="M107" s="1">
        <f>M106-N106</f>
        <v>20.015575145733372</v>
      </c>
      <c r="N107" s="1">
        <f>M107*L107</f>
        <v>11.23324116116421</v>
      </c>
      <c r="O107" s="1">
        <f>N107*POWER(1+$P$1, -(A107+0.5))</f>
        <v>3.9711978286863103</v>
      </c>
      <c r="P107" s="1">
        <f>M107*POWER(1+$P$1, -A107)</f>
        <v>7.1112377825582902</v>
      </c>
      <c r="Q107" s="1">
        <f>SUM($O107:O$113)</f>
        <v>7.0262802059114886</v>
      </c>
      <c r="R107" s="1">
        <f>SUM($P107:P$113)</f>
        <v>12.102594552845952</v>
      </c>
    </row>
    <row r="108" spans="1:18" ht="16.2" x14ac:dyDescent="0.3">
      <c r="A108" s="1">
        <v>105</v>
      </c>
      <c r="B108">
        <v>0.59496700000000002</v>
      </c>
      <c r="C108" s="1">
        <v>0.51150099999999998</v>
      </c>
      <c r="D108" s="1">
        <f t="shared" si="2"/>
        <v>0.53547030000000007</v>
      </c>
      <c r="E108" s="1">
        <f>E107-F107</f>
        <v>27.588823257056614</v>
      </c>
      <c r="F108" s="1">
        <f>E108*D108</f>
        <v>14.772995466103083</v>
      </c>
      <c r="G108" s="1">
        <f>F108*POWER(1+$H$1, -(A108+0.5))</f>
        <v>0.84427793981089383</v>
      </c>
      <c r="H108" s="1">
        <f>E108*POWER(1+$H$1, -A108)</f>
        <v>1.5982362228586247</v>
      </c>
      <c r="I108" s="1">
        <f>SUM(G108:$G$113)</f>
        <v>1.5426109672700403</v>
      </c>
      <c r="J108" s="1">
        <f>SUM(H108:$H$113)</f>
        <v>2.8026614458533903</v>
      </c>
      <c r="L108" s="1">
        <f t="shared" si="3"/>
        <v>0.59496700000000002</v>
      </c>
      <c r="M108" s="1">
        <f>M107-N107</f>
        <v>8.7823339845691617</v>
      </c>
      <c r="N108" s="1">
        <f>M108*L108</f>
        <v>5.2251989037971605</v>
      </c>
      <c r="O108" s="1">
        <f>N108*POWER(1+$P$1, -(A108+0.5))</f>
        <v>1.8289334080918154</v>
      </c>
      <c r="P108" s="1">
        <f>M108*POWER(1+$P$1, -A108)</f>
        <v>3.0893399584574395</v>
      </c>
      <c r="Q108" s="1">
        <f>SUM($O108:O$113)</f>
        <v>3.0550823772251792</v>
      </c>
      <c r="R108" s="1">
        <f>SUM($P108:P$113)</f>
        <v>4.9913567702876627</v>
      </c>
    </row>
    <row r="109" spans="1:18" ht="16.2" x14ac:dyDescent="0.3">
      <c r="A109" s="1">
        <v>106</v>
      </c>
      <c r="B109">
        <v>0.62930699999999995</v>
      </c>
      <c r="C109" s="1">
        <v>0.54837100000000005</v>
      </c>
      <c r="D109" s="1">
        <f t="shared" si="2"/>
        <v>0.56637629999999994</v>
      </c>
      <c r="E109" s="1">
        <f>E108-F108</f>
        <v>12.815827790953531</v>
      </c>
      <c r="F109" s="1">
        <f>E109*D109</f>
        <v>7.2585811256774333</v>
      </c>
      <c r="G109" s="1">
        <f>F109*POWER(1+$H$1, -(A109+0.5))</f>
        <v>0.40372605837452524</v>
      </c>
      <c r="H109" s="1">
        <f>E109*POWER(1+$H$1, -A109)</f>
        <v>0.72255785219819957</v>
      </c>
      <c r="I109" s="1">
        <f>SUM(G109:$G$113)</f>
        <v>0.69833302745914649</v>
      </c>
      <c r="J109" s="1">
        <f>SUM(H109:$H$113)</f>
        <v>1.204425222994765</v>
      </c>
      <c r="L109" s="1">
        <f t="shared" si="3"/>
        <v>0.62930699999999995</v>
      </c>
      <c r="M109" s="1">
        <f>M108-N108</f>
        <v>3.5571350807720012</v>
      </c>
      <c r="N109" s="1">
        <f>M109*L109</f>
        <v>2.2385300062753855</v>
      </c>
      <c r="O109" s="1">
        <f>N109*POWER(1+$P$1, -(A109+0.5))</f>
        <v>0.77577648691177203</v>
      </c>
      <c r="P109" s="1">
        <f>M109*POWER(1+$P$1, -A109)</f>
        <v>1.2388956746474176</v>
      </c>
      <c r="Q109" s="1">
        <f>SUM($O109:O$113)</f>
        <v>1.2261489691333634</v>
      </c>
      <c r="R109" s="1">
        <f>SUM($P109:P$113)</f>
        <v>1.9020168118302236</v>
      </c>
    </row>
    <row r="110" spans="1:18" ht="16.2" x14ac:dyDescent="0.3">
      <c r="A110" s="1">
        <v>107</v>
      </c>
      <c r="B110">
        <v>0.66415199999999996</v>
      </c>
      <c r="C110" s="1">
        <v>0.58660699999999999</v>
      </c>
      <c r="D110" s="1">
        <f t="shared" si="2"/>
        <v>0.59773679999999996</v>
      </c>
      <c r="E110" s="1">
        <f>E109-F109</f>
        <v>5.5572466652760975</v>
      </c>
      <c r="F110" s="1">
        <f>E110*D110</f>
        <v>3.3217708385128053</v>
      </c>
      <c r="G110" s="1">
        <f>F110*POWER(1+$H$1, -(A110+0.5))</f>
        <v>0.17981374417312354</v>
      </c>
      <c r="H110" s="1">
        <f>E110*POWER(1+$H$1, -A110)</f>
        <v>0.30493256382894063</v>
      </c>
      <c r="I110" s="1">
        <f>SUM(G110:$G$113)</f>
        <v>0.29460696908462125</v>
      </c>
      <c r="J110" s="1">
        <f>SUM(H110:$H$113)</f>
        <v>0.48186737079656566</v>
      </c>
      <c r="L110" s="1">
        <f t="shared" si="3"/>
        <v>0.66415199999999996</v>
      </c>
      <c r="M110" s="1">
        <f>M109-N109</f>
        <v>1.3186050744966158</v>
      </c>
      <c r="N110" s="1">
        <f>M110*L110</f>
        <v>0.87575419743707628</v>
      </c>
      <c r="O110" s="1">
        <f>N110*POWER(1+$P$1, -(A110+0.5))</f>
        <v>0.30049312894711538</v>
      </c>
      <c r="P110" s="1">
        <f>M110*POWER(1+$P$1, -A110)</f>
        <v>0.45470292507136184</v>
      </c>
      <c r="Q110" s="1">
        <f>SUM($O110:O$113)</f>
        <v>0.45037248222159154</v>
      </c>
      <c r="R110" s="1">
        <f>SUM($P110:P$113)</f>
        <v>0.66312113718280596</v>
      </c>
    </row>
    <row r="111" spans="1:18" ht="16.2" x14ac:dyDescent="0.3">
      <c r="A111" s="1">
        <v>108</v>
      </c>
      <c r="B111">
        <v>0.69807799999999998</v>
      </c>
      <c r="C111" s="1">
        <v>0.62455799999999995</v>
      </c>
      <c r="D111" s="1">
        <f t="shared" si="2"/>
        <v>0.6282702</v>
      </c>
      <c r="E111" s="1">
        <f>E110-F110</f>
        <v>2.2354758267632922</v>
      </c>
      <c r="F111" s="1">
        <f>E111*D111</f>
        <v>1.4044828447757389</v>
      </c>
      <c r="G111" s="1">
        <f>F111*POWER(1+$H$1, -(A111+0.5))</f>
        <v>7.3992520988496818E-2</v>
      </c>
      <c r="H111" s="1">
        <f>E111*POWER(1+$H$1, -A111)</f>
        <v>0.11938019358640768</v>
      </c>
      <c r="I111" s="1">
        <f>SUM(G111:$G$113)</f>
        <v>0.11479322491149771</v>
      </c>
      <c r="J111" s="1">
        <f>SUM(H111:$H$113)</f>
        <v>0.17693480696762509</v>
      </c>
      <c r="L111" s="1">
        <f t="shared" si="3"/>
        <v>0.69807799999999998</v>
      </c>
      <c r="M111" s="1">
        <f>M110-N110</f>
        <v>0.44285087705953952</v>
      </c>
      <c r="N111" s="1">
        <f>M111*L111</f>
        <v>0.30914445455596923</v>
      </c>
      <c r="O111" s="1">
        <f>N111*POWER(1+$P$1, -(A111+0.5))</f>
        <v>0.10502493105177468</v>
      </c>
      <c r="P111" s="1">
        <f>M111*POWER(1+$P$1, -A111)</f>
        <v>0.15119907720729381</v>
      </c>
      <c r="Q111" s="1">
        <f>SUM($O111:O$113)</f>
        <v>0.14987935327447616</v>
      </c>
      <c r="R111" s="1">
        <f>SUM($P111:P$113)</f>
        <v>0.2084182121114441</v>
      </c>
    </row>
    <row r="112" spans="1:18" ht="16.2" x14ac:dyDescent="0.3">
      <c r="A112" s="1">
        <v>109</v>
      </c>
      <c r="B112">
        <v>0.73138400000000003</v>
      </c>
      <c r="C112" s="1">
        <v>0.66258799999999995</v>
      </c>
      <c r="D112" s="1">
        <f t="shared" si="2"/>
        <v>0.6582456000000001</v>
      </c>
      <c r="E112" s="1">
        <f>E111-F111</f>
        <v>0.83099298198755323</v>
      </c>
      <c r="F112" s="1">
        <f>E112*D112</f>
        <v>0.54699747402418619</v>
      </c>
      <c r="G112" s="1">
        <f>F112*POWER(1+$H$1, -(A112+0.5))</f>
        <v>2.8046254833325946E-2</v>
      </c>
      <c r="H112" s="1">
        <f>E112*POWER(1+$H$1, -A112)</f>
        <v>4.3189465193028326E-2</v>
      </c>
      <c r="I112" s="1">
        <f>SUM(G112:$G$113)</f>
        <v>4.0800703923000899E-2</v>
      </c>
      <c r="J112" s="1">
        <f>SUM(H112:$H$113)</f>
        <v>5.7554613381217402E-2</v>
      </c>
      <c r="L112" s="1">
        <f t="shared" si="3"/>
        <v>0.73138400000000003</v>
      </c>
      <c r="M112" s="1">
        <f>M111-N111</f>
        <v>0.13370642250357029</v>
      </c>
      <c r="N112" s="1">
        <f>M112*L112</f>
        <v>9.779073811635125E-2</v>
      </c>
      <c r="O112" s="1">
        <f>N112*POWER(1+$P$1, -(A112+0.5))</f>
        <v>3.2893288560750418E-2</v>
      </c>
      <c r="P112" s="1">
        <f>M112*POWER(1+$P$1, -A112)</f>
        <v>4.519834434512926E-2</v>
      </c>
      <c r="Q112" s="1">
        <f>SUM($O112:O$113)</f>
        <v>4.4854422222701473E-2</v>
      </c>
      <c r="R112" s="1">
        <f>SUM($P112:P$113)</f>
        <v>5.7219134904150287E-2</v>
      </c>
    </row>
    <row r="113" spans="1:18" ht="16.2" x14ac:dyDescent="0.3">
      <c r="A113" s="1">
        <v>110</v>
      </c>
      <c r="B113">
        <v>1</v>
      </c>
      <c r="C113" s="1">
        <v>1</v>
      </c>
      <c r="D113" s="1">
        <f t="shared" si="2"/>
        <v>0.9</v>
      </c>
      <c r="E113" s="1">
        <f>E112-F112</f>
        <v>0.28399550796336703</v>
      </c>
      <c r="F113" s="1">
        <f>E113*D113</f>
        <v>0.25559595716703032</v>
      </c>
      <c r="G113" s="1">
        <f>F113*POWER(1+$H$1, -(A113+0.5))</f>
        <v>1.2754449089674953E-2</v>
      </c>
      <c r="H113" s="1">
        <f>E113*POWER(1+$H$1, -A113)</f>
        <v>1.4365148188189078E-2</v>
      </c>
      <c r="I113" s="1">
        <f>SUM(G113:$G$113)</f>
        <v>1.2754449089674953E-2</v>
      </c>
      <c r="J113" s="1">
        <f>SUM(H113:$H$113)</f>
        <v>1.4365148188189078E-2</v>
      </c>
      <c r="L113" s="1">
        <f t="shared" si="3"/>
        <v>1</v>
      </c>
      <c r="M113" s="1">
        <f>M112-N112</f>
        <v>3.5915684387219038E-2</v>
      </c>
      <c r="N113" s="1">
        <f>M113*L113</f>
        <v>3.5915684387219038E-2</v>
      </c>
      <c r="O113" s="1">
        <f>N113*POWER(1+$P$1, -(A113+0.5))</f>
        <v>1.1961133661951057E-2</v>
      </c>
      <c r="P113" s="1">
        <f>M113*POWER(1+$P$1, -A113)</f>
        <v>1.2020790559021031E-2</v>
      </c>
      <c r="Q113" s="1">
        <f>SUM($O113:O$113)</f>
        <v>1.1961133661951057E-2</v>
      </c>
      <c r="R113" s="1">
        <f>SUM($P113:P$113)</f>
        <v>1.2020790559021031E-2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92267-EB7D-42C0-8197-E54A33861103}">
  <dimension ref="A1:G82"/>
  <sheetViews>
    <sheetView workbookViewId="0">
      <selection activeCell="E78" sqref="E78"/>
    </sheetView>
  </sheetViews>
  <sheetFormatPr defaultRowHeight="15" x14ac:dyDescent="0.3"/>
  <cols>
    <col min="1" max="16384" width="8.88671875" style="12"/>
  </cols>
  <sheetData>
    <row r="1" spans="1:7" x14ac:dyDescent="0.3">
      <c r="A1" s="12" t="s">
        <v>45</v>
      </c>
      <c r="B1" s="12" t="s">
        <v>46</v>
      </c>
      <c r="C1" s="12" t="s">
        <v>47</v>
      </c>
    </row>
    <row r="2" spans="1:7" x14ac:dyDescent="0.3">
      <c r="A2" s="12">
        <v>0</v>
      </c>
      <c r="B2" s="12">
        <v>8854</v>
      </c>
      <c r="C2" s="12">
        <v>8854</v>
      </c>
      <c r="F2" s="12" t="s">
        <v>48</v>
      </c>
      <c r="G2" s="12">
        <v>6</v>
      </c>
    </row>
    <row r="3" spans="1:7" x14ac:dyDescent="0.3">
      <c r="A3" s="12">
        <v>1</v>
      </c>
      <c r="B3" s="12">
        <v>8854</v>
      </c>
      <c r="C3" s="12">
        <v>8854</v>
      </c>
    </row>
    <row r="4" spans="1:7" x14ac:dyDescent="0.3">
      <c r="A4" s="12">
        <v>2</v>
      </c>
      <c r="B4" s="12">
        <v>8854</v>
      </c>
      <c r="C4" s="12">
        <v>8854</v>
      </c>
    </row>
    <row r="5" spans="1:7" x14ac:dyDescent="0.3">
      <c r="A5" s="12">
        <v>3</v>
      </c>
      <c r="B5" s="12">
        <v>8854</v>
      </c>
      <c r="C5" s="12">
        <v>8854</v>
      </c>
    </row>
    <row r="6" spans="1:7" x14ac:dyDescent="0.3">
      <c r="A6" s="12">
        <v>4</v>
      </c>
      <c r="B6" s="12">
        <v>8854</v>
      </c>
      <c r="C6" s="12">
        <v>8854</v>
      </c>
    </row>
    <row r="7" spans="1:7" x14ac:dyDescent="0.3">
      <c r="A7" s="12">
        <v>5</v>
      </c>
      <c r="B7" s="12">
        <v>8854</v>
      </c>
      <c r="C7" s="12">
        <v>8854</v>
      </c>
    </row>
    <row r="8" spans="1:7" x14ac:dyDescent="0.3">
      <c r="A8" s="12">
        <v>6</v>
      </c>
      <c r="B8" s="12">
        <v>8854</v>
      </c>
      <c r="C8" s="12">
        <v>8854</v>
      </c>
    </row>
    <row r="9" spans="1:7" x14ac:dyDescent="0.3">
      <c r="A9" s="12">
        <v>7</v>
      </c>
      <c r="B9" s="12">
        <v>8854</v>
      </c>
      <c r="C9" s="12">
        <v>8854</v>
      </c>
    </row>
    <row r="10" spans="1:7" x14ac:dyDescent="0.3">
      <c r="A10" s="12">
        <v>8</v>
      </c>
      <c r="B10" s="12">
        <v>8854</v>
      </c>
      <c r="C10" s="12">
        <v>8854</v>
      </c>
    </row>
    <row r="11" spans="1:7" x14ac:dyDescent="0.3">
      <c r="A11" s="12">
        <v>9</v>
      </c>
      <c r="B11" s="12">
        <v>8854</v>
      </c>
      <c r="C11" s="12">
        <v>8854</v>
      </c>
    </row>
    <row r="12" spans="1:7" x14ac:dyDescent="0.3">
      <c r="A12" s="12">
        <v>10</v>
      </c>
      <c r="B12" s="12">
        <v>8854</v>
      </c>
      <c r="C12" s="12">
        <v>8854</v>
      </c>
    </row>
    <row r="13" spans="1:7" x14ac:dyDescent="0.3">
      <c r="A13" s="12">
        <v>11</v>
      </c>
      <c r="B13" s="12">
        <v>8854</v>
      </c>
      <c r="C13" s="12">
        <v>8854</v>
      </c>
    </row>
    <row r="14" spans="1:7" x14ac:dyDescent="0.3">
      <c r="A14" s="12">
        <v>12</v>
      </c>
      <c r="B14" s="12">
        <v>8854</v>
      </c>
      <c r="C14" s="12">
        <v>8854</v>
      </c>
    </row>
    <row r="15" spans="1:7" x14ac:dyDescent="0.3">
      <c r="A15" s="12">
        <v>13</v>
      </c>
      <c r="B15" s="12">
        <v>8854</v>
      </c>
      <c r="C15" s="12">
        <v>8854</v>
      </c>
    </row>
    <row r="16" spans="1:7" x14ac:dyDescent="0.3">
      <c r="A16" s="12">
        <v>14</v>
      </c>
      <c r="B16" s="12">
        <v>8854</v>
      </c>
      <c r="C16" s="12">
        <v>8854</v>
      </c>
    </row>
    <row r="17" spans="1:3" x14ac:dyDescent="0.3">
      <c r="A17" s="12">
        <v>15</v>
      </c>
      <c r="B17" s="12">
        <v>8854</v>
      </c>
      <c r="C17" s="12">
        <v>8854</v>
      </c>
    </row>
    <row r="18" spans="1:3" x14ac:dyDescent="0.3">
      <c r="A18" s="12">
        <v>16</v>
      </c>
      <c r="B18" s="12">
        <v>8854</v>
      </c>
      <c r="C18" s="12">
        <v>8854</v>
      </c>
    </row>
    <row r="19" spans="1:3" x14ac:dyDescent="0.3">
      <c r="A19" s="12">
        <v>17</v>
      </c>
      <c r="B19" s="12">
        <v>8854</v>
      </c>
      <c r="C19" s="12">
        <v>8854</v>
      </c>
    </row>
    <row r="20" spans="1:3" x14ac:dyDescent="0.3">
      <c r="A20" s="12">
        <v>18</v>
      </c>
      <c r="B20" s="12">
        <v>8854</v>
      </c>
      <c r="C20" s="12">
        <v>8854</v>
      </c>
    </row>
    <row r="21" spans="1:3" x14ac:dyDescent="0.3">
      <c r="A21" s="12">
        <v>19</v>
      </c>
      <c r="B21" s="12">
        <v>8854</v>
      </c>
      <c r="C21" s="12">
        <v>8854</v>
      </c>
    </row>
    <row r="22" spans="1:3" x14ac:dyDescent="0.3">
      <c r="A22" s="12">
        <v>20</v>
      </c>
      <c r="B22" s="12">
        <v>8854</v>
      </c>
      <c r="C22" s="12">
        <v>8854</v>
      </c>
    </row>
    <row r="23" spans="1:3" x14ac:dyDescent="0.3">
      <c r="A23" s="12">
        <v>21</v>
      </c>
      <c r="B23" s="12">
        <v>8854</v>
      </c>
      <c r="C23" s="12">
        <v>8854</v>
      </c>
    </row>
    <row r="24" spans="1:3" x14ac:dyDescent="0.3">
      <c r="A24" s="12">
        <v>22</v>
      </c>
      <c r="B24" s="12">
        <v>8854</v>
      </c>
      <c r="C24" s="12">
        <v>8854</v>
      </c>
    </row>
    <row r="25" spans="1:3" x14ac:dyDescent="0.3">
      <c r="A25" s="12">
        <v>23</v>
      </c>
      <c r="B25" s="12">
        <v>8854</v>
      </c>
      <c r="C25" s="12">
        <v>8854</v>
      </c>
    </row>
    <row r="26" spans="1:3" x14ac:dyDescent="0.3">
      <c r="A26" s="12">
        <v>24</v>
      </c>
      <c r="B26" s="12">
        <v>8854</v>
      </c>
      <c r="C26" s="12">
        <v>8854</v>
      </c>
    </row>
    <row r="27" spans="1:3" x14ac:dyDescent="0.3">
      <c r="A27" s="12">
        <v>25</v>
      </c>
      <c r="B27" s="12">
        <v>8854</v>
      </c>
      <c r="C27" s="12">
        <v>8854</v>
      </c>
    </row>
    <row r="28" spans="1:3" x14ac:dyDescent="0.3">
      <c r="A28" s="12">
        <v>26</v>
      </c>
      <c r="B28" s="12">
        <v>8854</v>
      </c>
      <c r="C28" s="12">
        <v>8854</v>
      </c>
    </row>
    <row r="29" spans="1:3" x14ac:dyDescent="0.3">
      <c r="A29" s="12">
        <v>27</v>
      </c>
      <c r="B29" s="12">
        <v>8854</v>
      </c>
      <c r="C29" s="12">
        <v>8854</v>
      </c>
    </row>
    <row r="30" spans="1:3" x14ac:dyDescent="0.3">
      <c r="A30" s="12">
        <v>28</v>
      </c>
      <c r="B30" s="12">
        <v>8854</v>
      </c>
      <c r="C30" s="12">
        <v>8854</v>
      </c>
    </row>
    <row r="31" spans="1:3" x14ac:dyDescent="0.3">
      <c r="A31" s="12">
        <v>29</v>
      </c>
      <c r="B31" s="12">
        <v>8854</v>
      </c>
      <c r="C31" s="12">
        <v>8854</v>
      </c>
    </row>
    <row r="32" spans="1:3" x14ac:dyDescent="0.3">
      <c r="A32" s="12">
        <v>30</v>
      </c>
      <c r="B32" s="12">
        <v>8854</v>
      </c>
      <c r="C32" s="12">
        <v>8854</v>
      </c>
    </row>
    <row r="33" spans="1:3" x14ac:dyDescent="0.3">
      <c r="A33" s="12">
        <v>31</v>
      </c>
      <c r="B33" s="12">
        <v>8854</v>
      </c>
      <c r="C33" s="12">
        <v>8854</v>
      </c>
    </row>
    <row r="34" spans="1:3" x14ac:dyDescent="0.3">
      <c r="A34" s="12">
        <v>32</v>
      </c>
      <c r="B34" s="12">
        <v>8854</v>
      </c>
      <c r="C34" s="12">
        <v>8854</v>
      </c>
    </row>
    <row r="35" spans="1:3" x14ac:dyDescent="0.3">
      <c r="A35" s="12">
        <v>33</v>
      </c>
      <c r="B35" s="12">
        <v>8854</v>
      </c>
      <c r="C35" s="12">
        <v>8854</v>
      </c>
    </row>
    <row r="36" spans="1:3" x14ac:dyDescent="0.3">
      <c r="A36" s="12">
        <v>34</v>
      </c>
      <c r="B36" s="12">
        <v>8854</v>
      </c>
      <c r="C36" s="12">
        <v>8854</v>
      </c>
    </row>
    <row r="37" spans="1:3" x14ac:dyDescent="0.3">
      <c r="A37" s="12">
        <v>35</v>
      </c>
      <c r="B37" s="12">
        <v>8854</v>
      </c>
      <c r="C37" s="12">
        <v>8854</v>
      </c>
    </row>
    <row r="38" spans="1:3" x14ac:dyDescent="0.3">
      <c r="A38" s="12">
        <v>36</v>
      </c>
      <c r="B38" s="12">
        <v>8854</v>
      </c>
      <c r="C38" s="12">
        <v>8854</v>
      </c>
    </row>
    <row r="39" spans="1:3" x14ac:dyDescent="0.3">
      <c r="A39" s="12">
        <v>37</v>
      </c>
      <c r="B39" s="12">
        <v>8854</v>
      </c>
      <c r="C39" s="12">
        <v>8854</v>
      </c>
    </row>
    <row r="40" spans="1:3" x14ac:dyDescent="0.3">
      <c r="A40" s="12">
        <v>38</v>
      </c>
      <c r="B40" s="12">
        <v>8854</v>
      </c>
      <c r="C40" s="12">
        <v>8854</v>
      </c>
    </row>
    <row r="41" spans="1:3" x14ac:dyDescent="0.3">
      <c r="A41" s="12">
        <v>39</v>
      </c>
      <c r="B41" s="12">
        <v>8854</v>
      </c>
      <c r="C41" s="12">
        <v>8854</v>
      </c>
    </row>
    <row r="42" spans="1:3" x14ac:dyDescent="0.3">
      <c r="A42" s="12">
        <v>40</v>
      </c>
      <c r="B42" s="12">
        <v>8854</v>
      </c>
      <c r="C42" s="12">
        <v>8854</v>
      </c>
    </row>
    <row r="43" spans="1:3" x14ac:dyDescent="0.3">
      <c r="A43" s="12">
        <v>41</v>
      </c>
      <c r="B43" s="12">
        <v>8854</v>
      </c>
      <c r="C43" s="12">
        <v>8854</v>
      </c>
    </row>
    <row r="44" spans="1:3" x14ac:dyDescent="0.3">
      <c r="A44" s="12">
        <v>42</v>
      </c>
      <c r="B44" s="12">
        <v>8854</v>
      </c>
      <c r="C44" s="12">
        <v>8854</v>
      </c>
    </row>
    <row r="45" spans="1:3" x14ac:dyDescent="0.3">
      <c r="A45" s="12">
        <v>43</v>
      </c>
      <c r="B45" s="12">
        <v>8854</v>
      </c>
      <c r="C45" s="12">
        <v>8854</v>
      </c>
    </row>
    <row r="46" spans="1:3" x14ac:dyDescent="0.3">
      <c r="A46" s="12">
        <v>44</v>
      </c>
      <c r="B46" s="12">
        <v>8854</v>
      </c>
      <c r="C46" s="12">
        <v>8854</v>
      </c>
    </row>
    <row r="47" spans="1:3" x14ac:dyDescent="0.3">
      <c r="A47" s="12">
        <v>45</v>
      </c>
      <c r="B47" s="12">
        <v>8854</v>
      </c>
      <c r="C47" s="12">
        <v>8854</v>
      </c>
    </row>
    <row r="48" spans="1:3" x14ac:dyDescent="0.3">
      <c r="A48" s="12">
        <v>46</v>
      </c>
      <c r="B48" s="12">
        <v>8854</v>
      </c>
      <c r="C48" s="12">
        <v>8854</v>
      </c>
    </row>
    <row r="49" spans="1:3" x14ac:dyDescent="0.3">
      <c r="A49" s="12">
        <v>47</v>
      </c>
      <c r="B49" s="12">
        <v>8854</v>
      </c>
      <c r="C49" s="12">
        <v>8854</v>
      </c>
    </row>
    <row r="50" spans="1:3" x14ac:dyDescent="0.3">
      <c r="A50" s="12">
        <v>48</v>
      </c>
      <c r="B50" s="12">
        <v>8854</v>
      </c>
      <c r="C50" s="12">
        <v>8854</v>
      </c>
    </row>
    <row r="51" spans="1:3" x14ac:dyDescent="0.3">
      <c r="A51" s="12">
        <v>49</v>
      </c>
      <c r="B51" s="12">
        <v>8854</v>
      </c>
      <c r="C51" s="12">
        <v>8854</v>
      </c>
    </row>
    <row r="52" spans="1:3" x14ac:dyDescent="0.3">
      <c r="A52" s="12">
        <v>50</v>
      </c>
      <c r="B52" s="12">
        <v>8854</v>
      </c>
      <c r="C52" s="12">
        <v>8854</v>
      </c>
    </row>
    <row r="53" spans="1:3" x14ac:dyDescent="0.3">
      <c r="A53" s="12">
        <v>51</v>
      </c>
      <c r="B53" s="12">
        <v>8854</v>
      </c>
      <c r="C53" s="12">
        <v>8854</v>
      </c>
    </row>
    <row r="54" spans="1:3" x14ac:dyDescent="0.3">
      <c r="A54" s="12">
        <v>52</v>
      </c>
      <c r="B54" s="12">
        <v>8854</v>
      </c>
      <c r="C54" s="12">
        <v>8854</v>
      </c>
    </row>
    <row r="55" spans="1:3" x14ac:dyDescent="0.3">
      <c r="A55" s="12">
        <v>53</v>
      </c>
      <c r="B55" s="12">
        <v>8854</v>
      </c>
      <c r="C55" s="12">
        <v>8854</v>
      </c>
    </row>
    <row r="56" spans="1:3" x14ac:dyDescent="0.3">
      <c r="A56" s="12">
        <v>54</v>
      </c>
      <c r="B56" s="12">
        <v>8854</v>
      </c>
      <c r="C56" s="12">
        <v>8854</v>
      </c>
    </row>
    <row r="57" spans="1:3" x14ac:dyDescent="0.3">
      <c r="A57" s="12">
        <v>55</v>
      </c>
      <c r="B57" s="12">
        <v>8854</v>
      </c>
      <c r="C57" s="12">
        <v>8854</v>
      </c>
    </row>
    <row r="58" spans="1:3" x14ac:dyDescent="0.3">
      <c r="A58" s="12">
        <v>56</v>
      </c>
      <c r="B58" s="12">
        <v>8854</v>
      </c>
      <c r="C58" s="12">
        <v>8854</v>
      </c>
    </row>
    <row r="59" spans="1:3" x14ac:dyDescent="0.3">
      <c r="A59" s="12">
        <v>57</v>
      </c>
      <c r="B59" s="12">
        <v>8854</v>
      </c>
      <c r="C59" s="12">
        <v>8854</v>
      </c>
    </row>
    <row r="60" spans="1:3" x14ac:dyDescent="0.3">
      <c r="A60" s="12">
        <v>58</v>
      </c>
      <c r="B60" s="12">
        <v>8854</v>
      </c>
      <c r="C60" s="12">
        <v>8854</v>
      </c>
    </row>
    <row r="61" spans="1:3" x14ac:dyDescent="0.3">
      <c r="A61" s="12">
        <v>59</v>
      </c>
      <c r="B61" s="12">
        <v>8854</v>
      </c>
      <c r="C61" s="12">
        <v>8854</v>
      </c>
    </row>
    <row r="62" spans="1:3" x14ac:dyDescent="0.3">
      <c r="A62" s="12">
        <v>60</v>
      </c>
      <c r="B62" s="12">
        <v>8854</v>
      </c>
      <c r="C62" s="12">
        <v>8854</v>
      </c>
    </row>
    <row r="63" spans="1:3" x14ac:dyDescent="0.3">
      <c r="A63" s="12">
        <v>61</v>
      </c>
      <c r="B63" s="12">
        <v>8854</v>
      </c>
      <c r="C63" s="12">
        <v>8854</v>
      </c>
    </row>
    <row r="64" spans="1:3" x14ac:dyDescent="0.3">
      <c r="A64" s="12">
        <v>62</v>
      </c>
      <c r="B64" s="12">
        <v>8854</v>
      </c>
      <c r="C64" s="12">
        <v>8854</v>
      </c>
    </row>
    <row r="65" spans="1:3" x14ac:dyDescent="0.3">
      <c r="A65" s="12">
        <v>63</v>
      </c>
      <c r="B65" s="12">
        <v>8854</v>
      </c>
      <c r="C65" s="12">
        <v>8854</v>
      </c>
    </row>
    <row r="66" spans="1:3" x14ac:dyDescent="0.3">
      <c r="A66" s="12">
        <v>64</v>
      </c>
      <c r="B66" s="12">
        <v>8854</v>
      </c>
      <c r="C66" s="12">
        <v>8854</v>
      </c>
    </row>
    <row r="67" spans="1:3" x14ac:dyDescent="0.3">
      <c r="A67" s="12">
        <v>65</v>
      </c>
      <c r="B67" s="12">
        <v>8854</v>
      </c>
      <c r="C67" s="12">
        <v>8854</v>
      </c>
    </row>
    <row r="68" spans="1:3" x14ac:dyDescent="0.3">
      <c r="A68" s="12">
        <v>66</v>
      </c>
      <c r="B68" s="12">
        <v>8854</v>
      </c>
      <c r="C68" s="12">
        <v>8854</v>
      </c>
    </row>
    <row r="69" spans="1:3" x14ac:dyDescent="0.3">
      <c r="A69" s="12">
        <v>67</v>
      </c>
      <c r="B69" s="12">
        <v>8854</v>
      </c>
      <c r="C69" s="12">
        <v>8854</v>
      </c>
    </row>
    <row r="70" spans="1:3" x14ac:dyDescent="0.3">
      <c r="A70" s="12">
        <v>68</v>
      </c>
      <c r="B70" s="12">
        <v>8854</v>
      </c>
      <c r="C70" s="12">
        <v>8854</v>
      </c>
    </row>
    <row r="71" spans="1:3" x14ac:dyDescent="0.3">
      <c r="A71" s="12">
        <v>69</v>
      </c>
      <c r="B71" s="12">
        <v>8854</v>
      </c>
      <c r="C71" s="12">
        <v>8854</v>
      </c>
    </row>
    <row r="72" spans="1:3" x14ac:dyDescent="0.3">
      <c r="A72" s="12">
        <v>70</v>
      </c>
      <c r="B72" s="12">
        <v>8854</v>
      </c>
      <c r="C72" s="12">
        <v>8854</v>
      </c>
    </row>
    <row r="73" spans="1:3" x14ac:dyDescent="0.3">
      <c r="A73" s="12">
        <v>71</v>
      </c>
      <c r="B73" s="12">
        <v>8910</v>
      </c>
      <c r="C73" s="12">
        <v>8910</v>
      </c>
    </row>
    <row r="74" spans="1:3" x14ac:dyDescent="0.3">
      <c r="A74" s="12">
        <v>72</v>
      </c>
      <c r="B74" s="12">
        <v>8910</v>
      </c>
      <c r="C74" s="12">
        <v>8910</v>
      </c>
    </row>
    <row r="75" spans="1:3" x14ac:dyDescent="0.3">
      <c r="A75" s="12">
        <v>73</v>
      </c>
      <c r="B75" s="12">
        <v>8910</v>
      </c>
      <c r="C75" s="12">
        <v>8910</v>
      </c>
    </row>
    <row r="76" spans="1:3" x14ac:dyDescent="0.3">
      <c r="A76" s="12">
        <v>74</v>
      </c>
      <c r="B76" s="12">
        <v>8910</v>
      </c>
      <c r="C76" s="12">
        <v>8910</v>
      </c>
    </row>
    <row r="77" spans="1:3" x14ac:dyDescent="0.3">
      <c r="A77" s="12">
        <v>75</v>
      </c>
      <c r="B77" s="12">
        <v>8910</v>
      </c>
      <c r="C77" s="12">
        <v>8910</v>
      </c>
    </row>
    <row r="78" spans="1:3" x14ac:dyDescent="0.3">
      <c r="A78" s="12">
        <v>76</v>
      </c>
      <c r="B78" s="12">
        <v>9008</v>
      </c>
      <c r="C78" s="12">
        <v>9008</v>
      </c>
    </row>
    <row r="79" spans="1:3" x14ac:dyDescent="0.3">
      <c r="A79" s="12">
        <v>77</v>
      </c>
      <c r="B79" s="12">
        <v>9008</v>
      </c>
      <c r="C79" s="12">
        <v>9008</v>
      </c>
    </row>
    <row r="80" spans="1:3" x14ac:dyDescent="0.3">
      <c r="A80" s="12">
        <v>78</v>
      </c>
      <c r="B80" s="12">
        <v>9008</v>
      </c>
      <c r="C80" s="12">
        <v>9008</v>
      </c>
    </row>
    <row r="81" spans="1:3" x14ac:dyDescent="0.3">
      <c r="A81" s="12">
        <v>79</v>
      </c>
      <c r="B81" s="12">
        <v>9008</v>
      </c>
      <c r="C81" s="12">
        <v>9008</v>
      </c>
    </row>
    <row r="82" spans="1:3" x14ac:dyDescent="0.3">
      <c r="A82" s="12">
        <v>80</v>
      </c>
      <c r="B82" s="12">
        <v>9008</v>
      </c>
      <c r="C82" s="12">
        <v>9008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B3BED-3D7E-4750-B0C6-61041E7BA933}">
  <dimension ref="A2:Q108"/>
  <sheetViews>
    <sheetView tabSelected="1" workbookViewId="0">
      <selection activeCell="C6" sqref="C6"/>
    </sheetView>
  </sheetViews>
  <sheetFormatPr defaultRowHeight="15" x14ac:dyDescent="0.3"/>
  <cols>
    <col min="1" max="1" width="8.109375" style="3" customWidth="1"/>
    <col min="2" max="2" width="11.21875" style="3" customWidth="1"/>
    <col min="3" max="3" width="8.88671875" style="3"/>
    <col min="4" max="5" width="5.88671875" style="3" customWidth="1"/>
    <col min="6" max="9" width="9.44140625" style="3" customWidth="1"/>
    <col min="10" max="10" width="13.88671875" style="3" customWidth="1"/>
    <col min="11" max="11" width="9.44140625" style="5" customWidth="1"/>
    <col min="12" max="17" width="13.88671875" style="3" customWidth="1"/>
    <col min="18" max="16384" width="8.88671875" style="3"/>
  </cols>
  <sheetData>
    <row r="2" spans="1:17" ht="18" x14ac:dyDescent="0.3">
      <c r="D2" s="3" t="s">
        <v>15</v>
      </c>
      <c r="E2" s="3" t="s">
        <v>9</v>
      </c>
      <c r="F2" s="1" t="s">
        <v>6</v>
      </c>
      <c r="G2" s="1" t="s">
        <v>16</v>
      </c>
      <c r="H2" s="1" t="s">
        <v>17</v>
      </c>
      <c r="I2" s="1" t="s">
        <v>18</v>
      </c>
      <c r="J2" s="1" t="s">
        <v>19</v>
      </c>
      <c r="K2" s="3" t="s">
        <v>20</v>
      </c>
      <c r="L2" s="4" t="s">
        <v>21</v>
      </c>
      <c r="M2" s="1" t="s">
        <v>22</v>
      </c>
      <c r="N2" s="4" t="s">
        <v>23</v>
      </c>
      <c r="O2" s="4" t="s">
        <v>24</v>
      </c>
      <c r="P2" s="4" t="s">
        <v>25</v>
      </c>
      <c r="Q2" s="3" t="s">
        <v>26</v>
      </c>
    </row>
    <row r="3" spans="1:17" x14ac:dyDescent="0.3">
      <c r="A3" s="3" t="s">
        <v>27</v>
      </c>
      <c r="B3" s="3">
        <v>0</v>
      </c>
      <c r="D3" s="3">
        <v>0</v>
      </c>
      <c r="E3" s="3">
        <f>IFERROR($B$4+D3,"")</f>
        <v>50</v>
      </c>
      <c r="F3" s="3">
        <f>IF(D3="","",IF(D3=$B$6,0,VLOOKUP(E3,'Life (2021)'!A3:D113,4)))</f>
        <v>5.4504000000000002E-3</v>
      </c>
      <c r="G3" s="3">
        <v>1</v>
      </c>
      <c r="H3" s="3">
        <v>1</v>
      </c>
      <c r="I3" s="3">
        <f t="shared" ref="I3:I66" si="0">IF(D3="","",G3*H3)</f>
        <v>1</v>
      </c>
      <c r="J3" s="3">
        <f t="shared" ref="J3:J66" si="1">IF(D3="","",SUMIF(D3:D108, "&lt;"&amp;$B$5,I3:I108))</f>
        <v>5.6291842243731418</v>
      </c>
      <c r="K3" s="5">
        <f t="shared" ref="K3:K66" si="2">IF(D3="","",(IF(E3=105,$B$11,0)))</f>
        <v>0</v>
      </c>
      <c r="L3" s="3">
        <f t="shared" ref="L3:L66" si="3">IF(G3="","",IF(D3=$B$6,0,IF(D3&lt;$B$9,$B$8*(D3+1)*$B$10,$B$7)))</f>
        <v>9075.3499999999985</v>
      </c>
      <c r="M3" s="3">
        <f t="shared" ref="M3:M66" si="4">IF(D3="","",IF(D3=$B$6,K3,F3*L3*POWER(1+$B$15, -0.5)+(1-F3)*M4/(1+$B$15)))</f>
        <v>518.46513276978999</v>
      </c>
      <c r="N3" s="3">
        <f t="shared" ref="N3:N66" si="5">IF(D3="","",M3)</f>
        <v>518.46513276978999</v>
      </c>
      <c r="O3" s="3">
        <f t="shared" ref="O3:O66" si="6">IF(D3="","",IF(D3&lt;$B$5,IF(D3=0,$B$21,IF(D3&lt;$B$20,$B$22,$B$23)),0))</f>
        <v>48.976942871837473</v>
      </c>
      <c r="P3" s="3">
        <f>IF(D3="","",SUMPRODUCT(I3:I108,O3:O108)/I3)</f>
        <v>475.33900846451343</v>
      </c>
      <c r="Q3" s="6">
        <f>IFERROR(N3-P3,"")</f>
        <v>43.126124305276562</v>
      </c>
    </row>
    <row r="4" spans="1:17" x14ac:dyDescent="0.3">
      <c r="A4" s="3" t="s">
        <v>28</v>
      </c>
      <c r="B4" s="3">
        <v>50</v>
      </c>
      <c r="D4" s="3">
        <f>IFERROR(IF(D3+1&lt;=$B$6,D3+1,""),"")</f>
        <v>1</v>
      </c>
      <c r="E4" s="3">
        <f t="shared" ref="E4:E67" si="7">IFERROR($B$4+D4,"")</f>
        <v>51</v>
      </c>
      <c r="F4" s="3">
        <f>IF(D4="","",IF(D4=$B$6,0,VLOOKUP(E4,'Life (2021)'!A4:D114,4)))</f>
        <v>5.9021999999999998E-3</v>
      </c>
      <c r="G4" s="3">
        <f t="shared" ref="G4:G67" si="8">IF(D4="","",G3*(1-F3))</f>
        <v>0.99454960000000003</v>
      </c>
      <c r="H4" s="3">
        <f t="shared" ref="H4:H67" si="9">IF(D4="","",H3/(1+$B$15))</f>
        <v>0.98039215686274506</v>
      </c>
      <c r="I4" s="3">
        <f t="shared" si="0"/>
        <v>0.97504862745098042</v>
      </c>
      <c r="J4" s="3">
        <f t="shared" si="1"/>
        <v>4.6291842243731418</v>
      </c>
      <c r="K4" s="5">
        <f t="shared" si="2"/>
        <v>0</v>
      </c>
      <c r="L4" s="3">
        <f t="shared" si="3"/>
        <v>18150.699999999997</v>
      </c>
      <c r="M4" s="3">
        <f t="shared" si="4"/>
        <v>481.50233401723915</v>
      </c>
      <c r="N4" s="3">
        <f t="shared" si="5"/>
        <v>481.50233401723915</v>
      </c>
      <c r="O4" s="3">
        <f t="shared" si="6"/>
        <v>92.103067177114028</v>
      </c>
      <c r="P4" s="3">
        <f t="shared" ref="P4:P67" si="10">IF(D4="","",SUMPRODUCT(I4:I109,O4:O109)/I4)</f>
        <v>437.27261757938419</v>
      </c>
      <c r="Q4" s="3">
        <f t="shared" ref="Q4:Q67" si="11">IFERROR(N4-P4,"")</f>
        <v>44.229716437854961</v>
      </c>
    </row>
    <row r="5" spans="1:17" x14ac:dyDescent="0.3">
      <c r="A5" s="3" t="s">
        <v>29</v>
      </c>
      <c r="B5" s="3">
        <v>6</v>
      </c>
      <c r="D5" s="3">
        <f t="shared" ref="D5:D68" si="12">IFERROR(IF(D4+1&lt;=$B$6,D4+1,""),"")</f>
        <v>2</v>
      </c>
      <c r="E5" s="3">
        <f t="shared" si="7"/>
        <v>52</v>
      </c>
      <c r="F5" s="3">
        <f>IF(D5="","",IF(D5=$B$6,0,VLOOKUP(E5,'Life (2021)'!A5:D115,4)))</f>
        <v>6.3971999999999996E-3</v>
      </c>
      <c r="G5" s="3">
        <f t="shared" si="8"/>
        <v>0.98867956935088008</v>
      </c>
      <c r="H5" s="3">
        <f t="shared" si="9"/>
        <v>0.96116878123798533</v>
      </c>
      <c r="I5" s="3">
        <f t="shared" si="0"/>
        <v>0.95028793670788159</v>
      </c>
      <c r="J5" s="3">
        <f t="shared" si="1"/>
        <v>3.6541355969221616</v>
      </c>
      <c r="K5" s="5">
        <f t="shared" si="2"/>
        <v>0</v>
      </c>
      <c r="L5" s="3">
        <f t="shared" si="3"/>
        <v>27226.05</v>
      </c>
      <c r="M5" s="3">
        <f t="shared" si="4"/>
        <v>385.21092400672393</v>
      </c>
      <c r="N5" s="3">
        <f t="shared" si="5"/>
        <v>385.21092400672393</v>
      </c>
      <c r="O5" s="3">
        <f t="shared" si="6"/>
        <v>92.103067177114028</v>
      </c>
      <c r="P5" s="3">
        <f t="shared" si="10"/>
        <v>354.16328394481462</v>
      </c>
      <c r="Q5" s="3">
        <f t="shared" si="11"/>
        <v>31.047640061909306</v>
      </c>
    </row>
    <row r="6" spans="1:17" x14ac:dyDescent="0.3">
      <c r="A6" s="3" t="s">
        <v>30</v>
      </c>
      <c r="B6" s="3">
        <v>6</v>
      </c>
      <c r="D6" s="3">
        <f t="shared" si="12"/>
        <v>3</v>
      </c>
      <c r="E6" s="3">
        <f t="shared" si="7"/>
        <v>53</v>
      </c>
      <c r="F6" s="3">
        <f>IF(D6="","",IF(D6=$B$6,0,VLOOKUP(E6,'Life (2021)'!A6:D116,4)))</f>
        <v>6.9417000000000003E-3</v>
      </c>
      <c r="G6" s="3">
        <f t="shared" si="8"/>
        <v>0.98235478840982859</v>
      </c>
      <c r="H6" s="3">
        <f t="shared" si="9"/>
        <v>0.94232233454704439</v>
      </c>
      <c r="I6" s="3">
        <f t="shared" si="0"/>
        <v>0.92569485756781755</v>
      </c>
      <c r="J6" s="3">
        <f t="shared" si="1"/>
        <v>2.7038476602142798</v>
      </c>
      <c r="K6" s="5">
        <f t="shared" si="2"/>
        <v>0</v>
      </c>
      <c r="L6" s="3">
        <f t="shared" si="3"/>
        <v>10000</v>
      </c>
      <c r="M6" s="3">
        <f t="shared" si="4"/>
        <v>218.40877770163149</v>
      </c>
      <c r="N6" s="3">
        <f t="shared" si="5"/>
        <v>218.40877770163149</v>
      </c>
      <c r="O6" s="3">
        <f t="shared" si="6"/>
        <v>92.103067177114028</v>
      </c>
      <c r="P6" s="3">
        <f t="shared" si="10"/>
        <v>269.02241127244673</v>
      </c>
      <c r="Q6" s="3">
        <f t="shared" si="11"/>
        <v>-50.613633570815239</v>
      </c>
    </row>
    <row r="7" spans="1:17" x14ac:dyDescent="0.3">
      <c r="A7" s="3" t="s">
        <v>31</v>
      </c>
      <c r="B7" s="3">
        <v>10000</v>
      </c>
      <c r="D7" s="3">
        <f t="shared" si="12"/>
        <v>4</v>
      </c>
      <c r="E7" s="3">
        <f t="shared" si="7"/>
        <v>54</v>
      </c>
      <c r="F7" s="3">
        <f>IF(D7="","",IF(D7=$B$6,0,VLOOKUP(E7,'Life (2021)'!A7:D117,4)))</f>
        <v>7.5420000000000001E-3</v>
      </c>
      <c r="G7" s="3">
        <f t="shared" si="8"/>
        <v>0.97553557617512399</v>
      </c>
      <c r="H7" s="3">
        <f t="shared" si="9"/>
        <v>0.92384542602651409</v>
      </c>
      <c r="I7" s="3">
        <f t="shared" si="0"/>
        <v>0.90124407997552836</v>
      </c>
      <c r="J7" s="3">
        <f t="shared" si="1"/>
        <v>1.7781528026464626</v>
      </c>
      <c r="K7" s="5">
        <f t="shared" si="2"/>
        <v>0</v>
      </c>
      <c r="L7" s="3">
        <f t="shared" si="3"/>
        <v>10000</v>
      </c>
      <c r="M7" s="3">
        <f t="shared" si="4"/>
        <v>153.73641187535122</v>
      </c>
      <c r="N7" s="3">
        <f t="shared" si="5"/>
        <v>153.73641187535122</v>
      </c>
      <c r="O7" s="3">
        <f t="shared" si="6"/>
        <v>92.103067177114028</v>
      </c>
      <c r="P7" s="3">
        <f t="shared" si="10"/>
        <v>181.71917094619658</v>
      </c>
      <c r="Q7" s="3">
        <f t="shared" si="11"/>
        <v>-27.982759070845361</v>
      </c>
    </row>
    <row r="8" spans="1:17" x14ac:dyDescent="0.3">
      <c r="A8" s="3" t="s">
        <v>32</v>
      </c>
      <c r="B8" s="3">
        <f>IF($B$3=0,VLOOKUP($B$4,GP!A2:C65,2), VLOOKUP($B$4,[1]GP!A2:C65,3))</f>
        <v>8854</v>
      </c>
      <c r="D8" s="3">
        <f t="shared" si="12"/>
        <v>5</v>
      </c>
      <c r="E8" s="3">
        <f t="shared" si="7"/>
        <v>55</v>
      </c>
      <c r="F8" s="3">
        <f>IF(D8="","",IF(D8=$B$6,0,VLOOKUP(E8,'Life (2021)'!A8:D118,4)))</f>
        <v>8.2062000000000003E-3</v>
      </c>
      <c r="G8" s="3">
        <f t="shared" si="8"/>
        <v>0.96817808685961115</v>
      </c>
      <c r="H8" s="3">
        <f t="shared" si="9"/>
        <v>0.90573080982991572</v>
      </c>
      <c r="I8" s="3">
        <f t="shared" si="0"/>
        <v>0.87690872267093412</v>
      </c>
      <c r="J8" s="3">
        <f t="shared" si="1"/>
        <v>0.87690872267093412</v>
      </c>
      <c r="K8" s="5">
        <f t="shared" si="2"/>
        <v>0</v>
      </c>
      <c r="L8" s="3">
        <f t="shared" si="3"/>
        <v>10000</v>
      </c>
      <c r="M8" s="3">
        <f t="shared" si="4"/>
        <v>81.253487671751842</v>
      </c>
      <c r="N8" s="3">
        <f t="shared" si="5"/>
        <v>81.253487671751842</v>
      </c>
      <c r="O8" s="3">
        <f t="shared" si="6"/>
        <v>92.103067177114028</v>
      </c>
      <c r="P8" s="3">
        <f t="shared" si="10"/>
        <v>92.103067177114028</v>
      </c>
      <c r="Q8" s="3">
        <f t="shared" si="11"/>
        <v>-10.849579505362186</v>
      </c>
    </row>
    <row r="9" spans="1:17" x14ac:dyDescent="0.3">
      <c r="A9" s="3" t="s">
        <v>33</v>
      </c>
      <c r="B9" s="3">
        <v>3</v>
      </c>
      <c r="D9" s="3">
        <f t="shared" si="12"/>
        <v>6</v>
      </c>
      <c r="E9" s="3">
        <f t="shared" si="7"/>
        <v>56</v>
      </c>
      <c r="F9" s="3">
        <f>IF(D9="","",IF(D9=$B$6,0,VLOOKUP(E9,'Life (2021)'!A9:D119,4)))</f>
        <v>0</v>
      </c>
      <c r="G9" s="3">
        <f t="shared" si="8"/>
        <v>0.96023302384322373</v>
      </c>
      <c r="H9" s="3">
        <f t="shared" si="9"/>
        <v>0.88797138218619187</v>
      </c>
      <c r="I9" s="3">
        <f t="shared" si="0"/>
        <v>0.85265944540289396</v>
      </c>
      <c r="J9" s="3">
        <f t="shared" si="1"/>
        <v>0</v>
      </c>
      <c r="K9" s="5">
        <f t="shared" si="2"/>
        <v>0</v>
      </c>
      <c r="L9" s="3">
        <f t="shared" si="3"/>
        <v>0</v>
      </c>
      <c r="M9" s="3">
        <f t="shared" si="4"/>
        <v>0</v>
      </c>
      <c r="N9" s="3">
        <f t="shared" si="5"/>
        <v>0</v>
      </c>
      <c r="O9" s="3">
        <f t="shared" si="6"/>
        <v>0</v>
      </c>
      <c r="P9" s="3">
        <f t="shared" si="10"/>
        <v>0</v>
      </c>
      <c r="Q9" s="3">
        <f t="shared" si="11"/>
        <v>0</v>
      </c>
    </row>
    <row r="10" spans="1:17" x14ac:dyDescent="0.3">
      <c r="A10" s="3" t="s">
        <v>34</v>
      </c>
      <c r="B10" s="3">
        <v>1.0249999999999999</v>
      </c>
      <c r="D10" s="3" t="str">
        <f t="shared" si="12"/>
        <v/>
      </c>
      <c r="E10" s="3" t="str">
        <f t="shared" si="7"/>
        <v/>
      </c>
      <c r="F10" s="3" t="str">
        <f>IF(D10="","",IF(D10=$B$6,0,VLOOKUP(E10,'Life (2021)'!A10:D120,4)))</f>
        <v/>
      </c>
      <c r="G10" s="3" t="str">
        <f t="shared" si="8"/>
        <v/>
      </c>
      <c r="H10" s="3" t="str">
        <f t="shared" si="9"/>
        <v/>
      </c>
      <c r="I10" s="3" t="str">
        <f t="shared" si="0"/>
        <v/>
      </c>
      <c r="J10" s="3" t="str">
        <f t="shared" si="1"/>
        <v/>
      </c>
      <c r="K10" s="5" t="str">
        <f t="shared" si="2"/>
        <v/>
      </c>
      <c r="L10" s="3" t="str">
        <f t="shared" si="3"/>
        <v/>
      </c>
      <c r="M10" s="3" t="str">
        <f t="shared" si="4"/>
        <v/>
      </c>
      <c r="N10" s="3" t="str">
        <f t="shared" si="5"/>
        <v/>
      </c>
      <c r="O10" s="3" t="str">
        <f t="shared" si="6"/>
        <v/>
      </c>
      <c r="P10" s="3" t="str">
        <f t="shared" si="10"/>
        <v/>
      </c>
      <c r="Q10" s="3" t="str">
        <f t="shared" si="11"/>
        <v/>
      </c>
    </row>
    <row r="11" spans="1:17" x14ac:dyDescent="0.3">
      <c r="A11" s="3" t="s">
        <v>20</v>
      </c>
      <c r="B11" s="3">
        <v>10000</v>
      </c>
      <c r="D11" s="3" t="str">
        <f t="shared" si="12"/>
        <v/>
      </c>
      <c r="E11" s="3" t="str">
        <f t="shared" si="7"/>
        <v/>
      </c>
      <c r="F11" s="3" t="str">
        <f>IF(D11="","",IF(D11=$B$6,0,VLOOKUP(E11,'Life (2021)'!A11:D121,4)))</f>
        <v/>
      </c>
      <c r="G11" s="3" t="str">
        <f t="shared" si="8"/>
        <v/>
      </c>
      <c r="H11" s="3" t="str">
        <f t="shared" si="9"/>
        <v/>
      </c>
      <c r="I11" s="3" t="str">
        <f t="shared" si="0"/>
        <v/>
      </c>
      <c r="J11" s="3" t="str">
        <f t="shared" si="1"/>
        <v/>
      </c>
      <c r="K11" s="5" t="str">
        <f t="shared" si="2"/>
        <v/>
      </c>
      <c r="L11" s="3" t="str">
        <f t="shared" si="3"/>
        <v/>
      </c>
      <c r="M11" s="3" t="str">
        <f t="shared" si="4"/>
        <v/>
      </c>
      <c r="N11" s="3" t="str">
        <f t="shared" si="5"/>
        <v/>
      </c>
      <c r="O11" s="3" t="str">
        <f t="shared" si="6"/>
        <v/>
      </c>
      <c r="P11" s="3" t="str">
        <f t="shared" si="10"/>
        <v/>
      </c>
      <c r="Q11" s="3" t="str">
        <f t="shared" si="11"/>
        <v/>
      </c>
    </row>
    <row r="12" spans="1:17" x14ac:dyDescent="0.3">
      <c r="D12" s="3" t="str">
        <f t="shared" si="12"/>
        <v/>
      </c>
      <c r="E12" s="3" t="str">
        <f t="shared" si="7"/>
        <v/>
      </c>
      <c r="F12" s="3" t="str">
        <f>IF(D12="","",IF(D12=$B$6,0,VLOOKUP(E12,'Life (2021)'!A12:D122,4)))</f>
        <v/>
      </c>
      <c r="G12" s="3" t="str">
        <f t="shared" si="8"/>
        <v/>
      </c>
      <c r="H12" s="3" t="str">
        <f t="shared" si="9"/>
        <v/>
      </c>
      <c r="I12" s="3" t="str">
        <f t="shared" si="0"/>
        <v/>
      </c>
      <c r="J12" s="3" t="str">
        <f t="shared" si="1"/>
        <v/>
      </c>
      <c r="K12" s="5" t="str">
        <f t="shared" si="2"/>
        <v/>
      </c>
      <c r="L12" s="3" t="str">
        <f t="shared" si="3"/>
        <v/>
      </c>
      <c r="M12" s="3" t="str">
        <f t="shared" si="4"/>
        <v/>
      </c>
      <c r="N12" s="3" t="str">
        <f t="shared" si="5"/>
        <v/>
      </c>
      <c r="O12" s="3" t="str">
        <f t="shared" si="6"/>
        <v/>
      </c>
      <c r="P12" s="3" t="str">
        <f t="shared" si="10"/>
        <v/>
      </c>
      <c r="Q12" s="3" t="str">
        <f t="shared" si="11"/>
        <v/>
      </c>
    </row>
    <row r="13" spans="1:17" x14ac:dyDescent="0.3">
      <c r="A13" s="3" t="s">
        <v>35</v>
      </c>
      <c r="B13" s="3">
        <f>$N$3/$J$3</f>
        <v>92.103067177114028</v>
      </c>
      <c r="D13" s="3" t="str">
        <f t="shared" si="12"/>
        <v/>
      </c>
      <c r="E13" s="3" t="str">
        <f t="shared" si="7"/>
        <v/>
      </c>
      <c r="F13" s="3" t="str">
        <f>IF(D13="","",IF(D13=$B$6,0,VLOOKUP(E13,'Life (2021)'!A13:D123,4)))</f>
        <v/>
      </c>
      <c r="G13" s="3" t="str">
        <f t="shared" si="8"/>
        <v/>
      </c>
      <c r="H13" s="3" t="str">
        <f t="shared" si="9"/>
        <v/>
      </c>
      <c r="I13" s="3" t="str">
        <f t="shared" si="0"/>
        <v/>
      </c>
      <c r="J13" s="3" t="str">
        <f t="shared" si="1"/>
        <v/>
      </c>
      <c r="K13" s="5" t="str">
        <f t="shared" si="2"/>
        <v/>
      </c>
      <c r="L13" s="3" t="str">
        <f t="shared" si="3"/>
        <v/>
      </c>
      <c r="M13" s="3" t="str">
        <f t="shared" si="4"/>
        <v/>
      </c>
      <c r="N13" s="3" t="str">
        <f t="shared" si="5"/>
        <v/>
      </c>
      <c r="O13" s="3" t="str">
        <f t="shared" si="6"/>
        <v/>
      </c>
      <c r="P13" s="3" t="str">
        <f t="shared" si="10"/>
        <v/>
      </c>
      <c r="Q13" s="3" t="str">
        <f t="shared" si="11"/>
        <v/>
      </c>
    </row>
    <row r="14" spans="1:17" ht="16.2" x14ac:dyDescent="0.3">
      <c r="A14" s="3" t="s">
        <v>36</v>
      </c>
      <c r="B14" s="7">
        <f>1-B13/B8</f>
        <v>0.98959757542612226</v>
      </c>
      <c r="D14" s="3" t="str">
        <f t="shared" si="12"/>
        <v/>
      </c>
      <c r="E14" s="3" t="str">
        <f t="shared" si="7"/>
        <v/>
      </c>
      <c r="F14" s="3" t="str">
        <f>IF(D14="","",IF(D14=$B$6,0,VLOOKUP(E14,'Life (2021)'!A14:D124,4)))</f>
        <v/>
      </c>
      <c r="G14" s="3" t="str">
        <f t="shared" si="8"/>
        <v/>
      </c>
      <c r="H14" s="3" t="str">
        <f t="shared" si="9"/>
        <v/>
      </c>
      <c r="I14" s="3" t="str">
        <f t="shared" si="0"/>
        <v/>
      </c>
      <c r="J14" s="3" t="str">
        <f t="shared" si="1"/>
        <v/>
      </c>
      <c r="K14" s="5" t="str">
        <f t="shared" si="2"/>
        <v/>
      </c>
      <c r="L14" s="3" t="str">
        <f t="shared" si="3"/>
        <v/>
      </c>
      <c r="M14" s="3" t="str">
        <f t="shared" si="4"/>
        <v/>
      </c>
      <c r="N14" s="3" t="str">
        <f t="shared" si="5"/>
        <v/>
      </c>
      <c r="O14" s="3" t="str">
        <f t="shared" si="6"/>
        <v/>
      </c>
      <c r="P14" s="3" t="str">
        <f t="shared" si="10"/>
        <v/>
      </c>
      <c r="Q14" s="3" t="str">
        <f t="shared" si="11"/>
        <v/>
      </c>
    </row>
    <row r="15" spans="1:17" x14ac:dyDescent="0.3">
      <c r="A15" s="1" t="s">
        <v>37</v>
      </c>
      <c r="B15" s="1">
        <f>0.02</f>
        <v>0.02</v>
      </c>
      <c r="D15" s="3" t="str">
        <f t="shared" si="12"/>
        <v/>
      </c>
      <c r="E15" s="3" t="str">
        <f t="shared" si="7"/>
        <v/>
      </c>
      <c r="F15" s="3" t="str">
        <f>IF(D15="","",IF(D15=$B$6,0,VLOOKUP(E15,'Life (2021)'!A15:D125,4)))</f>
        <v/>
      </c>
      <c r="G15" s="3" t="str">
        <f t="shared" si="8"/>
        <v/>
      </c>
      <c r="H15" s="3" t="str">
        <f t="shared" si="9"/>
        <v/>
      </c>
      <c r="I15" s="3" t="str">
        <f t="shared" si="0"/>
        <v/>
      </c>
      <c r="J15" s="3" t="str">
        <f t="shared" si="1"/>
        <v/>
      </c>
      <c r="K15" s="5" t="str">
        <f t="shared" si="2"/>
        <v/>
      </c>
      <c r="L15" s="3" t="str">
        <f t="shared" si="3"/>
        <v/>
      </c>
      <c r="M15" s="3" t="str">
        <f t="shared" si="4"/>
        <v/>
      </c>
      <c r="N15" s="3" t="str">
        <f t="shared" si="5"/>
        <v/>
      </c>
      <c r="O15" s="3" t="str">
        <f t="shared" si="6"/>
        <v/>
      </c>
      <c r="P15" s="3" t="str">
        <f t="shared" si="10"/>
        <v/>
      </c>
      <c r="Q15" s="3" t="str">
        <f t="shared" si="11"/>
        <v/>
      </c>
    </row>
    <row r="16" spans="1:17" x14ac:dyDescent="0.3">
      <c r="D16" s="3" t="str">
        <f t="shared" si="12"/>
        <v/>
      </c>
      <c r="E16" s="3" t="str">
        <f t="shared" si="7"/>
        <v/>
      </c>
      <c r="F16" s="3" t="str">
        <f>IF(D16="","",IF(D16=$B$6,0,VLOOKUP(E16,'Life (2021)'!A16:D126,4)))</f>
        <v/>
      </c>
      <c r="G16" s="3" t="str">
        <f t="shared" si="8"/>
        <v/>
      </c>
      <c r="H16" s="3" t="str">
        <f t="shared" si="9"/>
        <v/>
      </c>
      <c r="I16" s="3" t="str">
        <f t="shared" si="0"/>
        <v/>
      </c>
      <c r="J16" s="3" t="str">
        <f t="shared" si="1"/>
        <v/>
      </c>
      <c r="K16" s="5" t="str">
        <f t="shared" si="2"/>
        <v/>
      </c>
      <c r="L16" s="3" t="str">
        <f t="shared" si="3"/>
        <v/>
      </c>
      <c r="M16" s="3" t="str">
        <f t="shared" si="4"/>
        <v/>
      </c>
      <c r="N16" s="3" t="str">
        <f t="shared" si="5"/>
        <v/>
      </c>
      <c r="O16" s="3" t="str">
        <f t="shared" si="6"/>
        <v/>
      </c>
      <c r="P16" s="3" t="str">
        <f t="shared" si="10"/>
        <v/>
      </c>
      <c r="Q16" s="3" t="str">
        <f t="shared" si="11"/>
        <v/>
      </c>
    </row>
    <row r="17" spans="1:17" x14ac:dyDescent="0.3">
      <c r="A17" s="3" t="s">
        <v>38</v>
      </c>
      <c r="B17" s="3">
        <f>L3*F3*POWER(1+B15, -0.5)/G3</f>
        <v>48.976942871837473</v>
      </c>
      <c r="D17" s="3" t="str">
        <f t="shared" si="12"/>
        <v/>
      </c>
      <c r="E17" s="3" t="str">
        <f t="shared" si="7"/>
        <v/>
      </c>
      <c r="F17" s="3" t="str">
        <f>IF(D17="","",IF(D17=$B$6,0,VLOOKUP(E17,'Life (2021)'!A17:D127,4)))</f>
        <v/>
      </c>
      <c r="G17" s="3" t="str">
        <f t="shared" si="8"/>
        <v/>
      </c>
      <c r="H17" s="3" t="str">
        <f t="shared" si="9"/>
        <v/>
      </c>
      <c r="I17" s="3" t="str">
        <f t="shared" si="0"/>
        <v/>
      </c>
      <c r="J17" s="3" t="str">
        <f t="shared" si="1"/>
        <v/>
      </c>
      <c r="K17" s="5" t="str">
        <f t="shared" si="2"/>
        <v/>
      </c>
      <c r="L17" s="3" t="str">
        <f t="shared" si="3"/>
        <v/>
      </c>
      <c r="M17" s="3" t="str">
        <f t="shared" si="4"/>
        <v/>
      </c>
      <c r="N17" s="3" t="str">
        <f t="shared" si="5"/>
        <v/>
      </c>
      <c r="O17" s="3" t="str">
        <f t="shared" si="6"/>
        <v/>
      </c>
      <c r="P17" s="3" t="str">
        <f t="shared" si="10"/>
        <v/>
      </c>
      <c r="Q17" s="3" t="str">
        <f t="shared" si="11"/>
        <v/>
      </c>
    </row>
    <row r="18" spans="1:17" x14ac:dyDescent="0.3">
      <c r="A18" s="3" t="s">
        <v>39</v>
      </c>
      <c r="B18" s="8">
        <f>SUMPRODUCT(F3:F108, I3:I108, L3:L108)/(SUMPRODUCT(F3:F108, I3:I108)*$B$7)</f>
        <v>1.388787779310239</v>
      </c>
      <c r="D18" s="3" t="str">
        <f t="shared" si="12"/>
        <v/>
      </c>
      <c r="E18" s="3" t="str">
        <f t="shared" si="7"/>
        <v/>
      </c>
      <c r="F18" s="3" t="str">
        <f>IF(D18="","",IF(D18=$B$6,0,VLOOKUP(E18,'Life (2021)'!A18:D128,4)))</f>
        <v/>
      </c>
      <c r="G18" s="3" t="str">
        <f t="shared" si="8"/>
        <v/>
      </c>
      <c r="H18" s="3" t="str">
        <f t="shared" si="9"/>
        <v/>
      </c>
      <c r="I18" s="3" t="str">
        <f t="shared" si="0"/>
        <v/>
      </c>
      <c r="J18" s="3" t="str">
        <f t="shared" si="1"/>
        <v/>
      </c>
      <c r="K18" s="5" t="str">
        <f t="shared" si="2"/>
        <v/>
      </c>
      <c r="L18" s="3" t="str">
        <f t="shared" si="3"/>
        <v/>
      </c>
      <c r="M18" s="3" t="str">
        <f t="shared" si="4"/>
        <v/>
      </c>
      <c r="N18" s="3" t="str">
        <f t="shared" si="5"/>
        <v/>
      </c>
      <c r="O18" s="3" t="str">
        <f t="shared" si="6"/>
        <v/>
      </c>
      <c r="P18" s="3" t="str">
        <f t="shared" si="10"/>
        <v/>
      </c>
      <c r="Q18" s="3" t="str">
        <f t="shared" si="11"/>
        <v/>
      </c>
    </row>
    <row r="19" spans="1:17" x14ac:dyDescent="0.3">
      <c r="A19" s="3" t="s">
        <v>40</v>
      </c>
      <c r="B19" s="9">
        <f>(VLOOKUP(B4,'Life (2021)'!A3:J113,9)/(VLOOKUP(B4,'Life (2021)'!A3:J113,10) - VLOOKUP(B4 + 20,'Life (2021)'!A3:J113,10)))*B7</f>
        <v>342.2325552835718</v>
      </c>
      <c r="D19" s="3" t="str">
        <f t="shared" si="12"/>
        <v/>
      </c>
      <c r="E19" s="3" t="str">
        <f t="shared" si="7"/>
        <v/>
      </c>
      <c r="F19" s="3" t="str">
        <f>IF(D19="","",IF(D19=$B$6,0,VLOOKUP(E19,'Life (2021)'!A19:D129,4)))</f>
        <v/>
      </c>
      <c r="G19" s="3" t="str">
        <f t="shared" si="8"/>
        <v/>
      </c>
      <c r="H19" s="3" t="str">
        <f t="shared" si="9"/>
        <v/>
      </c>
      <c r="I19" s="3" t="str">
        <f t="shared" si="0"/>
        <v/>
      </c>
      <c r="J19" s="3" t="str">
        <f t="shared" si="1"/>
        <v/>
      </c>
      <c r="K19" s="5" t="str">
        <f t="shared" si="2"/>
        <v/>
      </c>
      <c r="L19" s="3" t="str">
        <f t="shared" si="3"/>
        <v/>
      </c>
      <c r="M19" s="3" t="str">
        <f t="shared" si="4"/>
        <v/>
      </c>
      <c r="N19" s="3" t="str">
        <f t="shared" si="5"/>
        <v/>
      </c>
      <c r="O19" s="3" t="str">
        <f t="shared" si="6"/>
        <v/>
      </c>
      <c r="P19" s="3" t="str">
        <f t="shared" si="10"/>
        <v/>
      </c>
      <c r="Q19" s="3" t="str">
        <f t="shared" si="11"/>
        <v/>
      </c>
    </row>
    <row r="20" spans="1:17" x14ac:dyDescent="0.3">
      <c r="A20" s="3" t="s">
        <v>41</v>
      </c>
      <c r="B20" s="3">
        <f>IF(B13&gt;B18*B19,20,1)</f>
        <v>1</v>
      </c>
      <c r="D20" s="3" t="str">
        <f t="shared" si="12"/>
        <v/>
      </c>
      <c r="E20" s="3" t="str">
        <f t="shared" si="7"/>
        <v/>
      </c>
      <c r="F20" s="3" t="str">
        <f>IF(D20="","",IF(D20=$B$6,0,VLOOKUP(E20,'Life (2021)'!A20:D130,4)))</f>
        <v/>
      </c>
      <c r="G20" s="3" t="str">
        <f t="shared" si="8"/>
        <v/>
      </c>
      <c r="H20" s="3" t="str">
        <f t="shared" si="9"/>
        <v/>
      </c>
      <c r="I20" s="3" t="str">
        <f t="shared" si="0"/>
        <v/>
      </c>
      <c r="J20" s="3" t="str">
        <f t="shared" si="1"/>
        <v/>
      </c>
      <c r="K20" s="5" t="str">
        <f t="shared" si="2"/>
        <v/>
      </c>
      <c r="L20" s="3" t="str">
        <f t="shared" si="3"/>
        <v/>
      </c>
      <c r="M20" s="3" t="str">
        <f t="shared" si="4"/>
        <v/>
      </c>
      <c r="N20" s="3" t="str">
        <f t="shared" si="5"/>
        <v/>
      </c>
      <c r="O20" s="3" t="str">
        <f t="shared" si="6"/>
        <v/>
      </c>
      <c r="P20" s="3" t="str">
        <f t="shared" si="10"/>
        <v/>
      </c>
      <c r="Q20" s="3" t="str">
        <f t="shared" si="11"/>
        <v/>
      </c>
    </row>
    <row r="21" spans="1:17" x14ac:dyDescent="0.3">
      <c r="A21" s="3" t="s">
        <v>42</v>
      </c>
      <c r="B21" s="3">
        <f>IF(B20=1,B17,MAX(B13-B18*B19,0)+B17)</f>
        <v>48.976942871837473</v>
      </c>
      <c r="D21" s="3" t="str">
        <f t="shared" si="12"/>
        <v/>
      </c>
      <c r="E21" s="3" t="str">
        <f t="shared" si="7"/>
        <v/>
      </c>
      <c r="F21" s="3" t="str">
        <f>IF(D21="","",IF(D21=$B$6,0,VLOOKUP(E21,'Life (2021)'!A21:D131,4)))</f>
        <v/>
      </c>
      <c r="G21" s="3" t="str">
        <f t="shared" si="8"/>
        <v/>
      </c>
      <c r="H21" s="3" t="str">
        <f t="shared" si="9"/>
        <v/>
      </c>
      <c r="I21" s="3" t="str">
        <f t="shared" si="0"/>
        <v/>
      </c>
      <c r="J21" s="3" t="str">
        <f t="shared" si="1"/>
        <v/>
      </c>
      <c r="K21" s="5" t="str">
        <f t="shared" si="2"/>
        <v/>
      </c>
      <c r="L21" s="3" t="str">
        <f t="shared" si="3"/>
        <v/>
      </c>
      <c r="M21" s="3" t="str">
        <f t="shared" si="4"/>
        <v/>
      </c>
      <c r="N21" s="3" t="str">
        <f t="shared" si="5"/>
        <v/>
      </c>
      <c r="O21" s="3" t="str">
        <f t="shared" si="6"/>
        <v/>
      </c>
      <c r="P21" s="3" t="str">
        <f t="shared" si="10"/>
        <v/>
      </c>
      <c r="Q21" s="3" t="str">
        <f t="shared" si="11"/>
        <v/>
      </c>
    </row>
    <row r="22" spans="1:17" x14ac:dyDescent="0.3">
      <c r="A22" s="3" t="s">
        <v>43</v>
      </c>
      <c r="B22" s="3">
        <f>B13+(B13-B21)/(SUMIF(D4:D108,"&lt;" &amp; IF(B20=1,B5,MIN(20,B5)),I4:I108)/G3)</f>
        <v>101.41920630983918</v>
      </c>
      <c r="D22" s="3" t="str">
        <f t="shared" si="12"/>
        <v/>
      </c>
      <c r="E22" s="3" t="str">
        <f t="shared" si="7"/>
        <v/>
      </c>
      <c r="F22" s="3" t="str">
        <f>IF(D22="","",IF(D22=$B$6,0,VLOOKUP(E22,'Life (2021)'!A22:D132,4)))</f>
        <v/>
      </c>
      <c r="G22" s="3" t="str">
        <f t="shared" si="8"/>
        <v/>
      </c>
      <c r="H22" s="3" t="str">
        <f t="shared" si="9"/>
        <v/>
      </c>
      <c r="I22" s="3" t="str">
        <f t="shared" si="0"/>
        <v/>
      </c>
      <c r="J22" s="3" t="str">
        <f t="shared" si="1"/>
        <v/>
      </c>
      <c r="K22" s="5" t="str">
        <f t="shared" si="2"/>
        <v/>
      </c>
      <c r="L22" s="3" t="str">
        <f t="shared" si="3"/>
        <v/>
      </c>
      <c r="M22" s="3" t="str">
        <f t="shared" si="4"/>
        <v/>
      </c>
      <c r="N22" s="3" t="str">
        <f t="shared" si="5"/>
        <v/>
      </c>
      <c r="O22" s="3" t="str">
        <f t="shared" si="6"/>
        <v/>
      </c>
      <c r="P22" s="3" t="str">
        <f t="shared" si="10"/>
        <v/>
      </c>
      <c r="Q22" s="3" t="str">
        <f t="shared" si="11"/>
        <v/>
      </c>
    </row>
    <row r="23" spans="1:17" x14ac:dyDescent="0.3">
      <c r="A23" s="3" t="s">
        <v>44</v>
      </c>
      <c r="B23" s="3">
        <f>IF(B5&gt;B20,B13,0)</f>
        <v>92.103067177114028</v>
      </c>
      <c r="D23" s="3" t="str">
        <f t="shared" si="12"/>
        <v/>
      </c>
      <c r="E23" s="3" t="str">
        <f t="shared" si="7"/>
        <v/>
      </c>
      <c r="F23" s="3" t="str">
        <f>IF(D23="","",IF(D23=$B$6,0,VLOOKUP(E23,'Life (2021)'!A23:D133,4)))</f>
        <v/>
      </c>
      <c r="G23" s="3" t="str">
        <f t="shared" si="8"/>
        <v/>
      </c>
      <c r="H23" s="3" t="str">
        <f t="shared" si="9"/>
        <v/>
      </c>
      <c r="I23" s="3" t="str">
        <f t="shared" si="0"/>
        <v/>
      </c>
      <c r="J23" s="3" t="str">
        <f t="shared" si="1"/>
        <v/>
      </c>
      <c r="K23" s="5" t="str">
        <f t="shared" si="2"/>
        <v/>
      </c>
      <c r="L23" s="3" t="str">
        <f t="shared" si="3"/>
        <v/>
      </c>
      <c r="M23" s="3" t="str">
        <f t="shared" si="4"/>
        <v/>
      </c>
      <c r="N23" s="3" t="str">
        <f t="shared" si="5"/>
        <v/>
      </c>
      <c r="O23" s="3" t="str">
        <f t="shared" si="6"/>
        <v/>
      </c>
      <c r="P23" s="3" t="str">
        <f t="shared" si="10"/>
        <v/>
      </c>
      <c r="Q23" s="3" t="str">
        <f t="shared" si="11"/>
        <v/>
      </c>
    </row>
    <row r="24" spans="1:17" x14ac:dyDescent="0.3">
      <c r="D24" s="3" t="str">
        <f t="shared" si="12"/>
        <v/>
      </c>
      <c r="E24" s="3" t="str">
        <f t="shared" si="7"/>
        <v/>
      </c>
      <c r="F24" s="3" t="str">
        <f>IF(D24="","",IF(D24=$B$6,0,VLOOKUP(E24,'Life (2021)'!A24:D134,4)))</f>
        <v/>
      </c>
      <c r="G24" s="3" t="str">
        <f t="shared" si="8"/>
        <v/>
      </c>
      <c r="H24" s="3" t="str">
        <f t="shared" si="9"/>
        <v/>
      </c>
      <c r="I24" s="3" t="str">
        <f t="shared" si="0"/>
        <v/>
      </c>
      <c r="J24" s="3" t="str">
        <f t="shared" si="1"/>
        <v/>
      </c>
      <c r="K24" s="5" t="str">
        <f t="shared" si="2"/>
        <v/>
      </c>
      <c r="L24" s="3" t="str">
        <f t="shared" si="3"/>
        <v/>
      </c>
      <c r="M24" s="3" t="str">
        <f t="shared" si="4"/>
        <v/>
      </c>
      <c r="N24" s="3" t="str">
        <f t="shared" si="5"/>
        <v/>
      </c>
      <c r="O24" s="3" t="str">
        <f t="shared" si="6"/>
        <v/>
      </c>
      <c r="P24" s="3" t="str">
        <f t="shared" si="10"/>
        <v/>
      </c>
      <c r="Q24" s="3" t="str">
        <f t="shared" si="11"/>
        <v/>
      </c>
    </row>
    <row r="25" spans="1:17" x14ac:dyDescent="0.3">
      <c r="D25" s="3" t="str">
        <f t="shared" si="12"/>
        <v/>
      </c>
      <c r="E25" s="3" t="str">
        <f t="shared" si="7"/>
        <v/>
      </c>
      <c r="F25" s="3" t="str">
        <f>IF(D25="","",IF(D25=$B$6,0,VLOOKUP(E25,'Life (2021)'!A25:D135,4)))</f>
        <v/>
      </c>
      <c r="G25" s="3" t="str">
        <f t="shared" si="8"/>
        <v/>
      </c>
      <c r="H25" s="3" t="str">
        <f t="shared" si="9"/>
        <v/>
      </c>
      <c r="I25" s="3" t="str">
        <f t="shared" si="0"/>
        <v/>
      </c>
      <c r="J25" s="3" t="str">
        <f t="shared" si="1"/>
        <v/>
      </c>
      <c r="K25" s="5" t="str">
        <f t="shared" si="2"/>
        <v/>
      </c>
      <c r="L25" s="3" t="str">
        <f t="shared" si="3"/>
        <v/>
      </c>
      <c r="M25" s="3" t="str">
        <f t="shared" si="4"/>
        <v/>
      </c>
      <c r="N25" s="3" t="str">
        <f t="shared" si="5"/>
        <v/>
      </c>
      <c r="O25" s="3" t="str">
        <f t="shared" si="6"/>
        <v/>
      </c>
      <c r="P25" s="3" t="str">
        <f t="shared" si="10"/>
        <v/>
      </c>
      <c r="Q25" s="3" t="str">
        <f t="shared" si="11"/>
        <v/>
      </c>
    </row>
    <row r="26" spans="1:17" x14ac:dyDescent="0.3">
      <c r="D26" s="3" t="str">
        <f t="shared" si="12"/>
        <v/>
      </c>
      <c r="E26" s="3" t="str">
        <f t="shared" si="7"/>
        <v/>
      </c>
      <c r="F26" s="3" t="str">
        <f>IF(D26="","",IF(D26=$B$6,0,VLOOKUP(E26,'Life (2021)'!A26:D136,4)))</f>
        <v/>
      </c>
      <c r="G26" s="3" t="str">
        <f t="shared" si="8"/>
        <v/>
      </c>
      <c r="H26" s="3" t="str">
        <f t="shared" si="9"/>
        <v/>
      </c>
      <c r="I26" s="3" t="str">
        <f t="shared" si="0"/>
        <v/>
      </c>
      <c r="J26" s="3" t="str">
        <f t="shared" si="1"/>
        <v/>
      </c>
      <c r="K26" s="5" t="str">
        <f t="shared" si="2"/>
        <v/>
      </c>
      <c r="L26" s="3" t="str">
        <f t="shared" si="3"/>
        <v/>
      </c>
      <c r="M26" s="3" t="str">
        <f t="shared" si="4"/>
        <v/>
      </c>
      <c r="N26" s="3" t="str">
        <f t="shared" si="5"/>
        <v/>
      </c>
      <c r="O26" s="3" t="str">
        <f t="shared" si="6"/>
        <v/>
      </c>
      <c r="P26" s="3" t="str">
        <f t="shared" si="10"/>
        <v/>
      </c>
      <c r="Q26" s="3" t="str">
        <f t="shared" si="11"/>
        <v/>
      </c>
    </row>
    <row r="27" spans="1:17" x14ac:dyDescent="0.3">
      <c r="D27" s="3" t="str">
        <f t="shared" si="12"/>
        <v/>
      </c>
      <c r="E27" s="3" t="str">
        <f t="shared" si="7"/>
        <v/>
      </c>
      <c r="F27" s="3" t="str">
        <f>IF(D27="","",IF(D27=$B$6,0,VLOOKUP(E27,'Life (2021)'!A27:D137,4)))</f>
        <v/>
      </c>
      <c r="G27" s="3" t="str">
        <f t="shared" si="8"/>
        <v/>
      </c>
      <c r="H27" s="3" t="str">
        <f t="shared" si="9"/>
        <v/>
      </c>
      <c r="I27" s="3" t="str">
        <f t="shared" si="0"/>
        <v/>
      </c>
      <c r="J27" s="3" t="str">
        <f t="shared" si="1"/>
        <v/>
      </c>
      <c r="K27" s="5" t="str">
        <f t="shared" si="2"/>
        <v/>
      </c>
      <c r="L27" s="3" t="str">
        <f t="shared" si="3"/>
        <v/>
      </c>
      <c r="M27" s="3" t="str">
        <f t="shared" si="4"/>
        <v/>
      </c>
      <c r="N27" s="3" t="str">
        <f t="shared" si="5"/>
        <v/>
      </c>
      <c r="O27" s="3" t="str">
        <f t="shared" si="6"/>
        <v/>
      </c>
      <c r="P27" s="3" t="str">
        <f t="shared" si="10"/>
        <v/>
      </c>
      <c r="Q27" s="3" t="str">
        <f t="shared" si="11"/>
        <v/>
      </c>
    </row>
    <row r="28" spans="1:17" x14ac:dyDescent="0.3">
      <c r="D28" s="3" t="str">
        <f t="shared" si="12"/>
        <v/>
      </c>
      <c r="E28" s="3" t="str">
        <f t="shared" si="7"/>
        <v/>
      </c>
      <c r="F28" s="3" t="str">
        <f>IF(D28="","",IF(D28=$B$6,0,VLOOKUP(E28,'Life (2021)'!A28:D138,4)))</f>
        <v/>
      </c>
      <c r="G28" s="3" t="str">
        <f t="shared" si="8"/>
        <v/>
      </c>
      <c r="H28" s="3" t="str">
        <f t="shared" si="9"/>
        <v/>
      </c>
      <c r="I28" s="3" t="str">
        <f t="shared" si="0"/>
        <v/>
      </c>
      <c r="J28" s="3" t="str">
        <f t="shared" si="1"/>
        <v/>
      </c>
      <c r="K28" s="5" t="str">
        <f t="shared" si="2"/>
        <v/>
      </c>
      <c r="L28" s="3" t="str">
        <f t="shared" si="3"/>
        <v/>
      </c>
      <c r="M28" s="3" t="str">
        <f t="shared" si="4"/>
        <v/>
      </c>
      <c r="N28" s="3" t="str">
        <f t="shared" si="5"/>
        <v/>
      </c>
      <c r="O28" s="3" t="str">
        <f t="shared" si="6"/>
        <v/>
      </c>
      <c r="P28" s="3" t="str">
        <f t="shared" si="10"/>
        <v/>
      </c>
      <c r="Q28" s="3" t="str">
        <f t="shared" si="11"/>
        <v/>
      </c>
    </row>
    <row r="29" spans="1:17" x14ac:dyDescent="0.3">
      <c r="D29" s="3" t="str">
        <f t="shared" si="12"/>
        <v/>
      </c>
      <c r="E29" s="3" t="str">
        <f t="shared" si="7"/>
        <v/>
      </c>
      <c r="F29" s="3" t="str">
        <f>IF(D29="","",IF(D29=$B$6,0,VLOOKUP(E29,'Life (2021)'!A29:D139,4)))</f>
        <v/>
      </c>
      <c r="G29" s="3" t="str">
        <f t="shared" si="8"/>
        <v/>
      </c>
      <c r="H29" s="3" t="str">
        <f t="shared" si="9"/>
        <v/>
      </c>
      <c r="I29" s="3" t="str">
        <f t="shared" si="0"/>
        <v/>
      </c>
      <c r="J29" s="3" t="str">
        <f t="shared" si="1"/>
        <v/>
      </c>
      <c r="K29" s="5" t="str">
        <f t="shared" si="2"/>
        <v/>
      </c>
      <c r="L29" s="3" t="str">
        <f t="shared" si="3"/>
        <v/>
      </c>
      <c r="M29" s="3" t="str">
        <f t="shared" si="4"/>
        <v/>
      </c>
      <c r="N29" s="3" t="str">
        <f t="shared" si="5"/>
        <v/>
      </c>
      <c r="O29" s="3" t="str">
        <f t="shared" si="6"/>
        <v/>
      </c>
      <c r="P29" s="3" t="str">
        <f t="shared" si="10"/>
        <v/>
      </c>
      <c r="Q29" s="3" t="str">
        <f t="shared" si="11"/>
        <v/>
      </c>
    </row>
    <row r="30" spans="1:17" x14ac:dyDescent="0.3">
      <c r="D30" s="3" t="str">
        <f t="shared" si="12"/>
        <v/>
      </c>
      <c r="E30" s="3" t="str">
        <f t="shared" si="7"/>
        <v/>
      </c>
      <c r="F30" s="3" t="str">
        <f>IF(D30="","",IF(D30=$B$6,0,VLOOKUP(E30,'Life (2021)'!A30:D140,4)))</f>
        <v/>
      </c>
      <c r="G30" s="3" t="str">
        <f t="shared" si="8"/>
        <v/>
      </c>
      <c r="H30" s="3" t="str">
        <f t="shared" si="9"/>
        <v/>
      </c>
      <c r="I30" s="3" t="str">
        <f t="shared" si="0"/>
        <v/>
      </c>
      <c r="J30" s="3" t="str">
        <f t="shared" si="1"/>
        <v/>
      </c>
      <c r="K30" s="5" t="str">
        <f t="shared" si="2"/>
        <v/>
      </c>
      <c r="L30" s="3" t="str">
        <f t="shared" si="3"/>
        <v/>
      </c>
      <c r="M30" s="3" t="str">
        <f t="shared" si="4"/>
        <v/>
      </c>
      <c r="N30" s="3" t="str">
        <f t="shared" si="5"/>
        <v/>
      </c>
      <c r="O30" s="3" t="str">
        <f t="shared" si="6"/>
        <v/>
      </c>
      <c r="P30" s="3" t="str">
        <f t="shared" si="10"/>
        <v/>
      </c>
      <c r="Q30" s="3" t="str">
        <f t="shared" si="11"/>
        <v/>
      </c>
    </row>
    <row r="31" spans="1:17" x14ac:dyDescent="0.3">
      <c r="D31" s="3" t="str">
        <f t="shared" si="12"/>
        <v/>
      </c>
      <c r="E31" s="3" t="str">
        <f t="shared" si="7"/>
        <v/>
      </c>
      <c r="F31" s="3" t="str">
        <f>IF(D31="","",IF(D31=$B$6,0,VLOOKUP(E31,'Life (2021)'!A31:D141,4)))</f>
        <v/>
      </c>
      <c r="G31" s="3" t="str">
        <f t="shared" si="8"/>
        <v/>
      </c>
      <c r="H31" s="3" t="str">
        <f t="shared" si="9"/>
        <v/>
      </c>
      <c r="I31" s="3" t="str">
        <f t="shared" si="0"/>
        <v/>
      </c>
      <c r="J31" s="3" t="str">
        <f t="shared" si="1"/>
        <v/>
      </c>
      <c r="K31" s="5" t="str">
        <f t="shared" si="2"/>
        <v/>
      </c>
      <c r="L31" s="3" t="str">
        <f t="shared" si="3"/>
        <v/>
      </c>
      <c r="M31" s="3" t="str">
        <f t="shared" si="4"/>
        <v/>
      </c>
      <c r="N31" s="3" t="str">
        <f t="shared" si="5"/>
        <v/>
      </c>
      <c r="O31" s="3" t="str">
        <f t="shared" si="6"/>
        <v/>
      </c>
      <c r="P31" s="3" t="str">
        <f t="shared" si="10"/>
        <v/>
      </c>
      <c r="Q31" s="3" t="str">
        <f t="shared" si="11"/>
        <v/>
      </c>
    </row>
    <row r="32" spans="1:17" x14ac:dyDescent="0.3">
      <c r="D32" s="3" t="str">
        <f t="shared" si="12"/>
        <v/>
      </c>
      <c r="E32" s="3" t="str">
        <f t="shared" si="7"/>
        <v/>
      </c>
      <c r="F32" s="3" t="str">
        <f>IF(D32="","",IF(D32=$B$6,0,VLOOKUP(E32,'Life (2021)'!A32:D142,4)))</f>
        <v/>
      </c>
      <c r="G32" s="3" t="str">
        <f t="shared" si="8"/>
        <v/>
      </c>
      <c r="H32" s="3" t="str">
        <f t="shared" si="9"/>
        <v/>
      </c>
      <c r="I32" s="3" t="str">
        <f t="shared" si="0"/>
        <v/>
      </c>
      <c r="J32" s="3" t="str">
        <f t="shared" si="1"/>
        <v/>
      </c>
      <c r="K32" s="5" t="str">
        <f t="shared" si="2"/>
        <v/>
      </c>
      <c r="L32" s="3" t="str">
        <f t="shared" si="3"/>
        <v/>
      </c>
      <c r="M32" s="3" t="str">
        <f t="shared" si="4"/>
        <v/>
      </c>
      <c r="N32" s="3" t="str">
        <f t="shared" si="5"/>
        <v/>
      </c>
      <c r="O32" s="3" t="str">
        <f t="shared" si="6"/>
        <v/>
      </c>
      <c r="P32" s="3" t="str">
        <f t="shared" si="10"/>
        <v/>
      </c>
      <c r="Q32" s="3" t="str">
        <f t="shared" si="11"/>
        <v/>
      </c>
    </row>
    <row r="33" spans="4:17" x14ac:dyDescent="0.3">
      <c r="D33" s="3" t="str">
        <f t="shared" si="12"/>
        <v/>
      </c>
      <c r="E33" s="3" t="str">
        <f t="shared" si="7"/>
        <v/>
      </c>
      <c r="F33" s="3" t="str">
        <f>IF(D33="","",IF(D33=$B$6,0,VLOOKUP(E33,'Life (2021)'!A33:D143,4)))</f>
        <v/>
      </c>
      <c r="G33" s="3" t="str">
        <f t="shared" si="8"/>
        <v/>
      </c>
      <c r="H33" s="3" t="str">
        <f t="shared" si="9"/>
        <v/>
      </c>
      <c r="I33" s="3" t="str">
        <f t="shared" si="0"/>
        <v/>
      </c>
      <c r="J33" s="3" t="str">
        <f t="shared" si="1"/>
        <v/>
      </c>
      <c r="K33" s="5" t="str">
        <f t="shared" si="2"/>
        <v/>
      </c>
      <c r="L33" s="3" t="str">
        <f t="shared" si="3"/>
        <v/>
      </c>
      <c r="M33" s="3" t="str">
        <f t="shared" si="4"/>
        <v/>
      </c>
      <c r="N33" s="3" t="str">
        <f t="shared" si="5"/>
        <v/>
      </c>
      <c r="O33" s="3" t="str">
        <f t="shared" si="6"/>
        <v/>
      </c>
      <c r="P33" s="3" t="str">
        <f t="shared" si="10"/>
        <v/>
      </c>
      <c r="Q33" s="3" t="str">
        <f t="shared" si="11"/>
        <v/>
      </c>
    </row>
    <row r="34" spans="4:17" x14ac:dyDescent="0.3">
      <c r="D34" s="3" t="str">
        <f t="shared" si="12"/>
        <v/>
      </c>
      <c r="E34" s="3" t="str">
        <f t="shared" si="7"/>
        <v/>
      </c>
      <c r="F34" s="3" t="str">
        <f>IF(D34="","",IF(D34=$B$6,0,VLOOKUP(E34,'Life (2021)'!A34:D144,4)))</f>
        <v/>
      </c>
      <c r="G34" s="3" t="str">
        <f t="shared" si="8"/>
        <v/>
      </c>
      <c r="H34" s="3" t="str">
        <f t="shared" si="9"/>
        <v/>
      </c>
      <c r="I34" s="3" t="str">
        <f t="shared" si="0"/>
        <v/>
      </c>
      <c r="J34" s="3" t="str">
        <f t="shared" si="1"/>
        <v/>
      </c>
      <c r="K34" s="5" t="str">
        <f t="shared" si="2"/>
        <v/>
      </c>
      <c r="L34" s="3" t="str">
        <f t="shared" si="3"/>
        <v/>
      </c>
      <c r="M34" s="3" t="str">
        <f t="shared" si="4"/>
        <v/>
      </c>
      <c r="N34" s="3" t="str">
        <f t="shared" si="5"/>
        <v/>
      </c>
      <c r="O34" s="3" t="str">
        <f t="shared" si="6"/>
        <v/>
      </c>
      <c r="P34" s="3" t="str">
        <f t="shared" si="10"/>
        <v/>
      </c>
      <c r="Q34" s="3" t="str">
        <f t="shared" si="11"/>
        <v/>
      </c>
    </row>
    <row r="35" spans="4:17" x14ac:dyDescent="0.3">
      <c r="D35" s="3" t="str">
        <f t="shared" si="12"/>
        <v/>
      </c>
      <c r="E35" s="3" t="str">
        <f t="shared" si="7"/>
        <v/>
      </c>
      <c r="F35" s="3" t="str">
        <f>IF(D35="","",IF(D35=$B$6,0,VLOOKUP(E35,'Life (2021)'!A35:D145,4)))</f>
        <v/>
      </c>
      <c r="G35" s="3" t="str">
        <f t="shared" si="8"/>
        <v/>
      </c>
      <c r="H35" s="3" t="str">
        <f t="shared" si="9"/>
        <v/>
      </c>
      <c r="I35" s="3" t="str">
        <f t="shared" si="0"/>
        <v/>
      </c>
      <c r="J35" s="3" t="str">
        <f t="shared" si="1"/>
        <v/>
      </c>
      <c r="K35" s="5" t="str">
        <f t="shared" si="2"/>
        <v/>
      </c>
      <c r="L35" s="3" t="str">
        <f t="shared" si="3"/>
        <v/>
      </c>
      <c r="M35" s="3" t="str">
        <f t="shared" si="4"/>
        <v/>
      </c>
      <c r="N35" s="3" t="str">
        <f t="shared" si="5"/>
        <v/>
      </c>
      <c r="O35" s="3" t="str">
        <f t="shared" si="6"/>
        <v/>
      </c>
      <c r="P35" s="3" t="str">
        <f t="shared" si="10"/>
        <v/>
      </c>
      <c r="Q35" s="3" t="str">
        <f t="shared" si="11"/>
        <v/>
      </c>
    </row>
    <row r="36" spans="4:17" x14ac:dyDescent="0.3">
      <c r="D36" s="3" t="str">
        <f t="shared" si="12"/>
        <v/>
      </c>
      <c r="E36" s="3" t="str">
        <f t="shared" si="7"/>
        <v/>
      </c>
      <c r="F36" s="3" t="str">
        <f>IF(D36="","",IF(D36=$B$6,0,VLOOKUP(E36,'Life (2021)'!A36:D146,4)))</f>
        <v/>
      </c>
      <c r="G36" s="3" t="str">
        <f t="shared" si="8"/>
        <v/>
      </c>
      <c r="H36" s="3" t="str">
        <f t="shared" si="9"/>
        <v/>
      </c>
      <c r="I36" s="3" t="str">
        <f t="shared" si="0"/>
        <v/>
      </c>
      <c r="J36" s="3" t="str">
        <f t="shared" si="1"/>
        <v/>
      </c>
      <c r="K36" s="5" t="str">
        <f t="shared" si="2"/>
        <v/>
      </c>
      <c r="L36" s="3" t="str">
        <f t="shared" si="3"/>
        <v/>
      </c>
      <c r="M36" s="3" t="str">
        <f t="shared" si="4"/>
        <v/>
      </c>
      <c r="N36" s="3" t="str">
        <f t="shared" si="5"/>
        <v/>
      </c>
      <c r="O36" s="3" t="str">
        <f t="shared" si="6"/>
        <v/>
      </c>
      <c r="P36" s="3" t="str">
        <f t="shared" si="10"/>
        <v/>
      </c>
      <c r="Q36" s="3" t="str">
        <f t="shared" si="11"/>
        <v/>
      </c>
    </row>
    <row r="37" spans="4:17" x14ac:dyDescent="0.3">
      <c r="D37" s="3" t="str">
        <f t="shared" si="12"/>
        <v/>
      </c>
      <c r="E37" s="3" t="str">
        <f t="shared" si="7"/>
        <v/>
      </c>
      <c r="F37" s="3" t="str">
        <f>IF(D37="","",IF(D37=$B$6,0,VLOOKUP(E37,'Life (2021)'!A37:D147,4)))</f>
        <v/>
      </c>
      <c r="G37" s="3" t="str">
        <f t="shared" si="8"/>
        <v/>
      </c>
      <c r="H37" s="3" t="str">
        <f t="shared" si="9"/>
        <v/>
      </c>
      <c r="I37" s="3" t="str">
        <f t="shared" si="0"/>
        <v/>
      </c>
      <c r="J37" s="3" t="str">
        <f t="shared" si="1"/>
        <v/>
      </c>
      <c r="K37" s="5" t="str">
        <f t="shared" si="2"/>
        <v/>
      </c>
      <c r="L37" s="3" t="str">
        <f t="shared" si="3"/>
        <v/>
      </c>
      <c r="M37" s="3" t="str">
        <f t="shared" si="4"/>
        <v/>
      </c>
      <c r="N37" s="3" t="str">
        <f t="shared" si="5"/>
        <v/>
      </c>
      <c r="O37" s="3" t="str">
        <f t="shared" si="6"/>
        <v/>
      </c>
      <c r="P37" s="3" t="str">
        <f t="shared" si="10"/>
        <v/>
      </c>
      <c r="Q37" s="3" t="str">
        <f t="shared" si="11"/>
        <v/>
      </c>
    </row>
    <row r="38" spans="4:17" x14ac:dyDescent="0.3">
      <c r="D38" s="3" t="str">
        <f t="shared" si="12"/>
        <v/>
      </c>
      <c r="E38" s="3" t="str">
        <f t="shared" si="7"/>
        <v/>
      </c>
      <c r="F38" s="3" t="str">
        <f>IF(D38="","",IF(D38=$B$6,0,VLOOKUP(E38,'Life (2021)'!A38:D148,4)))</f>
        <v/>
      </c>
      <c r="G38" s="3" t="str">
        <f t="shared" si="8"/>
        <v/>
      </c>
      <c r="H38" s="3" t="str">
        <f t="shared" si="9"/>
        <v/>
      </c>
      <c r="I38" s="3" t="str">
        <f t="shared" si="0"/>
        <v/>
      </c>
      <c r="J38" s="3" t="str">
        <f t="shared" si="1"/>
        <v/>
      </c>
      <c r="K38" s="5" t="str">
        <f t="shared" si="2"/>
        <v/>
      </c>
      <c r="L38" s="3" t="str">
        <f t="shared" si="3"/>
        <v/>
      </c>
      <c r="M38" s="3" t="str">
        <f t="shared" si="4"/>
        <v/>
      </c>
      <c r="N38" s="3" t="str">
        <f t="shared" si="5"/>
        <v/>
      </c>
      <c r="O38" s="3" t="str">
        <f t="shared" si="6"/>
        <v/>
      </c>
      <c r="P38" s="3" t="str">
        <f t="shared" si="10"/>
        <v/>
      </c>
      <c r="Q38" s="3" t="str">
        <f t="shared" si="11"/>
        <v/>
      </c>
    </row>
    <row r="39" spans="4:17" x14ac:dyDescent="0.3">
      <c r="D39" s="3" t="str">
        <f t="shared" si="12"/>
        <v/>
      </c>
      <c r="E39" s="3" t="str">
        <f t="shared" si="7"/>
        <v/>
      </c>
      <c r="F39" s="3" t="str">
        <f>IF(D39="","",IF(D39=$B$6,0,VLOOKUP(E39,'Life (2021)'!A39:D149,4)))</f>
        <v/>
      </c>
      <c r="G39" s="3" t="str">
        <f t="shared" si="8"/>
        <v/>
      </c>
      <c r="H39" s="3" t="str">
        <f t="shared" si="9"/>
        <v/>
      </c>
      <c r="I39" s="3" t="str">
        <f t="shared" si="0"/>
        <v/>
      </c>
      <c r="J39" s="3" t="str">
        <f t="shared" si="1"/>
        <v/>
      </c>
      <c r="K39" s="5" t="str">
        <f t="shared" si="2"/>
        <v/>
      </c>
      <c r="L39" s="3" t="str">
        <f t="shared" si="3"/>
        <v/>
      </c>
      <c r="M39" s="3" t="str">
        <f t="shared" si="4"/>
        <v/>
      </c>
      <c r="N39" s="3" t="str">
        <f t="shared" si="5"/>
        <v/>
      </c>
      <c r="O39" s="3" t="str">
        <f t="shared" si="6"/>
        <v/>
      </c>
      <c r="P39" s="3" t="str">
        <f t="shared" si="10"/>
        <v/>
      </c>
      <c r="Q39" s="3" t="str">
        <f t="shared" si="11"/>
        <v/>
      </c>
    </row>
    <row r="40" spans="4:17" x14ac:dyDescent="0.3">
      <c r="D40" s="3" t="str">
        <f t="shared" si="12"/>
        <v/>
      </c>
      <c r="E40" s="3" t="str">
        <f t="shared" si="7"/>
        <v/>
      </c>
      <c r="F40" s="3" t="str">
        <f>IF(D40="","",IF(D40=$B$6,0,VLOOKUP(E40,'Life (2021)'!A40:D150,4)))</f>
        <v/>
      </c>
      <c r="G40" s="3" t="str">
        <f t="shared" si="8"/>
        <v/>
      </c>
      <c r="H40" s="3" t="str">
        <f t="shared" si="9"/>
        <v/>
      </c>
      <c r="I40" s="3" t="str">
        <f t="shared" si="0"/>
        <v/>
      </c>
      <c r="J40" s="3" t="str">
        <f t="shared" si="1"/>
        <v/>
      </c>
      <c r="K40" s="5" t="str">
        <f t="shared" si="2"/>
        <v/>
      </c>
      <c r="L40" s="3" t="str">
        <f t="shared" si="3"/>
        <v/>
      </c>
      <c r="M40" s="3" t="str">
        <f t="shared" si="4"/>
        <v/>
      </c>
      <c r="N40" s="3" t="str">
        <f t="shared" si="5"/>
        <v/>
      </c>
      <c r="O40" s="3" t="str">
        <f t="shared" si="6"/>
        <v/>
      </c>
      <c r="P40" s="3" t="str">
        <f t="shared" si="10"/>
        <v/>
      </c>
      <c r="Q40" s="3" t="str">
        <f t="shared" si="11"/>
        <v/>
      </c>
    </row>
    <row r="41" spans="4:17" x14ac:dyDescent="0.3">
      <c r="D41" s="3" t="str">
        <f t="shared" si="12"/>
        <v/>
      </c>
      <c r="E41" s="3" t="str">
        <f t="shared" si="7"/>
        <v/>
      </c>
      <c r="F41" s="3" t="str">
        <f>IF(D41="","",IF(D41=$B$6,0,VLOOKUP(E41,'Life (2021)'!A41:D151,4)))</f>
        <v/>
      </c>
      <c r="G41" s="3" t="str">
        <f t="shared" si="8"/>
        <v/>
      </c>
      <c r="H41" s="3" t="str">
        <f t="shared" si="9"/>
        <v/>
      </c>
      <c r="I41" s="3" t="str">
        <f t="shared" si="0"/>
        <v/>
      </c>
      <c r="J41" s="3" t="str">
        <f t="shared" si="1"/>
        <v/>
      </c>
      <c r="K41" s="5" t="str">
        <f t="shared" si="2"/>
        <v/>
      </c>
      <c r="L41" s="3" t="str">
        <f t="shared" si="3"/>
        <v/>
      </c>
      <c r="M41" s="3" t="str">
        <f t="shared" si="4"/>
        <v/>
      </c>
      <c r="N41" s="3" t="str">
        <f t="shared" si="5"/>
        <v/>
      </c>
      <c r="O41" s="3" t="str">
        <f t="shared" si="6"/>
        <v/>
      </c>
      <c r="P41" s="3" t="str">
        <f t="shared" si="10"/>
        <v/>
      </c>
      <c r="Q41" s="3" t="str">
        <f t="shared" si="11"/>
        <v/>
      </c>
    </row>
    <row r="42" spans="4:17" x14ac:dyDescent="0.3">
      <c r="D42" s="3" t="str">
        <f t="shared" si="12"/>
        <v/>
      </c>
      <c r="E42" s="3" t="str">
        <f t="shared" si="7"/>
        <v/>
      </c>
      <c r="F42" s="3" t="str">
        <f>IF(D42="","",IF(D42=$B$6,0,VLOOKUP(E42,'Life (2021)'!A42:D152,4)))</f>
        <v/>
      </c>
      <c r="G42" s="3" t="str">
        <f t="shared" si="8"/>
        <v/>
      </c>
      <c r="H42" s="3" t="str">
        <f t="shared" si="9"/>
        <v/>
      </c>
      <c r="I42" s="3" t="str">
        <f t="shared" si="0"/>
        <v/>
      </c>
      <c r="J42" s="3" t="str">
        <f t="shared" si="1"/>
        <v/>
      </c>
      <c r="K42" s="5" t="str">
        <f t="shared" si="2"/>
        <v/>
      </c>
      <c r="L42" s="3" t="str">
        <f t="shared" si="3"/>
        <v/>
      </c>
      <c r="M42" s="3" t="str">
        <f t="shared" si="4"/>
        <v/>
      </c>
      <c r="N42" s="3" t="str">
        <f t="shared" si="5"/>
        <v/>
      </c>
      <c r="O42" s="3" t="str">
        <f t="shared" si="6"/>
        <v/>
      </c>
      <c r="P42" s="3" t="str">
        <f t="shared" si="10"/>
        <v/>
      </c>
      <c r="Q42" s="3" t="str">
        <f t="shared" si="11"/>
        <v/>
      </c>
    </row>
    <row r="43" spans="4:17" x14ac:dyDescent="0.3">
      <c r="D43" s="3" t="str">
        <f t="shared" si="12"/>
        <v/>
      </c>
      <c r="E43" s="3" t="str">
        <f t="shared" si="7"/>
        <v/>
      </c>
      <c r="F43" s="3" t="str">
        <f>IF(D43="","",IF(D43=$B$6,0,VLOOKUP(E43,'Life (2021)'!A43:D153,4)))</f>
        <v/>
      </c>
      <c r="G43" s="3" t="str">
        <f t="shared" si="8"/>
        <v/>
      </c>
      <c r="H43" s="3" t="str">
        <f t="shared" si="9"/>
        <v/>
      </c>
      <c r="I43" s="3" t="str">
        <f t="shared" si="0"/>
        <v/>
      </c>
      <c r="J43" s="3" t="str">
        <f t="shared" si="1"/>
        <v/>
      </c>
      <c r="K43" s="5" t="str">
        <f t="shared" si="2"/>
        <v/>
      </c>
      <c r="L43" s="3" t="str">
        <f t="shared" si="3"/>
        <v/>
      </c>
      <c r="M43" s="3" t="str">
        <f t="shared" si="4"/>
        <v/>
      </c>
      <c r="N43" s="3" t="str">
        <f t="shared" si="5"/>
        <v/>
      </c>
      <c r="O43" s="3" t="str">
        <f t="shared" si="6"/>
        <v/>
      </c>
      <c r="P43" s="3" t="str">
        <f t="shared" si="10"/>
        <v/>
      </c>
      <c r="Q43" s="3" t="str">
        <f t="shared" si="11"/>
        <v/>
      </c>
    </row>
    <row r="44" spans="4:17" x14ac:dyDescent="0.3">
      <c r="D44" s="3" t="str">
        <f t="shared" si="12"/>
        <v/>
      </c>
      <c r="E44" s="3" t="str">
        <f t="shared" si="7"/>
        <v/>
      </c>
      <c r="F44" s="3" t="str">
        <f>IF(D44="","",IF(D44=$B$6,0,VLOOKUP(E44,'Life (2021)'!A44:D154,4)))</f>
        <v/>
      </c>
      <c r="G44" s="3" t="str">
        <f t="shared" si="8"/>
        <v/>
      </c>
      <c r="H44" s="3" t="str">
        <f t="shared" si="9"/>
        <v/>
      </c>
      <c r="I44" s="3" t="str">
        <f t="shared" si="0"/>
        <v/>
      </c>
      <c r="J44" s="3" t="str">
        <f t="shared" si="1"/>
        <v/>
      </c>
      <c r="K44" s="5" t="str">
        <f t="shared" si="2"/>
        <v/>
      </c>
      <c r="L44" s="3" t="str">
        <f t="shared" si="3"/>
        <v/>
      </c>
      <c r="M44" s="3" t="str">
        <f t="shared" si="4"/>
        <v/>
      </c>
      <c r="N44" s="3" t="str">
        <f t="shared" si="5"/>
        <v/>
      </c>
      <c r="O44" s="3" t="str">
        <f t="shared" si="6"/>
        <v/>
      </c>
      <c r="P44" s="3" t="str">
        <f t="shared" si="10"/>
        <v/>
      </c>
      <c r="Q44" s="3" t="str">
        <f t="shared" si="11"/>
        <v/>
      </c>
    </row>
    <row r="45" spans="4:17" x14ac:dyDescent="0.3">
      <c r="D45" s="3" t="str">
        <f t="shared" si="12"/>
        <v/>
      </c>
      <c r="E45" s="3" t="str">
        <f t="shared" si="7"/>
        <v/>
      </c>
      <c r="F45" s="3" t="str">
        <f>IF(D45="","",IF(D45=$B$6,0,VLOOKUP(E45,'Life (2021)'!A45:D155,4)))</f>
        <v/>
      </c>
      <c r="G45" s="3" t="str">
        <f t="shared" si="8"/>
        <v/>
      </c>
      <c r="H45" s="3" t="str">
        <f t="shared" si="9"/>
        <v/>
      </c>
      <c r="I45" s="3" t="str">
        <f t="shared" si="0"/>
        <v/>
      </c>
      <c r="J45" s="3" t="str">
        <f t="shared" si="1"/>
        <v/>
      </c>
      <c r="K45" s="5" t="str">
        <f t="shared" si="2"/>
        <v/>
      </c>
      <c r="L45" s="3" t="str">
        <f t="shared" si="3"/>
        <v/>
      </c>
      <c r="M45" s="3" t="str">
        <f t="shared" si="4"/>
        <v/>
      </c>
      <c r="N45" s="3" t="str">
        <f t="shared" si="5"/>
        <v/>
      </c>
      <c r="O45" s="3" t="str">
        <f t="shared" si="6"/>
        <v/>
      </c>
      <c r="P45" s="3" t="str">
        <f t="shared" si="10"/>
        <v/>
      </c>
      <c r="Q45" s="3" t="str">
        <f t="shared" si="11"/>
        <v/>
      </c>
    </row>
    <row r="46" spans="4:17" x14ac:dyDescent="0.3">
      <c r="D46" s="3" t="str">
        <f t="shared" si="12"/>
        <v/>
      </c>
      <c r="E46" s="3" t="str">
        <f t="shared" si="7"/>
        <v/>
      </c>
      <c r="F46" s="3" t="str">
        <f>IF(D46="","",IF(D46=$B$6,0,VLOOKUP(E46,'Life (2021)'!A46:D156,4)))</f>
        <v/>
      </c>
      <c r="G46" s="3" t="str">
        <f t="shared" si="8"/>
        <v/>
      </c>
      <c r="H46" s="3" t="str">
        <f t="shared" si="9"/>
        <v/>
      </c>
      <c r="I46" s="3" t="str">
        <f t="shared" si="0"/>
        <v/>
      </c>
      <c r="J46" s="3" t="str">
        <f t="shared" si="1"/>
        <v/>
      </c>
      <c r="K46" s="5" t="str">
        <f t="shared" si="2"/>
        <v/>
      </c>
      <c r="L46" s="3" t="str">
        <f t="shared" si="3"/>
        <v/>
      </c>
      <c r="M46" s="3" t="str">
        <f t="shared" si="4"/>
        <v/>
      </c>
      <c r="N46" s="3" t="str">
        <f t="shared" si="5"/>
        <v/>
      </c>
      <c r="O46" s="3" t="str">
        <f t="shared" si="6"/>
        <v/>
      </c>
      <c r="P46" s="3" t="str">
        <f t="shared" si="10"/>
        <v/>
      </c>
      <c r="Q46" s="3" t="str">
        <f t="shared" si="11"/>
        <v/>
      </c>
    </row>
    <row r="47" spans="4:17" x14ac:dyDescent="0.3">
      <c r="D47" s="3" t="str">
        <f t="shared" si="12"/>
        <v/>
      </c>
      <c r="E47" s="3" t="str">
        <f t="shared" si="7"/>
        <v/>
      </c>
      <c r="F47" s="3" t="str">
        <f>IF(D47="","",IF(D47=$B$6,0,VLOOKUP(E47,'Life (2021)'!A47:D157,4)))</f>
        <v/>
      </c>
      <c r="G47" s="3" t="str">
        <f t="shared" si="8"/>
        <v/>
      </c>
      <c r="H47" s="3" t="str">
        <f t="shared" si="9"/>
        <v/>
      </c>
      <c r="I47" s="3" t="str">
        <f t="shared" si="0"/>
        <v/>
      </c>
      <c r="J47" s="3" t="str">
        <f t="shared" si="1"/>
        <v/>
      </c>
      <c r="K47" s="5" t="str">
        <f t="shared" si="2"/>
        <v/>
      </c>
      <c r="L47" s="3" t="str">
        <f t="shared" si="3"/>
        <v/>
      </c>
      <c r="M47" s="3" t="str">
        <f t="shared" si="4"/>
        <v/>
      </c>
      <c r="N47" s="3" t="str">
        <f t="shared" si="5"/>
        <v/>
      </c>
      <c r="O47" s="3" t="str">
        <f t="shared" si="6"/>
        <v/>
      </c>
      <c r="P47" s="3" t="str">
        <f t="shared" si="10"/>
        <v/>
      </c>
      <c r="Q47" s="3" t="str">
        <f t="shared" si="11"/>
        <v/>
      </c>
    </row>
    <row r="48" spans="4:17" x14ac:dyDescent="0.3">
      <c r="D48" s="3" t="str">
        <f t="shared" si="12"/>
        <v/>
      </c>
      <c r="E48" s="3" t="str">
        <f t="shared" si="7"/>
        <v/>
      </c>
      <c r="F48" s="3" t="str">
        <f>IF(D48="","",IF(D48=$B$6,0,VLOOKUP(E48,'Life (2021)'!A48:D158,4)))</f>
        <v/>
      </c>
      <c r="G48" s="3" t="str">
        <f t="shared" si="8"/>
        <v/>
      </c>
      <c r="H48" s="3" t="str">
        <f t="shared" si="9"/>
        <v/>
      </c>
      <c r="I48" s="3" t="str">
        <f t="shared" si="0"/>
        <v/>
      </c>
      <c r="J48" s="3" t="str">
        <f t="shared" si="1"/>
        <v/>
      </c>
      <c r="K48" s="5" t="str">
        <f t="shared" si="2"/>
        <v/>
      </c>
      <c r="L48" s="3" t="str">
        <f t="shared" si="3"/>
        <v/>
      </c>
      <c r="M48" s="3" t="str">
        <f t="shared" si="4"/>
        <v/>
      </c>
      <c r="N48" s="3" t="str">
        <f t="shared" si="5"/>
        <v/>
      </c>
      <c r="O48" s="3" t="str">
        <f t="shared" si="6"/>
        <v/>
      </c>
      <c r="P48" s="3" t="str">
        <f t="shared" si="10"/>
        <v/>
      </c>
      <c r="Q48" s="3" t="str">
        <f t="shared" si="11"/>
        <v/>
      </c>
    </row>
    <row r="49" spans="4:17" x14ac:dyDescent="0.3">
      <c r="D49" s="3" t="str">
        <f t="shared" si="12"/>
        <v/>
      </c>
      <c r="E49" s="3" t="str">
        <f t="shared" si="7"/>
        <v/>
      </c>
      <c r="F49" s="3" t="str">
        <f>IF(D49="","",IF(D49=$B$6,0,VLOOKUP(E49,'Life (2021)'!A49:D159,4)))</f>
        <v/>
      </c>
      <c r="G49" s="3" t="str">
        <f t="shared" si="8"/>
        <v/>
      </c>
      <c r="H49" s="3" t="str">
        <f t="shared" si="9"/>
        <v/>
      </c>
      <c r="I49" s="3" t="str">
        <f t="shared" si="0"/>
        <v/>
      </c>
      <c r="J49" s="3" t="str">
        <f t="shared" si="1"/>
        <v/>
      </c>
      <c r="K49" s="5" t="str">
        <f t="shared" si="2"/>
        <v/>
      </c>
      <c r="L49" s="3" t="str">
        <f t="shared" si="3"/>
        <v/>
      </c>
      <c r="M49" s="3" t="str">
        <f t="shared" si="4"/>
        <v/>
      </c>
      <c r="N49" s="3" t="str">
        <f t="shared" si="5"/>
        <v/>
      </c>
      <c r="O49" s="3" t="str">
        <f t="shared" si="6"/>
        <v/>
      </c>
      <c r="P49" s="3" t="str">
        <f t="shared" si="10"/>
        <v/>
      </c>
      <c r="Q49" s="3" t="str">
        <f t="shared" si="11"/>
        <v/>
      </c>
    </row>
    <row r="50" spans="4:17" x14ac:dyDescent="0.3">
      <c r="D50" s="3" t="str">
        <f t="shared" si="12"/>
        <v/>
      </c>
      <c r="E50" s="3" t="str">
        <f t="shared" si="7"/>
        <v/>
      </c>
      <c r="F50" s="3" t="str">
        <f>IF(D50="","",IF(D50=$B$6,0,VLOOKUP(E50,'Life (2021)'!A50:D160,4)))</f>
        <v/>
      </c>
      <c r="G50" s="3" t="str">
        <f t="shared" si="8"/>
        <v/>
      </c>
      <c r="H50" s="3" t="str">
        <f t="shared" si="9"/>
        <v/>
      </c>
      <c r="I50" s="3" t="str">
        <f t="shared" si="0"/>
        <v/>
      </c>
      <c r="J50" s="3" t="str">
        <f t="shared" si="1"/>
        <v/>
      </c>
      <c r="K50" s="5" t="str">
        <f t="shared" si="2"/>
        <v/>
      </c>
      <c r="L50" s="3" t="str">
        <f t="shared" si="3"/>
        <v/>
      </c>
      <c r="M50" s="3" t="str">
        <f t="shared" si="4"/>
        <v/>
      </c>
      <c r="N50" s="3" t="str">
        <f t="shared" si="5"/>
        <v/>
      </c>
      <c r="O50" s="3" t="str">
        <f t="shared" si="6"/>
        <v/>
      </c>
      <c r="P50" s="3" t="str">
        <f t="shared" si="10"/>
        <v/>
      </c>
      <c r="Q50" s="3" t="str">
        <f t="shared" si="11"/>
        <v/>
      </c>
    </row>
    <row r="51" spans="4:17" x14ac:dyDescent="0.3">
      <c r="D51" s="3" t="str">
        <f t="shared" si="12"/>
        <v/>
      </c>
      <c r="E51" s="3" t="str">
        <f t="shared" si="7"/>
        <v/>
      </c>
      <c r="F51" s="3" t="str">
        <f>IF(D51="","",IF(D51=$B$6,0,VLOOKUP(E51,'Life (2021)'!A51:D161,4)))</f>
        <v/>
      </c>
      <c r="G51" s="3" t="str">
        <f t="shared" si="8"/>
        <v/>
      </c>
      <c r="H51" s="3" t="str">
        <f t="shared" si="9"/>
        <v/>
      </c>
      <c r="I51" s="3" t="str">
        <f t="shared" si="0"/>
        <v/>
      </c>
      <c r="J51" s="3" t="str">
        <f t="shared" si="1"/>
        <v/>
      </c>
      <c r="K51" s="5" t="str">
        <f t="shared" si="2"/>
        <v/>
      </c>
      <c r="L51" s="3" t="str">
        <f t="shared" si="3"/>
        <v/>
      </c>
      <c r="M51" s="3" t="str">
        <f t="shared" si="4"/>
        <v/>
      </c>
      <c r="N51" s="3" t="str">
        <f t="shared" si="5"/>
        <v/>
      </c>
      <c r="O51" s="3" t="str">
        <f t="shared" si="6"/>
        <v/>
      </c>
      <c r="P51" s="3" t="str">
        <f t="shared" si="10"/>
        <v/>
      </c>
      <c r="Q51" s="3" t="str">
        <f t="shared" si="11"/>
        <v/>
      </c>
    </row>
    <row r="52" spans="4:17" x14ac:dyDescent="0.3">
      <c r="D52" s="3" t="str">
        <f t="shared" si="12"/>
        <v/>
      </c>
      <c r="E52" s="3" t="str">
        <f t="shared" si="7"/>
        <v/>
      </c>
      <c r="F52" s="3" t="str">
        <f>IF(D52="","",IF(D52=$B$6,0,VLOOKUP(E52,'Life (2021)'!A52:D162,4)))</f>
        <v/>
      </c>
      <c r="G52" s="3" t="str">
        <f t="shared" si="8"/>
        <v/>
      </c>
      <c r="H52" s="3" t="str">
        <f t="shared" si="9"/>
        <v/>
      </c>
      <c r="I52" s="3" t="str">
        <f t="shared" si="0"/>
        <v/>
      </c>
      <c r="J52" s="3" t="str">
        <f t="shared" si="1"/>
        <v/>
      </c>
      <c r="K52" s="5" t="str">
        <f t="shared" si="2"/>
        <v/>
      </c>
      <c r="L52" s="3" t="str">
        <f t="shared" si="3"/>
        <v/>
      </c>
      <c r="M52" s="3" t="str">
        <f t="shared" si="4"/>
        <v/>
      </c>
      <c r="N52" s="3" t="str">
        <f t="shared" si="5"/>
        <v/>
      </c>
      <c r="O52" s="3" t="str">
        <f t="shared" si="6"/>
        <v/>
      </c>
      <c r="P52" s="3" t="str">
        <f t="shared" si="10"/>
        <v/>
      </c>
      <c r="Q52" s="3" t="str">
        <f t="shared" si="11"/>
        <v/>
      </c>
    </row>
    <row r="53" spans="4:17" x14ac:dyDescent="0.3">
      <c r="D53" s="3" t="str">
        <f t="shared" si="12"/>
        <v/>
      </c>
      <c r="E53" s="3" t="str">
        <f t="shared" si="7"/>
        <v/>
      </c>
      <c r="F53" s="3" t="str">
        <f>IF(D53="","",IF(D53=$B$6,0,VLOOKUP(E53,'Life (2021)'!A53:D163,4)))</f>
        <v/>
      </c>
      <c r="G53" s="3" t="str">
        <f t="shared" si="8"/>
        <v/>
      </c>
      <c r="H53" s="3" t="str">
        <f t="shared" si="9"/>
        <v/>
      </c>
      <c r="I53" s="3" t="str">
        <f t="shared" si="0"/>
        <v/>
      </c>
      <c r="J53" s="3" t="str">
        <f t="shared" si="1"/>
        <v/>
      </c>
      <c r="K53" s="5" t="str">
        <f t="shared" si="2"/>
        <v/>
      </c>
      <c r="L53" s="3" t="str">
        <f t="shared" si="3"/>
        <v/>
      </c>
      <c r="M53" s="3" t="str">
        <f t="shared" si="4"/>
        <v/>
      </c>
      <c r="N53" s="3" t="str">
        <f t="shared" si="5"/>
        <v/>
      </c>
      <c r="O53" s="3" t="str">
        <f t="shared" si="6"/>
        <v/>
      </c>
      <c r="P53" s="3" t="str">
        <f t="shared" si="10"/>
        <v/>
      </c>
      <c r="Q53" s="3" t="str">
        <f t="shared" si="11"/>
        <v/>
      </c>
    </row>
    <row r="54" spans="4:17" x14ac:dyDescent="0.3">
      <c r="D54" s="3" t="str">
        <f t="shared" si="12"/>
        <v/>
      </c>
      <c r="E54" s="3" t="str">
        <f t="shared" si="7"/>
        <v/>
      </c>
      <c r="F54" s="3" t="str">
        <f>IF(D54="","",IF(D54=$B$6,0,VLOOKUP(E54,'Life (2021)'!A54:D164,4)))</f>
        <v/>
      </c>
      <c r="G54" s="3" t="str">
        <f t="shared" si="8"/>
        <v/>
      </c>
      <c r="H54" s="3" t="str">
        <f t="shared" si="9"/>
        <v/>
      </c>
      <c r="I54" s="3" t="str">
        <f t="shared" si="0"/>
        <v/>
      </c>
      <c r="J54" s="3" t="str">
        <f t="shared" si="1"/>
        <v/>
      </c>
      <c r="K54" s="5" t="str">
        <f t="shared" si="2"/>
        <v/>
      </c>
      <c r="L54" s="3" t="str">
        <f t="shared" si="3"/>
        <v/>
      </c>
      <c r="M54" s="3" t="str">
        <f t="shared" si="4"/>
        <v/>
      </c>
      <c r="N54" s="3" t="str">
        <f t="shared" si="5"/>
        <v/>
      </c>
      <c r="O54" s="3" t="str">
        <f t="shared" si="6"/>
        <v/>
      </c>
      <c r="P54" s="3" t="str">
        <f t="shared" si="10"/>
        <v/>
      </c>
      <c r="Q54" s="3" t="str">
        <f t="shared" si="11"/>
        <v/>
      </c>
    </row>
    <row r="55" spans="4:17" x14ac:dyDescent="0.3">
      <c r="D55" s="3" t="str">
        <f t="shared" si="12"/>
        <v/>
      </c>
      <c r="E55" s="3" t="str">
        <f t="shared" si="7"/>
        <v/>
      </c>
      <c r="F55" s="3" t="str">
        <f>IF(D55="","",IF(D55=$B$6,0,VLOOKUP(E55,'Life (2021)'!A55:D165,4)))</f>
        <v/>
      </c>
      <c r="G55" s="3" t="str">
        <f t="shared" si="8"/>
        <v/>
      </c>
      <c r="H55" s="3" t="str">
        <f t="shared" si="9"/>
        <v/>
      </c>
      <c r="I55" s="3" t="str">
        <f t="shared" si="0"/>
        <v/>
      </c>
      <c r="J55" s="3" t="str">
        <f t="shared" si="1"/>
        <v/>
      </c>
      <c r="K55" s="5" t="str">
        <f t="shared" si="2"/>
        <v/>
      </c>
      <c r="L55" s="3" t="str">
        <f t="shared" si="3"/>
        <v/>
      </c>
      <c r="M55" s="3" t="str">
        <f t="shared" si="4"/>
        <v/>
      </c>
      <c r="N55" s="3" t="str">
        <f t="shared" si="5"/>
        <v/>
      </c>
      <c r="O55" s="3" t="str">
        <f t="shared" si="6"/>
        <v/>
      </c>
      <c r="P55" s="3" t="str">
        <f t="shared" si="10"/>
        <v/>
      </c>
      <c r="Q55" s="3" t="str">
        <f t="shared" si="11"/>
        <v/>
      </c>
    </row>
    <row r="56" spans="4:17" x14ac:dyDescent="0.3">
      <c r="D56" s="3" t="str">
        <f t="shared" si="12"/>
        <v/>
      </c>
      <c r="E56" s="3" t="str">
        <f t="shared" si="7"/>
        <v/>
      </c>
      <c r="F56" s="3" t="str">
        <f>IF(D56="","",IF(D56=$B$6,0,VLOOKUP(E56,'Life (2021)'!A56:D166,4)))</f>
        <v/>
      </c>
      <c r="G56" s="3" t="str">
        <f t="shared" si="8"/>
        <v/>
      </c>
      <c r="H56" s="3" t="str">
        <f t="shared" si="9"/>
        <v/>
      </c>
      <c r="I56" s="3" t="str">
        <f t="shared" si="0"/>
        <v/>
      </c>
      <c r="J56" s="3" t="str">
        <f t="shared" si="1"/>
        <v/>
      </c>
      <c r="K56" s="5" t="str">
        <f t="shared" si="2"/>
        <v/>
      </c>
      <c r="L56" s="3" t="str">
        <f t="shared" si="3"/>
        <v/>
      </c>
      <c r="M56" s="3" t="str">
        <f t="shared" si="4"/>
        <v/>
      </c>
      <c r="N56" s="3" t="str">
        <f t="shared" si="5"/>
        <v/>
      </c>
      <c r="O56" s="3" t="str">
        <f t="shared" si="6"/>
        <v/>
      </c>
      <c r="P56" s="3" t="str">
        <f t="shared" si="10"/>
        <v/>
      </c>
      <c r="Q56" s="3" t="str">
        <f t="shared" si="11"/>
        <v/>
      </c>
    </row>
    <row r="57" spans="4:17" x14ac:dyDescent="0.3">
      <c r="D57" s="3" t="str">
        <f t="shared" si="12"/>
        <v/>
      </c>
      <c r="E57" s="3" t="str">
        <f t="shared" si="7"/>
        <v/>
      </c>
      <c r="F57" s="3" t="str">
        <f>IF(D57="","",IF(D57=$B$6,0,VLOOKUP(E57,'Life (2021)'!A57:D167,4)))</f>
        <v/>
      </c>
      <c r="G57" s="3" t="str">
        <f t="shared" si="8"/>
        <v/>
      </c>
      <c r="H57" s="3" t="str">
        <f t="shared" si="9"/>
        <v/>
      </c>
      <c r="I57" s="3" t="str">
        <f t="shared" si="0"/>
        <v/>
      </c>
      <c r="J57" s="3" t="str">
        <f t="shared" si="1"/>
        <v/>
      </c>
      <c r="K57" s="5" t="str">
        <f t="shared" si="2"/>
        <v/>
      </c>
      <c r="L57" s="3" t="str">
        <f t="shared" si="3"/>
        <v/>
      </c>
      <c r="M57" s="3" t="str">
        <f t="shared" si="4"/>
        <v/>
      </c>
      <c r="N57" s="3" t="str">
        <f t="shared" si="5"/>
        <v/>
      </c>
      <c r="O57" s="3" t="str">
        <f t="shared" si="6"/>
        <v/>
      </c>
      <c r="P57" s="3" t="str">
        <f t="shared" si="10"/>
        <v/>
      </c>
      <c r="Q57" s="3" t="str">
        <f t="shared" si="11"/>
        <v/>
      </c>
    </row>
    <row r="58" spans="4:17" x14ac:dyDescent="0.3">
      <c r="D58" s="3" t="str">
        <f t="shared" si="12"/>
        <v/>
      </c>
      <c r="E58" s="3" t="str">
        <f t="shared" si="7"/>
        <v/>
      </c>
      <c r="F58" s="3" t="str">
        <f>IF(D58="","",IF(D58=$B$6,0,VLOOKUP(E58,'Life (2021)'!A58:D168,4)))</f>
        <v/>
      </c>
      <c r="G58" s="3" t="str">
        <f t="shared" si="8"/>
        <v/>
      </c>
      <c r="H58" s="3" t="str">
        <f t="shared" si="9"/>
        <v/>
      </c>
      <c r="I58" s="3" t="str">
        <f t="shared" si="0"/>
        <v/>
      </c>
      <c r="J58" s="3" t="str">
        <f t="shared" si="1"/>
        <v/>
      </c>
      <c r="K58" s="5" t="str">
        <f t="shared" si="2"/>
        <v/>
      </c>
      <c r="L58" s="3" t="str">
        <f t="shared" si="3"/>
        <v/>
      </c>
      <c r="M58" s="3" t="str">
        <f t="shared" si="4"/>
        <v/>
      </c>
      <c r="N58" s="3" t="str">
        <f t="shared" si="5"/>
        <v/>
      </c>
      <c r="O58" s="3" t="str">
        <f t="shared" si="6"/>
        <v/>
      </c>
      <c r="P58" s="3" t="str">
        <f t="shared" si="10"/>
        <v/>
      </c>
      <c r="Q58" s="3" t="str">
        <f t="shared" si="11"/>
        <v/>
      </c>
    </row>
    <row r="59" spans="4:17" x14ac:dyDescent="0.3">
      <c r="D59" s="3" t="str">
        <f t="shared" si="12"/>
        <v/>
      </c>
      <c r="E59" s="3" t="str">
        <f t="shared" si="7"/>
        <v/>
      </c>
      <c r="F59" s="3" t="str">
        <f>IF(D59="","",IF(D59=$B$6,0,VLOOKUP(E59,'Life (2021)'!A59:D169,4)))</f>
        <v/>
      </c>
      <c r="G59" s="3" t="str">
        <f t="shared" si="8"/>
        <v/>
      </c>
      <c r="H59" s="3" t="str">
        <f t="shared" si="9"/>
        <v/>
      </c>
      <c r="I59" s="3" t="str">
        <f t="shared" si="0"/>
        <v/>
      </c>
      <c r="J59" s="3" t="str">
        <f t="shared" si="1"/>
        <v/>
      </c>
      <c r="K59" s="5" t="str">
        <f t="shared" si="2"/>
        <v/>
      </c>
      <c r="L59" s="3" t="str">
        <f t="shared" si="3"/>
        <v/>
      </c>
      <c r="M59" s="3" t="str">
        <f t="shared" si="4"/>
        <v/>
      </c>
      <c r="N59" s="3" t="str">
        <f t="shared" si="5"/>
        <v/>
      </c>
      <c r="O59" s="3" t="str">
        <f t="shared" si="6"/>
        <v/>
      </c>
      <c r="P59" s="3" t="str">
        <f t="shared" si="10"/>
        <v/>
      </c>
      <c r="Q59" s="3" t="str">
        <f t="shared" si="11"/>
        <v/>
      </c>
    </row>
    <row r="60" spans="4:17" x14ac:dyDescent="0.3">
      <c r="D60" s="3" t="str">
        <f t="shared" si="12"/>
        <v/>
      </c>
      <c r="E60" s="3" t="str">
        <f t="shared" si="7"/>
        <v/>
      </c>
      <c r="F60" s="3" t="str">
        <f>IF(D60="","",IF(D60=$B$6,0,VLOOKUP(E60,'Life (2021)'!A60:D170,4)))</f>
        <v/>
      </c>
      <c r="G60" s="3" t="str">
        <f t="shared" si="8"/>
        <v/>
      </c>
      <c r="H60" s="3" t="str">
        <f t="shared" si="9"/>
        <v/>
      </c>
      <c r="I60" s="3" t="str">
        <f t="shared" si="0"/>
        <v/>
      </c>
      <c r="J60" s="3" t="str">
        <f t="shared" si="1"/>
        <v/>
      </c>
      <c r="K60" s="5" t="str">
        <f t="shared" si="2"/>
        <v/>
      </c>
      <c r="L60" s="3" t="str">
        <f t="shared" si="3"/>
        <v/>
      </c>
      <c r="M60" s="3" t="str">
        <f t="shared" si="4"/>
        <v/>
      </c>
      <c r="N60" s="3" t="str">
        <f t="shared" si="5"/>
        <v/>
      </c>
      <c r="O60" s="3" t="str">
        <f t="shared" si="6"/>
        <v/>
      </c>
      <c r="P60" s="3" t="str">
        <f t="shared" si="10"/>
        <v/>
      </c>
      <c r="Q60" s="3" t="str">
        <f t="shared" si="11"/>
        <v/>
      </c>
    </row>
    <row r="61" spans="4:17" x14ac:dyDescent="0.3">
      <c r="D61" s="3" t="str">
        <f t="shared" si="12"/>
        <v/>
      </c>
      <c r="E61" s="3" t="str">
        <f t="shared" si="7"/>
        <v/>
      </c>
      <c r="F61" s="3" t="str">
        <f>IF(D61="","",IF(D61=$B$6,0,VLOOKUP(E61,'Life (2021)'!A61:D171,4)))</f>
        <v/>
      </c>
      <c r="G61" s="3" t="str">
        <f t="shared" si="8"/>
        <v/>
      </c>
      <c r="H61" s="3" t="str">
        <f t="shared" si="9"/>
        <v/>
      </c>
      <c r="I61" s="3" t="str">
        <f t="shared" si="0"/>
        <v/>
      </c>
      <c r="J61" s="3" t="str">
        <f t="shared" si="1"/>
        <v/>
      </c>
      <c r="K61" s="5" t="str">
        <f t="shared" si="2"/>
        <v/>
      </c>
      <c r="L61" s="3" t="str">
        <f t="shared" si="3"/>
        <v/>
      </c>
      <c r="M61" s="3" t="str">
        <f t="shared" si="4"/>
        <v/>
      </c>
      <c r="N61" s="3" t="str">
        <f t="shared" si="5"/>
        <v/>
      </c>
      <c r="O61" s="3" t="str">
        <f t="shared" si="6"/>
        <v/>
      </c>
      <c r="P61" s="3" t="str">
        <f t="shared" si="10"/>
        <v/>
      </c>
      <c r="Q61" s="3" t="str">
        <f t="shared" si="11"/>
        <v/>
      </c>
    </row>
    <row r="62" spans="4:17" x14ac:dyDescent="0.3">
      <c r="D62" s="3" t="str">
        <f t="shared" si="12"/>
        <v/>
      </c>
      <c r="E62" s="3" t="str">
        <f t="shared" si="7"/>
        <v/>
      </c>
      <c r="F62" s="3" t="str">
        <f>IF(D62="","",IF(D62=$B$6,0,VLOOKUP(E62,'Life (2021)'!A62:D172,4)))</f>
        <v/>
      </c>
      <c r="G62" s="3" t="str">
        <f t="shared" si="8"/>
        <v/>
      </c>
      <c r="H62" s="3" t="str">
        <f t="shared" si="9"/>
        <v/>
      </c>
      <c r="I62" s="3" t="str">
        <f t="shared" si="0"/>
        <v/>
      </c>
      <c r="J62" s="3" t="str">
        <f t="shared" si="1"/>
        <v/>
      </c>
      <c r="K62" s="5" t="str">
        <f t="shared" si="2"/>
        <v/>
      </c>
      <c r="L62" s="3" t="str">
        <f t="shared" si="3"/>
        <v/>
      </c>
      <c r="M62" s="3" t="str">
        <f t="shared" si="4"/>
        <v/>
      </c>
      <c r="N62" s="3" t="str">
        <f t="shared" si="5"/>
        <v/>
      </c>
      <c r="O62" s="3" t="str">
        <f t="shared" si="6"/>
        <v/>
      </c>
      <c r="P62" s="3" t="str">
        <f t="shared" si="10"/>
        <v/>
      </c>
      <c r="Q62" s="3" t="str">
        <f t="shared" si="11"/>
        <v/>
      </c>
    </row>
    <row r="63" spans="4:17" x14ac:dyDescent="0.3">
      <c r="D63" s="3" t="str">
        <f t="shared" si="12"/>
        <v/>
      </c>
      <c r="E63" s="3" t="str">
        <f t="shared" si="7"/>
        <v/>
      </c>
      <c r="F63" s="3" t="str">
        <f>IF(D63="","",IF(D63=$B$6,0,VLOOKUP(E63,'Life (2021)'!A63:D173,4)))</f>
        <v/>
      </c>
      <c r="G63" s="3" t="str">
        <f t="shared" si="8"/>
        <v/>
      </c>
      <c r="H63" s="3" t="str">
        <f t="shared" si="9"/>
        <v/>
      </c>
      <c r="I63" s="3" t="str">
        <f t="shared" si="0"/>
        <v/>
      </c>
      <c r="J63" s="3" t="str">
        <f t="shared" si="1"/>
        <v/>
      </c>
      <c r="K63" s="5" t="str">
        <f t="shared" si="2"/>
        <v/>
      </c>
      <c r="L63" s="3" t="str">
        <f t="shared" si="3"/>
        <v/>
      </c>
      <c r="M63" s="3" t="str">
        <f t="shared" si="4"/>
        <v/>
      </c>
      <c r="N63" s="3" t="str">
        <f t="shared" si="5"/>
        <v/>
      </c>
      <c r="O63" s="3" t="str">
        <f t="shared" si="6"/>
        <v/>
      </c>
      <c r="P63" s="3" t="str">
        <f t="shared" si="10"/>
        <v/>
      </c>
      <c r="Q63" s="3" t="str">
        <f t="shared" si="11"/>
        <v/>
      </c>
    </row>
    <row r="64" spans="4:17" x14ac:dyDescent="0.3">
      <c r="D64" s="3" t="str">
        <f t="shared" si="12"/>
        <v/>
      </c>
      <c r="E64" s="3" t="str">
        <f t="shared" si="7"/>
        <v/>
      </c>
      <c r="F64" s="3" t="str">
        <f>IF(D64="","",IF(D64=$B$6,0,VLOOKUP(E64,'Life (2021)'!A64:D174,4)))</f>
        <v/>
      </c>
      <c r="G64" s="3" t="str">
        <f t="shared" si="8"/>
        <v/>
      </c>
      <c r="H64" s="3" t="str">
        <f t="shared" si="9"/>
        <v/>
      </c>
      <c r="I64" s="3" t="str">
        <f t="shared" si="0"/>
        <v/>
      </c>
      <c r="J64" s="3" t="str">
        <f t="shared" si="1"/>
        <v/>
      </c>
      <c r="K64" s="5" t="str">
        <f t="shared" si="2"/>
        <v/>
      </c>
      <c r="L64" s="3" t="str">
        <f t="shared" si="3"/>
        <v/>
      </c>
      <c r="M64" s="3" t="str">
        <f t="shared" si="4"/>
        <v/>
      </c>
      <c r="N64" s="3" t="str">
        <f t="shared" si="5"/>
        <v/>
      </c>
      <c r="O64" s="3" t="str">
        <f t="shared" si="6"/>
        <v/>
      </c>
      <c r="P64" s="3" t="str">
        <f t="shared" si="10"/>
        <v/>
      </c>
      <c r="Q64" s="3" t="str">
        <f t="shared" si="11"/>
        <v/>
      </c>
    </row>
    <row r="65" spans="4:17" x14ac:dyDescent="0.3">
      <c r="D65" s="3" t="str">
        <f t="shared" si="12"/>
        <v/>
      </c>
      <c r="E65" s="3" t="str">
        <f t="shared" si="7"/>
        <v/>
      </c>
      <c r="F65" s="3" t="str">
        <f>IF(D65="","",IF(D65=$B$6,0,VLOOKUP(E65,'Life (2021)'!A65:D175,4)))</f>
        <v/>
      </c>
      <c r="G65" s="3" t="str">
        <f t="shared" si="8"/>
        <v/>
      </c>
      <c r="H65" s="3" t="str">
        <f t="shared" si="9"/>
        <v/>
      </c>
      <c r="I65" s="3" t="str">
        <f t="shared" si="0"/>
        <v/>
      </c>
      <c r="J65" s="3" t="str">
        <f t="shared" si="1"/>
        <v/>
      </c>
      <c r="K65" s="5" t="str">
        <f t="shared" si="2"/>
        <v/>
      </c>
      <c r="L65" s="3" t="str">
        <f t="shared" si="3"/>
        <v/>
      </c>
      <c r="M65" s="3" t="str">
        <f t="shared" si="4"/>
        <v/>
      </c>
      <c r="N65" s="3" t="str">
        <f t="shared" si="5"/>
        <v/>
      </c>
      <c r="O65" s="3" t="str">
        <f t="shared" si="6"/>
        <v/>
      </c>
      <c r="P65" s="3" t="str">
        <f t="shared" si="10"/>
        <v/>
      </c>
      <c r="Q65" s="3" t="str">
        <f t="shared" si="11"/>
        <v/>
      </c>
    </row>
    <row r="66" spans="4:17" x14ac:dyDescent="0.3">
      <c r="D66" s="3" t="str">
        <f t="shared" si="12"/>
        <v/>
      </c>
      <c r="E66" s="3" t="str">
        <f t="shared" si="7"/>
        <v/>
      </c>
      <c r="F66" s="3" t="str">
        <f>IF(D66="","",IF(D66=$B$6,0,VLOOKUP(E66,'Life (2021)'!A66:D176,4)))</f>
        <v/>
      </c>
      <c r="G66" s="3" t="str">
        <f t="shared" si="8"/>
        <v/>
      </c>
      <c r="H66" s="3" t="str">
        <f t="shared" si="9"/>
        <v/>
      </c>
      <c r="I66" s="3" t="str">
        <f t="shared" si="0"/>
        <v/>
      </c>
      <c r="J66" s="3" t="str">
        <f t="shared" si="1"/>
        <v/>
      </c>
      <c r="K66" s="5" t="str">
        <f t="shared" si="2"/>
        <v/>
      </c>
      <c r="L66" s="3" t="str">
        <f t="shared" si="3"/>
        <v/>
      </c>
      <c r="M66" s="3" t="str">
        <f t="shared" si="4"/>
        <v/>
      </c>
      <c r="N66" s="3" t="str">
        <f t="shared" si="5"/>
        <v/>
      </c>
      <c r="O66" s="3" t="str">
        <f t="shared" si="6"/>
        <v/>
      </c>
      <c r="P66" s="3" t="str">
        <f t="shared" si="10"/>
        <v/>
      </c>
      <c r="Q66" s="3" t="str">
        <f t="shared" si="11"/>
        <v/>
      </c>
    </row>
    <row r="67" spans="4:17" x14ac:dyDescent="0.3">
      <c r="D67" s="3" t="str">
        <f t="shared" si="12"/>
        <v/>
      </c>
      <c r="E67" s="3" t="str">
        <f t="shared" si="7"/>
        <v/>
      </c>
      <c r="F67" s="3" t="str">
        <f>IF(D67="","",IF(D67=$B$6,0,VLOOKUP(E67,'Life (2021)'!A67:D177,4)))</f>
        <v/>
      </c>
      <c r="G67" s="3" t="str">
        <f t="shared" si="8"/>
        <v/>
      </c>
      <c r="H67" s="3" t="str">
        <f t="shared" si="9"/>
        <v/>
      </c>
      <c r="I67" s="3" t="str">
        <f t="shared" ref="I67:I108" si="13">IF(D67="","",G67*H67)</f>
        <v/>
      </c>
      <c r="J67" s="3" t="str">
        <f t="shared" ref="J67:J108" si="14">IF(D67="","",SUMIF(D67:D172, "&lt;"&amp;$B$5,I67:I172))</f>
        <v/>
      </c>
      <c r="K67" s="5" t="str">
        <f t="shared" ref="K67:K108" si="15">IF(D67="","",(IF(E67=105,$B$11,0)))</f>
        <v/>
      </c>
      <c r="L67" s="3" t="str">
        <f t="shared" ref="L67:L72" si="16">IF(G67="","",IF(D67=$B$6,0,IF(D67&lt;$B$9,$B$8*(D67+1)*$B$10,$B$7)))</f>
        <v/>
      </c>
      <c r="M67" s="3" t="str">
        <f t="shared" ref="M67:M73" si="17">IF(D67="","",IF(D67=$B$6,K67,F67*L67*POWER(1+$B$15, -0.5)+(1-F67)*M68/(1+$B$15)))</f>
        <v/>
      </c>
      <c r="N67" s="3" t="str">
        <f t="shared" ref="N67:N108" si="18">IF(D67="","",M67)</f>
        <v/>
      </c>
      <c r="O67" s="3" t="str">
        <f t="shared" ref="O67:O108" si="19">IF(D67="","",IF(D67&lt;$B$5,IF(D67=0,$B$21,IF(D67&lt;$B$20,$B$22,$B$23)),0))</f>
        <v/>
      </c>
      <c r="P67" s="3" t="str">
        <f t="shared" si="10"/>
        <v/>
      </c>
      <c r="Q67" s="3" t="str">
        <f t="shared" si="11"/>
        <v/>
      </c>
    </row>
    <row r="68" spans="4:17" x14ac:dyDescent="0.3">
      <c r="D68" s="3" t="str">
        <f t="shared" si="12"/>
        <v/>
      </c>
      <c r="E68" s="3" t="str">
        <f t="shared" ref="E68:E108" si="20">IFERROR($B$4+D68,"")</f>
        <v/>
      </c>
      <c r="F68" s="3" t="str">
        <f>IF(D68="","",IF(D68=$B$6,0,VLOOKUP(E68,'Life (2021)'!A68:D178,4)))</f>
        <v/>
      </c>
      <c r="G68" s="3" t="str">
        <f t="shared" ref="G68:G108" si="21">IF(D68="","",G67*(1-F67))</f>
        <v/>
      </c>
      <c r="H68" s="3" t="str">
        <f t="shared" ref="H68:H108" si="22">IF(D68="","",H67/(1+$B$15))</f>
        <v/>
      </c>
      <c r="I68" s="3" t="str">
        <f t="shared" si="13"/>
        <v/>
      </c>
      <c r="J68" s="3" t="str">
        <f t="shared" si="14"/>
        <v/>
      </c>
      <c r="K68" s="5" t="str">
        <f t="shared" si="15"/>
        <v/>
      </c>
      <c r="L68" s="3" t="str">
        <f t="shared" si="16"/>
        <v/>
      </c>
      <c r="M68" s="3" t="str">
        <f t="shared" si="17"/>
        <v/>
      </c>
      <c r="N68" s="3" t="str">
        <f t="shared" si="18"/>
        <v/>
      </c>
      <c r="O68" s="3" t="str">
        <f t="shared" si="19"/>
        <v/>
      </c>
      <c r="P68" s="3" t="str">
        <f t="shared" ref="P68:P108" si="23">IF(D68="","",SUMPRODUCT(I68:I173,O68:O173)/I68)</f>
        <v/>
      </c>
      <c r="Q68" s="3" t="str">
        <f t="shared" ref="Q68:Q108" si="24">IFERROR(N68-P68,"")</f>
        <v/>
      </c>
    </row>
    <row r="69" spans="4:17" x14ac:dyDescent="0.3">
      <c r="D69" s="3" t="str">
        <f t="shared" ref="D69:D105" si="25">IFERROR(IF(D68+1&lt;=$B$6,D68+1,""),"")</f>
        <v/>
      </c>
      <c r="E69" s="3" t="str">
        <f t="shared" si="20"/>
        <v/>
      </c>
      <c r="F69" s="3" t="str">
        <f>IF(D69="","",IF(D69=$B$6,0,VLOOKUP(E69,'Life (2021)'!A69:D179,4)))</f>
        <v/>
      </c>
      <c r="G69" s="3" t="str">
        <f t="shared" si="21"/>
        <v/>
      </c>
      <c r="H69" s="3" t="str">
        <f t="shared" si="22"/>
        <v/>
      </c>
      <c r="I69" s="3" t="str">
        <f t="shared" si="13"/>
        <v/>
      </c>
      <c r="J69" s="3" t="str">
        <f t="shared" si="14"/>
        <v/>
      </c>
      <c r="K69" s="5" t="str">
        <f t="shared" si="15"/>
        <v/>
      </c>
      <c r="L69" s="3" t="str">
        <f t="shared" si="16"/>
        <v/>
      </c>
      <c r="M69" s="3" t="str">
        <f t="shared" si="17"/>
        <v/>
      </c>
      <c r="N69" s="3" t="str">
        <f t="shared" si="18"/>
        <v/>
      </c>
      <c r="O69" s="3" t="str">
        <f t="shared" si="19"/>
        <v/>
      </c>
      <c r="P69" s="3" t="str">
        <f t="shared" si="23"/>
        <v/>
      </c>
      <c r="Q69" s="3" t="str">
        <f t="shared" si="24"/>
        <v/>
      </c>
    </row>
    <row r="70" spans="4:17" x14ac:dyDescent="0.3">
      <c r="D70" s="3" t="str">
        <f t="shared" si="25"/>
        <v/>
      </c>
      <c r="E70" s="3" t="str">
        <f t="shared" si="20"/>
        <v/>
      </c>
      <c r="F70" s="3" t="str">
        <f>IF(D70="","",IF(D70=$B$6,0,VLOOKUP(E70,'Life (2021)'!A70:D180,4)))</f>
        <v/>
      </c>
      <c r="G70" s="3" t="str">
        <f t="shared" si="21"/>
        <v/>
      </c>
      <c r="H70" s="3" t="str">
        <f t="shared" si="22"/>
        <v/>
      </c>
      <c r="I70" s="3" t="str">
        <f t="shared" si="13"/>
        <v/>
      </c>
      <c r="J70" s="3" t="str">
        <f t="shared" si="14"/>
        <v/>
      </c>
      <c r="K70" s="5" t="str">
        <f t="shared" si="15"/>
        <v/>
      </c>
      <c r="L70" s="3" t="str">
        <f t="shared" si="16"/>
        <v/>
      </c>
      <c r="M70" s="3" t="str">
        <f t="shared" si="17"/>
        <v/>
      </c>
      <c r="N70" s="3" t="str">
        <f t="shared" si="18"/>
        <v/>
      </c>
      <c r="O70" s="3" t="str">
        <f t="shared" si="19"/>
        <v/>
      </c>
      <c r="P70" s="3" t="str">
        <f t="shared" si="23"/>
        <v/>
      </c>
      <c r="Q70" s="3" t="str">
        <f t="shared" si="24"/>
        <v/>
      </c>
    </row>
    <row r="71" spans="4:17" x14ac:dyDescent="0.3">
      <c r="D71" s="3" t="str">
        <f t="shared" si="25"/>
        <v/>
      </c>
      <c r="E71" s="3" t="str">
        <f t="shared" si="20"/>
        <v/>
      </c>
      <c r="F71" s="3" t="str">
        <f>IF(D71="","",IF(D71=$B$6,0,VLOOKUP(E71,'Life (2021)'!A71:D181,4)))</f>
        <v/>
      </c>
      <c r="G71" s="3" t="str">
        <f t="shared" si="21"/>
        <v/>
      </c>
      <c r="H71" s="3" t="str">
        <f t="shared" si="22"/>
        <v/>
      </c>
      <c r="I71" s="3" t="str">
        <f t="shared" si="13"/>
        <v/>
      </c>
      <c r="J71" s="3" t="str">
        <f t="shared" si="14"/>
        <v/>
      </c>
      <c r="K71" s="5" t="str">
        <f t="shared" si="15"/>
        <v/>
      </c>
      <c r="L71" s="3" t="str">
        <f t="shared" si="16"/>
        <v/>
      </c>
      <c r="M71" s="3" t="str">
        <f t="shared" si="17"/>
        <v/>
      </c>
      <c r="N71" s="3" t="str">
        <f t="shared" si="18"/>
        <v/>
      </c>
      <c r="O71" s="3" t="str">
        <f t="shared" si="19"/>
        <v/>
      </c>
      <c r="P71" s="3" t="str">
        <f t="shared" si="23"/>
        <v/>
      </c>
      <c r="Q71" s="3" t="str">
        <f t="shared" si="24"/>
        <v/>
      </c>
    </row>
    <row r="72" spans="4:17" x14ac:dyDescent="0.3">
      <c r="D72" s="3" t="str">
        <f t="shared" si="25"/>
        <v/>
      </c>
      <c r="E72" s="3" t="str">
        <f t="shared" si="20"/>
        <v/>
      </c>
      <c r="F72" s="3" t="str">
        <f>IF(D72="","",IF(D72=$B$6,0,VLOOKUP(E72,'Life (2021)'!A72:D182,4)))</f>
        <v/>
      </c>
      <c r="G72" s="3" t="str">
        <f t="shared" si="21"/>
        <v/>
      </c>
      <c r="H72" s="3" t="str">
        <f t="shared" si="22"/>
        <v/>
      </c>
      <c r="I72" s="3" t="str">
        <f t="shared" si="13"/>
        <v/>
      </c>
      <c r="J72" s="3" t="str">
        <f t="shared" si="14"/>
        <v/>
      </c>
      <c r="K72" s="5" t="str">
        <f t="shared" si="15"/>
        <v/>
      </c>
      <c r="L72" s="3" t="str">
        <f t="shared" si="16"/>
        <v/>
      </c>
      <c r="M72" s="3" t="str">
        <f t="shared" si="17"/>
        <v/>
      </c>
      <c r="N72" s="3" t="str">
        <f t="shared" si="18"/>
        <v/>
      </c>
      <c r="O72" s="3" t="str">
        <f t="shared" si="19"/>
        <v/>
      </c>
      <c r="P72" s="3" t="str">
        <f t="shared" si="23"/>
        <v/>
      </c>
      <c r="Q72" s="3" t="str">
        <f t="shared" si="24"/>
        <v/>
      </c>
    </row>
    <row r="73" spans="4:17" x14ac:dyDescent="0.3">
      <c r="D73" s="3" t="str">
        <f t="shared" si="25"/>
        <v/>
      </c>
      <c r="E73" s="3" t="str">
        <f t="shared" si="20"/>
        <v/>
      </c>
      <c r="F73" s="3" t="str">
        <f>IF(D73="","",IF(D73=$B$6,0,VLOOKUP(E73,'Life (2021)'!A73:D183,4)))</f>
        <v/>
      </c>
      <c r="G73" s="3" t="str">
        <f t="shared" si="21"/>
        <v/>
      </c>
      <c r="H73" s="3" t="str">
        <f t="shared" si="22"/>
        <v/>
      </c>
      <c r="I73" s="3" t="str">
        <f t="shared" si="13"/>
        <v/>
      </c>
      <c r="J73" s="3" t="str">
        <f t="shared" si="14"/>
        <v/>
      </c>
      <c r="K73" s="5" t="str">
        <f t="shared" si="15"/>
        <v/>
      </c>
      <c r="L73" s="3" t="str">
        <f>IF(G73="","",IF(D73=$B$6,0,IF(D73&lt;$B$9,$B$8*(D73+1)*$B$10,$B$7)))</f>
        <v/>
      </c>
      <c r="M73" s="3" t="str">
        <f t="shared" si="17"/>
        <v/>
      </c>
      <c r="N73" s="3" t="str">
        <f t="shared" si="18"/>
        <v/>
      </c>
      <c r="O73" s="3" t="str">
        <f t="shared" si="19"/>
        <v/>
      </c>
      <c r="P73" s="3" t="str">
        <f t="shared" si="23"/>
        <v/>
      </c>
      <c r="Q73" s="3" t="str">
        <f t="shared" si="24"/>
        <v/>
      </c>
    </row>
    <row r="74" spans="4:17" x14ac:dyDescent="0.3">
      <c r="D74" s="3" t="str">
        <f t="shared" si="25"/>
        <v/>
      </c>
      <c r="E74" s="3" t="str">
        <f t="shared" si="20"/>
        <v/>
      </c>
      <c r="F74" s="3" t="str">
        <f>IF(D74="","",VLOOKUP(E74,'Life (2021)'!A74:D184,4))</f>
        <v/>
      </c>
      <c r="G74" s="3" t="str">
        <f t="shared" si="21"/>
        <v/>
      </c>
      <c r="H74" s="3" t="str">
        <f t="shared" si="22"/>
        <v/>
      </c>
      <c r="I74" s="3" t="str">
        <f t="shared" si="13"/>
        <v/>
      </c>
      <c r="J74" s="3" t="str">
        <f t="shared" si="14"/>
        <v/>
      </c>
      <c r="K74" s="5" t="str">
        <f t="shared" si="15"/>
        <v/>
      </c>
      <c r="L74" s="3" t="str">
        <f t="shared" ref="L74:L108" si="26">IF(G74="","",IF(D74&lt;$B$9,$B$8*(D74+1)*$B$10,$B$7))</f>
        <v/>
      </c>
      <c r="N74" s="3" t="str">
        <f t="shared" si="18"/>
        <v/>
      </c>
      <c r="O74" s="3" t="str">
        <f t="shared" si="19"/>
        <v/>
      </c>
      <c r="P74" s="3" t="str">
        <f t="shared" si="23"/>
        <v/>
      </c>
      <c r="Q74" s="3" t="str">
        <f t="shared" si="24"/>
        <v/>
      </c>
    </row>
    <row r="75" spans="4:17" x14ac:dyDescent="0.3">
      <c r="D75" s="3" t="str">
        <f t="shared" si="25"/>
        <v/>
      </c>
      <c r="E75" s="3" t="str">
        <f t="shared" si="20"/>
        <v/>
      </c>
      <c r="F75" s="3" t="str">
        <f>IF(D75="","",VLOOKUP(E75,'Life (2021)'!A75:D185,4))</f>
        <v/>
      </c>
      <c r="G75" s="3" t="str">
        <f t="shared" si="21"/>
        <v/>
      </c>
      <c r="H75" s="3" t="str">
        <f t="shared" si="22"/>
        <v/>
      </c>
      <c r="I75" s="3" t="str">
        <f t="shared" si="13"/>
        <v/>
      </c>
      <c r="J75" s="3" t="str">
        <f t="shared" si="14"/>
        <v/>
      </c>
      <c r="K75" s="5" t="str">
        <f t="shared" si="15"/>
        <v/>
      </c>
      <c r="L75" s="3" t="str">
        <f t="shared" si="26"/>
        <v/>
      </c>
      <c r="N75" s="3" t="str">
        <f t="shared" si="18"/>
        <v/>
      </c>
      <c r="O75" s="3" t="str">
        <f t="shared" si="19"/>
        <v/>
      </c>
      <c r="P75" s="3" t="str">
        <f t="shared" si="23"/>
        <v/>
      </c>
      <c r="Q75" s="3" t="str">
        <f t="shared" si="24"/>
        <v/>
      </c>
    </row>
    <row r="76" spans="4:17" x14ac:dyDescent="0.3">
      <c r="D76" s="3" t="str">
        <f t="shared" si="25"/>
        <v/>
      </c>
      <c r="E76" s="3" t="str">
        <f t="shared" si="20"/>
        <v/>
      </c>
      <c r="F76" s="3" t="str">
        <f>IF(D76="","",VLOOKUP(E76,'Life (2021)'!A76:D186,4))</f>
        <v/>
      </c>
      <c r="G76" s="3" t="str">
        <f t="shared" si="21"/>
        <v/>
      </c>
      <c r="H76" s="3" t="str">
        <f t="shared" si="22"/>
        <v/>
      </c>
      <c r="I76" s="3" t="str">
        <f t="shared" si="13"/>
        <v/>
      </c>
      <c r="J76" s="3" t="str">
        <f t="shared" si="14"/>
        <v/>
      </c>
      <c r="K76" s="5" t="str">
        <f t="shared" si="15"/>
        <v/>
      </c>
      <c r="L76" s="3" t="str">
        <f t="shared" si="26"/>
        <v/>
      </c>
      <c r="N76" s="3" t="str">
        <f t="shared" si="18"/>
        <v/>
      </c>
      <c r="O76" s="3" t="str">
        <f t="shared" si="19"/>
        <v/>
      </c>
      <c r="P76" s="3" t="str">
        <f t="shared" si="23"/>
        <v/>
      </c>
      <c r="Q76" s="3" t="str">
        <f t="shared" si="24"/>
        <v/>
      </c>
    </row>
    <row r="77" spans="4:17" x14ac:dyDescent="0.3">
      <c r="D77" s="3" t="str">
        <f t="shared" si="25"/>
        <v/>
      </c>
      <c r="E77" s="3" t="str">
        <f t="shared" si="20"/>
        <v/>
      </c>
      <c r="F77" s="3" t="str">
        <f>IF(D77="","",VLOOKUP(E77,'Life (2021)'!A77:D187,4))</f>
        <v/>
      </c>
      <c r="G77" s="3" t="str">
        <f t="shared" si="21"/>
        <v/>
      </c>
      <c r="H77" s="3" t="str">
        <f t="shared" si="22"/>
        <v/>
      </c>
      <c r="I77" s="3" t="str">
        <f t="shared" si="13"/>
        <v/>
      </c>
      <c r="J77" s="3" t="str">
        <f t="shared" si="14"/>
        <v/>
      </c>
      <c r="K77" s="5" t="str">
        <f t="shared" si="15"/>
        <v/>
      </c>
      <c r="L77" s="3" t="str">
        <f t="shared" si="26"/>
        <v/>
      </c>
      <c r="N77" s="3" t="str">
        <f t="shared" si="18"/>
        <v/>
      </c>
      <c r="O77" s="3" t="str">
        <f t="shared" si="19"/>
        <v/>
      </c>
      <c r="P77" s="3" t="str">
        <f t="shared" si="23"/>
        <v/>
      </c>
      <c r="Q77" s="3" t="str">
        <f t="shared" si="24"/>
        <v/>
      </c>
    </row>
    <row r="78" spans="4:17" x14ac:dyDescent="0.3">
      <c r="D78" s="3" t="str">
        <f t="shared" si="25"/>
        <v/>
      </c>
      <c r="E78" s="3" t="str">
        <f t="shared" si="20"/>
        <v/>
      </c>
      <c r="F78" s="3" t="str">
        <f>IF(D78="","",VLOOKUP(E78,'Life (2021)'!A78:D188,4))</f>
        <v/>
      </c>
      <c r="G78" s="3" t="str">
        <f t="shared" si="21"/>
        <v/>
      </c>
      <c r="H78" s="3" t="str">
        <f t="shared" si="22"/>
        <v/>
      </c>
      <c r="I78" s="3" t="str">
        <f t="shared" si="13"/>
        <v/>
      </c>
      <c r="J78" s="3" t="str">
        <f t="shared" si="14"/>
        <v/>
      </c>
      <c r="K78" s="5" t="str">
        <f t="shared" si="15"/>
        <v/>
      </c>
      <c r="L78" s="3" t="str">
        <f t="shared" si="26"/>
        <v/>
      </c>
      <c r="N78" s="3" t="str">
        <f t="shared" si="18"/>
        <v/>
      </c>
      <c r="O78" s="3" t="str">
        <f t="shared" si="19"/>
        <v/>
      </c>
      <c r="P78" s="3" t="str">
        <f t="shared" si="23"/>
        <v/>
      </c>
      <c r="Q78" s="3" t="str">
        <f t="shared" si="24"/>
        <v/>
      </c>
    </row>
    <row r="79" spans="4:17" x14ac:dyDescent="0.3">
      <c r="D79" s="3" t="str">
        <f t="shared" si="25"/>
        <v/>
      </c>
      <c r="E79" s="3" t="str">
        <f t="shared" si="20"/>
        <v/>
      </c>
      <c r="F79" s="3" t="str">
        <f>IF(D79="","",VLOOKUP(E79,'Life (2021)'!A79:D189,4))</f>
        <v/>
      </c>
      <c r="G79" s="3" t="str">
        <f t="shared" si="21"/>
        <v/>
      </c>
      <c r="H79" s="3" t="str">
        <f t="shared" si="22"/>
        <v/>
      </c>
      <c r="I79" s="3" t="str">
        <f t="shared" si="13"/>
        <v/>
      </c>
      <c r="J79" s="3" t="str">
        <f t="shared" si="14"/>
        <v/>
      </c>
      <c r="K79" s="5" t="str">
        <f t="shared" si="15"/>
        <v/>
      </c>
      <c r="L79" s="3" t="str">
        <f t="shared" si="26"/>
        <v/>
      </c>
      <c r="N79" s="3" t="str">
        <f t="shared" si="18"/>
        <v/>
      </c>
      <c r="O79" s="3" t="str">
        <f t="shared" si="19"/>
        <v/>
      </c>
      <c r="P79" s="3" t="str">
        <f t="shared" si="23"/>
        <v/>
      </c>
      <c r="Q79" s="3" t="str">
        <f t="shared" si="24"/>
        <v/>
      </c>
    </row>
    <row r="80" spans="4:17" x14ac:dyDescent="0.3">
      <c r="D80" s="3" t="str">
        <f t="shared" si="25"/>
        <v/>
      </c>
      <c r="E80" s="3" t="str">
        <f t="shared" si="20"/>
        <v/>
      </c>
      <c r="F80" s="3" t="str">
        <f>IF(D80="","",VLOOKUP(E80,'Life (2021)'!A80:D190,4))</f>
        <v/>
      </c>
      <c r="G80" s="3" t="str">
        <f t="shared" si="21"/>
        <v/>
      </c>
      <c r="H80" s="3" t="str">
        <f t="shared" si="22"/>
        <v/>
      </c>
      <c r="I80" s="3" t="str">
        <f t="shared" si="13"/>
        <v/>
      </c>
      <c r="J80" s="3" t="str">
        <f t="shared" si="14"/>
        <v/>
      </c>
      <c r="K80" s="5" t="str">
        <f t="shared" si="15"/>
        <v/>
      </c>
      <c r="L80" s="3" t="str">
        <f t="shared" si="26"/>
        <v/>
      </c>
      <c r="N80" s="3" t="str">
        <f t="shared" si="18"/>
        <v/>
      </c>
      <c r="O80" s="3" t="str">
        <f t="shared" si="19"/>
        <v/>
      </c>
      <c r="P80" s="3" t="str">
        <f t="shared" si="23"/>
        <v/>
      </c>
      <c r="Q80" s="3" t="str">
        <f t="shared" si="24"/>
        <v/>
      </c>
    </row>
    <row r="81" spans="4:17" x14ac:dyDescent="0.3">
      <c r="D81" s="3" t="str">
        <f t="shared" si="25"/>
        <v/>
      </c>
      <c r="E81" s="3" t="str">
        <f t="shared" si="20"/>
        <v/>
      </c>
      <c r="F81" s="3" t="str">
        <f>IF(D81="","",VLOOKUP(E81,'Life (2021)'!A81:D191,4))</f>
        <v/>
      </c>
      <c r="G81" s="3" t="str">
        <f t="shared" si="21"/>
        <v/>
      </c>
      <c r="H81" s="3" t="str">
        <f t="shared" si="22"/>
        <v/>
      </c>
      <c r="I81" s="3" t="str">
        <f t="shared" si="13"/>
        <v/>
      </c>
      <c r="J81" s="3" t="str">
        <f t="shared" si="14"/>
        <v/>
      </c>
      <c r="K81" s="5" t="str">
        <f t="shared" si="15"/>
        <v/>
      </c>
      <c r="L81" s="3" t="str">
        <f t="shared" si="26"/>
        <v/>
      </c>
      <c r="N81" s="3" t="str">
        <f t="shared" si="18"/>
        <v/>
      </c>
      <c r="O81" s="3" t="str">
        <f t="shared" si="19"/>
        <v/>
      </c>
      <c r="P81" s="3" t="str">
        <f t="shared" si="23"/>
        <v/>
      </c>
      <c r="Q81" s="3" t="str">
        <f t="shared" si="24"/>
        <v/>
      </c>
    </row>
    <row r="82" spans="4:17" x14ac:dyDescent="0.3">
      <c r="D82" s="3" t="str">
        <f t="shared" si="25"/>
        <v/>
      </c>
      <c r="E82" s="3" t="str">
        <f t="shared" si="20"/>
        <v/>
      </c>
      <c r="F82" s="3" t="str">
        <f>IF(D82="","",VLOOKUP(E82,'Life (2021)'!A82:D192,4))</f>
        <v/>
      </c>
      <c r="G82" s="3" t="str">
        <f t="shared" si="21"/>
        <v/>
      </c>
      <c r="H82" s="3" t="str">
        <f t="shared" si="22"/>
        <v/>
      </c>
      <c r="I82" s="3" t="str">
        <f t="shared" si="13"/>
        <v/>
      </c>
      <c r="J82" s="3" t="str">
        <f t="shared" si="14"/>
        <v/>
      </c>
      <c r="K82" s="5" t="str">
        <f t="shared" si="15"/>
        <v/>
      </c>
      <c r="L82" s="3" t="str">
        <f t="shared" si="26"/>
        <v/>
      </c>
      <c r="N82" s="3" t="str">
        <f t="shared" si="18"/>
        <v/>
      </c>
      <c r="O82" s="3" t="str">
        <f t="shared" si="19"/>
        <v/>
      </c>
      <c r="P82" s="3" t="str">
        <f t="shared" si="23"/>
        <v/>
      </c>
      <c r="Q82" s="3" t="str">
        <f t="shared" si="24"/>
        <v/>
      </c>
    </row>
    <row r="83" spans="4:17" x14ac:dyDescent="0.3">
      <c r="D83" s="3" t="str">
        <f t="shared" si="25"/>
        <v/>
      </c>
      <c r="E83" s="3" t="str">
        <f t="shared" si="20"/>
        <v/>
      </c>
      <c r="F83" s="3" t="str">
        <f>IF(D83="","",VLOOKUP(E83,'Life (2021)'!A83:D193,4))</f>
        <v/>
      </c>
      <c r="G83" s="3" t="str">
        <f t="shared" si="21"/>
        <v/>
      </c>
      <c r="H83" s="3" t="str">
        <f t="shared" si="22"/>
        <v/>
      </c>
      <c r="I83" s="3" t="str">
        <f t="shared" si="13"/>
        <v/>
      </c>
      <c r="J83" s="3" t="str">
        <f t="shared" si="14"/>
        <v/>
      </c>
      <c r="K83" s="5" t="str">
        <f t="shared" si="15"/>
        <v/>
      </c>
      <c r="L83" s="3" t="str">
        <f t="shared" si="26"/>
        <v/>
      </c>
      <c r="N83" s="3" t="str">
        <f t="shared" si="18"/>
        <v/>
      </c>
      <c r="O83" s="3" t="str">
        <f t="shared" si="19"/>
        <v/>
      </c>
      <c r="P83" s="3" t="str">
        <f t="shared" si="23"/>
        <v/>
      </c>
      <c r="Q83" s="3" t="str">
        <f t="shared" si="24"/>
        <v/>
      </c>
    </row>
    <row r="84" spans="4:17" x14ac:dyDescent="0.3">
      <c r="D84" s="3" t="str">
        <f t="shared" si="25"/>
        <v/>
      </c>
      <c r="E84" s="3" t="str">
        <f t="shared" si="20"/>
        <v/>
      </c>
      <c r="F84" s="3" t="str">
        <f>IF(D84="","",VLOOKUP(E84,'Life (2021)'!A84:D194,4))</f>
        <v/>
      </c>
      <c r="G84" s="3" t="str">
        <f t="shared" si="21"/>
        <v/>
      </c>
      <c r="H84" s="3" t="str">
        <f t="shared" si="22"/>
        <v/>
      </c>
      <c r="I84" s="3" t="str">
        <f t="shared" si="13"/>
        <v/>
      </c>
      <c r="J84" s="3" t="str">
        <f t="shared" si="14"/>
        <v/>
      </c>
      <c r="K84" s="5" t="str">
        <f t="shared" si="15"/>
        <v/>
      </c>
      <c r="L84" s="3" t="str">
        <f t="shared" si="26"/>
        <v/>
      </c>
      <c r="N84" s="3" t="str">
        <f t="shared" si="18"/>
        <v/>
      </c>
      <c r="O84" s="3" t="str">
        <f t="shared" si="19"/>
        <v/>
      </c>
      <c r="P84" s="3" t="str">
        <f t="shared" si="23"/>
        <v/>
      </c>
      <c r="Q84" s="3" t="str">
        <f t="shared" si="24"/>
        <v/>
      </c>
    </row>
    <row r="85" spans="4:17" x14ac:dyDescent="0.3">
      <c r="D85" s="3" t="str">
        <f t="shared" si="25"/>
        <v/>
      </c>
      <c r="E85" s="3" t="str">
        <f t="shared" si="20"/>
        <v/>
      </c>
      <c r="F85" s="3" t="str">
        <f>IF(D85="","",VLOOKUP(E85,'Life (2021)'!A85:D195,4))</f>
        <v/>
      </c>
      <c r="G85" s="3" t="str">
        <f t="shared" si="21"/>
        <v/>
      </c>
      <c r="H85" s="3" t="str">
        <f t="shared" si="22"/>
        <v/>
      </c>
      <c r="I85" s="3" t="str">
        <f t="shared" si="13"/>
        <v/>
      </c>
      <c r="J85" s="3" t="str">
        <f t="shared" si="14"/>
        <v/>
      </c>
      <c r="K85" s="5" t="str">
        <f t="shared" si="15"/>
        <v/>
      </c>
      <c r="L85" s="3" t="str">
        <f t="shared" si="26"/>
        <v/>
      </c>
      <c r="N85" s="3" t="str">
        <f t="shared" si="18"/>
        <v/>
      </c>
      <c r="O85" s="3" t="str">
        <f t="shared" si="19"/>
        <v/>
      </c>
      <c r="P85" s="3" t="str">
        <f t="shared" si="23"/>
        <v/>
      </c>
      <c r="Q85" s="3" t="str">
        <f t="shared" si="24"/>
        <v/>
      </c>
    </row>
    <row r="86" spans="4:17" x14ac:dyDescent="0.3">
      <c r="D86" s="3" t="str">
        <f t="shared" si="25"/>
        <v/>
      </c>
      <c r="E86" s="3" t="str">
        <f t="shared" si="20"/>
        <v/>
      </c>
      <c r="F86" s="3" t="str">
        <f>IF(D86="","",VLOOKUP(E86,'Life (2021)'!A86:D196,4))</f>
        <v/>
      </c>
      <c r="G86" s="3" t="str">
        <f t="shared" si="21"/>
        <v/>
      </c>
      <c r="H86" s="3" t="str">
        <f t="shared" si="22"/>
        <v/>
      </c>
      <c r="I86" s="3" t="str">
        <f t="shared" si="13"/>
        <v/>
      </c>
      <c r="J86" s="3" t="str">
        <f t="shared" si="14"/>
        <v/>
      </c>
      <c r="K86" s="5" t="str">
        <f t="shared" si="15"/>
        <v/>
      </c>
      <c r="L86" s="3" t="str">
        <f t="shared" si="26"/>
        <v/>
      </c>
      <c r="N86" s="3" t="str">
        <f t="shared" si="18"/>
        <v/>
      </c>
      <c r="O86" s="3" t="str">
        <f t="shared" si="19"/>
        <v/>
      </c>
      <c r="P86" s="3" t="str">
        <f t="shared" si="23"/>
        <v/>
      </c>
      <c r="Q86" s="3" t="str">
        <f t="shared" si="24"/>
        <v/>
      </c>
    </row>
    <row r="87" spans="4:17" x14ac:dyDescent="0.3">
      <c r="D87" s="3" t="str">
        <f t="shared" si="25"/>
        <v/>
      </c>
      <c r="E87" s="3" t="str">
        <f t="shared" si="20"/>
        <v/>
      </c>
      <c r="F87" s="3" t="str">
        <f>IF(D87="","",VLOOKUP(E87,'Life (2021)'!A87:D197,4))</f>
        <v/>
      </c>
      <c r="G87" s="3" t="str">
        <f t="shared" si="21"/>
        <v/>
      </c>
      <c r="H87" s="3" t="str">
        <f t="shared" si="22"/>
        <v/>
      </c>
      <c r="I87" s="3" t="str">
        <f t="shared" si="13"/>
        <v/>
      </c>
      <c r="J87" s="3" t="str">
        <f t="shared" si="14"/>
        <v/>
      </c>
      <c r="K87" s="5" t="str">
        <f t="shared" si="15"/>
        <v/>
      </c>
      <c r="L87" s="3" t="str">
        <f t="shared" si="26"/>
        <v/>
      </c>
      <c r="N87" s="3" t="str">
        <f t="shared" si="18"/>
        <v/>
      </c>
      <c r="O87" s="3" t="str">
        <f t="shared" si="19"/>
        <v/>
      </c>
      <c r="P87" s="3" t="str">
        <f t="shared" si="23"/>
        <v/>
      </c>
      <c r="Q87" s="3" t="str">
        <f t="shared" si="24"/>
        <v/>
      </c>
    </row>
    <row r="88" spans="4:17" x14ac:dyDescent="0.3">
      <c r="D88" s="3" t="str">
        <f t="shared" si="25"/>
        <v/>
      </c>
      <c r="E88" s="3" t="str">
        <f t="shared" si="20"/>
        <v/>
      </c>
      <c r="F88" s="3" t="str">
        <f>IF(D88="","",VLOOKUP(E88,'Life (2021)'!A88:D198,4))</f>
        <v/>
      </c>
      <c r="G88" s="3" t="str">
        <f t="shared" si="21"/>
        <v/>
      </c>
      <c r="H88" s="3" t="str">
        <f t="shared" si="22"/>
        <v/>
      </c>
      <c r="I88" s="3" t="str">
        <f t="shared" si="13"/>
        <v/>
      </c>
      <c r="J88" s="3" t="str">
        <f t="shared" si="14"/>
        <v/>
      </c>
      <c r="K88" s="5" t="str">
        <f t="shared" si="15"/>
        <v/>
      </c>
      <c r="L88" s="3" t="str">
        <f t="shared" si="26"/>
        <v/>
      </c>
      <c r="N88" s="3" t="str">
        <f t="shared" si="18"/>
        <v/>
      </c>
      <c r="O88" s="3" t="str">
        <f t="shared" si="19"/>
        <v/>
      </c>
      <c r="P88" s="3" t="str">
        <f t="shared" si="23"/>
        <v/>
      </c>
      <c r="Q88" s="3" t="str">
        <f t="shared" si="24"/>
        <v/>
      </c>
    </row>
    <row r="89" spans="4:17" x14ac:dyDescent="0.3">
      <c r="D89" s="3" t="str">
        <f t="shared" si="25"/>
        <v/>
      </c>
      <c r="E89" s="3" t="str">
        <f t="shared" si="20"/>
        <v/>
      </c>
      <c r="F89" s="3" t="str">
        <f>IF(D89="","",VLOOKUP(E89,'Life (2021)'!A89:D199,4))</f>
        <v/>
      </c>
      <c r="G89" s="3" t="str">
        <f t="shared" si="21"/>
        <v/>
      </c>
      <c r="H89" s="3" t="str">
        <f t="shared" si="22"/>
        <v/>
      </c>
      <c r="I89" s="3" t="str">
        <f t="shared" si="13"/>
        <v/>
      </c>
      <c r="J89" s="3" t="str">
        <f t="shared" si="14"/>
        <v/>
      </c>
      <c r="K89" s="5" t="str">
        <f t="shared" si="15"/>
        <v/>
      </c>
      <c r="L89" s="3" t="str">
        <f t="shared" si="26"/>
        <v/>
      </c>
      <c r="N89" s="3" t="str">
        <f t="shared" si="18"/>
        <v/>
      </c>
      <c r="O89" s="3" t="str">
        <f t="shared" si="19"/>
        <v/>
      </c>
      <c r="P89" s="3" t="str">
        <f t="shared" si="23"/>
        <v/>
      </c>
      <c r="Q89" s="3" t="str">
        <f t="shared" si="24"/>
        <v/>
      </c>
    </row>
    <row r="90" spans="4:17" x14ac:dyDescent="0.3">
      <c r="D90" s="3" t="str">
        <f t="shared" si="25"/>
        <v/>
      </c>
      <c r="E90" s="3" t="str">
        <f t="shared" si="20"/>
        <v/>
      </c>
      <c r="F90" s="3" t="str">
        <f>IF(D90="","",VLOOKUP(E90,'Life (2021)'!A90:D200,4))</f>
        <v/>
      </c>
      <c r="G90" s="3" t="str">
        <f t="shared" si="21"/>
        <v/>
      </c>
      <c r="H90" s="3" t="str">
        <f t="shared" si="22"/>
        <v/>
      </c>
      <c r="I90" s="3" t="str">
        <f t="shared" si="13"/>
        <v/>
      </c>
      <c r="J90" s="3" t="str">
        <f t="shared" si="14"/>
        <v/>
      </c>
      <c r="K90" s="5" t="str">
        <f t="shared" si="15"/>
        <v/>
      </c>
      <c r="L90" s="3" t="str">
        <f t="shared" si="26"/>
        <v/>
      </c>
      <c r="N90" s="3" t="str">
        <f t="shared" si="18"/>
        <v/>
      </c>
      <c r="O90" s="3" t="str">
        <f t="shared" si="19"/>
        <v/>
      </c>
      <c r="P90" s="3" t="str">
        <f t="shared" si="23"/>
        <v/>
      </c>
      <c r="Q90" s="3" t="str">
        <f t="shared" si="24"/>
        <v/>
      </c>
    </row>
    <row r="91" spans="4:17" x14ac:dyDescent="0.3">
      <c r="D91" s="3" t="str">
        <f t="shared" si="25"/>
        <v/>
      </c>
      <c r="E91" s="3" t="str">
        <f t="shared" si="20"/>
        <v/>
      </c>
      <c r="F91" s="3" t="str">
        <f>IF(D91="","",VLOOKUP(E91,'Life (2021)'!A91:D201,4))</f>
        <v/>
      </c>
      <c r="G91" s="3" t="str">
        <f t="shared" si="21"/>
        <v/>
      </c>
      <c r="H91" s="3" t="str">
        <f t="shared" si="22"/>
        <v/>
      </c>
      <c r="I91" s="3" t="str">
        <f t="shared" si="13"/>
        <v/>
      </c>
      <c r="J91" s="3" t="str">
        <f t="shared" si="14"/>
        <v/>
      </c>
      <c r="K91" s="5" t="str">
        <f t="shared" si="15"/>
        <v/>
      </c>
      <c r="L91" s="3" t="str">
        <f t="shared" si="26"/>
        <v/>
      </c>
      <c r="N91" s="3" t="str">
        <f t="shared" si="18"/>
        <v/>
      </c>
      <c r="O91" s="3" t="str">
        <f t="shared" si="19"/>
        <v/>
      </c>
      <c r="P91" s="3" t="str">
        <f t="shared" si="23"/>
        <v/>
      </c>
      <c r="Q91" s="3" t="str">
        <f t="shared" si="24"/>
        <v/>
      </c>
    </row>
    <row r="92" spans="4:17" x14ac:dyDescent="0.3">
      <c r="D92" s="3" t="str">
        <f t="shared" si="25"/>
        <v/>
      </c>
      <c r="E92" s="3" t="str">
        <f t="shared" si="20"/>
        <v/>
      </c>
      <c r="F92" s="3" t="str">
        <f>IF(D92="","",VLOOKUP(E92,'Life (2021)'!A92:D202,4))</f>
        <v/>
      </c>
      <c r="G92" s="3" t="str">
        <f t="shared" si="21"/>
        <v/>
      </c>
      <c r="H92" s="3" t="str">
        <f t="shared" si="22"/>
        <v/>
      </c>
      <c r="I92" s="3" t="str">
        <f t="shared" si="13"/>
        <v/>
      </c>
      <c r="J92" s="3" t="str">
        <f t="shared" si="14"/>
        <v/>
      </c>
      <c r="K92" s="5" t="str">
        <f t="shared" si="15"/>
        <v/>
      </c>
      <c r="L92" s="3" t="str">
        <f t="shared" si="26"/>
        <v/>
      </c>
      <c r="N92" s="3" t="str">
        <f t="shared" si="18"/>
        <v/>
      </c>
      <c r="O92" s="3" t="str">
        <f t="shared" si="19"/>
        <v/>
      </c>
      <c r="P92" s="3" t="str">
        <f t="shared" si="23"/>
        <v/>
      </c>
      <c r="Q92" s="3" t="str">
        <f t="shared" si="24"/>
        <v/>
      </c>
    </row>
    <row r="93" spans="4:17" x14ac:dyDescent="0.3">
      <c r="D93" s="3" t="str">
        <f t="shared" si="25"/>
        <v/>
      </c>
      <c r="E93" s="3" t="str">
        <f t="shared" si="20"/>
        <v/>
      </c>
      <c r="F93" s="3" t="str">
        <f>IF(D93="","",VLOOKUP(E93,'Life (2021)'!A93:D203,4))</f>
        <v/>
      </c>
      <c r="G93" s="3" t="str">
        <f t="shared" si="21"/>
        <v/>
      </c>
      <c r="H93" s="3" t="str">
        <f t="shared" si="22"/>
        <v/>
      </c>
      <c r="I93" s="3" t="str">
        <f t="shared" si="13"/>
        <v/>
      </c>
      <c r="J93" s="3" t="str">
        <f t="shared" si="14"/>
        <v/>
      </c>
      <c r="K93" s="5" t="str">
        <f t="shared" si="15"/>
        <v/>
      </c>
      <c r="L93" s="3" t="str">
        <f t="shared" si="26"/>
        <v/>
      </c>
      <c r="N93" s="3" t="str">
        <f t="shared" si="18"/>
        <v/>
      </c>
      <c r="O93" s="3" t="str">
        <f t="shared" si="19"/>
        <v/>
      </c>
      <c r="P93" s="3" t="str">
        <f t="shared" si="23"/>
        <v/>
      </c>
      <c r="Q93" s="3" t="str">
        <f t="shared" si="24"/>
        <v/>
      </c>
    </row>
    <row r="94" spans="4:17" x14ac:dyDescent="0.3">
      <c r="D94" s="3" t="str">
        <f t="shared" si="25"/>
        <v/>
      </c>
      <c r="E94" s="3" t="str">
        <f t="shared" si="20"/>
        <v/>
      </c>
      <c r="F94" s="3" t="str">
        <f>IF(D94="","",VLOOKUP(E94,'Life (2021)'!A94:D204,4))</f>
        <v/>
      </c>
      <c r="G94" s="3" t="str">
        <f t="shared" si="21"/>
        <v/>
      </c>
      <c r="H94" s="3" t="str">
        <f t="shared" si="22"/>
        <v/>
      </c>
      <c r="I94" s="3" t="str">
        <f t="shared" si="13"/>
        <v/>
      </c>
      <c r="J94" s="3" t="str">
        <f t="shared" si="14"/>
        <v/>
      </c>
      <c r="K94" s="5" t="str">
        <f t="shared" si="15"/>
        <v/>
      </c>
      <c r="L94" s="3" t="str">
        <f t="shared" si="26"/>
        <v/>
      </c>
      <c r="N94" s="3" t="str">
        <f t="shared" si="18"/>
        <v/>
      </c>
      <c r="O94" s="3" t="str">
        <f t="shared" si="19"/>
        <v/>
      </c>
      <c r="P94" s="3" t="str">
        <f t="shared" si="23"/>
        <v/>
      </c>
      <c r="Q94" s="3" t="str">
        <f t="shared" si="24"/>
        <v/>
      </c>
    </row>
    <row r="95" spans="4:17" x14ac:dyDescent="0.3">
      <c r="D95" s="3" t="str">
        <f t="shared" si="25"/>
        <v/>
      </c>
      <c r="E95" s="3" t="str">
        <f t="shared" si="20"/>
        <v/>
      </c>
      <c r="F95" s="3" t="str">
        <f>IF(D95="","",VLOOKUP(E95,'Life (2021)'!A95:D205,4))</f>
        <v/>
      </c>
      <c r="G95" s="3" t="str">
        <f t="shared" si="21"/>
        <v/>
      </c>
      <c r="H95" s="3" t="str">
        <f t="shared" si="22"/>
        <v/>
      </c>
      <c r="I95" s="3" t="str">
        <f t="shared" si="13"/>
        <v/>
      </c>
      <c r="J95" s="3" t="str">
        <f t="shared" si="14"/>
        <v/>
      </c>
      <c r="K95" s="5" t="str">
        <f t="shared" si="15"/>
        <v/>
      </c>
      <c r="L95" s="3" t="str">
        <f t="shared" si="26"/>
        <v/>
      </c>
      <c r="N95" s="3" t="str">
        <f t="shared" si="18"/>
        <v/>
      </c>
      <c r="O95" s="3" t="str">
        <f t="shared" si="19"/>
        <v/>
      </c>
      <c r="P95" s="3" t="str">
        <f t="shared" si="23"/>
        <v/>
      </c>
      <c r="Q95" s="3" t="str">
        <f t="shared" si="24"/>
        <v/>
      </c>
    </row>
    <row r="96" spans="4:17" x14ac:dyDescent="0.3">
      <c r="D96" s="3" t="str">
        <f t="shared" si="25"/>
        <v/>
      </c>
      <c r="E96" s="3" t="str">
        <f t="shared" si="20"/>
        <v/>
      </c>
      <c r="F96" s="3" t="str">
        <f>IF(D96="","",VLOOKUP(E96,'Life (2021)'!A96:D206,4))</f>
        <v/>
      </c>
      <c r="G96" s="3" t="str">
        <f t="shared" si="21"/>
        <v/>
      </c>
      <c r="H96" s="3" t="str">
        <f t="shared" si="22"/>
        <v/>
      </c>
      <c r="I96" s="3" t="str">
        <f t="shared" si="13"/>
        <v/>
      </c>
      <c r="J96" s="3" t="str">
        <f t="shared" si="14"/>
        <v/>
      </c>
      <c r="K96" s="5" t="str">
        <f t="shared" si="15"/>
        <v/>
      </c>
      <c r="L96" s="3" t="str">
        <f t="shared" si="26"/>
        <v/>
      </c>
      <c r="N96" s="3" t="str">
        <f t="shared" si="18"/>
        <v/>
      </c>
      <c r="O96" s="3" t="str">
        <f t="shared" si="19"/>
        <v/>
      </c>
      <c r="P96" s="3" t="str">
        <f t="shared" si="23"/>
        <v/>
      </c>
      <c r="Q96" s="3" t="str">
        <f t="shared" si="24"/>
        <v/>
      </c>
    </row>
    <row r="97" spans="4:17" x14ac:dyDescent="0.3">
      <c r="D97" s="3" t="str">
        <f t="shared" si="25"/>
        <v/>
      </c>
      <c r="E97" s="3" t="str">
        <f t="shared" si="20"/>
        <v/>
      </c>
      <c r="F97" s="3" t="str">
        <f>IF(D97="","",VLOOKUP(E97,'Life (2021)'!A97:D207,4))</f>
        <v/>
      </c>
      <c r="G97" s="3" t="str">
        <f t="shared" si="21"/>
        <v/>
      </c>
      <c r="H97" s="3" t="str">
        <f t="shared" si="22"/>
        <v/>
      </c>
      <c r="I97" s="3" t="str">
        <f t="shared" si="13"/>
        <v/>
      </c>
      <c r="J97" s="3" t="str">
        <f t="shared" si="14"/>
        <v/>
      </c>
      <c r="K97" s="5" t="str">
        <f t="shared" si="15"/>
        <v/>
      </c>
      <c r="L97" s="3" t="str">
        <f t="shared" si="26"/>
        <v/>
      </c>
      <c r="N97" s="3" t="str">
        <f t="shared" si="18"/>
        <v/>
      </c>
      <c r="O97" s="3" t="str">
        <f t="shared" si="19"/>
        <v/>
      </c>
      <c r="P97" s="3" t="str">
        <f t="shared" si="23"/>
        <v/>
      </c>
      <c r="Q97" s="3" t="str">
        <f t="shared" si="24"/>
        <v/>
      </c>
    </row>
    <row r="98" spans="4:17" x14ac:dyDescent="0.3">
      <c r="D98" s="3" t="str">
        <f t="shared" si="25"/>
        <v/>
      </c>
      <c r="E98" s="3" t="str">
        <f t="shared" si="20"/>
        <v/>
      </c>
      <c r="F98" s="3" t="str">
        <f>IF(D98="","",VLOOKUP(E98,'Life (2021)'!A98:D208,4))</f>
        <v/>
      </c>
      <c r="G98" s="3" t="str">
        <f t="shared" si="21"/>
        <v/>
      </c>
      <c r="H98" s="3" t="str">
        <f t="shared" si="22"/>
        <v/>
      </c>
      <c r="I98" s="3" t="str">
        <f t="shared" si="13"/>
        <v/>
      </c>
      <c r="J98" s="3" t="str">
        <f t="shared" si="14"/>
        <v/>
      </c>
      <c r="K98" s="5" t="str">
        <f t="shared" si="15"/>
        <v/>
      </c>
      <c r="L98" s="3" t="str">
        <f t="shared" si="26"/>
        <v/>
      </c>
      <c r="N98" s="3" t="str">
        <f t="shared" si="18"/>
        <v/>
      </c>
      <c r="O98" s="3" t="str">
        <f t="shared" si="19"/>
        <v/>
      </c>
      <c r="P98" s="3" t="str">
        <f t="shared" si="23"/>
        <v/>
      </c>
      <c r="Q98" s="3" t="str">
        <f t="shared" si="24"/>
        <v/>
      </c>
    </row>
    <row r="99" spans="4:17" x14ac:dyDescent="0.3">
      <c r="D99" s="3" t="str">
        <f t="shared" si="25"/>
        <v/>
      </c>
      <c r="E99" s="3" t="str">
        <f t="shared" si="20"/>
        <v/>
      </c>
      <c r="F99" s="3" t="str">
        <f>IF(D99="","",VLOOKUP(E99,'Life (2021)'!A99:D209,4))</f>
        <v/>
      </c>
      <c r="G99" s="3" t="str">
        <f t="shared" si="21"/>
        <v/>
      </c>
      <c r="H99" s="3" t="str">
        <f t="shared" si="22"/>
        <v/>
      </c>
      <c r="I99" s="3" t="str">
        <f t="shared" si="13"/>
        <v/>
      </c>
      <c r="J99" s="3" t="str">
        <f t="shared" si="14"/>
        <v/>
      </c>
      <c r="K99" s="5" t="str">
        <f t="shared" si="15"/>
        <v/>
      </c>
      <c r="L99" s="3" t="str">
        <f t="shared" si="26"/>
        <v/>
      </c>
      <c r="N99" s="3" t="str">
        <f t="shared" si="18"/>
        <v/>
      </c>
      <c r="O99" s="3" t="str">
        <f t="shared" si="19"/>
        <v/>
      </c>
      <c r="P99" s="3" t="str">
        <f t="shared" si="23"/>
        <v/>
      </c>
      <c r="Q99" s="3" t="str">
        <f t="shared" si="24"/>
        <v/>
      </c>
    </row>
    <row r="100" spans="4:17" x14ac:dyDescent="0.3">
      <c r="D100" s="3" t="str">
        <f t="shared" si="25"/>
        <v/>
      </c>
      <c r="E100" s="3" t="str">
        <f t="shared" si="20"/>
        <v/>
      </c>
      <c r="F100" s="3" t="str">
        <f>IF(D100="","",VLOOKUP(E100,'Life (2021)'!A100:D210,4))</f>
        <v/>
      </c>
      <c r="G100" s="3" t="str">
        <f t="shared" si="21"/>
        <v/>
      </c>
      <c r="H100" s="3" t="str">
        <f t="shared" si="22"/>
        <v/>
      </c>
      <c r="I100" s="3" t="str">
        <f t="shared" si="13"/>
        <v/>
      </c>
      <c r="J100" s="3" t="str">
        <f t="shared" si="14"/>
        <v/>
      </c>
      <c r="K100" s="5" t="str">
        <f t="shared" si="15"/>
        <v/>
      </c>
      <c r="L100" s="3" t="str">
        <f t="shared" si="26"/>
        <v/>
      </c>
      <c r="N100" s="3" t="str">
        <f t="shared" si="18"/>
        <v/>
      </c>
      <c r="O100" s="3" t="str">
        <f t="shared" si="19"/>
        <v/>
      </c>
      <c r="P100" s="3" t="str">
        <f t="shared" si="23"/>
        <v/>
      </c>
      <c r="Q100" s="3" t="str">
        <f t="shared" si="24"/>
        <v/>
      </c>
    </row>
    <row r="101" spans="4:17" x14ac:dyDescent="0.3">
      <c r="D101" s="3" t="str">
        <f t="shared" si="25"/>
        <v/>
      </c>
      <c r="E101" s="3" t="str">
        <f t="shared" si="20"/>
        <v/>
      </c>
      <c r="F101" s="3" t="str">
        <f>IF(D101="","",VLOOKUP(E101,'Life (2021)'!A101:D211,4))</f>
        <v/>
      </c>
      <c r="G101" s="3" t="str">
        <f t="shared" si="21"/>
        <v/>
      </c>
      <c r="H101" s="3" t="str">
        <f t="shared" si="22"/>
        <v/>
      </c>
      <c r="I101" s="3" t="str">
        <f t="shared" si="13"/>
        <v/>
      </c>
      <c r="J101" s="3" t="str">
        <f t="shared" si="14"/>
        <v/>
      </c>
      <c r="K101" s="5" t="str">
        <f t="shared" si="15"/>
        <v/>
      </c>
      <c r="L101" s="3" t="str">
        <f t="shared" si="26"/>
        <v/>
      </c>
      <c r="N101" s="3" t="str">
        <f t="shared" si="18"/>
        <v/>
      </c>
      <c r="O101" s="3" t="str">
        <f t="shared" si="19"/>
        <v/>
      </c>
      <c r="P101" s="3" t="str">
        <f t="shared" si="23"/>
        <v/>
      </c>
      <c r="Q101" s="3" t="str">
        <f t="shared" si="24"/>
        <v/>
      </c>
    </row>
    <row r="102" spans="4:17" x14ac:dyDescent="0.3">
      <c r="D102" s="3" t="str">
        <f t="shared" si="25"/>
        <v/>
      </c>
      <c r="E102" s="3" t="str">
        <f t="shared" si="20"/>
        <v/>
      </c>
      <c r="F102" s="3" t="str">
        <f>IF(D102="","",VLOOKUP(E102,'Life (2021)'!A102:D212,4))</f>
        <v/>
      </c>
      <c r="G102" s="3" t="str">
        <f t="shared" si="21"/>
        <v/>
      </c>
      <c r="H102" s="3" t="str">
        <f t="shared" si="22"/>
        <v/>
      </c>
      <c r="I102" s="3" t="str">
        <f t="shared" si="13"/>
        <v/>
      </c>
      <c r="J102" s="3" t="str">
        <f t="shared" si="14"/>
        <v/>
      </c>
      <c r="K102" s="5" t="str">
        <f t="shared" si="15"/>
        <v/>
      </c>
      <c r="L102" s="3" t="str">
        <f t="shared" si="26"/>
        <v/>
      </c>
      <c r="N102" s="3" t="str">
        <f t="shared" si="18"/>
        <v/>
      </c>
      <c r="O102" s="3" t="str">
        <f t="shared" si="19"/>
        <v/>
      </c>
      <c r="P102" s="3" t="str">
        <f t="shared" si="23"/>
        <v/>
      </c>
      <c r="Q102" s="3" t="str">
        <f t="shared" si="24"/>
        <v/>
      </c>
    </row>
    <row r="103" spans="4:17" x14ac:dyDescent="0.3">
      <c r="D103" s="3" t="str">
        <f t="shared" si="25"/>
        <v/>
      </c>
      <c r="E103" s="3" t="str">
        <f t="shared" si="20"/>
        <v/>
      </c>
      <c r="F103" s="3" t="str">
        <f>IF(D103="","",VLOOKUP(E103,'Life (2021)'!A103:D213,4))</f>
        <v/>
      </c>
      <c r="G103" s="3" t="str">
        <f t="shared" si="21"/>
        <v/>
      </c>
      <c r="H103" s="3" t="str">
        <f t="shared" si="22"/>
        <v/>
      </c>
      <c r="I103" s="3" t="str">
        <f t="shared" si="13"/>
        <v/>
      </c>
      <c r="J103" s="3" t="str">
        <f t="shared" si="14"/>
        <v/>
      </c>
      <c r="K103" s="5" t="str">
        <f t="shared" si="15"/>
        <v/>
      </c>
      <c r="L103" s="3" t="str">
        <f t="shared" si="26"/>
        <v/>
      </c>
      <c r="N103" s="3" t="str">
        <f t="shared" si="18"/>
        <v/>
      </c>
      <c r="O103" s="3" t="str">
        <f t="shared" si="19"/>
        <v/>
      </c>
      <c r="P103" s="3" t="str">
        <f t="shared" si="23"/>
        <v/>
      </c>
      <c r="Q103" s="3" t="str">
        <f t="shared" si="24"/>
        <v/>
      </c>
    </row>
    <row r="104" spans="4:17" x14ac:dyDescent="0.3">
      <c r="D104" s="3" t="str">
        <f t="shared" si="25"/>
        <v/>
      </c>
      <c r="E104" s="3" t="str">
        <f t="shared" si="20"/>
        <v/>
      </c>
      <c r="F104" s="3" t="str">
        <f>IF(D104="","",VLOOKUP(E104,'Life (2021)'!A104:D214,4))</f>
        <v/>
      </c>
      <c r="G104" s="3" t="str">
        <f t="shared" si="21"/>
        <v/>
      </c>
      <c r="H104" s="3" t="str">
        <f t="shared" si="22"/>
        <v/>
      </c>
      <c r="I104" s="3" t="str">
        <f t="shared" si="13"/>
        <v/>
      </c>
      <c r="J104" s="3" t="str">
        <f t="shared" si="14"/>
        <v/>
      </c>
      <c r="K104" s="5" t="str">
        <f t="shared" si="15"/>
        <v/>
      </c>
      <c r="L104" s="3" t="str">
        <f t="shared" si="26"/>
        <v/>
      </c>
      <c r="N104" s="3" t="str">
        <f t="shared" si="18"/>
        <v/>
      </c>
      <c r="O104" s="3" t="str">
        <f t="shared" si="19"/>
        <v/>
      </c>
      <c r="P104" s="3" t="str">
        <f t="shared" si="23"/>
        <v/>
      </c>
      <c r="Q104" s="3" t="str">
        <f t="shared" si="24"/>
        <v/>
      </c>
    </row>
    <row r="105" spans="4:17" x14ac:dyDescent="0.3">
      <c r="D105" s="3" t="str">
        <f t="shared" si="25"/>
        <v/>
      </c>
      <c r="E105" s="3" t="str">
        <f t="shared" si="20"/>
        <v/>
      </c>
      <c r="F105" s="3" t="str">
        <f>IF(D105="","",VLOOKUP(E105,'Life (2021)'!A105:D215,4))</f>
        <v/>
      </c>
      <c r="G105" s="3" t="str">
        <f t="shared" si="21"/>
        <v/>
      </c>
      <c r="H105" s="3" t="str">
        <f t="shared" si="22"/>
        <v/>
      </c>
      <c r="I105" s="3" t="str">
        <f t="shared" si="13"/>
        <v/>
      </c>
      <c r="J105" s="3" t="str">
        <f t="shared" si="14"/>
        <v/>
      </c>
      <c r="K105" s="5" t="str">
        <f t="shared" si="15"/>
        <v/>
      </c>
      <c r="L105" s="3" t="str">
        <f t="shared" si="26"/>
        <v/>
      </c>
      <c r="N105" s="3" t="str">
        <f t="shared" si="18"/>
        <v/>
      </c>
      <c r="O105" s="3" t="str">
        <f t="shared" si="19"/>
        <v/>
      </c>
      <c r="P105" s="3" t="str">
        <f t="shared" si="23"/>
        <v/>
      </c>
      <c r="Q105" s="3" t="str">
        <f t="shared" si="24"/>
        <v/>
      </c>
    </row>
    <row r="106" spans="4:17" x14ac:dyDescent="0.3">
      <c r="D106" s="3" t="str">
        <f>IFERROR(IF(D105+1&lt;=$B$6,D105+1,""),"")</f>
        <v/>
      </c>
      <c r="E106" s="3" t="str">
        <f t="shared" si="20"/>
        <v/>
      </c>
      <c r="F106" s="3" t="str">
        <f>IF(D106="","",VLOOKUP(E106,'Life (2021)'!A106:D216,4))</f>
        <v/>
      </c>
      <c r="G106" s="3" t="str">
        <f t="shared" si="21"/>
        <v/>
      </c>
      <c r="H106" s="3" t="str">
        <f t="shared" si="22"/>
        <v/>
      </c>
      <c r="I106" s="3" t="str">
        <f t="shared" si="13"/>
        <v/>
      </c>
      <c r="J106" s="3" t="str">
        <f t="shared" si="14"/>
        <v/>
      </c>
      <c r="K106" s="5" t="str">
        <f t="shared" si="15"/>
        <v/>
      </c>
      <c r="L106" s="3" t="str">
        <f t="shared" si="26"/>
        <v/>
      </c>
      <c r="N106" s="3" t="str">
        <f t="shared" si="18"/>
        <v/>
      </c>
      <c r="O106" s="3" t="str">
        <f t="shared" si="19"/>
        <v/>
      </c>
      <c r="P106" s="3" t="str">
        <f t="shared" si="23"/>
        <v/>
      </c>
      <c r="Q106" s="3" t="str">
        <f t="shared" si="24"/>
        <v/>
      </c>
    </row>
    <row r="107" spans="4:17" x14ac:dyDescent="0.3">
      <c r="D107" s="3" t="str">
        <f t="shared" ref="D107:D108" si="27">IFERROR(IF(D106+1&lt;=$B$6,D106+1,""),"")</f>
        <v/>
      </c>
      <c r="E107" s="3" t="str">
        <f t="shared" si="20"/>
        <v/>
      </c>
      <c r="F107" s="3" t="str">
        <f>IF(D107="","",VLOOKUP(E107,'Life (2021)'!A107:D217,4))</f>
        <v/>
      </c>
      <c r="G107" s="3" t="str">
        <f t="shared" si="21"/>
        <v/>
      </c>
      <c r="H107" s="3" t="str">
        <f t="shared" si="22"/>
        <v/>
      </c>
      <c r="I107" s="3" t="str">
        <f t="shared" si="13"/>
        <v/>
      </c>
      <c r="J107" s="3" t="str">
        <f t="shared" si="14"/>
        <v/>
      </c>
      <c r="K107" s="5" t="str">
        <f t="shared" si="15"/>
        <v/>
      </c>
      <c r="L107" s="3" t="str">
        <f t="shared" si="26"/>
        <v/>
      </c>
      <c r="N107" s="3" t="str">
        <f t="shared" si="18"/>
        <v/>
      </c>
      <c r="O107" s="3" t="str">
        <f t="shared" si="19"/>
        <v/>
      </c>
      <c r="P107" s="3" t="str">
        <f t="shared" si="23"/>
        <v/>
      </c>
      <c r="Q107" s="3" t="str">
        <f t="shared" si="24"/>
        <v/>
      </c>
    </row>
    <row r="108" spans="4:17" s="10" customFormat="1" x14ac:dyDescent="0.3">
      <c r="D108" s="10" t="str">
        <f t="shared" si="27"/>
        <v/>
      </c>
      <c r="E108" s="10" t="str">
        <f t="shared" si="20"/>
        <v/>
      </c>
      <c r="F108" s="10" t="str">
        <f>IF(D108="","",VLOOKUP(E108,'Life (2021)'!A108:D218,4))</f>
        <v/>
      </c>
      <c r="G108" s="10" t="str">
        <f t="shared" si="21"/>
        <v/>
      </c>
      <c r="H108" s="10" t="str">
        <f t="shared" si="22"/>
        <v/>
      </c>
      <c r="I108" s="10" t="str">
        <f t="shared" si="13"/>
        <v/>
      </c>
      <c r="J108" s="10" t="str">
        <f t="shared" si="14"/>
        <v/>
      </c>
      <c r="K108" s="11" t="str">
        <f t="shared" si="15"/>
        <v/>
      </c>
      <c r="L108" s="10" t="str">
        <f t="shared" si="26"/>
        <v/>
      </c>
      <c r="N108" s="10" t="str">
        <f t="shared" si="18"/>
        <v/>
      </c>
      <c r="O108" s="3" t="str">
        <f t="shared" si="19"/>
        <v/>
      </c>
      <c r="P108" s="3" t="str">
        <f t="shared" si="23"/>
        <v/>
      </c>
      <c r="Q108" s="10" t="str">
        <f t="shared" si="24"/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Life (2021)</vt:lpstr>
      <vt:lpstr>GP</vt:lpstr>
      <vt:lpstr>Pricing (Aa)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</dc:creator>
  <cp:lastModifiedBy>shih</cp:lastModifiedBy>
  <dcterms:created xsi:type="dcterms:W3CDTF">2022-07-26T08:20:57Z</dcterms:created>
  <dcterms:modified xsi:type="dcterms:W3CDTF">2022-07-26T09:57:06Z</dcterms:modified>
</cp:coreProperties>
</file>