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학부]트레이딩연습\Today\"/>
    </mc:Choice>
  </mc:AlternateContent>
  <bookViews>
    <workbookView xWindow="0" yWindow="0" windowWidth="23115" windowHeight="11280"/>
  </bookViews>
  <sheets>
    <sheet name="Corr고정비중_m" sheetId="8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5" i="8" l="1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14" i="8"/>
  <c r="M13" i="8"/>
  <c r="M12" i="8"/>
  <c r="M11" i="8"/>
  <c r="M10" i="8"/>
  <c r="M9" i="8"/>
  <c r="M8" i="8"/>
  <c r="M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7" i="8"/>
  <c r="AB65" i="8" l="1"/>
  <c r="R8" i="8" l="1"/>
  <c r="R10" i="8"/>
  <c r="R12" i="8"/>
  <c r="R14" i="8"/>
  <c r="R16" i="8"/>
  <c r="R18" i="8"/>
  <c r="R20" i="8"/>
  <c r="R22" i="8"/>
  <c r="R24" i="8"/>
  <c r="R26" i="8"/>
  <c r="R28" i="8"/>
  <c r="R30" i="8"/>
  <c r="R32" i="8"/>
  <c r="R34" i="8"/>
  <c r="R36" i="8"/>
  <c r="R38" i="8"/>
  <c r="R40" i="8"/>
  <c r="R42" i="8"/>
  <c r="R44" i="8"/>
  <c r="R46" i="8"/>
  <c r="R48" i="8"/>
  <c r="R50" i="8"/>
  <c r="R52" i="8"/>
  <c r="R54" i="8"/>
  <c r="R56" i="8"/>
  <c r="R58" i="8"/>
  <c r="R60" i="8"/>
  <c r="R62" i="8"/>
  <c r="R64" i="8"/>
  <c r="R66" i="8"/>
  <c r="R68" i="8"/>
  <c r="R70" i="8"/>
  <c r="R72" i="8"/>
  <c r="R74" i="8"/>
  <c r="R76" i="8"/>
  <c r="R78" i="8"/>
  <c r="R80" i="8"/>
  <c r="R82" i="8"/>
  <c r="R84" i="8"/>
  <c r="R86" i="8"/>
  <c r="R88" i="8"/>
  <c r="R90" i="8"/>
  <c r="R92" i="8"/>
  <c r="R94" i="8"/>
  <c r="R96" i="8"/>
  <c r="R98" i="8"/>
  <c r="R100" i="8"/>
  <c r="R102" i="8"/>
  <c r="R104" i="8"/>
  <c r="R106" i="8"/>
  <c r="R108" i="8"/>
  <c r="R110" i="8"/>
  <c r="R112" i="8"/>
  <c r="R114" i="8"/>
  <c r="R116" i="8"/>
  <c r="R118" i="8"/>
  <c r="R120" i="8"/>
  <c r="R122" i="8"/>
  <c r="R124" i="8"/>
  <c r="R126" i="8"/>
  <c r="R128" i="8"/>
  <c r="R130" i="8"/>
  <c r="R132" i="8"/>
  <c r="R134" i="8"/>
  <c r="R136" i="8"/>
  <c r="R138" i="8"/>
  <c r="R140" i="8"/>
  <c r="R142" i="8"/>
  <c r="R144" i="8"/>
  <c r="R146" i="8"/>
  <c r="R148" i="8"/>
  <c r="R150" i="8"/>
  <c r="R152" i="8"/>
  <c r="R154" i="8"/>
  <c r="R156" i="8"/>
  <c r="R158" i="8"/>
  <c r="R160" i="8"/>
  <c r="R162" i="8"/>
  <c r="R164" i="8"/>
  <c r="R166" i="8"/>
  <c r="R168" i="8"/>
  <c r="R170" i="8"/>
  <c r="R172" i="8"/>
  <c r="R174" i="8"/>
  <c r="R176" i="8"/>
  <c r="R9" i="8"/>
  <c r="R13" i="8"/>
  <c r="R17" i="8"/>
  <c r="R21" i="8"/>
  <c r="R25" i="8"/>
  <c r="R29" i="8"/>
  <c r="R33" i="8"/>
  <c r="R37" i="8"/>
  <c r="R41" i="8"/>
  <c r="R45" i="8"/>
  <c r="R49" i="8"/>
  <c r="R53" i="8"/>
  <c r="R57" i="8"/>
  <c r="R61" i="8"/>
  <c r="R65" i="8"/>
  <c r="R69" i="8"/>
  <c r="R73" i="8"/>
  <c r="R77" i="8"/>
  <c r="R81" i="8"/>
  <c r="R85" i="8"/>
  <c r="R89" i="8"/>
  <c r="R93" i="8"/>
  <c r="R97" i="8"/>
  <c r="R101" i="8"/>
  <c r="R105" i="8"/>
  <c r="R109" i="8"/>
  <c r="R113" i="8"/>
  <c r="R117" i="8"/>
  <c r="R121" i="8"/>
  <c r="R125" i="8"/>
  <c r="R129" i="8"/>
  <c r="R133" i="8"/>
  <c r="R137" i="8"/>
  <c r="R143" i="8"/>
  <c r="R151" i="8"/>
  <c r="R159" i="8"/>
  <c r="R167" i="8"/>
  <c r="R175" i="8"/>
  <c r="R141" i="8"/>
  <c r="R149" i="8"/>
  <c r="R157" i="8"/>
  <c r="R165" i="8"/>
  <c r="R173" i="8"/>
  <c r="R178" i="8"/>
  <c r="R180" i="8"/>
  <c r="R182" i="8"/>
  <c r="R184" i="8"/>
  <c r="R186" i="8"/>
  <c r="R188" i="8"/>
  <c r="R190" i="8"/>
  <c r="R192" i="8"/>
  <c r="R194" i="8"/>
  <c r="R196" i="8"/>
  <c r="R198" i="8"/>
  <c r="R200" i="8"/>
  <c r="R202" i="8"/>
  <c r="R204" i="8"/>
  <c r="R206" i="8"/>
  <c r="R208" i="8"/>
  <c r="R210" i="8"/>
  <c r="R212" i="8"/>
  <c r="R214" i="8"/>
  <c r="R216" i="8"/>
  <c r="R218" i="8"/>
  <c r="R220" i="8"/>
  <c r="R222" i="8"/>
  <c r="R224" i="8"/>
  <c r="R226" i="8"/>
  <c r="R228" i="8"/>
  <c r="R230" i="8"/>
  <c r="R232" i="8"/>
  <c r="R234" i="8"/>
  <c r="R236" i="8"/>
  <c r="R238" i="8"/>
  <c r="R240" i="8"/>
  <c r="R242" i="8"/>
  <c r="R244" i="8"/>
  <c r="R246" i="8"/>
  <c r="R248" i="8"/>
  <c r="R250" i="8"/>
  <c r="R252" i="8"/>
  <c r="R11" i="8"/>
  <c r="R15" i="8"/>
  <c r="R19" i="8"/>
  <c r="R23" i="8"/>
  <c r="R27" i="8"/>
  <c r="R31" i="8"/>
  <c r="R35" i="8"/>
  <c r="R39" i="8"/>
  <c r="R43" i="8"/>
  <c r="R47" i="8"/>
  <c r="R51" i="8"/>
  <c r="R55" i="8"/>
  <c r="R59" i="8"/>
  <c r="R63" i="8"/>
  <c r="R67" i="8"/>
  <c r="R71" i="8"/>
  <c r="R75" i="8"/>
  <c r="R79" i="8"/>
  <c r="R83" i="8"/>
  <c r="R87" i="8"/>
  <c r="R91" i="8"/>
  <c r="R95" i="8"/>
  <c r="R99" i="8"/>
  <c r="R103" i="8"/>
  <c r="R107" i="8"/>
  <c r="R111" i="8"/>
  <c r="R115" i="8"/>
  <c r="R119" i="8"/>
  <c r="R123" i="8"/>
  <c r="R127" i="8"/>
  <c r="R131" i="8"/>
  <c r="R135" i="8"/>
  <c r="R139" i="8"/>
  <c r="R147" i="8"/>
  <c r="R155" i="8"/>
  <c r="R163" i="8"/>
  <c r="R171" i="8"/>
  <c r="R161" i="8"/>
  <c r="R181" i="8"/>
  <c r="R189" i="8"/>
  <c r="R197" i="8"/>
  <c r="R255" i="8"/>
  <c r="R258" i="8"/>
  <c r="R263" i="8"/>
  <c r="R266" i="8"/>
  <c r="R271" i="8"/>
  <c r="R274" i="8"/>
  <c r="R279" i="8"/>
  <c r="R282" i="8"/>
  <c r="R287" i="8"/>
  <c r="R290" i="8"/>
  <c r="R295" i="8"/>
  <c r="R298" i="8"/>
  <c r="R300" i="8"/>
  <c r="R302" i="8"/>
  <c r="R304" i="8"/>
  <c r="R306" i="8"/>
  <c r="R308" i="8"/>
  <c r="R310" i="8"/>
  <c r="R312" i="8"/>
  <c r="R314" i="8"/>
  <c r="R316" i="8"/>
  <c r="R318" i="8"/>
  <c r="R320" i="8"/>
  <c r="R322" i="8"/>
  <c r="R324" i="8"/>
  <c r="R326" i="8"/>
  <c r="R328" i="8"/>
  <c r="R330" i="8"/>
  <c r="R332" i="8"/>
  <c r="R334" i="8"/>
  <c r="R336" i="8"/>
  <c r="R338" i="8"/>
  <c r="R340" i="8"/>
  <c r="R342" i="8"/>
  <c r="R344" i="8"/>
  <c r="R346" i="8"/>
  <c r="R348" i="8"/>
  <c r="R350" i="8"/>
  <c r="R352" i="8"/>
  <c r="R354" i="8"/>
  <c r="R356" i="8"/>
  <c r="R358" i="8"/>
  <c r="S6" i="8"/>
  <c r="R315" i="8"/>
  <c r="R325" i="8"/>
  <c r="R329" i="8"/>
  <c r="R335" i="8"/>
  <c r="R341" i="8"/>
  <c r="R345" i="8"/>
  <c r="R351" i="8"/>
  <c r="R353" i="8"/>
  <c r="R357" i="8"/>
  <c r="R187" i="8"/>
  <c r="R211" i="8"/>
  <c r="R231" i="8"/>
  <c r="R251" i="8"/>
  <c r="R260" i="8"/>
  <c r="R265" i="8"/>
  <c r="R292" i="8"/>
  <c r="R153" i="8"/>
  <c r="R183" i="8"/>
  <c r="R191" i="8"/>
  <c r="R199" i="8"/>
  <c r="R205" i="8"/>
  <c r="R209" i="8"/>
  <c r="R213" i="8"/>
  <c r="R217" i="8"/>
  <c r="R221" i="8"/>
  <c r="R225" i="8"/>
  <c r="R229" i="8"/>
  <c r="R233" i="8"/>
  <c r="R237" i="8"/>
  <c r="R241" i="8"/>
  <c r="R245" i="8"/>
  <c r="R249" i="8"/>
  <c r="R253" i="8"/>
  <c r="R256" i="8"/>
  <c r="R261" i="8"/>
  <c r="R264" i="8"/>
  <c r="R269" i="8"/>
  <c r="R272" i="8"/>
  <c r="R277" i="8"/>
  <c r="R280" i="8"/>
  <c r="R285" i="8"/>
  <c r="R288" i="8"/>
  <c r="R293" i="8"/>
  <c r="R296" i="8"/>
  <c r="R317" i="8"/>
  <c r="R331" i="8"/>
  <c r="R337" i="8"/>
  <c r="R343" i="8"/>
  <c r="R347" i="8"/>
  <c r="R355" i="8"/>
  <c r="R169" i="8"/>
  <c r="R195" i="8"/>
  <c r="R215" i="8"/>
  <c r="R219" i="8"/>
  <c r="R227" i="8"/>
  <c r="R243" i="8"/>
  <c r="R257" i="8"/>
  <c r="R268" i="8"/>
  <c r="R276" i="8"/>
  <c r="R284" i="8"/>
  <c r="R145" i="8"/>
  <c r="R177" i="8"/>
  <c r="R185" i="8"/>
  <c r="R193" i="8"/>
  <c r="R201" i="8"/>
  <c r="R254" i="8"/>
  <c r="R259" i="8"/>
  <c r="R262" i="8"/>
  <c r="R267" i="8"/>
  <c r="R270" i="8"/>
  <c r="R275" i="8"/>
  <c r="R278" i="8"/>
  <c r="R283" i="8"/>
  <c r="R286" i="8"/>
  <c r="R291" i="8"/>
  <c r="R294" i="8"/>
  <c r="R299" i="8"/>
  <c r="R301" i="8"/>
  <c r="R303" i="8"/>
  <c r="R305" i="8"/>
  <c r="R307" i="8"/>
  <c r="R309" i="8"/>
  <c r="R311" i="8"/>
  <c r="R313" i="8"/>
  <c r="R319" i="8"/>
  <c r="R321" i="8"/>
  <c r="R323" i="8"/>
  <c r="R327" i="8"/>
  <c r="R333" i="8"/>
  <c r="R339" i="8"/>
  <c r="R349" i="8"/>
  <c r="R179" i="8"/>
  <c r="R203" i="8"/>
  <c r="R207" i="8"/>
  <c r="R223" i="8"/>
  <c r="R235" i="8"/>
  <c r="R239" i="8"/>
  <c r="R247" i="8"/>
  <c r="R273" i="8"/>
  <c r="R281" i="8"/>
  <c r="R289" i="8"/>
  <c r="R297" i="8"/>
  <c r="R7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66" i="8"/>
  <c r="AF66" i="8"/>
  <c r="H8" i="8"/>
  <c r="O8" i="8" s="1"/>
  <c r="I8" i="8"/>
  <c r="P8" i="8" s="1"/>
  <c r="H9" i="8"/>
  <c r="O9" i="8" s="1"/>
  <c r="I9" i="8"/>
  <c r="P9" i="8" s="1"/>
  <c r="H10" i="8"/>
  <c r="O10" i="8" s="1"/>
  <c r="I10" i="8"/>
  <c r="P10" i="8" s="1"/>
  <c r="H11" i="8"/>
  <c r="O11" i="8" s="1"/>
  <c r="I11" i="8"/>
  <c r="P11" i="8" s="1"/>
  <c r="H12" i="8"/>
  <c r="O12" i="8" s="1"/>
  <c r="I12" i="8"/>
  <c r="P12" i="8" s="1"/>
  <c r="H13" i="8"/>
  <c r="O13" i="8" s="1"/>
  <c r="I13" i="8"/>
  <c r="P13" i="8" s="1"/>
  <c r="H14" i="8"/>
  <c r="O14" i="8" s="1"/>
  <c r="I14" i="8"/>
  <c r="P14" i="8" s="1"/>
  <c r="H15" i="8"/>
  <c r="O15" i="8" s="1"/>
  <c r="I15" i="8"/>
  <c r="P15" i="8" s="1"/>
  <c r="H16" i="8"/>
  <c r="O16" i="8" s="1"/>
  <c r="I16" i="8"/>
  <c r="P16" i="8" s="1"/>
  <c r="H17" i="8"/>
  <c r="O17" i="8" s="1"/>
  <c r="I17" i="8"/>
  <c r="P17" i="8" s="1"/>
  <c r="H18" i="8"/>
  <c r="O18" i="8" s="1"/>
  <c r="I18" i="8"/>
  <c r="P18" i="8" s="1"/>
  <c r="H19" i="8"/>
  <c r="O19" i="8" s="1"/>
  <c r="I19" i="8"/>
  <c r="P19" i="8" s="1"/>
  <c r="H20" i="8"/>
  <c r="O20" i="8" s="1"/>
  <c r="I20" i="8"/>
  <c r="P20" i="8" s="1"/>
  <c r="H21" i="8"/>
  <c r="O21" i="8" s="1"/>
  <c r="I21" i="8"/>
  <c r="P21" i="8" s="1"/>
  <c r="H22" i="8"/>
  <c r="O22" i="8" s="1"/>
  <c r="I22" i="8"/>
  <c r="P22" i="8" s="1"/>
  <c r="H23" i="8"/>
  <c r="O23" i="8" s="1"/>
  <c r="I23" i="8"/>
  <c r="P23" i="8" s="1"/>
  <c r="H24" i="8"/>
  <c r="O24" i="8" s="1"/>
  <c r="I24" i="8"/>
  <c r="P24" i="8" s="1"/>
  <c r="H25" i="8"/>
  <c r="O25" i="8" s="1"/>
  <c r="I25" i="8"/>
  <c r="P25" i="8" s="1"/>
  <c r="H26" i="8"/>
  <c r="O26" i="8" s="1"/>
  <c r="I26" i="8"/>
  <c r="P26" i="8" s="1"/>
  <c r="H27" i="8"/>
  <c r="O27" i="8" s="1"/>
  <c r="I27" i="8"/>
  <c r="P27" i="8" s="1"/>
  <c r="H28" i="8"/>
  <c r="O28" i="8" s="1"/>
  <c r="I28" i="8"/>
  <c r="P28" i="8" s="1"/>
  <c r="H29" i="8"/>
  <c r="O29" i="8" s="1"/>
  <c r="I29" i="8"/>
  <c r="P29" i="8" s="1"/>
  <c r="H30" i="8"/>
  <c r="O30" i="8" s="1"/>
  <c r="I30" i="8"/>
  <c r="P30" i="8" s="1"/>
  <c r="H31" i="8"/>
  <c r="O31" i="8" s="1"/>
  <c r="I31" i="8"/>
  <c r="P31" i="8" s="1"/>
  <c r="H32" i="8"/>
  <c r="O32" i="8" s="1"/>
  <c r="I32" i="8"/>
  <c r="P32" i="8" s="1"/>
  <c r="H33" i="8"/>
  <c r="O33" i="8" s="1"/>
  <c r="I33" i="8"/>
  <c r="P33" i="8" s="1"/>
  <c r="H34" i="8"/>
  <c r="O34" i="8" s="1"/>
  <c r="I34" i="8"/>
  <c r="P34" i="8" s="1"/>
  <c r="H35" i="8"/>
  <c r="O35" i="8" s="1"/>
  <c r="I35" i="8"/>
  <c r="P35" i="8" s="1"/>
  <c r="H36" i="8"/>
  <c r="O36" i="8" s="1"/>
  <c r="I36" i="8"/>
  <c r="P36" i="8" s="1"/>
  <c r="H37" i="8"/>
  <c r="O37" i="8" s="1"/>
  <c r="I37" i="8"/>
  <c r="P37" i="8" s="1"/>
  <c r="H38" i="8"/>
  <c r="O38" i="8" s="1"/>
  <c r="I38" i="8"/>
  <c r="P38" i="8" s="1"/>
  <c r="H39" i="8"/>
  <c r="O39" i="8" s="1"/>
  <c r="I39" i="8"/>
  <c r="P39" i="8" s="1"/>
  <c r="H40" i="8"/>
  <c r="O40" i="8" s="1"/>
  <c r="I40" i="8"/>
  <c r="P40" i="8" s="1"/>
  <c r="H41" i="8"/>
  <c r="O41" i="8" s="1"/>
  <c r="I41" i="8"/>
  <c r="P41" i="8" s="1"/>
  <c r="H42" i="8"/>
  <c r="O42" i="8" s="1"/>
  <c r="I42" i="8"/>
  <c r="P42" i="8" s="1"/>
  <c r="H43" i="8"/>
  <c r="O43" i="8" s="1"/>
  <c r="I43" i="8"/>
  <c r="P43" i="8" s="1"/>
  <c r="H44" i="8"/>
  <c r="O44" i="8" s="1"/>
  <c r="I44" i="8"/>
  <c r="P44" i="8" s="1"/>
  <c r="H45" i="8"/>
  <c r="O45" i="8" s="1"/>
  <c r="I45" i="8"/>
  <c r="P45" i="8" s="1"/>
  <c r="H46" i="8"/>
  <c r="O46" i="8" s="1"/>
  <c r="I46" i="8"/>
  <c r="P46" i="8" s="1"/>
  <c r="H47" i="8"/>
  <c r="O47" i="8" s="1"/>
  <c r="I47" i="8"/>
  <c r="P47" i="8" s="1"/>
  <c r="H48" i="8"/>
  <c r="O48" i="8" s="1"/>
  <c r="I48" i="8"/>
  <c r="P48" i="8" s="1"/>
  <c r="H49" i="8"/>
  <c r="O49" i="8" s="1"/>
  <c r="I49" i="8"/>
  <c r="P49" i="8" s="1"/>
  <c r="H50" i="8"/>
  <c r="O50" i="8" s="1"/>
  <c r="I50" i="8"/>
  <c r="P50" i="8" s="1"/>
  <c r="H51" i="8"/>
  <c r="O51" i="8" s="1"/>
  <c r="I51" i="8"/>
  <c r="P51" i="8" s="1"/>
  <c r="H52" i="8"/>
  <c r="O52" i="8" s="1"/>
  <c r="I52" i="8"/>
  <c r="P52" i="8" s="1"/>
  <c r="H53" i="8"/>
  <c r="O53" i="8" s="1"/>
  <c r="I53" i="8"/>
  <c r="P53" i="8" s="1"/>
  <c r="H54" i="8"/>
  <c r="O54" i="8" s="1"/>
  <c r="I54" i="8"/>
  <c r="P54" i="8" s="1"/>
  <c r="H55" i="8"/>
  <c r="O55" i="8" s="1"/>
  <c r="I55" i="8"/>
  <c r="P55" i="8" s="1"/>
  <c r="H56" i="8"/>
  <c r="O56" i="8" s="1"/>
  <c r="I56" i="8"/>
  <c r="P56" i="8" s="1"/>
  <c r="H57" i="8"/>
  <c r="O57" i="8" s="1"/>
  <c r="I57" i="8"/>
  <c r="P57" i="8" s="1"/>
  <c r="H58" i="8"/>
  <c r="O58" i="8" s="1"/>
  <c r="I58" i="8"/>
  <c r="P58" i="8" s="1"/>
  <c r="H59" i="8"/>
  <c r="O59" i="8" s="1"/>
  <c r="I59" i="8"/>
  <c r="P59" i="8" s="1"/>
  <c r="H60" i="8"/>
  <c r="O60" i="8" s="1"/>
  <c r="I60" i="8"/>
  <c r="P60" i="8" s="1"/>
  <c r="H61" i="8"/>
  <c r="O61" i="8" s="1"/>
  <c r="I61" i="8"/>
  <c r="P61" i="8" s="1"/>
  <c r="H62" i="8"/>
  <c r="O62" i="8" s="1"/>
  <c r="I62" i="8"/>
  <c r="P62" i="8" s="1"/>
  <c r="H63" i="8"/>
  <c r="O63" i="8" s="1"/>
  <c r="I63" i="8"/>
  <c r="P63" i="8" s="1"/>
  <c r="H64" i="8"/>
  <c r="O64" i="8" s="1"/>
  <c r="I64" i="8"/>
  <c r="P64" i="8" s="1"/>
  <c r="H65" i="8"/>
  <c r="O65" i="8" s="1"/>
  <c r="I65" i="8"/>
  <c r="P65" i="8" s="1"/>
  <c r="H66" i="8"/>
  <c r="O66" i="8" s="1"/>
  <c r="I66" i="8"/>
  <c r="P66" i="8" s="1"/>
  <c r="H67" i="8"/>
  <c r="O67" i="8" s="1"/>
  <c r="I67" i="8"/>
  <c r="P67" i="8" s="1"/>
  <c r="H68" i="8"/>
  <c r="O68" i="8" s="1"/>
  <c r="I68" i="8"/>
  <c r="P68" i="8" s="1"/>
  <c r="H69" i="8"/>
  <c r="O69" i="8" s="1"/>
  <c r="I69" i="8"/>
  <c r="P69" i="8" s="1"/>
  <c r="H70" i="8"/>
  <c r="O70" i="8" s="1"/>
  <c r="I70" i="8"/>
  <c r="P70" i="8" s="1"/>
  <c r="H71" i="8"/>
  <c r="O71" i="8" s="1"/>
  <c r="I71" i="8"/>
  <c r="P71" i="8" s="1"/>
  <c r="H72" i="8"/>
  <c r="O72" i="8" s="1"/>
  <c r="I72" i="8"/>
  <c r="P72" i="8" s="1"/>
  <c r="H73" i="8"/>
  <c r="O73" i="8" s="1"/>
  <c r="I73" i="8"/>
  <c r="P73" i="8" s="1"/>
  <c r="H74" i="8"/>
  <c r="O74" i="8" s="1"/>
  <c r="I74" i="8"/>
  <c r="P74" i="8" s="1"/>
  <c r="H75" i="8"/>
  <c r="O75" i="8" s="1"/>
  <c r="I75" i="8"/>
  <c r="P75" i="8" s="1"/>
  <c r="H76" i="8"/>
  <c r="O76" i="8" s="1"/>
  <c r="I76" i="8"/>
  <c r="P76" i="8" s="1"/>
  <c r="H77" i="8"/>
  <c r="O77" i="8" s="1"/>
  <c r="I77" i="8"/>
  <c r="P77" i="8" s="1"/>
  <c r="H78" i="8"/>
  <c r="O78" i="8" s="1"/>
  <c r="I78" i="8"/>
  <c r="P78" i="8" s="1"/>
  <c r="H79" i="8"/>
  <c r="O79" i="8" s="1"/>
  <c r="I79" i="8"/>
  <c r="P79" i="8" s="1"/>
  <c r="H80" i="8"/>
  <c r="O80" i="8" s="1"/>
  <c r="I80" i="8"/>
  <c r="P80" i="8" s="1"/>
  <c r="H81" i="8"/>
  <c r="O81" i="8" s="1"/>
  <c r="I81" i="8"/>
  <c r="P81" i="8" s="1"/>
  <c r="H82" i="8"/>
  <c r="O82" i="8" s="1"/>
  <c r="I82" i="8"/>
  <c r="P82" i="8" s="1"/>
  <c r="H83" i="8"/>
  <c r="O83" i="8" s="1"/>
  <c r="I83" i="8"/>
  <c r="P83" i="8" s="1"/>
  <c r="H84" i="8"/>
  <c r="O84" i="8" s="1"/>
  <c r="I84" i="8"/>
  <c r="P84" i="8" s="1"/>
  <c r="H85" i="8"/>
  <c r="O85" i="8" s="1"/>
  <c r="I85" i="8"/>
  <c r="P85" i="8" s="1"/>
  <c r="H86" i="8"/>
  <c r="O86" i="8" s="1"/>
  <c r="I86" i="8"/>
  <c r="P86" i="8" s="1"/>
  <c r="H87" i="8"/>
  <c r="O87" i="8" s="1"/>
  <c r="I87" i="8"/>
  <c r="P87" i="8" s="1"/>
  <c r="H88" i="8"/>
  <c r="O88" i="8" s="1"/>
  <c r="I88" i="8"/>
  <c r="P88" i="8" s="1"/>
  <c r="H89" i="8"/>
  <c r="O89" i="8" s="1"/>
  <c r="I89" i="8"/>
  <c r="P89" i="8" s="1"/>
  <c r="H90" i="8"/>
  <c r="O90" i="8" s="1"/>
  <c r="I90" i="8"/>
  <c r="P90" i="8" s="1"/>
  <c r="H91" i="8"/>
  <c r="O91" i="8" s="1"/>
  <c r="I91" i="8"/>
  <c r="P91" i="8" s="1"/>
  <c r="H92" i="8"/>
  <c r="O92" i="8" s="1"/>
  <c r="I92" i="8"/>
  <c r="P92" i="8" s="1"/>
  <c r="H93" i="8"/>
  <c r="O93" i="8" s="1"/>
  <c r="I93" i="8"/>
  <c r="P93" i="8" s="1"/>
  <c r="H94" i="8"/>
  <c r="O94" i="8" s="1"/>
  <c r="I94" i="8"/>
  <c r="P94" i="8" s="1"/>
  <c r="H95" i="8"/>
  <c r="O95" i="8" s="1"/>
  <c r="I95" i="8"/>
  <c r="P95" i="8" s="1"/>
  <c r="H96" i="8"/>
  <c r="O96" i="8" s="1"/>
  <c r="I96" i="8"/>
  <c r="P96" i="8" s="1"/>
  <c r="H97" i="8"/>
  <c r="O97" i="8" s="1"/>
  <c r="I97" i="8"/>
  <c r="P97" i="8" s="1"/>
  <c r="H98" i="8"/>
  <c r="O98" i="8" s="1"/>
  <c r="I98" i="8"/>
  <c r="P98" i="8" s="1"/>
  <c r="H99" i="8"/>
  <c r="O99" i="8" s="1"/>
  <c r="I99" i="8"/>
  <c r="P99" i="8" s="1"/>
  <c r="H100" i="8"/>
  <c r="O100" i="8" s="1"/>
  <c r="I100" i="8"/>
  <c r="P100" i="8" s="1"/>
  <c r="H101" i="8"/>
  <c r="O101" i="8" s="1"/>
  <c r="I101" i="8"/>
  <c r="P101" i="8" s="1"/>
  <c r="H102" i="8"/>
  <c r="O102" i="8" s="1"/>
  <c r="I102" i="8"/>
  <c r="P102" i="8" s="1"/>
  <c r="H103" i="8"/>
  <c r="O103" i="8" s="1"/>
  <c r="I103" i="8"/>
  <c r="P103" i="8" s="1"/>
  <c r="H104" i="8"/>
  <c r="O104" i="8" s="1"/>
  <c r="I104" i="8"/>
  <c r="P104" i="8" s="1"/>
  <c r="H105" i="8"/>
  <c r="O105" i="8" s="1"/>
  <c r="I105" i="8"/>
  <c r="P105" i="8" s="1"/>
  <c r="H106" i="8"/>
  <c r="O106" i="8" s="1"/>
  <c r="I106" i="8"/>
  <c r="P106" i="8" s="1"/>
  <c r="H107" i="8"/>
  <c r="O107" i="8" s="1"/>
  <c r="I107" i="8"/>
  <c r="P107" i="8" s="1"/>
  <c r="H108" i="8"/>
  <c r="O108" i="8" s="1"/>
  <c r="I108" i="8"/>
  <c r="P108" i="8" s="1"/>
  <c r="H109" i="8"/>
  <c r="O109" i="8" s="1"/>
  <c r="I109" i="8"/>
  <c r="P109" i="8" s="1"/>
  <c r="H110" i="8"/>
  <c r="O110" i="8" s="1"/>
  <c r="I110" i="8"/>
  <c r="P110" i="8" s="1"/>
  <c r="H111" i="8"/>
  <c r="O111" i="8" s="1"/>
  <c r="I111" i="8"/>
  <c r="P111" i="8" s="1"/>
  <c r="H112" i="8"/>
  <c r="O112" i="8" s="1"/>
  <c r="I112" i="8"/>
  <c r="P112" i="8" s="1"/>
  <c r="H113" i="8"/>
  <c r="O113" i="8" s="1"/>
  <c r="I113" i="8"/>
  <c r="P113" i="8" s="1"/>
  <c r="H114" i="8"/>
  <c r="O114" i="8" s="1"/>
  <c r="I114" i="8"/>
  <c r="P114" i="8" s="1"/>
  <c r="H115" i="8"/>
  <c r="O115" i="8" s="1"/>
  <c r="I115" i="8"/>
  <c r="P115" i="8" s="1"/>
  <c r="H116" i="8"/>
  <c r="O116" i="8" s="1"/>
  <c r="I116" i="8"/>
  <c r="P116" i="8" s="1"/>
  <c r="H117" i="8"/>
  <c r="O117" i="8" s="1"/>
  <c r="I117" i="8"/>
  <c r="P117" i="8" s="1"/>
  <c r="H118" i="8"/>
  <c r="O118" i="8" s="1"/>
  <c r="I118" i="8"/>
  <c r="P118" i="8" s="1"/>
  <c r="H119" i="8"/>
  <c r="O119" i="8" s="1"/>
  <c r="I119" i="8"/>
  <c r="P119" i="8" s="1"/>
  <c r="H120" i="8"/>
  <c r="O120" i="8" s="1"/>
  <c r="I120" i="8"/>
  <c r="P120" i="8" s="1"/>
  <c r="H121" i="8"/>
  <c r="O121" i="8" s="1"/>
  <c r="I121" i="8"/>
  <c r="P121" i="8" s="1"/>
  <c r="H122" i="8"/>
  <c r="O122" i="8" s="1"/>
  <c r="I122" i="8"/>
  <c r="P122" i="8" s="1"/>
  <c r="H123" i="8"/>
  <c r="O123" i="8" s="1"/>
  <c r="I123" i="8"/>
  <c r="P123" i="8" s="1"/>
  <c r="H124" i="8"/>
  <c r="O124" i="8" s="1"/>
  <c r="I124" i="8"/>
  <c r="P124" i="8" s="1"/>
  <c r="H125" i="8"/>
  <c r="O125" i="8" s="1"/>
  <c r="I125" i="8"/>
  <c r="P125" i="8" s="1"/>
  <c r="H126" i="8"/>
  <c r="O126" i="8" s="1"/>
  <c r="I126" i="8"/>
  <c r="P126" i="8" s="1"/>
  <c r="H127" i="8"/>
  <c r="O127" i="8" s="1"/>
  <c r="I127" i="8"/>
  <c r="P127" i="8" s="1"/>
  <c r="H128" i="8"/>
  <c r="O128" i="8" s="1"/>
  <c r="I128" i="8"/>
  <c r="P128" i="8" s="1"/>
  <c r="H129" i="8"/>
  <c r="O129" i="8" s="1"/>
  <c r="I129" i="8"/>
  <c r="P129" i="8" s="1"/>
  <c r="H130" i="8"/>
  <c r="O130" i="8" s="1"/>
  <c r="I130" i="8"/>
  <c r="P130" i="8" s="1"/>
  <c r="H131" i="8"/>
  <c r="O131" i="8" s="1"/>
  <c r="I131" i="8"/>
  <c r="P131" i="8" s="1"/>
  <c r="H132" i="8"/>
  <c r="O132" i="8" s="1"/>
  <c r="I132" i="8"/>
  <c r="P132" i="8" s="1"/>
  <c r="H133" i="8"/>
  <c r="O133" i="8" s="1"/>
  <c r="I133" i="8"/>
  <c r="P133" i="8" s="1"/>
  <c r="H134" i="8"/>
  <c r="O134" i="8" s="1"/>
  <c r="I134" i="8"/>
  <c r="P134" i="8" s="1"/>
  <c r="H135" i="8"/>
  <c r="O135" i="8" s="1"/>
  <c r="I135" i="8"/>
  <c r="P135" i="8" s="1"/>
  <c r="H136" i="8"/>
  <c r="O136" i="8" s="1"/>
  <c r="I136" i="8"/>
  <c r="P136" i="8" s="1"/>
  <c r="H137" i="8"/>
  <c r="O137" i="8" s="1"/>
  <c r="I137" i="8"/>
  <c r="P137" i="8" s="1"/>
  <c r="H138" i="8"/>
  <c r="O138" i="8" s="1"/>
  <c r="I138" i="8"/>
  <c r="P138" i="8" s="1"/>
  <c r="H139" i="8"/>
  <c r="O139" i="8" s="1"/>
  <c r="I139" i="8"/>
  <c r="P139" i="8" s="1"/>
  <c r="H140" i="8"/>
  <c r="O140" i="8" s="1"/>
  <c r="I140" i="8"/>
  <c r="P140" i="8" s="1"/>
  <c r="H141" i="8"/>
  <c r="O141" i="8" s="1"/>
  <c r="I141" i="8"/>
  <c r="P141" i="8" s="1"/>
  <c r="H142" i="8"/>
  <c r="O142" i="8" s="1"/>
  <c r="I142" i="8"/>
  <c r="P142" i="8" s="1"/>
  <c r="H143" i="8"/>
  <c r="O143" i="8" s="1"/>
  <c r="I143" i="8"/>
  <c r="P143" i="8" s="1"/>
  <c r="H144" i="8"/>
  <c r="O144" i="8" s="1"/>
  <c r="I144" i="8"/>
  <c r="P144" i="8" s="1"/>
  <c r="H145" i="8"/>
  <c r="O145" i="8" s="1"/>
  <c r="I145" i="8"/>
  <c r="P145" i="8" s="1"/>
  <c r="H146" i="8"/>
  <c r="O146" i="8" s="1"/>
  <c r="I146" i="8"/>
  <c r="P146" i="8" s="1"/>
  <c r="H147" i="8"/>
  <c r="O147" i="8" s="1"/>
  <c r="I147" i="8"/>
  <c r="P147" i="8" s="1"/>
  <c r="H148" i="8"/>
  <c r="O148" i="8" s="1"/>
  <c r="I148" i="8"/>
  <c r="P148" i="8" s="1"/>
  <c r="H149" i="8"/>
  <c r="O149" i="8" s="1"/>
  <c r="I149" i="8"/>
  <c r="P149" i="8" s="1"/>
  <c r="H150" i="8"/>
  <c r="O150" i="8" s="1"/>
  <c r="I150" i="8"/>
  <c r="P150" i="8" s="1"/>
  <c r="H151" i="8"/>
  <c r="O151" i="8" s="1"/>
  <c r="I151" i="8"/>
  <c r="P151" i="8" s="1"/>
  <c r="H152" i="8"/>
  <c r="O152" i="8" s="1"/>
  <c r="I152" i="8"/>
  <c r="P152" i="8" s="1"/>
  <c r="H153" i="8"/>
  <c r="O153" i="8" s="1"/>
  <c r="I153" i="8"/>
  <c r="P153" i="8" s="1"/>
  <c r="H154" i="8"/>
  <c r="O154" i="8" s="1"/>
  <c r="I154" i="8"/>
  <c r="P154" i="8" s="1"/>
  <c r="H155" i="8"/>
  <c r="O155" i="8" s="1"/>
  <c r="I155" i="8"/>
  <c r="P155" i="8" s="1"/>
  <c r="H156" i="8"/>
  <c r="O156" i="8" s="1"/>
  <c r="I156" i="8"/>
  <c r="P156" i="8" s="1"/>
  <c r="H157" i="8"/>
  <c r="O157" i="8" s="1"/>
  <c r="I157" i="8"/>
  <c r="P157" i="8" s="1"/>
  <c r="H158" i="8"/>
  <c r="O158" i="8" s="1"/>
  <c r="I158" i="8"/>
  <c r="P158" i="8" s="1"/>
  <c r="H159" i="8"/>
  <c r="O159" i="8" s="1"/>
  <c r="I159" i="8"/>
  <c r="P159" i="8" s="1"/>
  <c r="H160" i="8"/>
  <c r="O160" i="8" s="1"/>
  <c r="I160" i="8"/>
  <c r="P160" i="8" s="1"/>
  <c r="H161" i="8"/>
  <c r="O161" i="8" s="1"/>
  <c r="I161" i="8"/>
  <c r="P161" i="8" s="1"/>
  <c r="H162" i="8"/>
  <c r="O162" i="8" s="1"/>
  <c r="I162" i="8"/>
  <c r="P162" i="8" s="1"/>
  <c r="H163" i="8"/>
  <c r="O163" i="8" s="1"/>
  <c r="I163" i="8"/>
  <c r="P163" i="8" s="1"/>
  <c r="H164" i="8"/>
  <c r="O164" i="8" s="1"/>
  <c r="I164" i="8"/>
  <c r="P164" i="8" s="1"/>
  <c r="H165" i="8"/>
  <c r="O165" i="8" s="1"/>
  <c r="I165" i="8"/>
  <c r="P165" i="8" s="1"/>
  <c r="H166" i="8"/>
  <c r="O166" i="8" s="1"/>
  <c r="I166" i="8"/>
  <c r="P166" i="8" s="1"/>
  <c r="H167" i="8"/>
  <c r="O167" i="8" s="1"/>
  <c r="I167" i="8"/>
  <c r="P167" i="8" s="1"/>
  <c r="H168" i="8"/>
  <c r="O168" i="8" s="1"/>
  <c r="I168" i="8"/>
  <c r="P168" i="8" s="1"/>
  <c r="H169" i="8"/>
  <c r="O169" i="8" s="1"/>
  <c r="I169" i="8"/>
  <c r="P169" i="8" s="1"/>
  <c r="H170" i="8"/>
  <c r="O170" i="8" s="1"/>
  <c r="I170" i="8"/>
  <c r="P170" i="8" s="1"/>
  <c r="H171" i="8"/>
  <c r="O171" i="8" s="1"/>
  <c r="I171" i="8"/>
  <c r="P171" i="8" s="1"/>
  <c r="H172" i="8"/>
  <c r="O172" i="8" s="1"/>
  <c r="I172" i="8"/>
  <c r="P172" i="8" s="1"/>
  <c r="H173" i="8"/>
  <c r="O173" i="8" s="1"/>
  <c r="I173" i="8"/>
  <c r="P173" i="8" s="1"/>
  <c r="H174" i="8"/>
  <c r="O174" i="8" s="1"/>
  <c r="I174" i="8"/>
  <c r="P174" i="8" s="1"/>
  <c r="H175" i="8"/>
  <c r="O175" i="8" s="1"/>
  <c r="I175" i="8"/>
  <c r="P175" i="8" s="1"/>
  <c r="H176" i="8"/>
  <c r="O176" i="8" s="1"/>
  <c r="I176" i="8"/>
  <c r="P176" i="8" s="1"/>
  <c r="H177" i="8"/>
  <c r="O177" i="8" s="1"/>
  <c r="I177" i="8"/>
  <c r="P177" i="8" s="1"/>
  <c r="H178" i="8"/>
  <c r="O178" i="8" s="1"/>
  <c r="I178" i="8"/>
  <c r="P178" i="8" s="1"/>
  <c r="H179" i="8"/>
  <c r="O179" i="8" s="1"/>
  <c r="I179" i="8"/>
  <c r="P179" i="8" s="1"/>
  <c r="H180" i="8"/>
  <c r="O180" i="8" s="1"/>
  <c r="I180" i="8"/>
  <c r="P180" i="8" s="1"/>
  <c r="H181" i="8"/>
  <c r="O181" i="8" s="1"/>
  <c r="I181" i="8"/>
  <c r="P181" i="8" s="1"/>
  <c r="H182" i="8"/>
  <c r="O182" i="8" s="1"/>
  <c r="I182" i="8"/>
  <c r="P182" i="8" s="1"/>
  <c r="H183" i="8"/>
  <c r="O183" i="8" s="1"/>
  <c r="I183" i="8"/>
  <c r="P183" i="8" s="1"/>
  <c r="H184" i="8"/>
  <c r="O184" i="8" s="1"/>
  <c r="I184" i="8"/>
  <c r="P184" i="8" s="1"/>
  <c r="H185" i="8"/>
  <c r="O185" i="8" s="1"/>
  <c r="I185" i="8"/>
  <c r="P185" i="8" s="1"/>
  <c r="H186" i="8"/>
  <c r="O186" i="8" s="1"/>
  <c r="I186" i="8"/>
  <c r="P186" i="8" s="1"/>
  <c r="H187" i="8"/>
  <c r="O187" i="8" s="1"/>
  <c r="I187" i="8"/>
  <c r="P187" i="8" s="1"/>
  <c r="H188" i="8"/>
  <c r="O188" i="8" s="1"/>
  <c r="I188" i="8"/>
  <c r="P188" i="8" s="1"/>
  <c r="H189" i="8"/>
  <c r="O189" i="8" s="1"/>
  <c r="I189" i="8"/>
  <c r="P189" i="8" s="1"/>
  <c r="H190" i="8"/>
  <c r="O190" i="8" s="1"/>
  <c r="I190" i="8"/>
  <c r="P190" i="8" s="1"/>
  <c r="H191" i="8"/>
  <c r="O191" i="8" s="1"/>
  <c r="I191" i="8"/>
  <c r="P191" i="8" s="1"/>
  <c r="H192" i="8"/>
  <c r="O192" i="8" s="1"/>
  <c r="I192" i="8"/>
  <c r="P192" i="8" s="1"/>
  <c r="H193" i="8"/>
  <c r="O193" i="8" s="1"/>
  <c r="I193" i="8"/>
  <c r="P193" i="8" s="1"/>
  <c r="H194" i="8"/>
  <c r="O194" i="8" s="1"/>
  <c r="I194" i="8"/>
  <c r="P194" i="8" s="1"/>
  <c r="H195" i="8"/>
  <c r="O195" i="8" s="1"/>
  <c r="I195" i="8"/>
  <c r="P195" i="8" s="1"/>
  <c r="H196" i="8"/>
  <c r="O196" i="8" s="1"/>
  <c r="I196" i="8"/>
  <c r="P196" i="8" s="1"/>
  <c r="H197" i="8"/>
  <c r="O197" i="8" s="1"/>
  <c r="I197" i="8"/>
  <c r="P197" i="8" s="1"/>
  <c r="H198" i="8"/>
  <c r="O198" i="8" s="1"/>
  <c r="I198" i="8"/>
  <c r="P198" i="8" s="1"/>
  <c r="H199" i="8"/>
  <c r="O199" i="8" s="1"/>
  <c r="I199" i="8"/>
  <c r="P199" i="8" s="1"/>
  <c r="H200" i="8"/>
  <c r="O200" i="8" s="1"/>
  <c r="I200" i="8"/>
  <c r="P200" i="8" s="1"/>
  <c r="H201" i="8"/>
  <c r="O201" i="8" s="1"/>
  <c r="I201" i="8"/>
  <c r="P201" i="8" s="1"/>
  <c r="H202" i="8"/>
  <c r="O202" i="8" s="1"/>
  <c r="I202" i="8"/>
  <c r="P202" i="8" s="1"/>
  <c r="H203" i="8"/>
  <c r="O203" i="8" s="1"/>
  <c r="I203" i="8"/>
  <c r="P203" i="8" s="1"/>
  <c r="H204" i="8"/>
  <c r="O204" i="8" s="1"/>
  <c r="I204" i="8"/>
  <c r="P204" i="8" s="1"/>
  <c r="H205" i="8"/>
  <c r="O205" i="8" s="1"/>
  <c r="I205" i="8"/>
  <c r="P205" i="8" s="1"/>
  <c r="H206" i="8"/>
  <c r="O206" i="8" s="1"/>
  <c r="I206" i="8"/>
  <c r="P206" i="8" s="1"/>
  <c r="H207" i="8"/>
  <c r="O207" i="8" s="1"/>
  <c r="I207" i="8"/>
  <c r="P207" i="8" s="1"/>
  <c r="H208" i="8"/>
  <c r="O208" i="8" s="1"/>
  <c r="I208" i="8"/>
  <c r="P208" i="8" s="1"/>
  <c r="H209" i="8"/>
  <c r="O209" i="8" s="1"/>
  <c r="I209" i="8"/>
  <c r="P209" i="8" s="1"/>
  <c r="H210" i="8"/>
  <c r="O210" i="8" s="1"/>
  <c r="I210" i="8"/>
  <c r="P210" i="8" s="1"/>
  <c r="H211" i="8"/>
  <c r="O211" i="8" s="1"/>
  <c r="I211" i="8"/>
  <c r="P211" i="8" s="1"/>
  <c r="H212" i="8"/>
  <c r="O212" i="8" s="1"/>
  <c r="I212" i="8"/>
  <c r="P212" i="8" s="1"/>
  <c r="H213" i="8"/>
  <c r="O213" i="8" s="1"/>
  <c r="I213" i="8"/>
  <c r="P213" i="8" s="1"/>
  <c r="H214" i="8"/>
  <c r="O214" i="8" s="1"/>
  <c r="I214" i="8"/>
  <c r="P214" i="8" s="1"/>
  <c r="H215" i="8"/>
  <c r="O215" i="8" s="1"/>
  <c r="I215" i="8"/>
  <c r="P215" i="8" s="1"/>
  <c r="H216" i="8"/>
  <c r="O216" i="8" s="1"/>
  <c r="I216" i="8"/>
  <c r="P216" i="8" s="1"/>
  <c r="H217" i="8"/>
  <c r="O217" i="8" s="1"/>
  <c r="I217" i="8"/>
  <c r="P217" i="8" s="1"/>
  <c r="H218" i="8"/>
  <c r="O218" i="8" s="1"/>
  <c r="I218" i="8"/>
  <c r="P218" i="8" s="1"/>
  <c r="H219" i="8"/>
  <c r="O219" i="8" s="1"/>
  <c r="I219" i="8"/>
  <c r="P219" i="8" s="1"/>
  <c r="H220" i="8"/>
  <c r="O220" i="8" s="1"/>
  <c r="I220" i="8"/>
  <c r="P220" i="8" s="1"/>
  <c r="H221" i="8"/>
  <c r="O221" i="8" s="1"/>
  <c r="I221" i="8"/>
  <c r="P221" i="8" s="1"/>
  <c r="H222" i="8"/>
  <c r="O222" i="8" s="1"/>
  <c r="I222" i="8"/>
  <c r="P222" i="8" s="1"/>
  <c r="H223" i="8"/>
  <c r="O223" i="8" s="1"/>
  <c r="I223" i="8"/>
  <c r="P223" i="8" s="1"/>
  <c r="H224" i="8"/>
  <c r="O224" i="8" s="1"/>
  <c r="I224" i="8"/>
  <c r="P224" i="8" s="1"/>
  <c r="H225" i="8"/>
  <c r="O225" i="8" s="1"/>
  <c r="I225" i="8"/>
  <c r="P225" i="8" s="1"/>
  <c r="H226" i="8"/>
  <c r="O226" i="8" s="1"/>
  <c r="I226" i="8"/>
  <c r="P226" i="8" s="1"/>
  <c r="H227" i="8"/>
  <c r="O227" i="8" s="1"/>
  <c r="I227" i="8"/>
  <c r="P227" i="8" s="1"/>
  <c r="H228" i="8"/>
  <c r="O228" i="8" s="1"/>
  <c r="I228" i="8"/>
  <c r="P228" i="8" s="1"/>
  <c r="H229" i="8"/>
  <c r="O229" i="8" s="1"/>
  <c r="I229" i="8"/>
  <c r="P229" i="8" s="1"/>
  <c r="H230" i="8"/>
  <c r="O230" i="8" s="1"/>
  <c r="I230" i="8"/>
  <c r="P230" i="8" s="1"/>
  <c r="H231" i="8"/>
  <c r="O231" i="8" s="1"/>
  <c r="I231" i="8"/>
  <c r="P231" i="8" s="1"/>
  <c r="H232" i="8"/>
  <c r="O232" i="8" s="1"/>
  <c r="I232" i="8"/>
  <c r="P232" i="8" s="1"/>
  <c r="H233" i="8"/>
  <c r="O233" i="8" s="1"/>
  <c r="I233" i="8"/>
  <c r="P233" i="8" s="1"/>
  <c r="H234" i="8"/>
  <c r="O234" i="8" s="1"/>
  <c r="I234" i="8"/>
  <c r="P234" i="8" s="1"/>
  <c r="H235" i="8"/>
  <c r="O235" i="8" s="1"/>
  <c r="I235" i="8"/>
  <c r="P235" i="8" s="1"/>
  <c r="H236" i="8"/>
  <c r="O236" i="8" s="1"/>
  <c r="I236" i="8"/>
  <c r="P236" i="8" s="1"/>
  <c r="H237" i="8"/>
  <c r="O237" i="8" s="1"/>
  <c r="I237" i="8"/>
  <c r="P237" i="8" s="1"/>
  <c r="H238" i="8"/>
  <c r="O238" i="8" s="1"/>
  <c r="I238" i="8"/>
  <c r="P238" i="8" s="1"/>
  <c r="H239" i="8"/>
  <c r="O239" i="8" s="1"/>
  <c r="I239" i="8"/>
  <c r="P239" i="8" s="1"/>
  <c r="H240" i="8"/>
  <c r="O240" i="8" s="1"/>
  <c r="I240" i="8"/>
  <c r="P240" i="8" s="1"/>
  <c r="H241" i="8"/>
  <c r="O241" i="8" s="1"/>
  <c r="I241" i="8"/>
  <c r="P241" i="8" s="1"/>
  <c r="H242" i="8"/>
  <c r="O242" i="8" s="1"/>
  <c r="I242" i="8"/>
  <c r="P242" i="8" s="1"/>
  <c r="H243" i="8"/>
  <c r="O243" i="8" s="1"/>
  <c r="I243" i="8"/>
  <c r="P243" i="8" s="1"/>
  <c r="H244" i="8"/>
  <c r="O244" i="8" s="1"/>
  <c r="I244" i="8"/>
  <c r="P244" i="8" s="1"/>
  <c r="H245" i="8"/>
  <c r="O245" i="8" s="1"/>
  <c r="I245" i="8"/>
  <c r="P245" i="8" s="1"/>
  <c r="H246" i="8"/>
  <c r="O246" i="8" s="1"/>
  <c r="I246" i="8"/>
  <c r="P246" i="8" s="1"/>
  <c r="H247" i="8"/>
  <c r="O247" i="8" s="1"/>
  <c r="I247" i="8"/>
  <c r="P247" i="8" s="1"/>
  <c r="H248" i="8"/>
  <c r="O248" i="8" s="1"/>
  <c r="I248" i="8"/>
  <c r="P248" i="8" s="1"/>
  <c r="H249" i="8"/>
  <c r="O249" i="8" s="1"/>
  <c r="I249" i="8"/>
  <c r="P249" i="8" s="1"/>
  <c r="H250" i="8"/>
  <c r="O250" i="8" s="1"/>
  <c r="I250" i="8"/>
  <c r="P250" i="8" s="1"/>
  <c r="H251" i="8"/>
  <c r="O251" i="8" s="1"/>
  <c r="I251" i="8"/>
  <c r="P251" i="8" s="1"/>
  <c r="H252" i="8"/>
  <c r="O252" i="8" s="1"/>
  <c r="I252" i="8"/>
  <c r="P252" i="8" s="1"/>
  <c r="H253" i="8"/>
  <c r="O253" i="8" s="1"/>
  <c r="I253" i="8"/>
  <c r="P253" i="8" s="1"/>
  <c r="H254" i="8"/>
  <c r="O254" i="8" s="1"/>
  <c r="I254" i="8"/>
  <c r="P254" i="8" s="1"/>
  <c r="H255" i="8"/>
  <c r="O255" i="8" s="1"/>
  <c r="I255" i="8"/>
  <c r="P255" i="8" s="1"/>
  <c r="H256" i="8"/>
  <c r="O256" i="8" s="1"/>
  <c r="I256" i="8"/>
  <c r="P256" i="8" s="1"/>
  <c r="H257" i="8"/>
  <c r="O257" i="8" s="1"/>
  <c r="I257" i="8"/>
  <c r="P257" i="8" s="1"/>
  <c r="H258" i="8"/>
  <c r="O258" i="8" s="1"/>
  <c r="I258" i="8"/>
  <c r="P258" i="8" s="1"/>
  <c r="H259" i="8"/>
  <c r="O259" i="8" s="1"/>
  <c r="I259" i="8"/>
  <c r="P259" i="8" s="1"/>
  <c r="H260" i="8"/>
  <c r="O260" i="8" s="1"/>
  <c r="I260" i="8"/>
  <c r="P260" i="8" s="1"/>
  <c r="H261" i="8"/>
  <c r="O261" i="8" s="1"/>
  <c r="I261" i="8"/>
  <c r="P261" i="8" s="1"/>
  <c r="H262" i="8"/>
  <c r="O262" i="8" s="1"/>
  <c r="I262" i="8"/>
  <c r="P262" i="8" s="1"/>
  <c r="H263" i="8"/>
  <c r="O263" i="8" s="1"/>
  <c r="I263" i="8"/>
  <c r="P263" i="8" s="1"/>
  <c r="H264" i="8"/>
  <c r="O264" i="8" s="1"/>
  <c r="I264" i="8"/>
  <c r="P264" i="8" s="1"/>
  <c r="H265" i="8"/>
  <c r="O265" i="8" s="1"/>
  <c r="I265" i="8"/>
  <c r="P265" i="8" s="1"/>
  <c r="H266" i="8"/>
  <c r="O266" i="8" s="1"/>
  <c r="I266" i="8"/>
  <c r="P266" i="8" s="1"/>
  <c r="H267" i="8"/>
  <c r="O267" i="8" s="1"/>
  <c r="I267" i="8"/>
  <c r="P267" i="8" s="1"/>
  <c r="H268" i="8"/>
  <c r="O268" i="8" s="1"/>
  <c r="I268" i="8"/>
  <c r="P268" i="8" s="1"/>
  <c r="H269" i="8"/>
  <c r="O269" i="8" s="1"/>
  <c r="I269" i="8"/>
  <c r="P269" i="8" s="1"/>
  <c r="H270" i="8"/>
  <c r="O270" i="8" s="1"/>
  <c r="I270" i="8"/>
  <c r="P270" i="8" s="1"/>
  <c r="H271" i="8"/>
  <c r="O271" i="8" s="1"/>
  <c r="I271" i="8"/>
  <c r="P271" i="8" s="1"/>
  <c r="H272" i="8"/>
  <c r="O272" i="8" s="1"/>
  <c r="I272" i="8"/>
  <c r="P272" i="8" s="1"/>
  <c r="H273" i="8"/>
  <c r="O273" i="8" s="1"/>
  <c r="I273" i="8"/>
  <c r="P273" i="8" s="1"/>
  <c r="H274" i="8"/>
  <c r="O274" i="8" s="1"/>
  <c r="I274" i="8"/>
  <c r="P274" i="8" s="1"/>
  <c r="H275" i="8"/>
  <c r="O275" i="8" s="1"/>
  <c r="I275" i="8"/>
  <c r="P275" i="8" s="1"/>
  <c r="H276" i="8"/>
  <c r="O276" i="8" s="1"/>
  <c r="I276" i="8"/>
  <c r="P276" i="8" s="1"/>
  <c r="H277" i="8"/>
  <c r="O277" i="8" s="1"/>
  <c r="I277" i="8"/>
  <c r="P277" i="8" s="1"/>
  <c r="H278" i="8"/>
  <c r="O278" i="8" s="1"/>
  <c r="I278" i="8"/>
  <c r="P278" i="8" s="1"/>
  <c r="H279" i="8"/>
  <c r="O279" i="8" s="1"/>
  <c r="I279" i="8"/>
  <c r="P279" i="8" s="1"/>
  <c r="H280" i="8"/>
  <c r="O280" i="8" s="1"/>
  <c r="I280" i="8"/>
  <c r="P280" i="8" s="1"/>
  <c r="H281" i="8"/>
  <c r="O281" i="8" s="1"/>
  <c r="I281" i="8"/>
  <c r="P281" i="8" s="1"/>
  <c r="H282" i="8"/>
  <c r="O282" i="8" s="1"/>
  <c r="I282" i="8"/>
  <c r="P282" i="8" s="1"/>
  <c r="H283" i="8"/>
  <c r="O283" i="8" s="1"/>
  <c r="I283" i="8"/>
  <c r="P283" i="8" s="1"/>
  <c r="H284" i="8"/>
  <c r="O284" i="8" s="1"/>
  <c r="I284" i="8"/>
  <c r="P284" i="8" s="1"/>
  <c r="H285" i="8"/>
  <c r="O285" i="8" s="1"/>
  <c r="I285" i="8"/>
  <c r="P285" i="8" s="1"/>
  <c r="H286" i="8"/>
  <c r="O286" i="8" s="1"/>
  <c r="I286" i="8"/>
  <c r="P286" i="8" s="1"/>
  <c r="H287" i="8"/>
  <c r="O287" i="8" s="1"/>
  <c r="I287" i="8"/>
  <c r="P287" i="8" s="1"/>
  <c r="H288" i="8"/>
  <c r="O288" i="8" s="1"/>
  <c r="I288" i="8"/>
  <c r="P288" i="8" s="1"/>
  <c r="H289" i="8"/>
  <c r="O289" i="8" s="1"/>
  <c r="I289" i="8"/>
  <c r="P289" i="8" s="1"/>
  <c r="H290" i="8"/>
  <c r="O290" i="8" s="1"/>
  <c r="I290" i="8"/>
  <c r="P290" i="8" s="1"/>
  <c r="H291" i="8"/>
  <c r="O291" i="8" s="1"/>
  <c r="I291" i="8"/>
  <c r="P291" i="8" s="1"/>
  <c r="H292" i="8"/>
  <c r="O292" i="8" s="1"/>
  <c r="I292" i="8"/>
  <c r="P292" i="8" s="1"/>
  <c r="H293" i="8"/>
  <c r="O293" i="8" s="1"/>
  <c r="I293" i="8"/>
  <c r="P293" i="8" s="1"/>
  <c r="H294" i="8"/>
  <c r="O294" i="8" s="1"/>
  <c r="I294" i="8"/>
  <c r="P294" i="8" s="1"/>
  <c r="H295" i="8"/>
  <c r="O295" i="8" s="1"/>
  <c r="I295" i="8"/>
  <c r="P295" i="8" s="1"/>
  <c r="H296" i="8"/>
  <c r="O296" i="8" s="1"/>
  <c r="I296" i="8"/>
  <c r="P296" i="8" s="1"/>
  <c r="H297" i="8"/>
  <c r="O297" i="8" s="1"/>
  <c r="I297" i="8"/>
  <c r="P297" i="8" s="1"/>
  <c r="H298" i="8"/>
  <c r="O298" i="8" s="1"/>
  <c r="I298" i="8"/>
  <c r="P298" i="8" s="1"/>
  <c r="H299" i="8"/>
  <c r="O299" i="8" s="1"/>
  <c r="I299" i="8"/>
  <c r="P299" i="8" s="1"/>
  <c r="H300" i="8"/>
  <c r="O300" i="8" s="1"/>
  <c r="I300" i="8"/>
  <c r="P300" i="8" s="1"/>
  <c r="H301" i="8"/>
  <c r="O301" i="8" s="1"/>
  <c r="I301" i="8"/>
  <c r="P301" i="8" s="1"/>
  <c r="H302" i="8"/>
  <c r="O302" i="8" s="1"/>
  <c r="I302" i="8"/>
  <c r="P302" i="8" s="1"/>
  <c r="H303" i="8"/>
  <c r="O303" i="8" s="1"/>
  <c r="I303" i="8"/>
  <c r="P303" i="8" s="1"/>
  <c r="H304" i="8"/>
  <c r="O304" i="8" s="1"/>
  <c r="I304" i="8"/>
  <c r="P304" i="8" s="1"/>
  <c r="H305" i="8"/>
  <c r="O305" i="8" s="1"/>
  <c r="I305" i="8"/>
  <c r="P305" i="8" s="1"/>
  <c r="H306" i="8"/>
  <c r="O306" i="8" s="1"/>
  <c r="I306" i="8"/>
  <c r="P306" i="8" s="1"/>
  <c r="H307" i="8"/>
  <c r="O307" i="8" s="1"/>
  <c r="I307" i="8"/>
  <c r="P307" i="8" s="1"/>
  <c r="H308" i="8"/>
  <c r="O308" i="8" s="1"/>
  <c r="I308" i="8"/>
  <c r="P308" i="8" s="1"/>
  <c r="H309" i="8"/>
  <c r="O309" i="8" s="1"/>
  <c r="I309" i="8"/>
  <c r="P309" i="8" s="1"/>
  <c r="H310" i="8"/>
  <c r="O310" i="8" s="1"/>
  <c r="I310" i="8"/>
  <c r="P310" i="8" s="1"/>
  <c r="H311" i="8"/>
  <c r="O311" i="8" s="1"/>
  <c r="I311" i="8"/>
  <c r="P311" i="8" s="1"/>
  <c r="H312" i="8"/>
  <c r="O312" i="8" s="1"/>
  <c r="I312" i="8"/>
  <c r="P312" i="8" s="1"/>
  <c r="H313" i="8"/>
  <c r="O313" i="8" s="1"/>
  <c r="I313" i="8"/>
  <c r="P313" i="8" s="1"/>
  <c r="H314" i="8"/>
  <c r="O314" i="8" s="1"/>
  <c r="I314" i="8"/>
  <c r="P314" i="8" s="1"/>
  <c r="H315" i="8"/>
  <c r="O315" i="8" s="1"/>
  <c r="I315" i="8"/>
  <c r="P315" i="8" s="1"/>
  <c r="H316" i="8"/>
  <c r="O316" i="8" s="1"/>
  <c r="I316" i="8"/>
  <c r="P316" i="8" s="1"/>
  <c r="H317" i="8"/>
  <c r="O317" i="8" s="1"/>
  <c r="I317" i="8"/>
  <c r="P317" i="8" s="1"/>
  <c r="H318" i="8"/>
  <c r="O318" i="8" s="1"/>
  <c r="I318" i="8"/>
  <c r="P318" i="8" s="1"/>
  <c r="H319" i="8"/>
  <c r="O319" i="8" s="1"/>
  <c r="I319" i="8"/>
  <c r="P319" i="8" s="1"/>
  <c r="H320" i="8"/>
  <c r="O320" i="8" s="1"/>
  <c r="I320" i="8"/>
  <c r="P320" i="8" s="1"/>
  <c r="H321" i="8"/>
  <c r="O321" i="8" s="1"/>
  <c r="I321" i="8"/>
  <c r="P321" i="8" s="1"/>
  <c r="H322" i="8"/>
  <c r="O322" i="8" s="1"/>
  <c r="I322" i="8"/>
  <c r="P322" i="8" s="1"/>
  <c r="H323" i="8"/>
  <c r="O323" i="8" s="1"/>
  <c r="I323" i="8"/>
  <c r="P323" i="8" s="1"/>
  <c r="H324" i="8"/>
  <c r="O324" i="8" s="1"/>
  <c r="I324" i="8"/>
  <c r="P324" i="8" s="1"/>
  <c r="H325" i="8"/>
  <c r="O325" i="8" s="1"/>
  <c r="I325" i="8"/>
  <c r="P325" i="8" s="1"/>
  <c r="H326" i="8"/>
  <c r="O326" i="8" s="1"/>
  <c r="I326" i="8"/>
  <c r="P326" i="8" s="1"/>
  <c r="H327" i="8"/>
  <c r="O327" i="8" s="1"/>
  <c r="I327" i="8"/>
  <c r="P327" i="8" s="1"/>
  <c r="H328" i="8"/>
  <c r="O328" i="8" s="1"/>
  <c r="I328" i="8"/>
  <c r="P328" i="8" s="1"/>
  <c r="H329" i="8"/>
  <c r="O329" i="8" s="1"/>
  <c r="I329" i="8"/>
  <c r="P329" i="8" s="1"/>
  <c r="H330" i="8"/>
  <c r="O330" i="8" s="1"/>
  <c r="I330" i="8"/>
  <c r="P330" i="8" s="1"/>
  <c r="H331" i="8"/>
  <c r="O331" i="8" s="1"/>
  <c r="I331" i="8"/>
  <c r="P331" i="8" s="1"/>
  <c r="H332" i="8"/>
  <c r="O332" i="8" s="1"/>
  <c r="I332" i="8"/>
  <c r="P332" i="8" s="1"/>
  <c r="H333" i="8"/>
  <c r="O333" i="8" s="1"/>
  <c r="I333" i="8"/>
  <c r="P333" i="8" s="1"/>
  <c r="H334" i="8"/>
  <c r="O334" i="8" s="1"/>
  <c r="I334" i="8"/>
  <c r="P334" i="8" s="1"/>
  <c r="H335" i="8"/>
  <c r="O335" i="8" s="1"/>
  <c r="I335" i="8"/>
  <c r="P335" i="8" s="1"/>
  <c r="H336" i="8"/>
  <c r="O336" i="8" s="1"/>
  <c r="I336" i="8"/>
  <c r="P336" i="8" s="1"/>
  <c r="H337" i="8"/>
  <c r="O337" i="8" s="1"/>
  <c r="I337" i="8"/>
  <c r="P337" i="8" s="1"/>
  <c r="H338" i="8"/>
  <c r="O338" i="8" s="1"/>
  <c r="I338" i="8"/>
  <c r="P338" i="8" s="1"/>
  <c r="H339" i="8"/>
  <c r="O339" i="8" s="1"/>
  <c r="I339" i="8"/>
  <c r="P339" i="8" s="1"/>
  <c r="H340" i="8"/>
  <c r="O340" i="8" s="1"/>
  <c r="I340" i="8"/>
  <c r="P340" i="8" s="1"/>
  <c r="H341" i="8"/>
  <c r="O341" i="8" s="1"/>
  <c r="I341" i="8"/>
  <c r="P341" i="8" s="1"/>
  <c r="H342" i="8"/>
  <c r="O342" i="8" s="1"/>
  <c r="I342" i="8"/>
  <c r="P342" i="8" s="1"/>
  <c r="H343" i="8"/>
  <c r="O343" i="8" s="1"/>
  <c r="I343" i="8"/>
  <c r="P343" i="8" s="1"/>
  <c r="H344" i="8"/>
  <c r="O344" i="8" s="1"/>
  <c r="I344" i="8"/>
  <c r="P344" i="8" s="1"/>
  <c r="H345" i="8"/>
  <c r="O345" i="8" s="1"/>
  <c r="I345" i="8"/>
  <c r="P345" i="8" s="1"/>
  <c r="H346" i="8"/>
  <c r="O346" i="8" s="1"/>
  <c r="I346" i="8"/>
  <c r="P346" i="8" s="1"/>
  <c r="H347" i="8"/>
  <c r="O347" i="8" s="1"/>
  <c r="I347" i="8"/>
  <c r="P347" i="8" s="1"/>
  <c r="H348" i="8"/>
  <c r="O348" i="8" s="1"/>
  <c r="I348" i="8"/>
  <c r="P348" i="8" s="1"/>
  <c r="H349" i="8"/>
  <c r="O349" i="8" s="1"/>
  <c r="I349" i="8"/>
  <c r="P349" i="8" s="1"/>
  <c r="H350" i="8"/>
  <c r="O350" i="8" s="1"/>
  <c r="I350" i="8"/>
  <c r="P350" i="8" s="1"/>
  <c r="H351" i="8"/>
  <c r="O351" i="8" s="1"/>
  <c r="I351" i="8"/>
  <c r="P351" i="8" s="1"/>
  <c r="H352" i="8"/>
  <c r="O352" i="8" s="1"/>
  <c r="I352" i="8"/>
  <c r="P352" i="8" s="1"/>
  <c r="H353" i="8"/>
  <c r="O353" i="8" s="1"/>
  <c r="I353" i="8"/>
  <c r="P353" i="8" s="1"/>
  <c r="H354" i="8"/>
  <c r="O354" i="8" s="1"/>
  <c r="I354" i="8"/>
  <c r="P354" i="8" s="1"/>
  <c r="H355" i="8"/>
  <c r="O355" i="8" s="1"/>
  <c r="I355" i="8"/>
  <c r="P355" i="8" s="1"/>
  <c r="H356" i="8"/>
  <c r="O356" i="8" s="1"/>
  <c r="I356" i="8"/>
  <c r="P356" i="8" s="1"/>
  <c r="H357" i="8"/>
  <c r="O357" i="8" s="1"/>
  <c r="I357" i="8"/>
  <c r="P357" i="8" s="1"/>
  <c r="H358" i="8"/>
  <c r="O358" i="8" s="1"/>
  <c r="I358" i="8"/>
  <c r="P358" i="8" s="1"/>
  <c r="I7" i="8"/>
  <c r="P7" i="8" s="1"/>
  <c r="H7" i="8"/>
  <c r="O7" i="8" s="1"/>
  <c r="U66" i="8" l="1"/>
  <c r="V66" i="8" s="1"/>
  <c r="Y65" i="8"/>
  <c r="X66" i="8" s="1"/>
  <c r="U148" i="8"/>
  <c r="U313" i="8"/>
  <c r="U7" i="8"/>
  <c r="U204" i="8"/>
  <c r="U93" i="8"/>
  <c r="U9" i="8"/>
  <c r="S8" i="8"/>
  <c r="S10" i="8"/>
  <c r="U11" i="8" s="1"/>
  <c r="S12" i="8"/>
  <c r="U13" i="8" s="1"/>
  <c r="S14" i="8"/>
  <c r="U15" i="8" s="1"/>
  <c r="S16" i="8"/>
  <c r="U17" i="8" s="1"/>
  <c r="S18" i="8"/>
  <c r="U19" i="8" s="1"/>
  <c r="S20" i="8"/>
  <c r="U21" i="8" s="1"/>
  <c r="S22" i="8"/>
  <c r="U23" i="8" s="1"/>
  <c r="S24" i="8"/>
  <c r="U25" i="8" s="1"/>
  <c r="S26" i="8"/>
  <c r="U27" i="8" s="1"/>
  <c r="S28" i="8"/>
  <c r="U29" i="8" s="1"/>
  <c r="S30" i="8"/>
  <c r="U31" i="8" s="1"/>
  <c r="S32" i="8"/>
  <c r="U33" i="8" s="1"/>
  <c r="S34" i="8"/>
  <c r="U35" i="8" s="1"/>
  <c r="S36" i="8"/>
  <c r="U37" i="8" s="1"/>
  <c r="S38" i="8"/>
  <c r="U39" i="8" s="1"/>
  <c r="S40" i="8"/>
  <c r="U41" i="8" s="1"/>
  <c r="S42" i="8"/>
  <c r="U43" i="8" s="1"/>
  <c r="S44" i="8"/>
  <c r="U45" i="8" s="1"/>
  <c r="S46" i="8"/>
  <c r="U47" i="8" s="1"/>
  <c r="S48" i="8"/>
  <c r="U49" i="8" s="1"/>
  <c r="S50" i="8"/>
  <c r="U51" i="8" s="1"/>
  <c r="S52" i="8"/>
  <c r="U53" i="8" s="1"/>
  <c r="S54" i="8"/>
  <c r="U55" i="8" s="1"/>
  <c r="S56" i="8"/>
  <c r="U57" i="8" s="1"/>
  <c r="S58" i="8"/>
  <c r="U59" i="8" s="1"/>
  <c r="S60" i="8"/>
  <c r="U61" i="8" s="1"/>
  <c r="S62" i="8"/>
  <c r="U63" i="8" s="1"/>
  <c r="S64" i="8"/>
  <c r="U65" i="8" s="1"/>
  <c r="S66" i="8"/>
  <c r="U67" i="8" s="1"/>
  <c r="S68" i="8"/>
  <c r="U69" i="8" s="1"/>
  <c r="S70" i="8"/>
  <c r="U71" i="8" s="1"/>
  <c r="S72" i="8"/>
  <c r="U73" i="8" s="1"/>
  <c r="S74" i="8"/>
  <c r="U75" i="8" s="1"/>
  <c r="S76" i="8"/>
  <c r="U77" i="8" s="1"/>
  <c r="S78" i="8"/>
  <c r="U79" i="8" s="1"/>
  <c r="S80" i="8"/>
  <c r="U81" i="8" s="1"/>
  <c r="S82" i="8"/>
  <c r="U83" i="8" s="1"/>
  <c r="S84" i="8"/>
  <c r="U85" i="8" s="1"/>
  <c r="S86" i="8"/>
  <c r="U87" i="8" s="1"/>
  <c r="S88" i="8"/>
  <c r="U89" i="8" s="1"/>
  <c r="S90" i="8"/>
  <c r="U91" i="8" s="1"/>
  <c r="S92" i="8"/>
  <c r="S94" i="8"/>
  <c r="U95" i="8" s="1"/>
  <c r="S96" i="8"/>
  <c r="U97" i="8" s="1"/>
  <c r="S98" i="8"/>
  <c r="U99" i="8" s="1"/>
  <c r="S100" i="8"/>
  <c r="U101" i="8" s="1"/>
  <c r="S102" i="8"/>
  <c r="U103" i="8" s="1"/>
  <c r="S104" i="8"/>
  <c r="U105" i="8" s="1"/>
  <c r="S106" i="8"/>
  <c r="U107" i="8" s="1"/>
  <c r="S108" i="8"/>
  <c r="U109" i="8" s="1"/>
  <c r="S110" i="8"/>
  <c r="U111" i="8" s="1"/>
  <c r="S112" i="8"/>
  <c r="U113" i="8" s="1"/>
  <c r="S114" i="8"/>
  <c r="U115" i="8" s="1"/>
  <c r="S116" i="8"/>
  <c r="U117" i="8" s="1"/>
  <c r="S118" i="8"/>
  <c r="U119" i="8" s="1"/>
  <c r="S120" i="8"/>
  <c r="U121" i="8" s="1"/>
  <c r="S122" i="8"/>
  <c r="U123" i="8" s="1"/>
  <c r="S124" i="8"/>
  <c r="U125" i="8" s="1"/>
  <c r="S126" i="8"/>
  <c r="U127" i="8" s="1"/>
  <c r="S128" i="8"/>
  <c r="U129" i="8" s="1"/>
  <c r="S130" i="8"/>
  <c r="U131" i="8" s="1"/>
  <c r="S132" i="8"/>
  <c r="U133" i="8" s="1"/>
  <c r="S134" i="8"/>
  <c r="U135" i="8" s="1"/>
  <c r="S136" i="8"/>
  <c r="U137" i="8" s="1"/>
  <c r="S138" i="8"/>
  <c r="U139" i="8" s="1"/>
  <c r="S140" i="8"/>
  <c r="U141" i="8" s="1"/>
  <c r="S145" i="8"/>
  <c r="U146" i="8" s="1"/>
  <c r="S148" i="8"/>
  <c r="U149" i="8" s="1"/>
  <c r="S153" i="8"/>
  <c r="U154" i="8" s="1"/>
  <c r="S156" i="8"/>
  <c r="U157" i="8" s="1"/>
  <c r="S161" i="8"/>
  <c r="U162" i="8" s="1"/>
  <c r="S164" i="8"/>
  <c r="U165" i="8" s="1"/>
  <c r="S169" i="8"/>
  <c r="U170" i="8" s="1"/>
  <c r="S172" i="8"/>
  <c r="U173" i="8" s="1"/>
  <c r="S177" i="8"/>
  <c r="U178" i="8" s="1"/>
  <c r="S179" i="8"/>
  <c r="U180" i="8" s="1"/>
  <c r="S181" i="8"/>
  <c r="U182" i="8" s="1"/>
  <c r="S183" i="8"/>
  <c r="U184" i="8" s="1"/>
  <c r="S185" i="8"/>
  <c r="U186" i="8" s="1"/>
  <c r="S187" i="8"/>
  <c r="U188" i="8" s="1"/>
  <c r="S189" i="8"/>
  <c r="U190" i="8" s="1"/>
  <c r="S191" i="8"/>
  <c r="U192" i="8" s="1"/>
  <c r="S193" i="8"/>
  <c r="U194" i="8" s="1"/>
  <c r="S195" i="8"/>
  <c r="U196" i="8" s="1"/>
  <c r="S197" i="8"/>
  <c r="U198" i="8" s="1"/>
  <c r="S199" i="8"/>
  <c r="U200" i="8" s="1"/>
  <c r="S201" i="8"/>
  <c r="U202" i="8" s="1"/>
  <c r="S203" i="8"/>
  <c r="S205" i="8"/>
  <c r="U206" i="8" s="1"/>
  <c r="S207" i="8"/>
  <c r="U208" i="8" s="1"/>
  <c r="S209" i="8"/>
  <c r="U210" i="8" s="1"/>
  <c r="S211" i="8"/>
  <c r="U212" i="8" s="1"/>
  <c r="S213" i="8"/>
  <c r="U214" i="8" s="1"/>
  <c r="S215" i="8"/>
  <c r="U216" i="8" s="1"/>
  <c r="S217" i="8"/>
  <c r="U218" i="8" s="1"/>
  <c r="S219" i="8"/>
  <c r="U220" i="8" s="1"/>
  <c r="S221" i="8"/>
  <c r="U222" i="8" s="1"/>
  <c r="S223" i="8"/>
  <c r="U224" i="8" s="1"/>
  <c r="S225" i="8"/>
  <c r="U226" i="8" s="1"/>
  <c r="S227" i="8"/>
  <c r="U228" i="8" s="1"/>
  <c r="S229" i="8"/>
  <c r="U230" i="8" s="1"/>
  <c r="S231" i="8"/>
  <c r="U232" i="8" s="1"/>
  <c r="S233" i="8"/>
  <c r="U234" i="8" s="1"/>
  <c r="S235" i="8"/>
  <c r="U236" i="8" s="1"/>
  <c r="S237" i="8"/>
  <c r="U238" i="8" s="1"/>
  <c r="S239" i="8"/>
  <c r="U240" i="8" s="1"/>
  <c r="S241" i="8"/>
  <c r="U242" i="8" s="1"/>
  <c r="S243" i="8"/>
  <c r="U244" i="8" s="1"/>
  <c r="S245" i="8"/>
  <c r="U246" i="8" s="1"/>
  <c r="S247" i="8"/>
  <c r="U248" i="8" s="1"/>
  <c r="S249" i="8"/>
  <c r="U250" i="8" s="1"/>
  <c r="S251" i="8"/>
  <c r="U252" i="8" s="1"/>
  <c r="S253" i="8"/>
  <c r="U254" i="8" s="1"/>
  <c r="S255" i="8"/>
  <c r="U256" i="8" s="1"/>
  <c r="S257" i="8"/>
  <c r="U258" i="8" s="1"/>
  <c r="S259" i="8"/>
  <c r="U260" i="8" s="1"/>
  <c r="S261" i="8"/>
  <c r="U262" i="8" s="1"/>
  <c r="S263" i="8"/>
  <c r="U264" i="8" s="1"/>
  <c r="S265" i="8"/>
  <c r="U266" i="8" s="1"/>
  <c r="S267" i="8"/>
  <c r="U268" i="8" s="1"/>
  <c r="S269" i="8"/>
  <c r="U270" i="8" s="1"/>
  <c r="S271" i="8"/>
  <c r="U272" i="8" s="1"/>
  <c r="S273" i="8"/>
  <c r="U274" i="8" s="1"/>
  <c r="S275" i="8"/>
  <c r="U276" i="8" s="1"/>
  <c r="S277" i="8"/>
  <c r="U278" i="8" s="1"/>
  <c r="S279" i="8"/>
  <c r="U280" i="8" s="1"/>
  <c r="S281" i="8"/>
  <c r="U282" i="8" s="1"/>
  <c r="S283" i="8"/>
  <c r="U284" i="8" s="1"/>
  <c r="S285" i="8"/>
  <c r="U286" i="8" s="1"/>
  <c r="S287" i="8"/>
  <c r="U288" i="8" s="1"/>
  <c r="S289" i="8"/>
  <c r="U290" i="8" s="1"/>
  <c r="S291" i="8"/>
  <c r="U292" i="8" s="1"/>
  <c r="S293" i="8"/>
  <c r="U294" i="8" s="1"/>
  <c r="S295" i="8"/>
  <c r="U296" i="8" s="1"/>
  <c r="S297" i="8"/>
  <c r="U298" i="8" s="1"/>
  <c r="S9" i="8"/>
  <c r="U10" i="8" s="1"/>
  <c r="S13" i="8"/>
  <c r="U14" i="8" s="1"/>
  <c r="S17" i="8"/>
  <c r="U18" i="8" s="1"/>
  <c r="S21" i="8"/>
  <c r="U22" i="8" s="1"/>
  <c r="S25" i="8"/>
  <c r="U26" i="8" s="1"/>
  <c r="S29" i="8"/>
  <c r="U30" i="8" s="1"/>
  <c r="S33" i="8"/>
  <c r="U34" i="8" s="1"/>
  <c r="S37" i="8"/>
  <c r="U38" i="8" s="1"/>
  <c r="S41" i="8"/>
  <c r="U42" i="8" s="1"/>
  <c r="S45" i="8"/>
  <c r="U46" i="8" s="1"/>
  <c r="S49" i="8"/>
  <c r="U50" i="8" s="1"/>
  <c r="S53" i="8"/>
  <c r="U54" i="8" s="1"/>
  <c r="S57" i="8"/>
  <c r="U58" i="8" s="1"/>
  <c r="S61" i="8"/>
  <c r="U62" i="8" s="1"/>
  <c r="S65" i="8"/>
  <c r="AA65" i="8" s="1"/>
  <c r="Z66" i="8" s="1"/>
  <c r="AB66" i="8" s="1"/>
  <c r="S69" i="8"/>
  <c r="U70" i="8" s="1"/>
  <c r="S73" i="8"/>
  <c r="U74" i="8" s="1"/>
  <c r="S77" i="8"/>
  <c r="U78" i="8" s="1"/>
  <c r="S81" i="8"/>
  <c r="U82" i="8" s="1"/>
  <c r="S85" i="8"/>
  <c r="U86" i="8" s="1"/>
  <c r="S89" i="8"/>
  <c r="U90" i="8" s="1"/>
  <c r="S93" i="8"/>
  <c r="U94" i="8" s="1"/>
  <c r="S97" i="8"/>
  <c r="U98" i="8" s="1"/>
  <c r="S101" i="8"/>
  <c r="U102" i="8" s="1"/>
  <c r="S105" i="8"/>
  <c r="U106" i="8" s="1"/>
  <c r="S109" i="8"/>
  <c r="U110" i="8" s="1"/>
  <c r="S113" i="8"/>
  <c r="U114" i="8" s="1"/>
  <c r="S117" i="8"/>
  <c r="U118" i="8" s="1"/>
  <c r="S121" i="8"/>
  <c r="U122" i="8" s="1"/>
  <c r="S125" i="8"/>
  <c r="U126" i="8" s="1"/>
  <c r="S129" i="8"/>
  <c r="U130" i="8" s="1"/>
  <c r="S133" i="8"/>
  <c r="U134" i="8" s="1"/>
  <c r="S137" i="8"/>
  <c r="U138" i="8" s="1"/>
  <c r="S143" i="8"/>
  <c r="U144" i="8" s="1"/>
  <c r="S146" i="8"/>
  <c r="U147" i="8" s="1"/>
  <c r="S151" i="8"/>
  <c r="U152" i="8" s="1"/>
  <c r="S154" i="8"/>
  <c r="U155" i="8" s="1"/>
  <c r="S159" i="8"/>
  <c r="U160" i="8" s="1"/>
  <c r="S162" i="8"/>
  <c r="U163" i="8" s="1"/>
  <c r="S167" i="8"/>
  <c r="U168" i="8" s="1"/>
  <c r="S170" i="8"/>
  <c r="U171" i="8" s="1"/>
  <c r="S175" i="8"/>
  <c r="U176" i="8" s="1"/>
  <c r="S141" i="8"/>
  <c r="U142" i="8" s="1"/>
  <c r="S144" i="8"/>
  <c r="U145" i="8" s="1"/>
  <c r="S149" i="8"/>
  <c r="U150" i="8" s="1"/>
  <c r="S152" i="8"/>
  <c r="U153" i="8" s="1"/>
  <c r="S157" i="8"/>
  <c r="U158" i="8" s="1"/>
  <c r="S160" i="8"/>
  <c r="U161" i="8" s="1"/>
  <c r="S165" i="8"/>
  <c r="U166" i="8" s="1"/>
  <c r="S168" i="8"/>
  <c r="U169" i="8" s="1"/>
  <c r="S173" i="8"/>
  <c r="U174" i="8" s="1"/>
  <c r="S176" i="8"/>
  <c r="U177" i="8" s="1"/>
  <c r="S178" i="8"/>
  <c r="U179" i="8" s="1"/>
  <c r="S180" i="8"/>
  <c r="U181" i="8" s="1"/>
  <c r="S182" i="8"/>
  <c r="U183" i="8" s="1"/>
  <c r="S184" i="8"/>
  <c r="U185" i="8" s="1"/>
  <c r="S186" i="8"/>
  <c r="U187" i="8" s="1"/>
  <c r="S188" i="8"/>
  <c r="U189" i="8" s="1"/>
  <c r="S190" i="8"/>
  <c r="U191" i="8" s="1"/>
  <c r="S192" i="8"/>
  <c r="U193" i="8" s="1"/>
  <c r="S194" i="8"/>
  <c r="U195" i="8" s="1"/>
  <c r="S196" i="8"/>
  <c r="U197" i="8" s="1"/>
  <c r="S198" i="8"/>
  <c r="U199" i="8" s="1"/>
  <c r="S200" i="8"/>
  <c r="U201" i="8" s="1"/>
  <c r="S202" i="8"/>
  <c r="U203" i="8" s="1"/>
  <c r="S11" i="8"/>
  <c r="U12" i="8" s="1"/>
  <c r="S27" i="8"/>
  <c r="U28" i="8" s="1"/>
  <c r="S43" i="8"/>
  <c r="U44" i="8" s="1"/>
  <c r="S59" i="8"/>
  <c r="U60" i="8" s="1"/>
  <c r="S75" i="8"/>
  <c r="U76" i="8" s="1"/>
  <c r="S91" i="8"/>
  <c r="U92" i="8" s="1"/>
  <c r="S107" i="8"/>
  <c r="U108" i="8" s="1"/>
  <c r="S123" i="8"/>
  <c r="U124" i="8" s="1"/>
  <c r="S139" i="8"/>
  <c r="U140" i="8" s="1"/>
  <c r="S150" i="8"/>
  <c r="U151" i="8" s="1"/>
  <c r="S171" i="8"/>
  <c r="U172" i="8" s="1"/>
  <c r="S204" i="8"/>
  <c r="U205" i="8" s="1"/>
  <c r="S208" i="8"/>
  <c r="U209" i="8" s="1"/>
  <c r="S212" i="8"/>
  <c r="U213" i="8" s="1"/>
  <c r="S216" i="8"/>
  <c r="U217" i="8" s="1"/>
  <c r="S220" i="8"/>
  <c r="U221" i="8" s="1"/>
  <c r="S224" i="8"/>
  <c r="U225" i="8" s="1"/>
  <c r="S228" i="8"/>
  <c r="U229" i="8" s="1"/>
  <c r="S232" i="8"/>
  <c r="U233" i="8" s="1"/>
  <c r="S236" i="8"/>
  <c r="U237" i="8" s="1"/>
  <c r="S240" i="8"/>
  <c r="U241" i="8" s="1"/>
  <c r="S244" i="8"/>
  <c r="U245" i="8" s="1"/>
  <c r="S248" i="8"/>
  <c r="U249" i="8" s="1"/>
  <c r="S252" i="8"/>
  <c r="U253" i="8" s="1"/>
  <c r="S260" i="8"/>
  <c r="U261" i="8" s="1"/>
  <c r="S268" i="8"/>
  <c r="U269" i="8" s="1"/>
  <c r="S276" i="8"/>
  <c r="U277" i="8" s="1"/>
  <c r="S284" i="8"/>
  <c r="U285" i="8" s="1"/>
  <c r="S292" i="8"/>
  <c r="U293" i="8" s="1"/>
  <c r="S344" i="8"/>
  <c r="U345" i="8" s="1"/>
  <c r="S356" i="8"/>
  <c r="U357" i="8" s="1"/>
  <c r="S23" i="8"/>
  <c r="U24" i="8" s="1"/>
  <c r="S103" i="8"/>
  <c r="U104" i="8" s="1"/>
  <c r="S147" i="8"/>
  <c r="S270" i="8"/>
  <c r="U271" i="8" s="1"/>
  <c r="S278" i="8"/>
  <c r="U279" i="8" s="1"/>
  <c r="S286" i="8"/>
  <c r="U287" i="8" s="1"/>
  <c r="S299" i="8"/>
  <c r="U300" i="8" s="1"/>
  <c r="S305" i="8"/>
  <c r="U306" i="8" s="1"/>
  <c r="S309" i="8"/>
  <c r="U310" i="8" s="1"/>
  <c r="S313" i="8"/>
  <c r="U314" i="8" s="1"/>
  <c r="S319" i="8"/>
  <c r="U320" i="8" s="1"/>
  <c r="S325" i="8"/>
  <c r="U326" i="8" s="1"/>
  <c r="S331" i="8"/>
  <c r="U332" i="8" s="1"/>
  <c r="S337" i="8"/>
  <c r="U338" i="8" s="1"/>
  <c r="S341" i="8"/>
  <c r="U342" i="8" s="1"/>
  <c r="S15" i="8"/>
  <c r="U16" i="8" s="1"/>
  <c r="S31" i="8"/>
  <c r="U32" i="8" s="1"/>
  <c r="S47" i="8"/>
  <c r="U48" i="8" s="1"/>
  <c r="S63" i="8"/>
  <c r="U64" i="8" s="1"/>
  <c r="S79" i="8"/>
  <c r="U80" i="8" s="1"/>
  <c r="S95" i="8"/>
  <c r="U96" i="8" s="1"/>
  <c r="S111" i="8"/>
  <c r="U112" i="8" s="1"/>
  <c r="S127" i="8"/>
  <c r="U128" i="8" s="1"/>
  <c r="S142" i="8"/>
  <c r="U143" i="8" s="1"/>
  <c r="S163" i="8"/>
  <c r="U164" i="8" s="1"/>
  <c r="S174" i="8"/>
  <c r="U175" i="8" s="1"/>
  <c r="S258" i="8"/>
  <c r="U259" i="8" s="1"/>
  <c r="S266" i="8"/>
  <c r="U267" i="8" s="1"/>
  <c r="S274" i="8"/>
  <c r="U275" i="8" s="1"/>
  <c r="S282" i="8"/>
  <c r="U283" i="8" s="1"/>
  <c r="S290" i="8"/>
  <c r="U291" i="8" s="1"/>
  <c r="S298" i="8"/>
  <c r="U299" i="8" s="1"/>
  <c r="S300" i="8"/>
  <c r="U301" i="8" s="1"/>
  <c r="S302" i="8"/>
  <c r="U303" i="8" s="1"/>
  <c r="S304" i="8"/>
  <c r="U305" i="8" s="1"/>
  <c r="S306" i="8"/>
  <c r="U307" i="8" s="1"/>
  <c r="S308" i="8"/>
  <c r="U309" i="8" s="1"/>
  <c r="S310" i="8"/>
  <c r="U311" i="8" s="1"/>
  <c r="S312" i="8"/>
  <c r="S314" i="8"/>
  <c r="U315" i="8" s="1"/>
  <c r="S316" i="8"/>
  <c r="U317" i="8" s="1"/>
  <c r="S318" i="8"/>
  <c r="U319" i="8" s="1"/>
  <c r="S320" i="8"/>
  <c r="U321" i="8" s="1"/>
  <c r="S322" i="8"/>
  <c r="U323" i="8" s="1"/>
  <c r="S324" i="8"/>
  <c r="U325" i="8" s="1"/>
  <c r="S326" i="8"/>
  <c r="U327" i="8" s="1"/>
  <c r="S328" i="8"/>
  <c r="U329" i="8" s="1"/>
  <c r="S330" i="8"/>
  <c r="U331" i="8" s="1"/>
  <c r="S332" i="8"/>
  <c r="U333" i="8" s="1"/>
  <c r="S334" i="8"/>
  <c r="U335" i="8" s="1"/>
  <c r="S336" i="8"/>
  <c r="U337" i="8" s="1"/>
  <c r="S338" i="8"/>
  <c r="U339" i="8" s="1"/>
  <c r="S340" i="8"/>
  <c r="U341" i="8" s="1"/>
  <c r="S342" i="8"/>
  <c r="U343" i="8" s="1"/>
  <c r="S346" i="8"/>
  <c r="U347" i="8" s="1"/>
  <c r="S348" i="8"/>
  <c r="U349" i="8" s="1"/>
  <c r="S350" i="8"/>
  <c r="U351" i="8" s="1"/>
  <c r="S352" i="8"/>
  <c r="U353" i="8" s="1"/>
  <c r="S354" i="8"/>
  <c r="U355" i="8" s="1"/>
  <c r="S358" i="8"/>
  <c r="S39" i="8"/>
  <c r="U40" i="8" s="1"/>
  <c r="S71" i="8"/>
  <c r="U72" i="8" s="1"/>
  <c r="S119" i="8"/>
  <c r="U120" i="8" s="1"/>
  <c r="S294" i="8"/>
  <c r="U295" i="8" s="1"/>
  <c r="S301" i="8"/>
  <c r="U302" i="8" s="1"/>
  <c r="S307" i="8"/>
  <c r="U308" i="8" s="1"/>
  <c r="S315" i="8"/>
  <c r="U316" i="8" s="1"/>
  <c r="S323" i="8"/>
  <c r="U324" i="8" s="1"/>
  <c r="S329" i="8"/>
  <c r="U330" i="8" s="1"/>
  <c r="S335" i="8"/>
  <c r="U336" i="8" s="1"/>
  <c r="S343" i="8"/>
  <c r="U344" i="8" s="1"/>
  <c r="S19" i="8"/>
  <c r="U20" i="8" s="1"/>
  <c r="S35" i="8"/>
  <c r="U36" i="8" s="1"/>
  <c r="S51" i="8"/>
  <c r="U52" i="8" s="1"/>
  <c r="S67" i="8"/>
  <c r="U68" i="8" s="1"/>
  <c r="S83" i="8"/>
  <c r="U84" i="8" s="1"/>
  <c r="S99" i="8"/>
  <c r="U100" i="8" s="1"/>
  <c r="S115" i="8"/>
  <c r="U116" i="8" s="1"/>
  <c r="S131" i="8"/>
  <c r="U132" i="8" s="1"/>
  <c r="S155" i="8"/>
  <c r="U156" i="8" s="1"/>
  <c r="S166" i="8"/>
  <c r="U167" i="8" s="1"/>
  <c r="S206" i="8"/>
  <c r="U207" i="8" s="1"/>
  <c r="S210" i="8"/>
  <c r="U211" i="8" s="1"/>
  <c r="S214" i="8"/>
  <c r="U215" i="8" s="1"/>
  <c r="S218" i="8"/>
  <c r="U219" i="8" s="1"/>
  <c r="S222" i="8"/>
  <c r="U223" i="8" s="1"/>
  <c r="S226" i="8"/>
  <c r="U227" i="8" s="1"/>
  <c r="S230" i="8"/>
  <c r="U231" i="8" s="1"/>
  <c r="S234" i="8"/>
  <c r="U235" i="8" s="1"/>
  <c r="S238" i="8"/>
  <c r="U239" i="8" s="1"/>
  <c r="S242" i="8"/>
  <c r="U243" i="8" s="1"/>
  <c r="S246" i="8"/>
  <c r="U247" i="8" s="1"/>
  <c r="S250" i="8"/>
  <c r="U251" i="8" s="1"/>
  <c r="S256" i="8"/>
  <c r="U257" i="8" s="1"/>
  <c r="S264" i="8"/>
  <c r="U265" i="8" s="1"/>
  <c r="S272" i="8"/>
  <c r="U273" i="8" s="1"/>
  <c r="S280" i="8"/>
  <c r="U281" i="8" s="1"/>
  <c r="S288" i="8"/>
  <c r="U289" i="8" s="1"/>
  <c r="S296" i="8"/>
  <c r="U297" i="8" s="1"/>
  <c r="S7" i="8"/>
  <c r="U8" i="8" s="1"/>
  <c r="S55" i="8"/>
  <c r="U56" i="8" s="1"/>
  <c r="S87" i="8"/>
  <c r="U88" i="8" s="1"/>
  <c r="S135" i="8"/>
  <c r="U136" i="8" s="1"/>
  <c r="S158" i="8"/>
  <c r="U159" i="8" s="1"/>
  <c r="S254" i="8"/>
  <c r="U255" i="8" s="1"/>
  <c r="S262" i="8"/>
  <c r="U263" i="8" s="1"/>
  <c r="S303" i="8"/>
  <c r="U304" i="8" s="1"/>
  <c r="S311" i="8"/>
  <c r="U312" i="8" s="1"/>
  <c r="S317" i="8"/>
  <c r="U318" i="8" s="1"/>
  <c r="S321" i="8"/>
  <c r="U322" i="8" s="1"/>
  <c r="S327" i="8"/>
  <c r="U328" i="8" s="1"/>
  <c r="S333" i="8"/>
  <c r="U334" i="8" s="1"/>
  <c r="S339" i="8"/>
  <c r="U340" i="8" s="1"/>
  <c r="S345" i="8"/>
  <c r="U346" i="8" s="1"/>
  <c r="S347" i="8"/>
  <c r="U348" i="8" s="1"/>
  <c r="S355" i="8"/>
  <c r="U356" i="8" s="1"/>
  <c r="S349" i="8"/>
  <c r="U350" i="8" s="1"/>
  <c r="S357" i="8"/>
  <c r="U358" i="8" s="1"/>
  <c r="S351" i="8"/>
  <c r="U352" i="8" s="1"/>
  <c r="S353" i="8"/>
  <c r="U354" i="8" s="1"/>
  <c r="AF67" i="8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5" i="8" s="1"/>
  <c r="AF176" i="8" s="1"/>
  <c r="AF177" i="8" s="1"/>
  <c r="AF178" i="8" s="1"/>
  <c r="AF179" i="8" s="1"/>
  <c r="AF180" i="8" s="1"/>
  <c r="AF181" i="8" s="1"/>
  <c r="AF182" i="8" s="1"/>
  <c r="AF183" i="8" s="1"/>
  <c r="AF184" i="8" s="1"/>
  <c r="AF185" i="8" s="1"/>
  <c r="AF186" i="8" s="1"/>
  <c r="AF187" i="8" s="1"/>
  <c r="AF188" i="8" s="1"/>
  <c r="AF189" i="8" s="1"/>
  <c r="AF190" i="8" s="1"/>
  <c r="AF191" i="8" s="1"/>
  <c r="AF192" i="8" s="1"/>
  <c r="AF193" i="8" s="1"/>
  <c r="AF194" i="8" s="1"/>
  <c r="AF195" i="8" s="1"/>
  <c r="AF196" i="8" s="1"/>
  <c r="AF197" i="8" s="1"/>
  <c r="AF198" i="8" s="1"/>
  <c r="AF199" i="8" s="1"/>
  <c r="AF200" i="8" s="1"/>
  <c r="AF201" i="8" s="1"/>
  <c r="AF202" i="8" s="1"/>
  <c r="AF203" i="8" s="1"/>
  <c r="AF204" i="8" s="1"/>
  <c r="AF205" i="8" s="1"/>
  <c r="AF206" i="8" s="1"/>
  <c r="AF207" i="8" s="1"/>
  <c r="AF208" i="8" s="1"/>
  <c r="AF209" i="8" s="1"/>
  <c r="AF210" i="8" s="1"/>
  <c r="AF211" i="8" s="1"/>
  <c r="AF212" i="8" s="1"/>
  <c r="AF213" i="8" s="1"/>
  <c r="AF214" i="8" s="1"/>
  <c r="AF215" i="8" s="1"/>
  <c r="AF216" i="8" s="1"/>
  <c r="AF217" i="8" s="1"/>
  <c r="AF218" i="8" s="1"/>
  <c r="AF219" i="8" s="1"/>
  <c r="AF220" i="8" s="1"/>
  <c r="AF221" i="8" s="1"/>
  <c r="AF222" i="8" s="1"/>
  <c r="AF223" i="8" s="1"/>
  <c r="AF224" i="8" s="1"/>
  <c r="AF225" i="8" s="1"/>
  <c r="AF226" i="8" s="1"/>
  <c r="AF227" i="8" s="1"/>
  <c r="AF228" i="8" s="1"/>
  <c r="AF229" i="8" s="1"/>
  <c r="AF230" i="8" s="1"/>
  <c r="AF231" i="8" s="1"/>
  <c r="AF232" i="8" s="1"/>
  <c r="AF233" i="8" s="1"/>
  <c r="AF234" i="8" s="1"/>
  <c r="AF235" i="8" s="1"/>
  <c r="AF236" i="8" s="1"/>
  <c r="AF237" i="8" s="1"/>
  <c r="AF238" i="8" s="1"/>
  <c r="AF239" i="8" s="1"/>
  <c r="AF240" i="8" s="1"/>
  <c r="AF241" i="8" s="1"/>
  <c r="AF242" i="8" s="1"/>
  <c r="AF243" i="8" s="1"/>
  <c r="AF244" i="8" s="1"/>
  <c r="AF245" i="8" s="1"/>
  <c r="AF246" i="8" s="1"/>
  <c r="AF247" i="8" s="1"/>
  <c r="AF248" i="8" s="1"/>
  <c r="AF249" i="8" s="1"/>
  <c r="AF250" i="8" s="1"/>
  <c r="AF251" i="8" s="1"/>
  <c r="AF252" i="8" s="1"/>
  <c r="AF253" i="8" s="1"/>
  <c r="AF254" i="8" s="1"/>
  <c r="AF255" i="8" s="1"/>
  <c r="AF256" i="8" s="1"/>
  <c r="AF257" i="8" s="1"/>
  <c r="AF258" i="8" s="1"/>
  <c r="AF259" i="8" s="1"/>
  <c r="AF260" i="8" s="1"/>
  <c r="AF261" i="8" s="1"/>
  <c r="AF262" i="8" s="1"/>
  <c r="AF263" i="8" s="1"/>
  <c r="AF264" i="8" s="1"/>
  <c r="AF265" i="8" s="1"/>
  <c r="AF266" i="8" s="1"/>
  <c r="AF267" i="8" s="1"/>
  <c r="AF268" i="8" s="1"/>
  <c r="AF269" i="8" s="1"/>
  <c r="AF270" i="8" s="1"/>
  <c r="AF271" i="8" s="1"/>
  <c r="AF272" i="8" s="1"/>
  <c r="AF273" i="8" s="1"/>
  <c r="AF274" i="8" s="1"/>
  <c r="AF275" i="8" s="1"/>
  <c r="AF276" i="8" s="1"/>
  <c r="AF277" i="8" s="1"/>
  <c r="AF278" i="8" s="1"/>
  <c r="AF279" i="8" s="1"/>
  <c r="AF280" i="8" s="1"/>
  <c r="AF281" i="8" s="1"/>
  <c r="AF282" i="8" s="1"/>
  <c r="AF283" i="8" s="1"/>
  <c r="AF284" i="8" s="1"/>
  <c r="AF285" i="8" s="1"/>
  <c r="AF286" i="8" s="1"/>
  <c r="AF287" i="8" s="1"/>
  <c r="AF288" i="8" s="1"/>
  <c r="AF289" i="8" s="1"/>
  <c r="AF290" i="8" s="1"/>
  <c r="AF291" i="8" s="1"/>
  <c r="AF292" i="8" s="1"/>
  <c r="AF293" i="8" s="1"/>
  <c r="AF294" i="8" s="1"/>
  <c r="AF295" i="8" s="1"/>
  <c r="AF296" i="8" s="1"/>
  <c r="AF297" i="8" s="1"/>
  <c r="AF298" i="8" s="1"/>
  <c r="AF299" i="8" s="1"/>
  <c r="AF300" i="8" s="1"/>
  <c r="AF301" i="8" s="1"/>
  <c r="AF302" i="8" s="1"/>
  <c r="AF303" i="8" s="1"/>
  <c r="AF304" i="8" s="1"/>
  <c r="AF305" i="8" s="1"/>
  <c r="AF306" i="8" s="1"/>
  <c r="AF307" i="8" s="1"/>
  <c r="AF308" i="8" s="1"/>
  <c r="AF309" i="8" s="1"/>
  <c r="AF310" i="8" s="1"/>
  <c r="AF311" i="8" s="1"/>
  <c r="AF312" i="8" s="1"/>
  <c r="AF313" i="8" s="1"/>
  <c r="AF314" i="8" s="1"/>
  <c r="AF315" i="8" s="1"/>
  <c r="AF316" i="8" s="1"/>
  <c r="AF317" i="8" s="1"/>
  <c r="AF318" i="8" s="1"/>
  <c r="AF319" i="8" s="1"/>
  <c r="AF320" i="8" s="1"/>
  <c r="AF321" i="8" s="1"/>
  <c r="AF322" i="8" s="1"/>
  <c r="AF323" i="8" s="1"/>
  <c r="AF324" i="8" s="1"/>
  <c r="AF325" i="8" s="1"/>
  <c r="AF326" i="8" s="1"/>
  <c r="AF327" i="8" s="1"/>
  <c r="AF328" i="8" s="1"/>
  <c r="AF329" i="8" s="1"/>
  <c r="AF330" i="8" s="1"/>
  <c r="AF331" i="8" s="1"/>
  <c r="AF332" i="8" s="1"/>
  <c r="AF333" i="8" s="1"/>
  <c r="AF334" i="8" s="1"/>
  <c r="AF335" i="8" s="1"/>
  <c r="AF336" i="8" s="1"/>
  <c r="AF337" i="8" s="1"/>
  <c r="AF338" i="8" s="1"/>
  <c r="AF339" i="8" s="1"/>
  <c r="AF340" i="8" s="1"/>
  <c r="AF341" i="8" s="1"/>
  <c r="AF342" i="8" s="1"/>
  <c r="AF343" i="8" s="1"/>
  <c r="AF344" i="8" s="1"/>
  <c r="AF345" i="8" s="1"/>
  <c r="AF346" i="8" s="1"/>
  <c r="AF347" i="8" s="1"/>
  <c r="AF348" i="8" s="1"/>
  <c r="AF349" i="8" s="1"/>
  <c r="AF350" i="8" s="1"/>
  <c r="AF351" i="8" s="1"/>
  <c r="AF352" i="8" s="1"/>
  <c r="AF353" i="8" s="1"/>
  <c r="AF354" i="8" s="1"/>
  <c r="AF355" i="8" s="1"/>
  <c r="AF356" i="8" s="1"/>
  <c r="AF357" i="8" s="1"/>
  <c r="AF358" i="8" s="1"/>
  <c r="V67" i="8" l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8" i="8" s="1"/>
  <c r="V309" i="8" s="1"/>
  <c r="V310" i="8" s="1"/>
  <c r="V311" i="8" s="1"/>
  <c r="V312" i="8" s="1"/>
  <c r="V313" i="8" s="1"/>
  <c r="V314" i="8" s="1"/>
  <c r="V315" i="8" s="1"/>
  <c r="V316" i="8" s="1"/>
  <c r="V317" i="8" s="1"/>
  <c r="V318" i="8" s="1"/>
  <c r="V319" i="8" s="1"/>
  <c r="V320" i="8" s="1"/>
  <c r="V321" i="8" s="1"/>
  <c r="V322" i="8" s="1"/>
  <c r="V323" i="8" s="1"/>
  <c r="V324" i="8" s="1"/>
  <c r="V325" i="8" s="1"/>
  <c r="V326" i="8" s="1"/>
  <c r="V327" i="8" s="1"/>
  <c r="V328" i="8" s="1"/>
  <c r="V329" i="8" s="1"/>
  <c r="V330" i="8" s="1"/>
  <c r="V331" i="8" s="1"/>
  <c r="V332" i="8" s="1"/>
  <c r="V333" i="8" s="1"/>
  <c r="V334" i="8" s="1"/>
  <c r="V335" i="8" s="1"/>
  <c r="V336" i="8" s="1"/>
  <c r="V337" i="8" s="1"/>
  <c r="V338" i="8" s="1"/>
  <c r="V339" i="8" s="1"/>
  <c r="V340" i="8" s="1"/>
  <c r="V341" i="8" s="1"/>
  <c r="V342" i="8" s="1"/>
  <c r="V343" i="8" s="1"/>
  <c r="V344" i="8" s="1"/>
  <c r="V345" i="8" s="1"/>
  <c r="V346" i="8" s="1"/>
  <c r="V347" i="8" s="1"/>
  <c r="V348" i="8" s="1"/>
  <c r="V349" i="8" s="1"/>
  <c r="V350" i="8" s="1"/>
  <c r="V351" i="8" s="1"/>
  <c r="V352" i="8" s="1"/>
  <c r="V353" i="8" s="1"/>
  <c r="V354" i="8" s="1"/>
  <c r="V355" i="8" s="1"/>
  <c r="V356" i="8" s="1"/>
  <c r="V357" i="8" s="1"/>
  <c r="V358" i="8" s="1"/>
  <c r="AA66" i="8"/>
  <c r="Z67" i="8" s="1"/>
  <c r="Y66" i="8"/>
  <c r="X67" i="8" s="1"/>
  <c r="AB67" i="8" l="1"/>
  <c r="Y67" i="8" l="1"/>
  <c r="X68" i="8" s="1"/>
  <c r="AA67" i="8"/>
  <c r="Z68" i="8" s="1"/>
  <c r="AB68" i="8" l="1"/>
  <c r="Y68" i="8" s="1"/>
  <c r="X69" i="8" l="1"/>
  <c r="AA68" i="8"/>
  <c r="Z69" i="8" s="1"/>
  <c r="AB69" i="8" l="1"/>
  <c r="Y69" i="8" s="1"/>
  <c r="X70" i="8" l="1"/>
  <c r="AA69" i="8"/>
  <c r="Z70" i="8"/>
  <c r="AB70" i="8" l="1"/>
  <c r="Y70" i="8" s="1"/>
  <c r="X71" i="8" l="1"/>
  <c r="AA70" i="8"/>
  <c r="Z71" i="8"/>
  <c r="AB71" i="8" l="1"/>
  <c r="Y71" i="8" s="1"/>
  <c r="X72" i="8" l="1"/>
  <c r="AA71" i="8"/>
  <c r="Z72" i="8" s="1"/>
  <c r="AB72" i="8" l="1"/>
  <c r="Y72" i="8" s="1"/>
  <c r="X73" i="8" l="1"/>
  <c r="AA72" i="8"/>
  <c r="Z73" i="8"/>
  <c r="AB73" i="8" l="1"/>
  <c r="Y73" i="8" s="1"/>
  <c r="X74" i="8" l="1"/>
  <c r="AA73" i="8"/>
  <c r="Z74" i="8" s="1"/>
  <c r="AB74" i="8" l="1"/>
  <c r="Y74" i="8" s="1"/>
  <c r="X75" i="8" l="1"/>
  <c r="AA74" i="8"/>
  <c r="Z75" i="8"/>
  <c r="AB75" i="8" l="1"/>
  <c r="Y75" i="8" s="1"/>
  <c r="X76" i="8" l="1"/>
  <c r="AA75" i="8"/>
  <c r="Z76" i="8"/>
  <c r="AB76" i="8" l="1"/>
  <c r="Y76" i="8" s="1"/>
  <c r="X77" i="8" l="1"/>
  <c r="AA76" i="8"/>
  <c r="Z77" i="8"/>
  <c r="AB77" i="8" l="1"/>
  <c r="Y77" i="8" s="1"/>
  <c r="X78" i="8" l="1"/>
  <c r="AA77" i="8"/>
  <c r="Z78" i="8"/>
  <c r="AB78" i="8" l="1"/>
  <c r="Y78" i="8" s="1"/>
  <c r="X79" i="8" l="1"/>
  <c r="AA78" i="8"/>
  <c r="Z79" i="8" s="1"/>
  <c r="AB79" i="8" l="1"/>
  <c r="Y79" i="8" s="1"/>
  <c r="X80" i="8" l="1"/>
  <c r="AA79" i="8"/>
  <c r="Z80" i="8"/>
  <c r="AB80" i="8" l="1"/>
  <c r="Y80" i="8" s="1"/>
  <c r="X81" i="8" l="1"/>
  <c r="AA80" i="8"/>
  <c r="Z81" i="8"/>
  <c r="AB81" i="8" l="1"/>
  <c r="Y81" i="8" s="1"/>
  <c r="X82" i="8" l="1"/>
  <c r="AA81" i="8"/>
  <c r="Z82" i="8"/>
  <c r="AB82" i="8" l="1"/>
  <c r="Y82" i="8" s="1"/>
  <c r="X83" i="8" l="1"/>
  <c r="AA82" i="8"/>
  <c r="Z83" i="8"/>
  <c r="AB83" i="8" l="1"/>
  <c r="Y83" i="8" s="1"/>
  <c r="X84" i="8" l="1"/>
  <c r="AA83" i="8"/>
  <c r="Z84" i="8"/>
  <c r="AB84" i="8" l="1"/>
  <c r="Y84" i="8" s="1"/>
  <c r="X85" i="8" l="1"/>
  <c r="AA84" i="8"/>
  <c r="Z85" i="8" s="1"/>
  <c r="AB85" i="8" l="1"/>
  <c r="Y85" i="8" s="1"/>
  <c r="X86" i="8" l="1"/>
  <c r="AA85" i="8"/>
  <c r="Z86" i="8" s="1"/>
  <c r="AB86" i="8" l="1"/>
  <c r="Y86" i="8" s="1"/>
  <c r="X87" i="8" l="1"/>
  <c r="AA86" i="8"/>
  <c r="Z87" i="8"/>
  <c r="AB87" i="8" l="1"/>
  <c r="Y87" i="8" s="1"/>
  <c r="X88" i="8" l="1"/>
  <c r="AA87" i="8"/>
  <c r="Z88" i="8" s="1"/>
  <c r="AB88" i="8" l="1"/>
  <c r="Y88" i="8" s="1"/>
  <c r="X89" i="8" l="1"/>
  <c r="AA88" i="8"/>
  <c r="Z89" i="8"/>
  <c r="AB89" i="8" l="1"/>
  <c r="Y89" i="8" s="1"/>
  <c r="X90" i="8" l="1"/>
  <c r="AA89" i="8"/>
  <c r="Z90" i="8"/>
  <c r="AB90" i="8" l="1"/>
  <c r="Y90" i="8" s="1"/>
  <c r="X91" i="8" l="1"/>
  <c r="AA90" i="8"/>
  <c r="Z91" i="8"/>
  <c r="AB91" i="8" l="1"/>
  <c r="Y91" i="8" s="1"/>
  <c r="X92" i="8" l="1"/>
  <c r="AA91" i="8"/>
  <c r="Z92" i="8"/>
  <c r="AB92" i="8" l="1"/>
  <c r="Y92" i="8" s="1"/>
  <c r="X93" i="8" l="1"/>
  <c r="AA92" i="8"/>
  <c r="Z93" i="8"/>
  <c r="AB93" i="8" l="1"/>
  <c r="Y93" i="8" s="1"/>
  <c r="X94" i="8" l="1"/>
  <c r="AA93" i="8"/>
  <c r="Z94" i="8"/>
  <c r="AB94" i="8" l="1"/>
  <c r="Y94" i="8" s="1"/>
  <c r="X95" i="8" l="1"/>
  <c r="AA94" i="8"/>
  <c r="Z95" i="8"/>
  <c r="AB95" i="8" l="1"/>
  <c r="Y95" i="8" s="1"/>
  <c r="X96" i="8" l="1"/>
  <c r="AA95" i="8"/>
  <c r="Z96" i="8"/>
  <c r="AB96" i="8" l="1"/>
  <c r="Y96" i="8" s="1"/>
  <c r="X97" i="8" l="1"/>
  <c r="AA96" i="8"/>
  <c r="Z97" i="8"/>
  <c r="AB97" i="8" l="1"/>
  <c r="Y97" i="8" s="1"/>
  <c r="X98" i="8" l="1"/>
  <c r="AA97" i="8"/>
  <c r="Z98" i="8" s="1"/>
  <c r="AB98" i="8" l="1"/>
  <c r="Y98" i="8" s="1"/>
  <c r="X99" i="8" l="1"/>
  <c r="AA98" i="8"/>
  <c r="Z99" i="8"/>
  <c r="AB99" i="8" l="1"/>
  <c r="Y99" i="8" s="1"/>
  <c r="X100" i="8" l="1"/>
  <c r="AA99" i="8"/>
  <c r="Z100" i="8" s="1"/>
  <c r="AB100" i="8" l="1"/>
  <c r="Y100" i="8" s="1"/>
  <c r="X101" i="8" l="1"/>
  <c r="AA100" i="8"/>
  <c r="Z101" i="8"/>
  <c r="AB101" i="8" l="1"/>
  <c r="Y101" i="8" s="1"/>
  <c r="X102" i="8" l="1"/>
  <c r="AA101" i="8"/>
  <c r="Z102" i="8" s="1"/>
  <c r="AB102" i="8" l="1"/>
  <c r="Y102" i="8" s="1"/>
  <c r="X103" i="8" l="1"/>
  <c r="AA102" i="8"/>
  <c r="Z103" i="8" s="1"/>
  <c r="AB103" i="8" l="1"/>
  <c r="Y103" i="8" s="1"/>
  <c r="X104" i="8" l="1"/>
  <c r="AA103" i="8"/>
  <c r="Z104" i="8"/>
  <c r="AB104" i="8" l="1"/>
  <c r="Y104" i="8" s="1"/>
  <c r="X105" i="8" l="1"/>
  <c r="AA104" i="8"/>
  <c r="Z105" i="8" s="1"/>
  <c r="AB105" i="8" l="1"/>
  <c r="Y105" i="8" s="1"/>
  <c r="X106" i="8" l="1"/>
  <c r="AA105" i="8"/>
  <c r="Z106" i="8"/>
  <c r="AB106" i="8" l="1"/>
  <c r="Y106" i="8" s="1"/>
  <c r="X107" i="8" l="1"/>
  <c r="AA106" i="8"/>
  <c r="Z107" i="8"/>
  <c r="AB107" i="8" l="1"/>
  <c r="Y107" i="8" s="1"/>
  <c r="X108" i="8" l="1"/>
  <c r="AA107" i="8"/>
  <c r="Z108" i="8"/>
  <c r="AB108" i="8" l="1"/>
  <c r="Y108" i="8" s="1"/>
  <c r="X109" i="8" l="1"/>
  <c r="AA108" i="8"/>
  <c r="Z109" i="8"/>
  <c r="AB109" i="8" l="1"/>
  <c r="Y109" i="8" s="1"/>
  <c r="X110" i="8" l="1"/>
  <c r="AA109" i="8"/>
  <c r="Z110" i="8"/>
  <c r="AB110" i="8" l="1"/>
  <c r="Y110" i="8" s="1"/>
  <c r="X111" i="8" l="1"/>
  <c r="AA110" i="8"/>
  <c r="Z111" i="8"/>
  <c r="AB111" i="8" l="1"/>
  <c r="Y111" i="8" s="1"/>
  <c r="X112" i="8" l="1"/>
  <c r="AA111" i="8"/>
  <c r="Z112" i="8"/>
  <c r="AB112" i="8" l="1"/>
  <c r="Y112" i="8" s="1"/>
  <c r="X113" i="8" l="1"/>
  <c r="AA112" i="8"/>
  <c r="Z113" i="8" s="1"/>
  <c r="AB113" i="8" l="1"/>
  <c r="Y113" i="8" s="1"/>
  <c r="X114" i="8" l="1"/>
  <c r="AA113" i="8"/>
  <c r="Z114" i="8"/>
  <c r="AB114" i="8" l="1"/>
  <c r="Y114" i="8" s="1"/>
  <c r="X115" i="8" l="1"/>
  <c r="AA114" i="8"/>
  <c r="Z115" i="8" s="1"/>
  <c r="AB115" i="8" l="1"/>
  <c r="Y115" i="8" s="1"/>
  <c r="X116" i="8" l="1"/>
  <c r="AA115" i="8"/>
  <c r="Z116" i="8"/>
  <c r="AB116" i="8" l="1"/>
  <c r="Y116" i="8" s="1"/>
  <c r="X117" i="8" l="1"/>
  <c r="AA116" i="8"/>
  <c r="Z117" i="8" s="1"/>
  <c r="AB117" i="8" l="1"/>
  <c r="Y117" i="8" s="1"/>
  <c r="X118" i="8" l="1"/>
  <c r="AA117" i="8"/>
  <c r="Z118" i="8"/>
  <c r="AB118" i="8" l="1"/>
  <c r="Y118" i="8" s="1"/>
  <c r="X119" i="8" l="1"/>
  <c r="AA118" i="8"/>
  <c r="Z119" i="8" s="1"/>
  <c r="AB119" i="8" l="1"/>
  <c r="Y119" i="8" s="1"/>
  <c r="X120" i="8" l="1"/>
  <c r="AA119" i="8"/>
  <c r="Z120" i="8" s="1"/>
  <c r="AB120" i="8" l="1"/>
  <c r="Y120" i="8" s="1"/>
  <c r="X121" i="8" l="1"/>
  <c r="AA120" i="8"/>
  <c r="Z121" i="8" s="1"/>
  <c r="AB121" i="8" l="1"/>
  <c r="Y121" i="8" s="1"/>
  <c r="X122" i="8" l="1"/>
  <c r="AA121" i="8"/>
  <c r="Z122" i="8"/>
  <c r="AB122" i="8" l="1"/>
  <c r="Y122" i="8" s="1"/>
  <c r="X123" i="8" l="1"/>
  <c r="AA122" i="8"/>
  <c r="Z123" i="8" s="1"/>
  <c r="AB123" i="8" l="1"/>
  <c r="Y123" i="8" s="1"/>
  <c r="X124" i="8" l="1"/>
  <c r="AA123" i="8"/>
  <c r="Z124" i="8"/>
  <c r="AB124" i="8" l="1"/>
  <c r="Y124" i="8" s="1"/>
  <c r="X125" i="8" l="1"/>
  <c r="AA124" i="8"/>
  <c r="Z125" i="8"/>
  <c r="AB125" i="8" l="1"/>
  <c r="Y125" i="8" s="1"/>
  <c r="X126" i="8" l="1"/>
  <c r="AA125" i="8"/>
  <c r="Z126" i="8"/>
  <c r="AB126" i="8" l="1"/>
  <c r="Y126" i="8" s="1"/>
  <c r="X127" i="8" l="1"/>
  <c r="AA126" i="8"/>
  <c r="Z127" i="8" s="1"/>
  <c r="AB127" i="8" l="1"/>
  <c r="Y127" i="8" s="1"/>
  <c r="X128" i="8" l="1"/>
  <c r="AA127" i="8"/>
  <c r="Z128" i="8" s="1"/>
  <c r="AB128" i="8" l="1"/>
  <c r="Y128" i="8" s="1"/>
  <c r="X129" i="8" l="1"/>
  <c r="AA128" i="8"/>
  <c r="Z129" i="8"/>
  <c r="AB129" i="8" l="1"/>
  <c r="Y129" i="8" s="1"/>
  <c r="X130" i="8" l="1"/>
  <c r="AA129" i="8"/>
  <c r="Z130" i="8" s="1"/>
  <c r="AB130" i="8" l="1"/>
  <c r="Y130" i="8" s="1"/>
  <c r="X131" i="8" l="1"/>
  <c r="AA130" i="8"/>
  <c r="Z131" i="8"/>
  <c r="AB131" i="8" l="1"/>
  <c r="Y131" i="8" s="1"/>
  <c r="X132" i="8" l="1"/>
  <c r="AA131" i="8"/>
  <c r="Z132" i="8"/>
  <c r="AB132" i="8" l="1"/>
  <c r="Y132" i="8" s="1"/>
  <c r="X133" i="8" l="1"/>
  <c r="AA132" i="8"/>
  <c r="Z133" i="8" s="1"/>
  <c r="AB133" i="8" l="1"/>
  <c r="Y133" i="8" s="1"/>
  <c r="X134" i="8" l="1"/>
  <c r="AA133" i="8"/>
  <c r="Z134" i="8"/>
  <c r="AB134" i="8" l="1"/>
  <c r="Y134" i="8" s="1"/>
  <c r="X135" i="8" l="1"/>
  <c r="AA134" i="8"/>
  <c r="Z135" i="8" s="1"/>
  <c r="AB135" i="8" l="1"/>
  <c r="Y135" i="8" s="1"/>
  <c r="X136" i="8" l="1"/>
  <c r="AA135" i="8"/>
  <c r="Z136" i="8"/>
  <c r="AB136" i="8" l="1"/>
  <c r="Y136" i="8" s="1"/>
  <c r="X137" i="8" l="1"/>
  <c r="AA136" i="8"/>
  <c r="Z137" i="8" s="1"/>
  <c r="AB137" i="8" l="1"/>
  <c r="Y137" i="8" s="1"/>
  <c r="X138" i="8" l="1"/>
  <c r="AA137" i="8"/>
  <c r="Z138" i="8" s="1"/>
  <c r="AB138" i="8" l="1"/>
  <c r="Y138" i="8" s="1"/>
  <c r="X139" i="8" l="1"/>
  <c r="AA138" i="8"/>
  <c r="Z139" i="8"/>
  <c r="AB139" i="8" l="1"/>
  <c r="Y139" i="8" s="1"/>
  <c r="X140" i="8" l="1"/>
  <c r="AA139" i="8"/>
  <c r="Z140" i="8"/>
  <c r="AB140" i="8" l="1"/>
  <c r="Y140" i="8" s="1"/>
  <c r="X141" i="8" l="1"/>
  <c r="AA140" i="8"/>
  <c r="Z141" i="8"/>
  <c r="AB141" i="8" l="1"/>
  <c r="Y141" i="8" s="1"/>
  <c r="X142" i="8" l="1"/>
  <c r="AA141" i="8"/>
  <c r="Z142" i="8"/>
  <c r="AB142" i="8" l="1"/>
  <c r="Y142" i="8" s="1"/>
  <c r="X143" i="8" l="1"/>
  <c r="AA142" i="8"/>
  <c r="Z143" i="8" s="1"/>
  <c r="AB143" i="8" l="1"/>
  <c r="Y143" i="8" s="1"/>
  <c r="X144" i="8" l="1"/>
  <c r="AA143" i="8"/>
  <c r="Z144" i="8" s="1"/>
  <c r="AB144" i="8" l="1"/>
  <c r="Y144" i="8" s="1"/>
  <c r="X145" i="8" l="1"/>
  <c r="AA144" i="8"/>
  <c r="Z145" i="8"/>
  <c r="AB145" i="8" l="1"/>
  <c r="Y145" i="8" s="1"/>
  <c r="X146" i="8" l="1"/>
  <c r="AA145" i="8"/>
  <c r="Z146" i="8" s="1"/>
  <c r="AB146" i="8" l="1"/>
  <c r="Y146" i="8" s="1"/>
  <c r="X147" i="8" l="1"/>
  <c r="AA146" i="8"/>
  <c r="Z147" i="8"/>
  <c r="AB147" i="8" l="1"/>
  <c r="Y147" i="8" s="1"/>
  <c r="X148" i="8" l="1"/>
  <c r="AA147" i="8"/>
  <c r="Z148" i="8"/>
  <c r="AB148" i="8" l="1"/>
  <c r="Y148" i="8" s="1"/>
  <c r="X149" i="8" l="1"/>
  <c r="AA148" i="8"/>
  <c r="Z149" i="8" s="1"/>
  <c r="AB149" i="8" l="1"/>
  <c r="Y149" i="8" s="1"/>
  <c r="X150" i="8" l="1"/>
  <c r="AA149" i="8"/>
  <c r="Z150" i="8" s="1"/>
  <c r="AB150" i="8" l="1"/>
  <c r="Y150" i="8" s="1"/>
  <c r="X151" i="8" l="1"/>
  <c r="AA150" i="8"/>
  <c r="Z151" i="8" s="1"/>
  <c r="AB151" i="8" l="1"/>
  <c r="Y151" i="8" s="1"/>
  <c r="X152" i="8" l="1"/>
  <c r="AA151" i="8"/>
  <c r="Z152" i="8" s="1"/>
  <c r="AB152" i="8" l="1"/>
  <c r="Y152" i="8" s="1"/>
  <c r="X153" i="8" l="1"/>
  <c r="AA152" i="8"/>
  <c r="Z153" i="8"/>
  <c r="AB153" i="8" l="1"/>
  <c r="Y153" i="8" s="1"/>
  <c r="X154" i="8" l="1"/>
  <c r="AA153" i="8"/>
  <c r="Z154" i="8"/>
  <c r="AB154" i="8" l="1"/>
  <c r="Y154" i="8" s="1"/>
  <c r="X155" i="8" l="1"/>
  <c r="AA154" i="8"/>
  <c r="Z155" i="8"/>
  <c r="AB155" i="8" l="1"/>
  <c r="Y155" i="8" s="1"/>
  <c r="X156" i="8" l="1"/>
  <c r="AA155" i="8"/>
  <c r="Z156" i="8"/>
  <c r="AB156" i="8" l="1"/>
  <c r="Y156" i="8" s="1"/>
  <c r="X157" i="8" l="1"/>
  <c r="AA156" i="8"/>
  <c r="Z157" i="8"/>
  <c r="AB157" i="8" l="1"/>
  <c r="Y157" i="8" s="1"/>
  <c r="X158" i="8" l="1"/>
  <c r="AA157" i="8"/>
  <c r="Z158" i="8"/>
  <c r="AB158" i="8" l="1"/>
  <c r="Y158" i="8" s="1"/>
  <c r="X159" i="8" l="1"/>
  <c r="AA158" i="8"/>
  <c r="Z159" i="8"/>
  <c r="AB159" i="8" l="1"/>
  <c r="Y159" i="8" s="1"/>
  <c r="X160" i="8" l="1"/>
  <c r="AA159" i="8"/>
  <c r="Z160" i="8"/>
  <c r="AB160" i="8" l="1"/>
  <c r="Y160" i="8" s="1"/>
  <c r="X161" i="8" l="1"/>
  <c r="AA160" i="8"/>
  <c r="Z161" i="8"/>
  <c r="AB161" i="8" l="1"/>
  <c r="Y161" i="8" s="1"/>
  <c r="X162" i="8" l="1"/>
  <c r="AA161" i="8"/>
  <c r="Z162" i="8"/>
  <c r="AB162" i="8" l="1"/>
  <c r="Y162" i="8" s="1"/>
  <c r="X163" i="8" l="1"/>
  <c r="AA162" i="8"/>
  <c r="Z163" i="8"/>
  <c r="AB163" i="8" l="1"/>
  <c r="Y163" i="8" s="1"/>
  <c r="X164" i="8" l="1"/>
  <c r="AA163" i="8"/>
  <c r="Z164" i="8"/>
  <c r="AB164" i="8" l="1"/>
  <c r="Y164" i="8" s="1"/>
  <c r="X165" i="8" l="1"/>
  <c r="AA164" i="8"/>
  <c r="Z165" i="8"/>
  <c r="AB165" i="8" l="1"/>
  <c r="Y165" i="8" s="1"/>
  <c r="X166" i="8" l="1"/>
  <c r="AA165" i="8"/>
  <c r="Z166" i="8" s="1"/>
  <c r="AB166" i="8" l="1"/>
  <c r="Y166" i="8" s="1"/>
  <c r="X167" i="8" l="1"/>
  <c r="AA166" i="8"/>
  <c r="Z167" i="8" s="1"/>
  <c r="AB167" i="8" l="1"/>
  <c r="Y167" i="8" s="1"/>
  <c r="X168" i="8" l="1"/>
  <c r="AA167" i="8"/>
  <c r="Z168" i="8" s="1"/>
  <c r="AB168" i="8" l="1"/>
  <c r="Y168" i="8" s="1"/>
  <c r="X169" i="8" l="1"/>
  <c r="AA168" i="8"/>
  <c r="Z169" i="8" s="1"/>
  <c r="AB169" i="8" l="1"/>
  <c r="Y169" i="8" s="1"/>
  <c r="X170" i="8" l="1"/>
  <c r="AA169" i="8"/>
  <c r="Z170" i="8" s="1"/>
  <c r="AB170" i="8" l="1"/>
  <c r="Y170" i="8" s="1"/>
  <c r="X171" i="8" l="1"/>
  <c r="AA170" i="8"/>
  <c r="Z171" i="8"/>
  <c r="AB171" i="8" l="1"/>
  <c r="Y171" i="8" s="1"/>
  <c r="X172" i="8" l="1"/>
  <c r="AA171" i="8"/>
  <c r="Z172" i="8"/>
  <c r="AB172" i="8" l="1"/>
  <c r="Y172" i="8" s="1"/>
  <c r="X173" i="8" l="1"/>
  <c r="AA172" i="8"/>
  <c r="Z173" i="8"/>
  <c r="AB173" i="8" l="1"/>
  <c r="Y173" i="8" s="1"/>
  <c r="X174" i="8" l="1"/>
  <c r="AA173" i="8"/>
  <c r="Z174" i="8" s="1"/>
  <c r="AB174" i="8" l="1"/>
  <c r="Y174" i="8" s="1"/>
  <c r="X175" i="8" l="1"/>
  <c r="AA174" i="8"/>
  <c r="Z175" i="8"/>
  <c r="AB175" i="8" l="1"/>
  <c r="Y175" i="8" s="1"/>
  <c r="X176" i="8" l="1"/>
  <c r="AA175" i="8"/>
  <c r="Z176" i="8"/>
  <c r="AB176" i="8" l="1"/>
  <c r="Y176" i="8" s="1"/>
  <c r="X177" i="8" l="1"/>
  <c r="AA176" i="8"/>
  <c r="Z177" i="8"/>
  <c r="AB177" i="8" l="1"/>
  <c r="Y177" i="8" s="1"/>
  <c r="X178" i="8" l="1"/>
  <c r="AA177" i="8"/>
  <c r="Z178" i="8"/>
  <c r="AB178" i="8" l="1"/>
  <c r="Y178" i="8" s="1"/>
  <c r="X179" i="8" l="1"/>
  <c r="AA178" i="8"/>
  <c r="Z179" i="8"/>
  <c r="AB179" i="8" l="1"/>
  <c r="Y179" i="8" s="1"/>
  <c r="X180" i="8" l="1"/>
  <c r="AA179" i="8"/>
  <c r="Z180" i="8"/>
  <c r="AB180" i="8" l="1"/>
  <c r="Y180" i="8" s="1"/>
  <c r="X181" i="8" l="1"/>
  <c r="AA180" i="8"/>
  <c r="Z181" i="8"/>
  <c r="AB181" i="8" l="1"/>
  <c r="Y181" i="8" s="1"/>
  <c r="X182" i="8" l="1"/>
  <c r="AA181" i="8"/>
  <c r="Z182" i="8"/>
  <c r="AB182" i="8" l="1"/>
  <c r="Y182" i="8" s="1"/>
  <c r="X183" i="8" l="1"/>
  <c r="AA182" i="8"/>
  <c r="Z183" i="8"/>
  <c r="AB183" i="8" l="1"/>
  <c r="Y183" i="8" s="1"/>
  <c r="X184" i="8" l="1"/>
  <c r="AA183" i="8"/>
  <c r="Z184" i="8"/>
  <c r="AB184" i="8" l="1"/>
  <c r="Y184" i="8" s="1"/>
  <c r="X185" i="8" l="1"/>
  <c r="AA184" i="8"/>
  <c r="Z185" i="8"/>
  <c r="AB185" i="8" l="1"/>
  <c r="Y185" i="8" s="1"/>
  <c r="X186" i="8" l="1"/>
  <c r="AA185" i="8"/>
  <c r="Z186" i="8"/>
  <c r="AB186" i="8" l="1"/>
  <c r="Y186" i="8" s="1"/>
  <c r="X187" i="8" l="1"/>
  <c r="AA186" i="8"/>
  <c r="Z187" i="8"/>
  <c r="AB187" i="8" l="1"/>
  <c r="Y187" i="8" s="1"/>
  <c r="X188" i="8" l="1"/>
  <c r="AA187" i="8"/>
  <c r="Z188" i="8" s="1"/>
  <c r="AB188" i="8" l="1"/>
  <c r="Y188" i="8" s="1"/>
  <c r="X189" i="8" l="1"/>
  <c r="AA188" i="8"/>
  <c r="Z189" i="8"/>
  <c r="AB189" i="8" l="1"/>
  <c r="Y189" i="8" s="1"/>
  <c r="X190" i="8" l="1"/>
  <c r="AA189" i="8"/>
  <c r="Z190" i="8"/>
  <c r="AB190" i="8" l="1"/>
  <c r="Y190" i="8" s="1"/>
  <c r="X191" i="8" l="1"/>
  <c r="AA190" i="8"/>
  <c r="Z191" i="8"/>
  <c r="AB191" i="8" l="1"/>
  <c r="Y191" i="8" s="1"/>
  <c r="X192" i="8" l="1"/>
  <c r="AA191" i="8"/>
  <c r="Z192" i="8" s="1"/>
  <c r="AB192" i="8" l="1"/>
  <c r="Y192" i="8" s="1"/>
  <c r="X193" i="8" l="1"/>
  <c r="AA192" i="8"/>
  <c r="Z193" i="8" s="1"/>
  <c r="AB193" i="8" l="1"/>
  <c r="Y193" i="8" s="1"/>
  <c r="X194" i="8" l="1"/>
  <c r="AA193" i="8"/>
  <c r="Z194" i="8"/>
  <c r="AB194" i="8" l="1"/>
  <c r="Y194" i="8" s="1"/>
  <c r="X195" i="8" l="1"/>
  <c r="AA194" i="8"/>
  <c r="Z195" i="8"/>
  <c r="AB195" i="8" l="1"/>
  <c r="Y195" i="8" s="1"/>
  <c r="X196" i="8" l="1"/>
  <c r="AA195" i="8"/>
  <c r="Z196" i="8"/>
  <c r="AB196" i="8" l="1"/>
  <c r="Y196" i="8" s="1"/>
  <c r="X197" i="8" l="1"/>
  <c r="AA196" i="8"/>
  <c r="Z197" i="8"/>
  <c r="AB197" i="8" l="1"/>
  <c r="Y197" i="8" s="1"/>
  <c r="X198" i="8" l="1"/>
  <c r="AA197" i="8"/>
  <c r="Z198" i="8"/>
  <c r="AB198" i="8" l="1"/>
  <c r="Y198" i="8" s="1"/>
  <c r="X199" i="8" l="1"/>
  <c r="AA198" i="8"/>
  <c r="Z199" i="8"/>
  <c r="AB199" i="8" l="1"/>
  <c r="Y199" i="8" s="1"/>
  <c r="X200" i="8" l="1"/>
  <c r="AA199" i="8"/>
  <c r="Z200" i="8"/>
  <c r="AB200" i="8" l="1"/>
  <c r="Y200" i="8" s="1"/>
  <c r="X201" i="8" l="1"/>
  <c r="AA200" i="8"/>
  <c r="Z201" i="8" s="1"/>
  <c r="AB201" i="8" l="1"/>
  <c r="Y201" i="8" s="1"/>
  <c r="X202" i="8" l="1"/>
  <c r="AA201" i="8"/>
  <c r="Z202" i="8" s="1"/>
  <c r="AB202" i="8" l="1"/>
  <c r="Y202" i="8" s="1"/>
  <c r="X203" i="8" l="1"/>
  <c r="AA202" i="8"/>
  <c r="Z203" i="8"/>
  <c r="AB203" i="8" l="1"/>
  <c r="Y203" i="8" s="1"/>
  <c r="X204" i="8" l="1"/>
  <c r="AA203" i="8"/>
  <c r="Z204" i="8"/>
  <c r="AB204" i="8" l="1"/>
  <c r="Y204" i="8" s="1"/>
  <c r="X205" i="8" l="1"/>
  <c r="AA204" i="8"/>
  <c r="Z205" i="8" s="1"/>
  <c r="AB205" i="8" l="1"/>
  <c r="Y205" i="8" s="1"/>
  <c r="X206" i="8" l="1"/>
  <c r="AA205" i="8"/>
  <c r="Z206" i="8"/>
  <c r="AB206" i="8" l="1"/>
  <c r="Y206" i="8" s="1"/>
  <c r="X207" i="8" l="1"/>
  <c r="AA206" i="8"/>
  <c r="Z207" i="8" s="1"/>
  <c r="AB207" i="8" l="1"/>
  <c r="Y207" i="8" s="1"/>
  <c r="X208" i="8" l="1"/>
  <c r="AA207" i="8"/>
  <c r="Z208" i="8"/>
  <c r="AB208" i="8" l="1"/>
  <c r="Y208" i="8" s="1"/>
  <c r="X209" i="8" l="1"/>
  <c r="AA208" i="8"/>
  <c r="Z209" i="8" s="1"/>
  <c r="AB209" i="8" l="1"/>
  <c r="Y209" i="8" s="1"/>
  <c r="X210" i="8" l="1"/>
  <c r="AA209" i="8"/>
  <c r="Z210" i="8"/>
  <c r="AB210" i="8" l="1"/>
  <c r="Y210" i="8" s="1"/>
  <c r="X211" i="8" l="1"/>
  <c r="AA210" i="8"/>
  <c r="Z211" i="8"/>
  <c r="AB211" i="8" l="1"/>
  <c r="Y211" i="8" s="1"/>
  <c r="X212" i="8" l="1"/>
  <c r="AA211" i="8"/>
  <c r="Z212" i="8" s="1"/>
  <c r="AB212" i="8" l="1"/>
  <c r="Y212" i="8" s="1"/>
  <c r="X213" i="8" l="1"/>
  <c r="AA212" i="8"/>
  <c r="Z213" i="8"/>
  <c r="AB213" i="8" l="1"/>
  <c r="Y213" i="8" s="1"/>
  <c r="X214" i="8" l="1"/>
  <c r="AA213" i="8"/>
  <c r="Z214" i="8" s="1"/>
  <c r="AB214" i="8" l="1"/>
  <c r="Y214" i="8" s="1"/>
  <c r="X215" i="8" l="1"/>
  <c r="AA214" i="8"/>
  <c r="Z215" i="8"/>
  <c r="AB215" i="8" l="1"/>
  <c r="Y215" i="8" s="1"/>
  <c r="X216" i="8" l="1"/>
  <c r="AA215" i="8"/>
  <c r="Z216" i="8"/>
  <c r="AB216" i="8" l="1"/>
  <c r="Y216" i="8" s="1"/>
  <c r="X217" i="8" l="1"/>
  <c r="AA216" i="8"/>
  <c r="Z217" i="8"/>
  <c r="AB217" i="8" l="1"/>
  <c r="Y217" i="8" s="1"/>
  <c r="X218" i="8" l="1"/>
  <c r="AA217" i="8"/>
  <c r="Z218" i="8"/>
  <c r="AB218" i="8" l="1"/>
  <c r="Y218" i="8" s="1"/>
  <c r="X219" i="8" l="1"/>
  <c r="AA218" i="8"/>
  <c r="Z219" i="8"/>
  <c r="AB219" i="8" l="1"/>
  <c r="Y219" i="8" s="1"/>
  <c r="X220" i="8" l="1"/>
  <c r="AA219" i="8"/>
  <c r="Z220" i="8" s="1"/>
  <c r="AB220" i="8" l="1"/>
  <c r="Y220" i="8" s="1"/>
  <c r="X221" i="8" l="1"/>
  <c r="AA220" i="8"/>
  <c r="Z221" i="8" s="1"/>
  <c r="AB221" i="8" l="1"/>
  <c r="Y221" i="8" s="1"/>
  <c r="X222" i="8" l="1"/>
  <c r="AA221" i="8"/>
  <c r="Z222" i="8"/>
  <c r="AB222" i="8" l="1"/>
  <c r="Y222" i="8" s="1"/>
  <c r="X223" i="8" l="1"/>
  <c r="AA222" i="8"/>
  <c r="Z223" i="8" s="1"/>
  <c r="AB223" i="8" l="1"/>
  <c r="Y223" i="8" s="1"/>
  <c r="X224" i="8" l="1"/>
  <c r="AA223" i="8"/>
  <c r="Z224" i="8"/>
  <c r="AB224" i="8" l="1"/>
  <c r="Y224" i="8" s="1"/>
  <c r="X225" i="8" l="1"/>
  <c r="AA224" i="8"/>
  <c r="Z225" i="8"/>
  <c r="AB225" i="8" l="1"/>
  <c r="Y225" i="8" s="1"/>
  <c r="X226" i="8" l="1"/>
  <c r="AA225" i="8"/>
  <c r="Z226" i="8"/>
  <c r="AB226" i="8" l="1"/>
  <c r="Y226" i="8" s="1"/>
  <c r="X227" i="8" l="1"/>
  <c r="AA226" i="8"/>
  <c r="Z227" i="8" s="1"/>
  <c r="AB227" i="8" l="1"/>
  <c r="Y227" i="8" s="1"/>
  <c r="X228" i="8" l="1"/>
  <c r="AA227" i="8"/>
  <c r="Z228" i="8"/>
  <c r="AB228" i="8" l="1"/>
  <c r="Y228" i="8" s="1"/>
  <c r="X229" i="8" l="1"/>
  <c r="AA228" i="8"/>
  <c r="Z229" i="8"/>
  <c r="AB229" i="8" l="1"/>
  <c r="Y229" i="8" s="1"/>
  <c r="X230" i="8" l="1"/>
  <c r="AA229" i="8"/>
  <c r="Z230" i="8"/>
  <c r="AB230" i="8" l="1"/>
  <c r="Y230" i="8" s="1"/>
  <c r="X231" i="8" l="1"/>
  <c r="AA230" i="8"/>
  <c r="Z231" i="8"/>
  <c r="AB231" i="8" l="1"/>
  <c r="Y231" i="8" s="1"/>
  <c r="X232" i="8" l="1"/>
  <c r="AA231" i="8"/>
  <c r="Z232" i="8"/>
  <c r="AB232" i="8" l="1"/>
  <c r="Y232" i="8" s="1"/>
  <c r="X233" i="8" l="1"/>
  <c r="AA232" i="8"/>
  <c r="Z233" i="8"/>
  <c r="AB233" i="8" l="1"/>
  <c r="Y233" i="8" s="1"/>
  <c r="X234" i="8" l="1"/>
  <c r="AA233" i="8"/>
  <c r="Z234" i="8"/>
  <c r="AB234" i="8" l="1"/>
  <c r="Y234" i="8" s="1"/>
  <c r="X235" i="8" l="1"/>
  <c r="AA234" i="8"/>
  <c r="Z235" i="8"/>
  <c r="AB235" i="8" l="1"/>
  <c r="Y235" i="8" s="1"/>
  <c r="X236" i="8" l="1"/>
  <c r="AA235" i="8"/>
  <c r="Z236" i="8" s="1"/>
  <c r="AB236" i="8" l="1"/>
  <c r="Y236" i="8" s="1"/>
  <c r="X237" i="8" l="1"/>
  <c r="AA236" i="8"/>
  <c r="Z237" i="8" s="1"/>
  <c r="AB237" i="8" l="1"/>
  <c r="Y237" i="8" s="1"/>
  <c r="X238" i="8" l="1"/>
  <c r="AA237" i="8"/>
  <c r="Z238" i="8" s="1"/>
  <c r="AB238" i="8" l="1"/>
  <c r="Y238" i="8" s="1"/>
  <c r="X239" i="8" l="1"/>
  <c r="AA238" i="8"/>
  <c r="Z239" i="8" s="1"/>
  <c r="AB239" i="8" l="1"/>
  <c r="Y239" i="8" s="1"/>
  <c r="X240" i="8" l="1"/>
  <c r="AA239" i="8"/>
  <c r="Z240" i="8"/>
  <c r="AB240" i="8" l="1"/>
  <c r="Y240" i="8" s="1"/>
  <c r="X241" i="8" l="1"/>
  <c r="AA240" i="8"/>
  <c r="Z241" i="8"/>
  <c r="AB241" i="8" l="1"/>
  <c r="Y241" i="8" s="1"/>
  <c r="X242" i="8" l="1"/>
  <c r="AA241" i="8"/>
  <c r="Z242" i="8"/>
  <c r="AB242" i="8" l="1"/>
  <c r="Y242" i="8" s="1"/>
  <c r="X243" i="8" l="1"/>
  <c r="AA242" i="8"/>
  <c r="Z243" i="8" s="1"/>
  <c r="AB243" i="8" l="1"/>
  <c r="Y243" i="8" s="1"/>
  <c r="X244" i="8" l="1"/>
  <c r="AA243" i="8"/>
  <c r="Z244" i="8" s="1"/>
  <c r="AB244" i="8" l="1"/>
  <c r="Y244" i="8" s="1"/>
  <c r="X245" i="8" l="1"/>
  <c r="AA244" i="8"/>
  <c r="Z245" i="8" s="1"/>
  <c r="AB245" i="8" l="1"/>
  <c r="Y245" i="8" s="1"/>
  <c r="X246" i="8" l="1"/>
  <c r="AA245" i="8"/>
  <c r="Z246" i="8" s="1"/>
  <c r="AB246" i="8" l="1"/>
  <c r="Y246" i="8" s="1"/>
  <c r="X247" i="8" l="1"/>
  <c r="AA246" i="8"/>
  <c r="Z247" i="8"/>
  <c r="AB247" i="8" l="1"/>
  <c r="Y247" i="8" s="1"/>
  <c r="X248" i="8" l="1"/>
  <c r="AA247" i="8"/>
  <c r="Z248" i="8"/>
  <c r="AB248" i="8" l="1"/>
  <c r="Y248" i="8" s="1"/>
  <c r="X249" i="8" l="1"/>
  <c r="AA248" i="8"/>
  <c r="Z249" i="8"/>
  <c r="AB249" i="8" l="1"/>
  <c r="Y249" i="8" s="1"/>
  <c r="X250" i="8" l="1"/>
  <c r="AA249" i="8"/>
  <c r="Z250" i="8"/>
  <c r="AB250" i="8" l="1"/>
  <c r="Y250" i="8" s="1"/>
  <c r="X251" i="8" l="1"/>
  <c r="AA250" i="8"/>
  <c r="Z251" i="8" s="1"/>
  <c r="AB251" i="8" l="1"/>
  <c r="Y251" i="8" s="1"/>
  <c r="X252" i="8" l="1"/>
  <c r="AA251" i="8"/>
  <c r="Z252" i="8"/>
  <c r="AB252" i="8" l="1"/>
  <c r="Y252" i="8" s="1"/>
  <c r="X253" i="8" l="1"/>
  <c r="AA252" i="8"/>
  <c r="Z253" i="8"/>
  <c r="AB253" i="8" l="1"/>
  <c r="Y253" i="8" s="1"/>
  <c r="X254" i="8" l="1"/>
  <c r="AA253" i="8"/>
  <c r="Z254" i="8"/>
  <c r="AB254" i="8" l="1"/>
  <c r="Y254" i="8" s="1"/>
  <c r="X255" i="8" l="1"/>
  <c r="AA254" i="8"/>
  <c r="Z255" i="8"/>
  <c r="AB255" i="8" l="1"/>
  <c r="Y255" i="8" s="1"/>
  <c r="X256" i="8" l="1"/>
  <c r="AA255" i="8"/>
  <c r="Z256" i="8"/>
  <c r="AB256" i="8" l="1"/>
  <c r="Y256" i="8" s="1"/>
  <c r="X257" i="8" l="1"/>
  <c r="AA256" i="8"/>
  <c r="Z257" i="8" s="1"/>
  <c r="AB257" i="8" l="1"/>
  <c r="Y257" i="8" s="1"/>
  <c r="X258" i="8" l="1"/>
  <c r="AA257" i="8"/>
  <c r="Z258" i="8"/>
  <c r="AB258" i="8" l="1"/>
  <c r="Y258" i="8" s="1"/>
  <c r="X259" i="8" l="1"/>
  <c r="AA258" i="8"/>
  <c r="Z259" i="8"/>
  <c r="AB259" i="8" l="1"/>
  <c r="Y259" i="8" s="1"/>
  <c r="X260" i="8" l="1"/>
  <c r="AA259" i="8"/>
  <c r="Z260" i="8" s="1"/>
  <c r="AB260" i="8" l="1"/>
  <c r="Y260" i="8" s="1"/>
  <c r="X261" i="8" l="1"/>
  <c r="AA260" i="8"/>
  <c r="Z261" i="8"/>
  <c r="AB261" i="8" l="1"/>
  <c r="Y261" i="8" s="1"/>
  <c r="X262" i="8" l="1"/>
  <c r="AA261" i="8"/>
  <c r="Z262" i="8" s="1"/>
  <c r="AB262" i="8" l="1"/>
  <c r="Y262" i="8" s="1"/>
  <c r="X263" i="8" l="1"/>
  <c r="AA262" i="8"/>
  <c r="Z263" i="8"/>
  <c r="AB263" i="8" l="1"/>
  <c r="Y263" i="8" s="1"/>
  <c r="X264" i="8" l="1"/>
  <c r="AA263" i="8"/>
  <c r="Z264" i="8" s="1"/>
  <c r="AB264" i="8" l="1"/>
  <c r="Y264" i="8" s="1"/>
  <c r="X265" i="8" l="1"/>
  <c r="AA264" i="8"/>
  <c r="Z265" i="8"/>
  <c r="AB265" i="8" l="1"/>
  <c r="Y265" i="8" s="1"/>
  <c r="X266" i="8" l="1"/>
  <c r="AA265" i="8"/>
  <c r="Z266" i="8"/>
  <c r="AB266" i="8" l="1"/>
  <c r="Y266" i="8" s="1"/>
  <c r="X267" i="8" l="1"/>
  <c r="AA266" i="8"/>
  <c r="Z267" i="8"/>
  <c r="AB267" i="8" l="1"/>
  <c r="Y267" i="8" s="1"/>
  <c r="X268" i="8" l="1"/>
  <c r="AA267" i="8"/>
  <c r="Z268" i="8"/>
  <c r="AB268" i="8" l="1"/>
  <c r="Y268" i="8" s="1"/>
  <c r="X269" i="8" l="1"/>
  <c r="AA268" i="8"/>
  <c r="Z269" i="8"/>
  <c r="AB269" i="8" l="1"/>
  <c r="Y269" i="8" s="1"/>
  <c r="X270" i="8" l="1"/>
  <c r="AA269" i="8"/>
  <c r="Z270" i="8" s="1"/>
  <c r="AB270" i="8" l="1"/>
  <c r="Y270" i="8" s="1"/>
  <c r="X271" i="8" l="1"/>
  <c r="AA270" i="8"/>
  <c r="Z271" i="8"/>
  <c r="AB271" i="8" l="1"/>
  <c r="Y271" i="8" s="1"/>
  <c r="X272" i="8" l="1"/>
  <c r="AA271" i="8"/>
  <c r="Z272" i="8"/>
  <c r="AB272" i="8" l="1"/>
  <c r="Y272" i="8" s="1"/>
  <c r="X273" i="8" l="1"/>
  <c r="AA272" i="8"/>
  <c r="Z273" i="8" s="1"/>
  <c r="AB273" i="8" l="1"/>
  <c r="Y273" i="8" s="1"/>
  <c r="X274" i="8" l="1"/>
  <c r="AA273" i="8"/>
  <c r="Z274" i="8"/>
  <c r="AB274" i="8" l="1"/>
  <c r="Y274" i="8" s="1"/>
  <c r="X275" i="8" l="1"/>
  <c r="AA274" i="8"/>
  <c r="Z275" i="8" s="1"/>
  <c r="AB275" i="8" l="1"/>
  <c r="Y275" i="8" s="1"/>
  <c r="X276" i="8" l="1"/>
  <c r="AA275" i="8"/>
  <c r="Z276" i="8"/>
  <c r="AB276" i="8" l="1"/>
  <c r="Y276" i="8" s="1"/>
  <c r="X277" i="8" l="1"/>
  <c r="AA276" i="8"/>
  <c r="Z277" i="8" s="1"/>
  <c r="AB277" i="8" l="1"/>
  <c r="Y277" i="8" s="1"/>
  <c r="X278" i="8" l="1"/>
  <c r="AA277" i="8"/>
  <c r="Z278" i="8" s="1"/>
  <c r="AB278" i="8" l="1"/>
  <c r="Y278" i="8" s="1"/>
  <c r="X279" i="8" l="1"/>
  <c r="AA278" i="8"/>
  <c r="Z279" i="8" s="1"/>
  <c r="AB279" i="8" l="1"/>
  <c r="Y279" i="8" s="1"/>
  <c r="X280" i="8" l="1"/>
  <c r="AA279" i="8"/>
  <c r="Z280" i="8" s="1"/>
  <c r="AB280" i="8" l="1"/>
  <c r="Y280" i="8" s="1"/>
  <c r="X281" i="8" l="1"/>
  <c r="AA280" i="8"/>
  <c r="Z281" i="8" s="1"/>
  <c r="AB281" i="8" l="1"/>
  <c r="Y281" i="8" s="1"/>
  <c r="X282" i="8" l="1"/>
  <c r="AA281" i="8"/>
  <c r="Z282" i="8" s="1"/>
  <c r="AB282" i="8" l="1"/>
  <c r="Y282" i="8" s="1"/>
  <c r="X283" i="8" l="1"/>
  <c r="AA282" i="8"/>
  <c r="Z283" i="8" s="1"/>
  <c r="AB283" i="8" l="1"/>
  <c r="Y283" i="8" s="1"/>
  <c r="X284" i="8" l="1"/>
  <c r="AA283" i="8"/>
  <c r="Z284" i="8" s="1"/>
  <c r="AB284" i="8" l="1"/>
  <c r="Y284" i="8" s="1"/>
  <c r="X285" i="8" l="1"/>
  <c r="AA284" i="8"/>
  <c r="Z285" i="8"/>
  <c r="AB285" i="8" l="1"/>
  <c r="Y285" i="8" s="1"/>
  <c r="X286" i="8" l="1"/>
  <c r="AA285" i="8"/>
  <c r="Z286" i="8"/>
  <c r="AB286" i="8" l="1"/>
  <c r="Y286" i="8" s="1"/>
  <c r="X287" i="8" l="1"/>
  <c r="AA286" i="8"/>
  <c r="Z287" i="8"/>
  <c r="AB287" i="8" l="1"/>
  <c r="Y287" i="8" s="1"/>
  <c r="X288" i="8" l="1"/>
  <c r="AA287" i="8"/>
  <c r="Z288" i="8"/>
  <c r="AB288" i="8" l="1"/>
  <c r="Y288" i="8" s="1"/>
  <c r="X289" i="8" l="1"/>
  <c r="AA288" i="8"/>
  <c r="Z289" i="8" s="1"/>
  <c r="AB289" i="8" l="1"/>
  <c r="Y289" i="8" s="1"/>
  <c r="X290" i="8" l="1"/>
  <c r="AA289" i="8"/>
  <c r="Z290" i="8"/>
  <c r="AB290" i="8" l="1"/>
  <c r="Y290" i="8" s="1"/>
  <c r="X291" i="8" l="1"/>
  <c r="AA290" i="8"/>
  <c r="Z291" i="8" s="1"/>
  <c r="AB291" i="8" l="1"/>
  <c r="Y291" i="8" s="1"/>
  <c r="X292" i="8" l="1"/>
  <c r="AA291" i="8"/>
  <c r="Z292" i="8" s="1"/>
  <c r="AB292" i="8" l="1"/>
  <c r="Y292" i="8" s="1"/>
  <c r="X293" i="8" l="1"/>
  <c r="AA292" i="8"/>
  <c r="Z293" i="8" s="1"/>
  <c r="AB293" i="8" l="1"/>
  <c r="Y293" i="8" s="1"/>
  <c r="X294" i="8" l="1"/>
  <c r="AA293" i="8"/>
  <c r="Z294" i="8" s="1"/>
  <c r="AB294" i="8" l="1"/>
  <c r="Y294" i="8" s="1"/>
  <c r="X295" i="8" l="1"/>
  <c r="AA294" i="8"/>
  <c r="Z295" i="8"/>
  <c r="AB295" i="8" l="1"/>
  <c r="Y295" i="8" s="1"/>
  <c r="X296" i="8" l="1"/>
  <c r="AA295" i="8"/>
  <c r="Z296" i="8" s="1"/>
  <c r="AB296" i="8" l="1"/>
  <c r="Y296" i="8" s="1"/>
  <c r="X297" i="8" l="1"/>
  <c r="AA296" i="8"/>
  <c r="Z297" i="8" s="1"/>
  <c r="AB297" i="8" l="1"/>
  <c r="Y297" i="8" s="1"/>
  <c r="X298" i="8" l="1"/>
  <c r="AA297" i="8"/>
  <c r="Z298" i="8"/>
  <c r="AB298" i="8" l="1"/>
  <c r="Y298" i="8" s="1"/>
  <c r="X299" i="8" l="1"/>
  <c r="AA298" i="8"/>
  <c r="Z299" i="8" s="1"/>
  <c r="AB299" i="8" l="1"/>
  <c r="Y299" i="8" s="1"/>
  <c r="X300" i="8" l="1"/>
  <c r="AA299" i="8"/>
  <c r="Z300" i="8" s="1"/>
  <c r="AB300" i="8" l="1"/>
  <c r="Y300" i="8" s="1"/>
  <c r="X301" i="8" l="1"/>
  <c r="AA300" i="8"/>
  <c r="Z301" i="8"/>
  <c r="AB301" i="8" l="1"/>
  <c r="Y301" i="8" s="1"/>
  <c r="X302" i="8" l="1"/>
  <c r="AA301" i="8"/>
  <c r="Z302" i="8"/>
  <c r="AB302" i="8" l="1"/>
  <c r="Y302" i="8" s="1"/>
  <c r="X303" i="8" l="1"/>
  <c r="AA302" i="8"/>
  <c r="Z303" i="8"/>
  <c r="AB303" i="8" l="1"/>
  <c r="Y303" i="8" s="1"/>
  <c r="X304" i="8" l="1"/>
  <c r="AA303" i="8"/>
  <c r="Z304" i="8" s="1"/>
  <c r="AB304" i="8" l="1"/>
  <c r="Y304" i="8" s="1"/>
  <c r="X305" i="8" l="1"/>
  <c r="AA304" i="8"/>
  <c r="Z305" i="8" s="1"/>
  <c r="AB305" i="8" l="1"/>
  <c r="Y305" i="8" s="1"/>
  <c r="X306" i="8" l="1"/>
  <c r="AA305" i="8"/>
  <c r="Z306" i="8"/>
  <c r="AB306" i="8" l="1"/>
  <c r="Y306" i="8" s="1"/>
  <c r="X307" i="8" l="1"/>
  <c r="AA306" i="8"/>
  <c r="Z307" i="8"/>
  <c r="AB307" i="8" l="1"/>
  <c r="Y307" i="8" s="1"/>
  <c r="X308" i="8" l="1"/>
  <c r="AA307" i="8"/>
  <c r="Z308" i="8"/>
  <c r="AB308" i="8" l="1"/>
  <c r="Y308" i="8" s="1"/>
  <c r="X309" i="8" l="1"/>
  <c r="AA308" i="8"/>
  <c r="Z309" i="8" s="1"/>
  <c r="AB309" i="8" l="1"/>
  <c r="Y309" i="8" s="1"/>
  <c r="X310" i="8" l="1"/>
  <c r="AA309" i="8"/>
  <c r="Z310" i="8"/>
  <c r="AB310" i="8" l="1"/>
  <c r="Y310" i="8" s="1"/>
  <c r="X311" i="8" l="1"/>
  <c r="AA310" i="8"/>
  <c r="Z311" i="8" s="1"/>
  <c r="AB311" i="8" l="1"/>
  <c r="Y311" i="8" s="1"/>
  <c r="X312" i="8" l="1"/>
  <c r="AA311" i="8"/>
  <c r="Z312" i="8"/>
  <c r="AB312" i="8" l="1"/>
  <c r="Y312" i="8" s="1"/>
  <c r="X313" i="8" l="1"/>
  <c r="AA312" i="8"/>
  <c r="Z313" i="8" s="1"/>
  <c r="AB313" i="8" l="1"/>
  <c r="Y313" i="8" s="1"/>
  <c r="X314" i="8" l="1"/>
  <c r="AA313" i="8"/>
  <c r="Z314" i="8" s="1"/>
  <c r="AB314" i="8" l="1"/>
  <c r="Y314" i="8" s="1"/>
  <c r="X315" i="8" l="1"/>
  <c r="AA314" i="8"/>
  <c r="Z315" i="8"/>
  <c r="AB315" i="8" l="1"/>
  <c r="Y315" i="8" s="1"/>
  <c r="X316" i="8" l="1"/>
  <c r="AA315" i="8"/>
  <c r="Z316" i="8"/>
  <c r="AB316" i="8" l="1"/>
  <c r="Y316" i="8" s="1"/>
  <c r="X317" i="8" l="1"/>
  <c r="AA316" i="8"/>
  <c r="Z317" i="8"/>
  <c r="AB317" i="8" l="1"/>
  <c r="Y317" i="8" s="1"/>
  <c r="X318" i="8" l="1"/>
  <c r="AA317" i="8"/>
  <c r="Z318" i="8"/>
  <c r="AB318" i="8" l="1"/>
  <c r="Y318" i="8" s="1"/>
  <c r="X319" i="8" l="1"/>
  <c r="AA318" i="8"/>
  <c r="Z319" i="8"/>
  <c r="AB319" i="8" l="1"/>
  <c r="Y319" i="8" s="1"/>
  <c r="X320" i="8" l="1"/>
  <c r="AA319" i="8"/>
  <c r="Z320" i="8"/>
  <c r="AB320" i="8" l="1"/>
  <c r="Y320" i="8" s="1"/>
  <c r="X321" i="8" l="1"/>
  <c r="AA320" i="8"/>
  <c r="Z321" i="8" s="1"/>
  <c r="AB321" i="8" l="1"/>
  <c r="Y321" i="8" s="1"/>
  <c r="X322" i="8" l="1"/>
  <c r="AA321" i="8"/>
  <c r="Z322" i="8"/>
  <c r="AB322" i="8" l="1"/>
  <c r="Y322" i="8" s="1"/>
  <c r="X323" i="8" l="1"/>
  <c r="AA322" i="8"/>
  <c r="Z323" i="8"/>
  <c r="AB323" i="8" l="1"/>
  <c r="Y323" i="8" s="1"/>
  <c r="X324" i="8" l="1"/>
  <c r="AA323" i="8"/>
  <c r="Z324" i="8"/>
  <c r="AB324" i="8" l="1"/>
  <c r="Y324" i="8" s="1"/>
  <c r="X325" i="8" l="1"/>
  <c r="AA324" i="8"/>
  <c r="Z325" i="8"/>
  <c r="AB325" i="8" l="1"/>
  <c r="Y325" i="8" s="1"/>
  <c r="X326" i="8" l="1"/>
  <c r="AA325" i="8"/>
  <c r="Z326" i="8"/>
  <c r="AB326" i="8" l="1"/>
  <c r="Y326" i="8" s="1"/>
  <c r="X327" i="8" l="1"/>
  <c r="AA326" i="8"/>
  <c r="Z327" i="8"/>
  <c r="AB327" i="8" l="1"/>
  <c r="Y327" i="8" s="1"/>
  <c r="X328" i="8" l="1"/>
  <c r="AA327" i="8"/>
  <c r="Z328" i="8"/>
  <c r="AB328" i="8" l="1"/>
  <c r="Y328" i="8" s="1"/>
  <c r="X329" i="8" l="1"/>
  <c r="AA328" i="8"/>
  <c r="Z329" i="8"/>
  <c r="AB329" i="8" l="1"/>
  <c r="Y329" i="8" s="1"/>
  <c r="X330" i="8" l="1"/>
  <c r="AA329" i="8"/>
  <c r="Z330" i="8"/>
  <c r="AB330" i="8" l="1"/>
  <c r="Y330" i="8" s="1"/>
  <c r="X331" i="8" l="1"/>
  <c r="AA330" i="8"/>
  <c r="Z331" i="8"/>
  <c r="AB331" i="8" l="1"/>
  <c r="Y331" i="8" s="1"/>
  <c r="X332" i="8" l="1"/>
  <c r="AA331" i="8"/>
  <c r="Z332" i="8"/>
  <c r="AB332" i="8" l="1"/>
  <c r="Y332" i="8" s="1"/>
  <c r="X333" i="8" l="1"/>
  <c r="AA332" i="8"/>
  <c r="Z333" i="8"/>
  <c r="AB333" i="8" l="1"/>
  <c r="Y333" i="8" s="1"/>
  <c r="X334" i="8" l="1"/>
  <c r="AA333" i="8"/>
  <c r="Z334" i="8"/>
  <c r="AB334" i="8" l="1"/>
  <c r="Y334" i="8" s="1"/>
  <c r="X335" i="8" l="1"/>
  <c r="AA334" i="8"/>
  <c r="Z335" i="8"/>
  <c r="AB335" i="8" l="1"/>
  <c r="Y335" i="8" s="1"/>
  <c r="X336" i="8" l="1"/>
  <c r="AA335" i="8"/>
  <c r="Z336" i="8"/>
  <c r="AB336" i="8" l="1"/>
  <c r="Y336" i="8" s="1"/>
  <c r="X337" i="8" l="1"/>
  <c r="AA336" i="8"/>
  <c r="Z337" i="8"/>
  <c r="AB337" i="8" l="1"/>
  <c r="Y337" i="8" s="1"/>
  <c r="X338" i="8" l="1"/>
  <c r="AA337" i="8"/>
  <c r="Z338" i="8"/>
  <c r="AB338" i="8" l="1"/>
  <c r="Y338" i="8" s="1"/>
  <c r="X339" i="8" l="1"/>
  <c r="AA338" i="8"/>
  <c r="Z339" i="8"/>
  <c r="AB339" i="8" l="1"/>
  <c r="Y339" i="8" s="1"/>
  <c r="X340" i="8" l="1"/>
  <c r="AA339" i="8"/>
  <c r="Z340" i="8"/>
  <c r="AB340" i="8" l="1"/>
  <c r="Y340" i="8" s="1"/>
  <c r="X341" i="8" l="1"/>
  <c r="AA340" i="8"/>
  <c r="Z341" i="8"/>
  <c r="AB341" i="8" l="1"/>
  <c r="Y341" i="8" s="1"/>
  <c r="X342" i="8" l="1"/>
  <c r="AA341" i="8"/>
  <c r="Z342" i="8" s="1"/>
  <c r="AB342" i="8" l="1"/>
  <c r="Y342" i="8" s="1"/>
  <c r="X343" i="8" l="1"/>
  <c r="AA342" i="8"/>
  <c r="Z343" i="8"/>
  <c r="AB343" i="8" l="1"/>
  <c r="Y343" i="8" s="1"/>
  <c r="X344" i="8" l="1"/>
  <c r="AA343" i="8"/>
  <c r="Z344" i="8"/>
  <c r="AB344" i="8" l="1"/>
  <c r="Y344" i="8" s="1"/>
  <c r="X345" i="8" l="1"/>
  <c r="AA344" i="8"/>
  <c r="Z345" i="8" s="1"/>
  <c r="AB345" i="8" l="1"/>
  <c r="Y345" i="8" s="1"/>
  <c r="X346" i="8" l="1"/>
  <c r="AA345" i="8"/>
  <c r="Z346" i="8"/>
  <c r="AB346" i="8" l="1"/>
  <c r="Y346" i="8" s="1"/>
  <c r="X347" i="8" l="1"/>
  <c r="AA346" i="8"/>
  <c r="Z347" i="8"/>
  <c r="AB347" i="8" l="1"/>
  <c r="Y347" i="8" s="1"/>
  <c r="X348" i="8" l="1"/>
  <c r="AA347" i="8"/>
  <c r="Z348" i="8"/>
  <c r="AB348" i="8" l="1"/>
  <c r="Y348" i="8" s="1"/>
  <c r="X349" i="8" l="1"/>
  <c r="AA348" i="8"/>
  <c r="Z349" i="8" s="1"/>
  <c r="AB349" i="8" l="1"/>
  <c r="Y349" i="8" s="1"/>
  <c r="X350" i="8" l="1"/>
  <c r="AA349" i="8"/>
  <c r="Z350" i="8" s="1"/>
  <c r="AB350" i="8" l="1"/>
  <c r="Y350" i="8" s="1"/>
  <c r="X351" i="8" l="1"/>
  <c r="AA350" i="8"/>
  <c r="Z351" i="8" s="1"/>
  <c r="AB351" i="8" l="1"/>
  <c r="Y351" i="8" s="1"/>
  <c r="X352" i="8" l="1"/>
  <c r="AA351" i="8"/>
  <c r="Z352" i="8" s="1"/>
  <c r="AB352" i="8" l="1"/>
  <c r="Y352" i="8" s="1"/>
  <c r="X353" i="8" l="1"/>
  <c r="AA352" i="8"/>
  <c r="Z353" i="8"/>
  <c r="AB353" i="8" l="1"/>
  <c r="Y353" i="8" s="1"/>
  <c r="X354" i="8" l="1"/>
  <c r="AA353" i="8"/>
  <c r="Z354" i="8" s="1"/>
  <c r="AB354" i="8" l="1"/>
  <c r="Y354" i="8" s="1"/>
  <c r="X355" i="8" l="1"/>
  <c r="AA354" i="8"/>
  <c r="Z355" i="8"/>
  <c r="AB355" i="8" l="1"/>
  <c r="Y355" i="8" s="1"/>
  <c r="X356" i="8" l="1"/>
  <c r="AA355" i="8"/>
  <c r="Z356" i="8" s="1"/>
  <c r="AB356" i="8" l="1"/>
  <c r="Y356" i="8" s="1"/>
  <c r="X357" i="8" l="1"/>
  <c r="AA356" i="8"/>
  <c r="Z357" i="8"/>
  <c r="AB357" i="8" l="1"/>
  <c r="Y357" i="8" s="1"/>
  <c r="X358" i="8" l="1"/>
  <c r="AA357" i="8"/>
  <c r="Z358" i="8"/>
  <c r="AB358" i="8" l="1"/>
  <c r="Y358" i="8" s="1"/>
  <c r="AA358" i="8" l="1"/>
</calcChain>
</file>

<file path=xl/comments1.xml><?xml version="1.0" encoding="utf-8"?>
<comments xmlns="http://schemas.openxmlformats.org/spreadsheetml/2006/main">
  <authors>
    <author>ssu</author>
  </authors>
  <commentList>
    <comment ref="F5" authorId="0" shapeId="0">
      <text>
        <r>
          <rPr>
            <sz val="12"/>
            <color indexed="81"/>
            <rFont val="돋움"/>
            <family val="3"/>
            <charset val="129"/>
          </rPr>
          <t>기관</t>
        </r>
        <r>
          <rPr>
            <sz val="12"/>
            <color indexed="81"/>
            <rFont val="Tahoma"/>
            <family val="2"/>
          </rPr>
          <t>(</t>
        </r>
        <r>
          <rPr>
            <sz val="12"/>
            <color indexed="81"/>
            <rFont val="돋움"/>
            <family val="3"/>
            <charset val="129"/>
          </rPr>
          <t>국내</t>
        </r>
        <r>
          <rPr>
            <sz val="12"/>
            <color indexed="81"/>
            <rFont val="Tahoma"/>
            <family val="2"/>
          </rPr>
          <t>)</t>
        </r>
        <r>
          <rPr>
            <sz val="12"/>
            <color indexed="81"/>
            <rFont val="돋움"/>
            <family val="3"/>
            <charset val="129"/>
          </rPr>
          <t>도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금리로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달러를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돌리는건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쉽지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않음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M5" authorId="0" shapeId="0">
      <text>
        <r>
          <rPr>
            <b/>
            <sz val="11"/>
            <color indexed="81"/>
            <rFont val="Tahoma"/>
            <family val="2"/>
          </rPr>
          <t xml:space="preserve">USD </t>
        </r>
        <r>
          <rPr>
            <b/>
            <sz val="11"/>
            <color indexed="81"/>
            <rFont val="돋움"/>
            <family val="3"/>
            <charset val="129"/>
          </rPr>
          <t>이자를</t>
        </r>
        <r>
          <rPr>
            <b/>
            <sz val="11"/>
            <color indexed="81"/>
            <rFont val="Tahoma"/>
            <family val="2"/>
          </rPr>
          <t xml:space="preserve"> KRW </t>
        </r>
        <r>
          <rPr>
            <b/>
            <sz val="11"/>
            <color indexed="81"/>
            <rFont val="돋움"/>
            <family val="3"/>
            <charset val="129"/>
          </rPr>
          <t>이자로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환전하는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효과를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반영해서</t>
        </r>
        <r>
          <rPr>
            <b/>
            <sz val="11"/>
            <color indexed="81"/>
            <rFont val="Tahoma"/>
            <family val="2"/>
          </rPr>
          <t xml:space="preserve"> KRW </t>
        </r>
        <r>
          <rPr>
            <b/>
            <sz val="11"/>
            <color indexed="81"/>
            <rFont val="돋움"/>
            <family val="3"/>
            <charset val="129"/>
          </rPr>
          <t>수익률을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계산해주어야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  <r>
          <rPr>
            <b/>
            <sz val="11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<sst xmlns="http://schemas.openxmlformats.org/spreadsheetml/2006/main" count="34" uniqueCount="32">
  <si>
    <t>K200</t>
    <phoneticPr fontId="1" type="noConversion"/>
  </si>
  <si>
    <t>USD</t>
    <phoneticPr fontId="1" type="noConversion"/>
  </si>
  <si>
    <t>가격 표준화</t>
    <phoneticPr fontId="1" type="noConversion"/>
  </si>
  <si>
    <t>Rebal. Freq.</t>
    <phoneticPr fontId="1" type="noConversion"/>
  </si>
  <si>
    <t>Data</t>
    <phoneticPr fontId="1" type="noConversion"/>
  </si>
  <si>
    <r>
      <t>R</t>
    </r>
    <r>
      <rPr>
        <b/>
        <vertAlign val="subscript"/>
        <sz val="11"/>
        <rFont val="맑은 고딕"/>
        <family val="3"/>
        <charset val="129"/>
        <scheme val="minor"/>
      </rPr>
      <t>2</t>
    </r>
    <phoneticPr fontId="1" type="noConversion"/>
  </si>
  <si>
    <r>
      <t xml:space="preserve">Date
</t>
    </r>
    <r>
      <rPr>
        <sz val="10"/>
        <rFont val="맑은 고딕"/>
        <family val="3"/>
        <charset val="129"/>
        <scheme val="minor"/>
      </rPr>
      <t>(Last Biz Date)</t>
    </r>
    <phoneticPr fontId="1" type="noConversion"/>
  </si>
  <si>
    <r>
      <t xml:space="preserve">K200
</t>
    </r>
    <r>
      <rPr>
        <sz val="10"/>
        <color theme="1"/>
        <rFont val="맑은 고딕"/>
        <family val="3"/>
        <charset val="129"/>
        <scheme val="minor"/>
      </rPr>
      <t>(pt)</t>
    </r>
    <phoneticPr fontId="1" type="noConversion"/>
  </si>
  <si>
    <r>
      <t xml:space="preserve">USDKRW
</t>
    </r>
    <r>
      <rPr>
        <sz val="10"/>
        <color theme="1"/>
        <rFont val="맑은 고딕"/>
        <family val="3"/>
        <charset val="129"/>
        <scheme val="minor"/>
      </rPr>
      <t>(원)</t>
    </r>
    <phoneticPr fontId="1" type="noConversion"/>
  </si>
  <si>
    <t>Weight</t>
    <phoneticPr fontId="1" type="noConversion"/>
  </si>
  <si>
    <r>
      <t>w</t>
    </r>
    <r>
      <rPr>
        <b/>
        <vertAlign val="subscript"/>
        <sz val="11"/>
        <rFont val="맑은 고딕"/>
        <family val="3"/>
        <charset val="129"/>
        <scheme val="minor"/>
      </rPr>
      <t>1</t>
    </r>
    <phoneticPr fontId="1" type="noConversion"/>
  </si>
  <si>
    <r>
      <t>w</t>
    </r>
    <r>
      <rPr>
        <b/>
        <vertAlign val="subscript"/>
        <sz val="11"/>
        <rFont val="맑은 고딕"/>
        <family val="3"/>
        <charset val="129"/>
        <scheme val="minor"/>
      </rPr>
      <t>2</t>
    </r>
    <phoneticPr fontId="1" type="noConversion"/>
  </si>
  <si>
    <r>
      <t xml:space="preserve">$LIBOR1m
</t>
    </r>
    <r>
      <rPr>
        <sz val="10"/>
        <color theme="1"/>
        <rFont val="맑은 고딕"/>
        <family val="3"/>
        <charset val="129"/>
        <scheme val="minor"/>
      </rPr>
      <t>(%)</t>
    </r>
    <phoneticPr fontId="1" type="noConversion"/>
  </si>
  <si>
    <r>
      <t>CR</t>
    </r>
    <r>
      <rPr>
        <b/>
        <vertAlign val="subscript"/>
        <sz val="11"/>
        <rFont val="맑은 고딕"/>
        <family val="3"/>
        <charset val="129"/>
        <scheme val="minor"/>
      </rPr>
      <t>1</t>
    </r>
    <phoneticPr fontId="1" type="noConversion"/>
  </si>
  <si>
    <r>
      <t>CR</t>
    </r>
    <r>
      <rPr>
        <b/>
        <vertAlign val="subscript"/>
        <sz val="11"/>
        <rFont val="맑은 고딕"/>
        <family val="3"/>
        <charset val="129"/>
        <scheme val="minor"/>
      </rPr>
      <t>2</t>
    </r>
    <phoneticPr fontId="1" type="noConversion"/>
  </si>
  <si>
    <r>
      <t>IR</t>
    </r>
    <r>
      <rPr>
        <b/>
        <vertAlign val="subscript"/>
        <sz val="11"/>
        <rFont val="맑은 고딕"/>
        <family val="3"/>
        <charset val="129"/>
        <scheme val="minor"/>
      </rPr>
      <t>1</t>
    </r>
    <phoneticPr fontId="1" type="noConversion"/>
  </si>
  <si>
    <r>
      <t>IR</t>
    </r>
    <r>
      <rPr>
        <b/>
        <vertAlign val="subscript"/>
        <sz val="11"/>
        <rFont val="맑은 고딕"/>
        <family val="3"/>
        <charset val="129"/>
        <scheme val="minor"/>
      </rPr>
      <t>2</t>
    </r>
    <phoneticPr fontId="1" type="noConversion"/>
  </si>
  <si>
    <t>Div</t>
    <phoneticPr fontId="1" type="noConversion"/>
  </si>
  <si>
    <r>
      <t>HPR</t>
    </r>
    <r>
      <rPr>
        <sz val="11"/>
        <rFont val="맑은 고딕"/>
        <family val="3"/>
        <charset val="129"/>
        <scheme val="minor"/>
      </rPr>
      <t xml:space="preserve"> (%)</t>
    </r>
    <phoneticPr fontId="1" type="noConversion"/>
  </si>
  <si>
    <r>
      <t>R</t>
    </r>
    <r>
      <rPr>
        <b/>
        <vertAlign val="subscript"/>
        <sz val="11"/>
        <rFont val="맑은 고딕"/>
        <family val="3"/>
        <charset val="129"/>
        <scheme val="minor"/>
      </rPr>
      <t>1</t>
    </r>
    <phoneticPr fontId="1" type="noConversion"/>
  </si>
  <si>
    <r>
      <t>R</t>
    </r>
    <r>
      <rPr>
        <b/>
        <vertAlign val="subscript"/>
        <sz val="11"/>
        <rFont val="맑은 고딕"/>
        <family val="3"/>
        <charset val="129"/>
        <scheme val="minor"/>
      </rPr>
      <t>p</t>
    </r>
    <phoneticPr fontId="1" type="noConversion"/>
  </si>
  <si>
    <r>
      <t>V</t>
    </r>
    <r>
      <rPr>
        <b/>
        <vertAlign val="subscript"/>
        <sz val="11"/>
        <rFont val="맑은 고딕"/>
        <family val="3"/>
        <charset val="129"/>
        <scheme val="minor"/>
      </rPr>
      <t>p</t>
    </r>
    <phoneticPr fontId="1" type="noConversion"/>
  </si>
  <si>
    <r>
      <t>C/G HPR</t>
    </r>
    <r>
      <rPr>
        <sz val="11"/>
        <rFont val="맑은 고딕"/>
        <family val="3"/>
        <charset val="129"/>
        <scheme val="minor"/>
      </rPr>
      <t xml:space="preserve"> (%)</t>
    </r>
    <phoneticPr fontId="1" type="noConversion"/>
  </si>
  <si>
    <r>
      <t>I/G HPR</t>
    </r>
    <r>
      <rPr>
        <sz val="11"/>
        <rFont val="맑은 고딕"/>
        <family val="3"/>
        <charset val="129"/>
        <scheme val="minor"/>
      </rPr>
      <t xml:space="preserve"> (%)</t>
    </r>
    <phoneticPr fontId="1" type="noConversion"/>
  </si>
  <si>
    <t>Portfolio</t>
    <phoneticPr fontId="1" type="noConversion"/>
  </si>
  <si>
    <t>조정전</t>
    <phoneticPr fontId="1" type="noConversion"/>
  </si>
  <si>
    <t>조정후</t>
    <phoneticPr fontId="1" type="noConversion"/>
  </si>
  <si>
    <t>K200</t>
    <phoneticPr fontId="1" type="noConversion"/>
  </si>
  <si>
    <t>USD</t>
    <phoneticPr fontId="1" type="noConversion"/>
  </si>
  <si>
    <t>Portfolio</t>
    <phoneticPr fontId="1" type="noConversion"/>
  </si>
  <si>
    <t>&lt;Rebalancing 과정 detail&gt;</t>
    <phoneticPr fontId="1" type="noConversion"/>
  </si>
  <si>
    <r>
      <t>IR</t>
    </r>
    <r>
      <rPr>
        <b/>
        <vertAlign val="subscript"/>
        <sz val="11"/>
        <rFont val="맑은 고딕"/>
        <family val="3"/>
        <charset val="129"/>
        <scheme val="minor"/>
      </rPr>
      <t>2</t>
    </r>
    <r>
      <rPr>
        <b/>
        <vertAlign val="superscript"/>
        <sz val="11"/>
        <color rgb="FFFF0000"/>
        <rFont val="맑은 고딕"/>
        <family val="3"/>
        <charset val="129"/>
        <scheme val="minor"/>
      </rPr>
      <t>$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</si>
</sst>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;[Red]\-#,##0.00\ "/>
    <numFmt numFmtId="177" formatCode="0.00_ "/>
    <numFmt numFmtId="178" formatCode="#,##0.0_ ;[Red]\-#,##0.0\ "/>
    <numFmt numFmtId="179" formatCode="0.00_ ;[Red]\-0.00\ 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vertAlign val="subscript"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b/>
      <sz val="11"/>
      <color rgb="FF000066"/>
      <name val="맑은 고딕"/>
      <family val="3"/>
      <charset val="129"/>
      <scheme val="minor"/>
    </font>
    <font>
      <b/>
      <vertAlign val="superscript"/>
      <sz val="11"/>
      <color rgb="FFFF0000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76" fontId="0" fillId="0" borderId="3" xfId="0" applyNumberFormat="1" applyFill="1" applyBorder="1">
      <alignment vertical="center"/>
    </xf>
    <xf numFmtId="178" fontId="0" fillId="0" borderId="3" xfId="0" applyNumberFormat="1" applyFill="1" applyBorder="1">
      <alignment vertical="center"/>
    </xf>
    <xf numFmtId="179" fontId="0" fillId="0" borderId="3" xfId="0" applyNumberFormat="1" applyFill="1" applyBorder="1">
      <alignment vertical="center"/>
    </xf>
    <xf numFmtId="14" fontId="0" fillId="0" borderId="7" xfId="0" applyNumberFormat="1" applyBorder="1" applyAlignment="1">
      <alignment horizontal="center" vertical="center"/>
    </xf>
    <xf numFmtId="176" fontId="0" fillId="0" borderId="7" xfId="0" applyNumberFormat="1" applyFill="1" applyBorder="1">
      <alignment vertical="center"/>
    </xf>
    <xf numFmtId="178" fontId="0" fillId="0" borderId="7" xfId="0" applyNumberFormat="1" applyFill="1" applyBorder="1">
      <alignment vertical="center"/>
    </xf>
    <xf numFmtId="0" fontId="0" fillId="0" borderId="3" xfId="0" applyBorder="1">
      <alignment vertical="center"/>
    </xf>
    <xf numFmtId="179" fontId="0" fillId="0" borderId="7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3" borderId="3" xfId="0" applyNumberFormat="1" applyFill="1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77" fontId="0" fillId="0" borderId="0" xfId="0" applyNumberFormat="1" applyFill="1" applyBorder="1">
      <alignment vertical="center"/>
    </xf>
    <xf numFmtId="176" fontId="0" fillId="0" borderId="7" xfId="0" applyNumberFormat="1" applyBorder="1">
      <alignment vertical="center"/>
    </xf>
    <xf numFmtId="176" fontId="0" fillId="0" borderId="3" xfId="0" applyNumberFormat="1" applyBorder="1">
      <alignment vertical="center"/>
    </xf>
    <xf numFmtId="177" fontId="0" fillId="0" borderId="3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2" borderId="8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176" fontId="0" fillId="3" borderId="8" xfId="0" applyNumberFormat="1" applyFill="1" applyBorder="1">
      <alignment vertical="center"/>
    </xf>
    <xf numFmtId="176" fontId="0" fillId="0" borderId="9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176" fontId="0" fillId="3" borderId="7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Corr고정비중_m!$B$65:$B$358</c:f>
              <c:numCache>
                <c:formatCode>m/d/yyyy</c:formatCode>
                <c:ptCount val="294"/>
                <c:pt idx="0">
                  <c:v>34696</c:v>
                </c:pt>
                <c:pt idx="1">
                  <c:v>34727</c:v>
                </c:pt>
                <c:pt idx="2">
                  <c:v>34758</c:v>
                </c:pt>
                <c:pt idx="3">
                  <c:v>34789</c:v>
                </c:pt>
                <c:pt idx="4">
                  <c:v>34818</c:v>
                </c:pt>
                <c:pt idx="5">
                  <c:v>34850</c:v>
                </c:pt>
                <c:pt idx="6">
                  <c:v>34880</c:v>
                </c:pt>
                <c:pt idx="7">
                  <c:v>34911</c:v>
                </c:pt>
                <c:pt idx="8">
                  <c:v>34942</c:v>
                </c:pt>
                <c:pt idx="9">
                  <c:v>34972</c:v>
                </c:pt>
                <c:pt idx="10">
                  <c:v>35003</c:v>
                </c:pt>
                <c:pt idx="11">
                  <c:v>35033</c:v>
                </c:pt>
                <c:pt idx="12">
                  <c:v>35060</c:v>
                </c:pt>
                <c:pt idx="13">
                  <c:v>35095</c:v>
                </c:pt>
                <c:pt idx="14">
                  <c:v>35124</c:v>
                </c:pt>
                <c:pt idx="15">
                  <c:v>35154</c:v>
                </c:pt>
                <c:pt idx="16">
                  <c:v>35185</c:v>
                </c:pt>
                <c:pt idx="17">
                  <c:v>35216</c:v>
                </c:pt>
                <c:pt idx="18">
                  <c:v>35245</c:v>
                </c:pt>
                <c:pt idx="19">
                  <c:v>35277</c:v>
                </c:pt>
                <c:pt idx="20">
                  <c:v>35308</c:v>
                </c:pt>
                <c:pt idx="21">
                  <c:v>35338</c:v>
                </c:pt>
                <c:pt idx="22">
                  <c:v>35369</c:v>
                </c:pt>
                <c:pt idx="23">
                  <c:v>35399</c:v>
                </c:pt>
                <c:pt idx="24">
                  <c:v>35426</c:v>
                </c:pt>
                <c:pt idx="25">
                  <c:v>35461</c:v>
                </c:pt>
                <c:pt idx="26">
                  <c:v>35489</c:v>
                </c:pt>
                <c:pt idx="27">
                  <c:v>35520</c:v>
                </c:pt>
                <c:pt idx="28">
                  <c:v>35550</c:v>
                </c:pt>
                <c:pt idx="29">
                  <c:v>35581</c:v>
                </c:pt>
                <c:pt idx="30">
                  <c:v>35611</c:v>
                </c:pt>
                <c:pt idx="31">
                  <c:v>35642</c:v>
                </c:pt>
                <c:pt idx="32">
                  <c:v>35672</c:v>
                </c:pt>
                <c:pt idx="33">
                  <c:v>35703</c:v>
                </c:pt>
                <c:pt idx="34">
                  <c:v>35734</c:v>
                </c:pt>
                <c:pt idx="35">
                  <c:v>35763</c:v>
                </c:pt>
                <c:pt idx="36">
                  <c:v>35791</c:v>
                </c:pt>
                <c:pt idx="37">
                  <c:v>35826</c:v>
                </c:pt>
                <c:pt idx="38">
                  <c:v>35854</c:v>
                </c:pt>
                <c:pt idx="39">
                  <c:v>35885</c:v>
                </c:pt>
                <c:pt idx="40">
                  <c:v>35915</c:v>
                </c:pt>
                <c:pt idx="41">
                  <c:v>35945</c:v>
                </c:pt>
                <c:pt idx="42">
                  <c:v>35976</c:v>
                </c:pt>
                <c:pt idx="43">
                  <c:v>36007</c:v>
                </c:pt>
                <c:pt idx="44">
                  <c:v>36038</c:v>
                </c:pt>
                <c:pt idx="45">
                  <c:v>36068</c:v>
                </c:pt>
                <c:pt idx="46">
                  <c:v>36099</c:v>
                </c:pt>
                <c:pt idx="47">
                  <c:v>36129</c:v>
                </c:pt>
                <c:pt idx="48">
                  <c:v>36157</c:v>
                </c:pt>
                <c:pt idx="49">
                  <c:v>36189</c:v>
                </c:pt>
                <c:pt idx="50">
                  <c:v>36217</c:v>
                </c:pt>
                <c:pt idx="51">
                  <c:v>36250</c:v>
                </c:pt>
                <c:pt idx="52">
                  <c:v>36280</c:v>
                </c:pt>
                <c:pt idx="53">
                  <c:v>36311</c:v>
                </c:pt>
                <c:pt idx="54">
                  <c:v>36341</c:v>
                </c:pt>
                <c:pt idx="55">
                  <c:v>36371</c:v>
                </c:pt>
                <c:pt idx="56">
                  <c:v>36403</c:v>
                </c:pt>
                <c:pt idx="57">
                  <c:v>36433</c:v>
                </c:pt>
                <c:pt idx="58">
                  <c:v>36462</c:v>
                </c:pt>
                <c:pt idx="59">
                  <c:v>36494</c:v>
                </c:pt>
                <c:pt idx="60">
                  <c:v>36522</c:v>
                </c:pt>
                <c:pt idx="61">
                  <c:v>36556</c:v>
                </c:pt>
                <c:pt idx="62">
                  <c:v>36585</c:v>
                </c:pt>
                <c:pt idx="63">
                  <c:v>36616</c:v>
                </c:pt>
                <c:pt idx="64">
                  <c:v>36644</c:v>
                </c:pt>
                <c:pt idx="65">
                  <c:v>36677</c:v>
                </c:pt>
                <c:pt idx="66">
                  <c:v>36707</c:v>
                </c:pt>
                <c:pt idx="67">
                  <c:v>36738</c:v>
                </c:pt>
                <c:pt idx="68">
                  <c:v>36769</c:v>
                </c:pt>
                <c:pt idx="69">
                  <c:v>36798</c:v>
                </c:pt>
                <c:pt idx="70">
                  <c:v>36830</c:v>
                </c:pt>
                <c:pt idx="71">
                  <c:v>36860</c:v>
                </c:pt>
                <c:pt idx="72">
                  <c:v>36886</c:v>
                </c:pt>
                <c:pt idx="73">
                  <c:v>36922</c:v>
                </c:pt>
                <c:pt idx="74">
                  <c:v>36950</c:v>
                </c:pt>
                <c:pt idx="75">
                  <c:v>36980</c:v>
                </c:pt>
                <c:pt idx="76">
                  <c:v>37011</c:v>
                </c:pt>
                <c:pt idx="77">
                  <c:v>37042</c:v>
                </c:pt>
                <c:pt idx="78">
                  <c:v>37071</c:v>
                </c:pt>
                <c:pt idx="79">
                  <c:v>37103</c:v>
                </c:pt>
                <c:pt idx="80">
                  <c:v>37134</c:v>
                </c:pt>
                <c:pt idx="81">
                  <c:v>37162</c:v>
                </c:pt>
                <c:pt idx="82">
                  <c:v>37195</c:v>
                </c:pt>
                <c:pt idx="83">
                  <c:v>37225</c:v>
                </c:pt>
                <c:pt idx="84">
                  <c:v>37253</c:v>
                </c:pt>
                <c:pt idx="85">
                  <c:v>37287</c:v>
                </c:pt>
                <c:pt idx="86">
                  <c:v>37315</c:v>
                </c:pt>
                <c:pt idx="87">
                  <c:v>37344</c:v>
                </c:pt>
                <c:pt idx="88">
                  <c:v>37376</c:v>
                </c:pt>
                <c:pt idx="89">
                  <c:v>37407</c:v>
                </c:pt>
                <c:pt idx="90">
                  <c:v>37435</c:v>
                </c:pt>
                <c:pt idx="91">
                  <c:v>37468</c:v>
                </c:pt>
                <c:pt idx="92">
                  <c:v>37498</c:v>
                </c:pt>
                <c:pt idx="93">
                  <c:v>37529</c:v>
                </c:pt>
                <c:pt idx="94">
                  <c:v>37560</c:v>
                </c:pt>
                <c:pt idx="95">
                  <c:v>37589</c:v>
                </c:pt>
                <c:pt idx="96">
                  <c:v>37620</c:v>
                </c:pt>
                <c:pt idx="97">
                  <c:v>37651</c:v>
                </c:pt>
                <c:pt idx="98">
                  <c:v>37680</c:v>
                </c:pt>
                <c:pt idx="99">
                  <c:v>37711</c:v>
                </c:pt>
                <c:pt idx="100">
                  <c:v>37741</c:v>
                </c:pt>
                <c:pt idx="101">
                  <c:v>37771</c:v>
                </c:pt>
                <c:pt idx="102">
                  <c:v>37802</c:v>
                </c:pt>
                <c:pt idx="103">
                  <c:v>37833</c:v>
                </c:pt>
                <c:pt idx="104">
                  <c:v>37862</c:v>
                </c:pt>
                <c:pt idx="105">
                  <c:v>37894</c:v>
                </c:pt>
                <c:pt idx="106">
                  <c:v>37925</c:v>
                </c:pt>
                <c:pt idx="107">
                  <c:v>37953</c:v>
                </c:pt>
                <c:pt idx="108">
                  <c:v>37985</c:v>
                </c:pt>
                <c:pt idx="109">
                  <c:v>38016</c:v>
                </c:pt>
                <c:pt idx="110">
                  <c:v>38044</c:v>
                </c:pt>
                <c:pt idx="111">
                  <c:v>38077</c:v>
                </c:pt>
                <c:pt idx="112">
                  <c:v>38107</c:v>
                </c:pt>
                <c:pt idx="113">
                  <c:v>38138</c:v>
                </c:pt>
                <c:pt idx="114">
                  <c:v>38168</c:v>
                </c:pt>
                <c:pt idx="115">
                  <c:v>38198</c:v>
                </c:pt>
                <c:pt idx="116">
                  <c:v>38230</c:v>
                </c:pt>
                <c:pt idx="117">
                  <c:v>38260</c:v>
                </c:pt>
                <c:pt idx="118">
                  <c:v>38289</c:v>
                </c:pt>
                <c:pt idx="119">
                  <c:v>38321</c:v>
                </c:pt>
                <c:pt idx="120">
                  <c:v>38351</c:v>
                </c:pt>
                <c:pt idx="121">
                  <c:v>38383</c:v>
                </c:pt>
                <c:pt idx="122">
                  <c:v>38411</c:v>
                </c:pt>
                <c:pt idx="123">
                  <c:v>38442</c:v>
                </c:pt>
                <c:pt idx="124">
                  <c:v>38471</c:v>
                </c:pt>
                <c:pt idx="125">
                  <c:v>38503</c:v>
                </c:pt>
                <c:pt idx="126">
                  <c:v>38533</c:v>
                </c:pt>
                <c:pt idx="127">
                  <c:v>38562</c:v>
                </c:pt>
                <c:pt idx="128">
                  <c:v>38595</c:v>
                </c:pt>
                <c:pt idx="129">
                  <c:v>38625</c:v>
                </c:pt>
                <c:pt idx="130">
                  <c:v>38656</c:v>
                </c:pt>
                <c:pt idx="131">
                  <c:v>38686</c:v>
                </c:pt>
                <c:pt idx="132">
                  <c:v>38715</c:v>
                </c:pt>
                <c:pt idx="133">
                  <c:v>38748</c:v>
                </c:pt>
                <c:pt idx="134">
                  <c:v>38776</c:v>
                </c:pt>
                <c:pt idx="135">
                  <c:v>38807</c:v>
                </c:pt>
                <c:pt idx="136">
                  <c:v>38835</c:v>
                </c:pt>
                <c:pt idx="137">
                  <c:v>38867</c:v>
                </c:pt>
                <c:pt idx="138">
                  <c:v>38898</c:v>
                </c:pt>
                <c:pt idx="139">
                  <c:v>38929</c:v>
                </c:pt>
                <c:pt idx="140">
                  <c:v>38960</c:v>
                </c:pt>
                <c:pt idx="141">
                  <c:v>38989</c:v>
                </c:pt>
                <c:pt idx="142">
                  <c:v>39021</c:v>
                </c:pt>
                <c:pt idx="143">
                  <c:v>39051</c:v>
                </c:pt>
                <c:pt idx="144">
                  <c:v>39079</c:v>
                </c:pt>
                <c:pt idx="145">
                  <c:v>39113</c:v>
                </c:pt>
                <c:pt idx="146">
                  <c:v>39141</c:v>
                </c:pt>
                <c:pt idx="147">
                  <c:v>39171</c:v>
                </c:pt>
                <c:pt idx="148">
                  <c:v>39202</c:v>
                </c:pt>
                <c:pt idx="149">
                  <c:v>39233</c:v>
                </c:pt>
                <c:pt idx="150">
                  <c:v>39262</c:v>
                </c:pt>
                <c:pt idx="151">
                  <c:v>39294</c:v>
                </c:pt>
                <c:pt idx="152">
                  <c:v>39325</c:v>
                </c:pt>
                <c:pt idx="153">
                  <c:v>39353</c:v>
                </c:pt>
                <c:pt idx="154">
                  <c:v>39386</c:v>
                </c:pt>
                <c:pt idx="155">
                  <c:v>39416</c:v>
                </c:pt>
                <c:pt idx="156">
                  <c:v>39444</c:v>
                </c:pt>
                <c:pt idx="157">
                  <c:v>39478</c:v>
                </c:pt>
                <c:pt idx="158">
                  <c:v>39507</c:v>
                </c:pt>
                <c:pt idx="159">
                  <c:v>39538</c:v>
                </c:pt>
                <c:pt idx="160">
                  <c:v>39568</c:v>
                </c:pt>
                <c:pt idx="161">
                  <c:v>39598</c:v>
                </c:pt>
                <c:pt idx="162">
                  <c:v>39629</c:v>
                </c:pt>
                <c:pt idx="163">
                  <c:v>39660</c:v>
                </c:pt>
                <c:pt idx="164">
                  <c:v>39689</c:v>
                </c:pt>
                <c:pt idx="165">
                  <c:v>39721</c:v>
                </c:pt>
                <c:pt idx="166">
                  <c:v>39752</c:v>
                </c:pt>
                <c:pt idx="167">
                  <c:v>39780</c:v>
                </c:pt>
                <c:pt idx="168">
                  <c:v>39812</c:v>
                </c:pt>
                <c:pt idx="169">
                  <c:v>39843</c:v>
                </c:pt>
                <c:pt idx="170">
                  <c:v>39871</c:v>
                </c:pt>
                <c:pt idx="171">
                  <c:v>39903</c:v>
                </c:pt>
                <c:pt idx="172">
                  <c:v>39933</c:v>
                </c:pt>
                <c:pt idx="173">
                  <c:v>39962</c:v>
                </c:pt>
                <c:pt idx="174">
                  <c:v>39994</c:v>
                </c:pt>
                <c:pt idx="175">
                  <c:v>40025</c:v>
                </c:pt>
                <c:pt idx="176">
                  <c:v>40056</c:v>
                </c:pt>
                <c:pt idx="177">
                  <c:v>40086</c:v>
                </c:pt>
                <c:pt idx="178">
                  <c:v>40116</c:v>
                </c:pt>
                <c:pt idx="179">
                  <c:v>40147</c:v>
                </c:pt>
                <c:pt idx="180">
                  <c:v>40177</c:v>
                </c:pt>
                <c:pt idx="181">
                  <c:v>40207</c:v>
                </c:pt>
                <c:pt idx="182">
                  <c:v>40235</c:v>
                </c:pt>
                <c:pt idx="183">
                  <c:v>40268</c:v>
                </c:pt>
                <c:pt idx="184">
                  <c:v>40298</c:v>
                </c:pt>
                <c:pt idx="185">
                  <c:v>40329</c:v>
                </c:pt>
                <c:pt idx="186">
                  <c:v>40359</c:v>
                </c:pt>
                <c:pt idx="187">
                  <c:v>40389</c:v>
                </c:pt>
                <c:pt idx="188">
                  <c:v>40421</c:v>
                </c:pt>
                <c:pt idx="189">
                  <c:v>40451</c:v>
                </c:pt>
                <c:pt idx="190">
                  <c:v>40480</c:v>
                </c:pt>
                <c:pt idx="191">
                  <c:v>40512</c:v>
                </c:pt>
                <c:pt idx="192">
                  <c:v>40542</c:v>
                </c:pt>
                <c:pt idx="193">
                  <c:v>40574</c:v>
                </c:pt>
                <c:pt idx="194">
                  <c:v>40602</c:v>
                </c:pt>
                <c:pt idx="195">
                  <c:v>40633</c:v>
                </c:pt>
                <c:pt idx="196">
                  <c:v>40662</c:v>
                </c:pt>
                <c:pt idx="197">
                  <c:v>40694</c:v>
                </c:pt>
                <c:pt idx="198">
                  <c:v>40724</c:v>
                </c:pt>
                <c:pt idx="199">
                  <c:v>40753</c:v>
                </c:pt>
                <c:pt idx="200">
                  <c:v>40786</c:v>
                </c:pt>
                <c:pt idx="201">
                  <c:v>40816</c:v>
                </c:pt>
                <c:pt idx="202">
                  <c:v>40847</c:v>
                </c:pt>
                <c:pt idx="203">
                  <c:v>40877</c:v>
                </c:pt>
                <c:pt idx="204">
                  <c:v>40906</c:v>
                </c:pt>
                <c:pt idx="205">
                  <c:v>40939</c:v>
                </c:pt>
                <c:pt idx="206">
                  <c:v>40968</c:v>
                </c:pt>
                <c:pt idx="207">
                  <c:v>40998</c:v>
                </c:pt>
                <c:pt idx="208">
                  <c:v>41029</c:v>
                </c:pt>
                <c:pt idx="209">
                  <c:v>41060</c:v>
                </c:pt>
                <c:pt idx="210">
                  <c:v>41089</c:v>
                </c:pt>
                <c:pt idx="211">
                  <c:v>41121</c:v>
                </c:pt>
                <c:pt idx="212">
                  <c:v>41152</c:v>
                </c:pt>
                <c:pt idx="213">
                  <c:v>41180</c:v>
                </c:pt>
                <c:pt idx="214">
                  <c:v>41213</c:v>
                </c:pt>
                <c:pt idx="215">
                  <c:v>41243</c:v>
                </c:pt>
                <c:pt idx="216">
                  <c:v>41271</c:v>
                </c:pt>
                <c:pt idx="217">
                  <c:v>41305</c:v>
                </c:pt>
                <c:pt idx="218">
                  <c:v>41333</c:v>
                </c:pt>
                <c:pt idx="219">
                  <c:v>41362</c:v>
                </c:pt>
                <c:pt idx="220">
                  <c:v>41394</c:v>
                </c:pt>
                <c:pt idx="221">
                  <c:v>41425</c:v>
                </c:pt>
                <c:pt idx="222">
                  <c:v>41453</c:v>
                </c:pt>
                <c:pt idx="223">
                  <c:v>41486</c:v>
                </c:pt>
                <c:pt idx="224">
                  <c:v>41516</c:v>
                </c:pt>
                <c:pt idx="225">
                  <c:v>41547</c:v>
                </c:pt>
                <c:pt idx="226">
                  <c:v>41578</c:v>
                </c:pt>
                <c:pt idx="227">
                  <c:v>41607</c:v>
                </c:pt>
                <c:pt idx="228">
                  <c:v>41638</c:v>
                </c:pt>
                <c:pt idx="229">
                  <c:v>41668</c:v>
                </c:pt>
                <c:pt idx="230">
                  <c:v>41698</c:v>
                </c:pt>
                <c:pt idx="231">
                  <c:v>41729</c:v>
                </c:pt>
                <c:pt idx="232">
                  <c:v>41759</c:v>
                </c:pt>
                <c:pt idx="233">
                  <c:v>41789</c:v>
                </c:pt>
                <c:pt idx="234">
                  <c:v>41820</c:v>
                </c:pt>
                <c:pt idx="235">
                  <c:v>41851</c:v>
                </c:pt>
                <c:pt idx="236">
                  <c:v>41880</c:v>
                </c:pt>
                <c:pt idx="237">
                  <c:v>41912</c:v>
                </c:pt>
                <c:pt idx="238">
                  <c:v>41943</c:v>
                </c:pt>
                <c:pt idx="239">
                  <c:v>41971</c:v>
                </c:pt>
                <c:pt idx="240">
                  <c:v>42003</c:v>
                </c:pt>
                <c:pt idx="241">
                  <c:v>42034</c:v>
                </c:pt>
                <c:pt idx="242">
                  <c:v>42062</c:v>
                </c:pt>
                <c:pt idx="243">
                  <c:v>42094</c:v>
                </c:pt>
                <c:pt idx="244">
                  <c:v>42124</c:v>
                </c:pt>
                <c:pt idx="245">
                  <c:v>42153</c:v>
                </c:pt>
                <c:pt idx="246">
                  <c:v>42185</c:v>
                </c:pt>
                <c:pt idx="247">
                  <c:v>42216</c:v>
                </c:pt>
                <c:pt idx="248">
                  <c:v>42247</c:v>
                </c:pt>
                <c:pt idx="249">
                  <c:v>42277</c:v>
                </c:pt>
                <c:pt idx="250">
                  <c:v>42307</c:v>
                </c:pt>
                <c:pt idx="251">
                  <c:v>42338</c:v>
                </c:pt>
                <c:pt idx="252">
                  <c:v>42368</c:v>
                </c:pt>
                <c:pt idx="253">
                  <c:v>42398</c:v>
                </c:pt>
                <c:pt idx="254">
                  <c:v>42429</c:v>
                </c:pt>
                <c:pt idx="255">
                  <c:v>42460</c:v>
                </c:pt>
                <c:pt idx="256">
                  <c:v>42489</c:v>
                </c:pt>
                <c:pt idx="257">
                  <c:v>42521</c:v>
                </c:pt>
                <c:pt idx="258">
                  <c:v>42551</c:v>
                </c:pt>
                <c:pt idx="259">
                  <c:v>42580</c:v>
                </c:pt>
                <c:pt idx="260">
                  <c:v>42613</c:v>
                </c:pt>
                <c:pt idx="261">
                  <c:v>42643</c:v>
                </c:pt>
                <c:pt idx="262">
                  <c:v>42674</c:v>
                </c:pt>
                <c:pt idx="263">
                  <c:v>42704</c:v>
                </c:pt>
                <c:pt idx="264">
                  <c:v>42733</c:v>
                </c:pt>
                <c:pt idx="265">
                  <c:v>42766</c:v>
                </c:pt>
                <c:pt idx="266">
                  <c:v>42794</c:v>
                </c:pt>
                <c:pt idx="267">
                  <c:v>42825</c:v>
                </c:pt>
                <c:pt idx="268">
                  <c:v>42853</c:v>
                </c:pt>
                <c:pt idx="269">
                  <c:v>42886</c:v>
                </c:pt>
                <c:pt idx="270">
                  <c:v>42916</c:v>
                </c:pt>
                <c:pt idx="271">
                  <c:v>42947</c:v>
                </c:pt>
                <c:pt idx="272">
                  <c:v>42978</c:v>
                </c:pt>
                <c:pt idx="273">
                  <c:v>43007</c:v>
                </c:pt>
                <c:pt idx="274">
                  <c:v>43039</c:v>
                </c:pt>
                <c:pt idx="275">
                  <c:v>43069</c:v>
                </c:pt>
                <c:pt idx="276">
                  <c:v>43097</c:v>
                </c:pt>
                <c:pt idx="277">
                  <c:v>43131</c:v>
                </c:pt>
                <c:pt idx="278">
                  <c:v>43159</c:v>
                </c:pt>
                <c:pt idx="279">
                  <c:v>43189</c:v>
                </c:pt>
                <c:pt idx="280">
                  <c:v>43220</c:v>
                </c:pt>
                <c:pt idx="281">
                  <c:v>43251</c:v>
                </c:pt>
                <c:pt idx="282">
                  <c:v>43280</c:v>
                </c:pt>
                <c:pt idx="283">
                  <c:v>43312</c:v>
                </c:pt>
                <c:pt idx="284">
                  <c:v>43343</c:v>
                </c:pt>
                <c:pt idx="285">
                  <c:v>43371</c:v>
                </c:pt>
                <c:pt idx="286">
                  <c:v>43404</c:v>
                </c:pt>
                <c:pt idx="287">
                  <c:v>43434</c:v>
                </c:pt>
                <c:pt idx="288">
                  <c:v>43462</c:v>
                </c:pt>
                <c:pt idx="289">
                  <c:v>43496</c:v>
                </c:pt>
                <c:pt idx="290">
                  <c:v>43524</c:v>
                </c:pt>
                <c:pt idx="291">
                  <c:v>43553</c:v>
                </c:pt>
                <c:pt idx="292">
                  <c:v>43585</c:v>
                </c:pt>
                <c:pt idx="293">
                  <c:v>43598</c:v>
                </c:pt>
              </c:numCache>
            </c:numRef>
          </c:cat>
          <c:val>
            <c:numRef>
              <c:f>Corr고정비중_m!$AB$65:$AB$358</c:f>
              <c:numCache>
                <c:formatCode>#,##0.00_ ;[Red]\-#,##0.00\ </c:formatCode>
                <c:ptCount val="294"/>
                <c:pt idx="0">
                  <c:v>100</c:v>
                </c:pt>
                <c:pt idx="1">
                  <c:v>95.077651581866007</c:v>
                </c:pt>
                <c:pt idx="2">
                  <c:v>93.40478505112111</c:v>
                </c:pt>
                <c:pt idx="3">
                  <c:v>94.7300692743718</c:v>
                </c:pt>
                <c:pt idx="4">
                  <c:v>92.386526741729057</c:v>
                </c:pt>
                <c:pt idx="5">
                  <c:v>91.587198050633646</c:v>
                </c:pt>
                <c:pt idx="6">
                  <c:v>92.190834930708888</c:v>
                </c:pt>
                <c:pt idx="7">
                  <c:v>94.22866442949362</c:v>
                </c:pt>
                <c:pt idx="8">
                  <c:v>96.032975020622757</c:v>
                </c:pt>
                <c:pt idx="9">
                  <c:v>99.144861579956824</c:v>
                </c:pt>
                <c:pt idx="10">
                  <c:v>99.503893565159615</c:v>
                </c:pt>
                <c:pt idx="11">
                  <c:v>96.593641926895216</c:v>
                </c:pt>
                <c:pt idx="12">
                  <c:v>95.058542127478589</c:v>
                </c:pt>
                <c:pt idx="13">
                  <c:v>96.246259617502105</c:v>
                </c:pt>
                <c:pt idx="14">
                  <c:v>94.660755272170405</c:v>
                </c:pt>
                <c:pt idx="15">
                  <c:v>96.11680074603899</c:v>
                </c:pt>
                <c:pt idx="16">
                  <c:v>101.6380129287963</c:v>
                </c:pt>
                <c:pt idx="17">
                  <c:v>97.921147281019188</c:v>
                </c:pt>
                <c:pt idx="18">
                  <c:v>96.190795474937829</c:v>
                </c:pt>
                <c:pt idx="19">
                  <c:v>96.387477117359339</c:v>
                </c:pt>
                <c:pt idx="20">
                  <c:v>94.700314383227834</c:v>
                </c:pt>
                <c:pt idx="21">
                  <c:v>94.47365626490425</c:v>
                </c:pt>
                <c:pt idx="22">
                  <c:v>93.800574401124834</c:v>
                </c:pt>
                <c:pt idx="23">
                  <c:v>91.771089401205444</c:v>
                </c:pt>
                <c:pt idx="24">
                  <c:v>88.912272631765077</c:v>
                </c:pt>
                <c:pt idx="25">
                  <c:v>93.375448405495064</c:v>
                </c:pt>
                <c:pt idx="26">
                  <c:v>92.318035541522164</c:v>
                </c:pt>
                <c:pt idx="27">
                  <c:v>95.736388945082894</c:v>
                </c:pt>
                <c:pt idx="28">
                  <c:v>97.162867406052669</c:v>
                </c:pt>
                <c:pt idx="29">
                  <c:v>101.91082997933741</c:v>
                </c:pt>
                <c:pt idx="30">
                  <c:v>101.47988949229115</c:v>
                </c:pt>
                <c:pt idx="31">
                  <c:v>100.49384701395554</c:v>
                </c:pt>
                <c:pt idx="32">
                  <c:v>100.4435096885064</c:v>
                </c:pt>
                <c:pt idx="33">
                  <c:v>98.839469884531965</c:v>
                </c:pt>
                <c:pt idx="34">
                  <c:v>91.204791811879431</c:v>
                </c:pt>
                <c:pt idx="35">
                  <c:v>104.63850434120134</c:v>
                </c:pt>
                <c:pt idx="36">
                  <c:v>134.82948037952974</c:v>
                </c:pt>
                <c:pt idx="37">
                  <c:v>177.32339897278732</c:v>
                </c:pt>
                <c:pt idx="38">
                  <c:v>185.79113020518929</c:v>
                </c:pt>
                <c:pt idx="39">
                  <c:v>141.72097672666212</c:v>
                </c:pt>
                <c:pt idx="40">
                  <c:v>130.32375817902903</c:v>
                </c:pt>
                <c:pt idx="41">
                  <c:v>123.32395855929262</c:v>
                </c:pt>
                <c:pt idx="42">
                  <c:v>114.78548945556705</c:v>
                </c:pt>
                <c:pt idx="43">
                  <c:v>111.2465163634174</c:v>
                </c:pt>
                <c:pt idx="44">
                  <c:v>114.57652898361425</c:v>
                </c:pt>
                <c:pt idx="45">
                  <c:v>118.28941902187753</c:v>
                </c:pt>
                <c:pt idx="46">
                  <c:v>133.6807667837258</c:v>
                </c:pt>
                <c:pt idx="47">
                  <c:v>132.88914800038881</c:v>
                </c:pt>
                <c:pt idx="48">
                  <c:v>145.91612199317856</c:v>
                </c:pt>
                <c:pt idx="49">
                  <c:v>143.26916096441565</c:v>
                </c:pt>
                <c:pt idx="50">
                  <c:v>143.32762135346843</c:v>
                </c:pt>
                <c:pt idx="51">
                  <c:v>157.71975644125925</c:v>
                </c:pt>
                <c:pt idx="52">
                  <c:v>168.61725128021186</c:v>
                </c:pt>
                <c:pt idx="53">
                  <c:v>168.96151185217366</c:v>
                </c:pt>
                <c:pt idx="54">
                  <c:v>184.48384628208339</c:v>
                </c:pt>
                <c:pt idx="55">
                  <c:v>201.44785895920745</c:v>
                </c:pt>
                <c:pt idx="56">
                  <c:v>196.25553819247122</c:v>
                </c:pt>
                <c:pt idx="57">
                  <c:v>191.79626618813455</c:v>
                </c:pt>
                <c:pt idx="58">
                  <c:v>188.65688198322005</c:v>
                </c:pt>
                <c:pt idx="59">
                  <c:v>204.53805959498254</c:v>
                </c:pt>
                <c:pt idx="60">
                  <c:v>206.1056900668496</c:v>
                </c:pt>
                <c:pt idx="61">
                  <c:v>195.96775470520376</c:v>
                </c:pt>
                <c:pt idx="62">
                  <c:v>185.05508586281269</c:v>
                </c:pt>
                <c:pt idx="63">
                  <c:v>186.01828149850425</c:v>
                </c:pt>
                <c:pt idx="64">
                  <c:v>172.36567398267596</c:v>
                </c:pt>
                <c:pt idx="65">
                  <c:v>177.90504489286624</c:v>
                </c:pt>
                <c:pt idx="66">
                  <c:v>186.62128803129036</c:v>
                </c:pt>
                <c:pt idx="67">
                  <c:v>173.89843423848669</c:v>
                </c:pt>
                <c:pt idx="68">
                  <c:v>170.48758910574674</c:v>
                </c:pt>
                <c:pt idx="69">
                  <c:v>161.85057052480494</c:v>
                </c:pt>
                <c:pt idx="70">
                  <c:v>152.39213057093485</c:v>
                </c:pt>
                <c:pt idx="71">
                  <c:v>160.07128788505551</c:v>
                </c:pt>
                <c:pt idx="72">
                  <c:v>165.30329476276228</c:v>
                </c:pt>
                <c:pt idx="73">
                  <c:v>189.34205417861443</c:v>
                </c:pt>
                <c:pt idx="74">
                  <c:v>179.72215868509701</c:v>
                </c:pt>
                <c:pt idx="75">
                  <c:v>181.2927892985519</c:v>
                </c:pt>
                <c:pt idx="76">
                  <c:v>193.29730960795251</c:v>
                </c:pt>
                <c:pt idx="77">
                  <c:v>193.86132752019407</c:v>
                </c:pt>
                <c:pt idx="78">
                  <c:v>191.91936527652979</c:v>
                </c:pt>
                <c:pt idx="79">
                  <c:v>183.94143827922341</c:v>
                </c:pt>
                <c:pt idx="80">
                  <c:v>182.34152192608448</c:v>
                </c:pt>
                <c:pt idx="81">
                  <c:v>174.24930691787404</c:v>
                </c:pt>
                <c:pt idx="82">
                  <c:v>184.26764142506931</c:v>
                </c:pt>
                <c:pt idx="83">
                  <c:v>200.14385523002147</c:v>
                </c:pt>
                <c:pt idx="84">
                  <c:v>217.03336523902735</c:v>
                </c:pt>
                <c:pt idx="85">
                  <c:v>223.02593811970436</c:v>
                </c:pt>
                <c:pt idx="86">
                  <c:v>236.93572772938143</c:v>
                </c:pt>
                <c:pt idx="87">
                  <c:v>247.63919149202877</c:v>
                </c:pt>
                <c:pt idx="88">
                  <c:v>235.29996264654102</c:v>
                </c:pt>
                <c:pt idx="89">
                  <c:v>218.56525885544303</c:v>
                </c:pt>
                <c:pt idx="90">
                  <c:v>205.97019245304853</c:v>
                </c:pt>
                <c:pt idx="91">
                  <c:v>200.91328616749564</c:v>
                </c:pt>
                <c:pt idx="92">
                  <c:v>205.05559291112789</c:v>
                </c:pt>
                <c:pt idx="93">
                  <c:v>196.33424411087108</c:v>
                </c:pt>
                <c:pt idx="94">
                  <c:v>199.83613126809399</c:v>
                </c:pt>
                <c:pt idx="95">
                  <c:v>206.57346143439122</c:v>
                </c:pt>
                <c:pt idx="96">
                  <c:v>191.23339039180576</c:v>
                </c:pt>
                <c:pt idx="97">
                  <c:v>181.5092365169757</c:v>
                </c:pt>
                <c:pt idx="98">
                  <c:v>181.2801704817675</c:v>
                </c:pt>
                <c:pt idx="99">
                  <c:v>185.51123397602981</c:v>
                </c:pt>
                <c:pt idx="100">
                  <c:v>191.16514922713748</c:v>
                </c:pt>
                <c:pt idx="101">
                  <c:v>195.34650204898361</c:v>
                </c:pt>
                <c:pt idx="102">
                  <c:v>199.25874204224681</c:v>
                </c:pt>
                <c:pt idx="103">
                  <c:v>204.21515931253589</c:v>
                </c:pt>
                <c:pt idx="104">
                  <c:v>211.06365744250172</c:v>
                </c:pt>
                <c:pt idx="105">
                  <c:v>197.15251472081604</c:v>
                </c:pt>
                <c:pt idx="106">
                  <c:v>214.98028217117195</c:v>
                </c:pt>
                <c:pt idx="107">
                  <c:v>222.00208054712402</c:v>
                </c:pt>
                <c:pt idx="108">
                  <c:v>223.39965184418139</c:v>
                </c:pt>
                <c:pt idx="109">
                  <c:v>224.56255400076355</c:v>
                </c:pt>
                <c:pt idx="110">
                  <c:v>229.93087667817403</c:v>
                </c:pt>
                <c:pt idx="111">
                  <c:v>226.00208161610919</c:v>
                </c:pt>
                <c:pt idx="112">
                  <c:v>225.38026622190199</c:v>
                </c:pt>
                <c:pt idx="113">
                  <c:v>216.81604314944099</c:v>
                </c:pt>
                <c:pt idx="114">
                  <c:v>212.07651485839014</c:v>
                </c:pt>
                <c:pt idx="115">
                  <c:v>208.25596771537838</c:v>
                </c:pt>
                <c:pt idx="116">
                  <c:v>214.12861797751941</c:v>
                </c:pt>
                <c:pt idx="117">
                  <c:v>218.17663798125426</c:v>
                </c:pt>
                <c:pt idx="118">
                  <c:v>214.48216788598808</c:v>
                </c:pt>
                <c:pt idx="119">
                  <c:v>205.1443821613916</c:v>
                </c:pt>
                <c:pt idx="120">
                  <c:v>206.09249646887454</c:v>
                </c:pt>
                <c:pt idx="121">
                  <c:v>208.1702335143398</c:v>
                </c:pt>
                <c:pt idx="122">
                  <c:v>213.09660599919647</c:v>
                </c:pt>
                <c:pt idx="123">
                  <c:v>211.82341664797212</c:v>
                </c:pt>
                <c:pt idx="124">
                  <c:v>201.45185966413021</c:v>
                </c:pt>
                <c:pt idx="125">
                  <c:v>207.93046616556927</c:v>
                </c:pt>
                <c:pt idx="126">
                  <c:v>216.57238365208224</c:v>
                </c:pt>
                <c:pt idx="127">
                  <c:v>229.32035817906547</c:v>
                </c:pt>
                <c:pt idx="128">
                  <c:v>227.67548871974071</c:v>
                </c:pt>
                <c:pt idx="129">
                  <c:v>243.76275198625524</c:v>
                </c:pt>
                <c:pt idx="130">
                  <c:v>238.52260976978789</c:v>
                </c:pt>
                <c:pt idx="131">
                  <c:v>251.1723281698205</c:v>
                </c:pt>
                <c:pt idx="132">
                  <c:v>254.57916004216619</c:v>
                </c:pt>
                <c:pt idx="133">
                  <c:v>246.85237678449454</c:v>
                </c:pt>
                <c:pt idx="134">
                  <c:v>244.62665867818896</c:v>
                </c:pt>
                <c:pt idx="135">
                  <c:v>245.98947827002215</c:v>
                </c:pt>
                <c:pt idx="136">
                  <c:v>244.36403817741609</c:v>
                </c:pt>
                <c:pt idx="137">
                  <c:v>236.62992966710351</c:v>
                </c:pt>
                <c:pt idx="138">
                  <c:v>237.89950262818004</c:v>
                </c:pt>
                <c:pt idx="139">
                  <c:v>237.39359994807845</c:v>
                </c:pt>
                <c:pt idx="140">
                  <c:v>244.43085850033043</c:v>
                </c:pt>
                <c:pt idx="141">
                  <c:v>243.11574588974892</c:v>
                </c:pt>
                <c:pt idx="142">
                  <c:v>242.57097331977511</c:v>
                </c:pt>
                <c:pt idx="143">
                  <c:v>244.99585959936502</c:v>
                </c:pt>
                <c:pt idx="144">
                  <c:v>246.01161912759301</c:v>
                </c:pt>
                <c:pt idx="145">
                  <c:v>243.04957531272652</c:v>
                </c:pt>
                <c:pt idx="146">
                  <c:v>247.89388098407719</c:v>
                </c:pt>
                <c:pt idx="147">
                  <c:v>251.94983132109235</c:v>
                </c:pt>
                <c:pt idx="148">
                  <c:v>256.93424574838451</c:v>
                </c:pt>
                <c:pt idx="149">
                  <c:v>269.22409096504259</c:v>
                </c:pt>
                <c:pt idx="150">
                  <c:v>271.94384561161661</c:v>
                </c:pt>
                <c:pt idx="151">
                  <c:v>285.62523859609655</c:v>
                </c:pt>
                <c:pt idx="152">
                  <c:v>287.90600783469074</c:v>
                </c:pt>
                <c:pt idx="153">
                  <c:v>288.08578137486887</c:v>
                </c:pt>
                <c:pt idx="154">
                  <c:v>292.23364268960813</c:v>
                </c:pt>
                <c:pt idx="155">
                  <c:v>289.58474155688134</c:v>
                </c:pt>
                <c:pt idx="156">
                  <c:v>292.73689893683184</c:v>
                </c:pt>
                <c:pt idx="157">
                  <c:v>274.54068013228022</c:v>
                </c:pt>
                <c:pt idx="158">
                  <c:v>278.97713559913149</c:v>
                </c:pt>
                <c:pt idx="159">
                  <c:v>296.06586926309524</c:v>
                </c:pt>
                <c:pt idx="160">
                  <c:v>310.59083571383132</c:v>
                </c:pt>
                <c:pt idx="161">
                  <c:v>322.43934535955941</c:v>
                </c:pt>
                <c:pt idx="162">
                  <c:v>310.27114650511834</c:v>
                </c:pt>
                <c:pt idx="163">
                  <c:v>293.37110868194929</c:v>
                </c:pt>
                <c:pt idx="164">
                  <c:v>304.1223502920426</c:v>
                </c:pt>
                <c:pt idx="165">
                  <c:v>332.3563634917806</c:v>
                </c:pt>
                <c:pt idx="166">
                  <c:v>327.13121203819333</c:v>
                </c:pt>
                <c:pt idx="167">
                  <c:v>368.40935114419267</c:v>
                </c:pt>
                <c:pt idx="168">
                  <c:v>326.19511840935718</c:v>
                </c:pt>
                <c:pt idx="169">
                  <c:v>353.87353588738068</c:v>
                </c:pt>
                <c:pt idx="170">
                  <c:v>376.68302906939124</c:v>
                </c:pt>
                <c:pt idx="171">
                  <c:v>367.98687498236245</c:v>
                </c:pt>
                <c:pt idx="172">
                  <c:v>382.5395342003016</c:v>
                </c:pt>
                <c:pt idx="173">
                  <c:v>364.22357803737668</c:v>
                </c:pt>
                <c:pt idx="174">
                  <c:v>367.9439684137476</c:v>
                </c:pt>
                <c:pt idx="175">
                  <c:v>379.96776958275649</c:v>
                </c:pt>
                <c:pt idx="176">
                  <c:v>385.55346129831833</c:v>
                </c:pt>
                <c:pt idx="177">
                  <c:v>379.62749971676061</c:v>
                </c:pt>
                <c:pt idx="178">
                  <c:v>372.2899676757047</c:v>
                </c:pt>
                <c:pt idx="179">
                  <c:v>360.17766088060591</c:v>
                </c:pt>
                <c:pt idx="180">
                  <c:v>376.34211627810009</c:v>
                </c:pt>
                <c:pt idx="181">
                  <c:v>361.97882781239127</c:v>
                </c:pt>
                <c:pt idx="182">
                  <c:v>360.90440989052541</c:v>
                </c:pt>
                <c:pt idx="183">
                  <c:v>363.78840210877735</c:v>
                </c:pt>
                <c:pt idx="184">
                  <c:v>364.13254268485287</c:v>
                </c:pt>
                <c:pt idx="185">
                  <c:v>380.95639958432213</c:v>
                </c:pt>
                <c:pt idx="186">
                  <c:v>390.00373416170351</c:v>
                </c:pt>
                <c:pt idx="187">
                  <c:v>390.03246495843666</c:v>
                </c:pt>
                <c:pt idx="188">
                  <c:v>388.63068431319539</c:v>
                </c:pt>
                <c:pt idx="189">
                  <c:v>387.10484981903647</c:v>
                </c:pt>
                <c:pt idx="190">
                  <c:v>381.94937127917342</c:v>
                </c:pt>
                <c:pt idx="191">
                  <c:v>397.63357797792935</c:v>
                </c:pt>
                <c:pt idx="192">
                  <c:v>410.99088524320769</c:v>
                </c:pt>
                <c:pt idx="193">
                  <c:v>401.0932809028975</c:v>
                </c:pt>
                <c:pt idx="194">
                  <c:v>393.7260570279758</c:v>
                </c:pt>
                <c:pt idx="195">
                  <c:v>403.82795274198861</c:v>
                </c:pt>
                <c:pt idx="196">
                  <c:v>399.47956230936256</c:v>
                </c:pt>
                <c:pt idx="197">
                  <c:v>397.35878470976343</c:v>
                </c:pt>
                <c:pt idx="198">
                  <c:v>391.13787733409117</c:v>
                </c:pt>
                <c:pt idx="199">
                  <c:v>383.29472392057204</c:v>
                </c:pt>
                <c:pt idx="200">
                  <c:v>366.10971038521382</c:v>
                </c:pt>
                <c:pt idx="201">
                  <c:v>394.09096551218897</c:v>
                </c:pt>
                <c:pt idx="202">
                  <c:v>385.71965679940718</c:v>
                </c:pt>
                <c:pt idx="203">
                  <c:v>395.04821669832359</c:v>
                </c:pt>
                <c:pt idx="204">
                  <c:v>394.98457508699084</c:v>
                </c:pt>
                <c:pt idx="205">
                  <c:v>399.58628271306702</c:v>
                </c:pt>
                <c:pt idx="206">
                  <c:v>408.11915365175724</c:v>
                </c:pt>
                <c:pt idx="207">
                  <c:v>411.83470488934222</c:v>
                </c:pt>
                <c:pt idx="208">
                  <c:v>408.85038289152214</c:v>
                </c:pt>
                <c:pt idx="209">
                  <c:v>408.91106833806867</c:v>
                </c:pt>
                <c:pt idx="210">
                  <c:v>401.33064407545419</c:v>
                </c:pt>
                <c:pt idx="211">
                  <c:v>399.49360747429103</c:v>
                </c:pt>
                <c:pt idx="212">
                  <c:v>399.35527120833751</c:v>
                </c:pt>
                <c:pt idx="213">
                  <c:v>403.26874289440798</c:v>
                </c:pt>
                <c:pt idx="214">
                  <c:v>385.01535802343119</c:v>
                </c:pt>
                <c:pt idx="215">
                  <c:v>384.87297218597962</c:v>
                </c:pt>
                <c:pt idx="216">
                  <c:v>387.89720243400035</c:v>
                </c:pt>
                <c:pt idx="217">
                  <c:v>387.32148213975648</c:v>
                </c:pt>
                <c:pt idx="218">
                  <c:v>395.77884895447005</c:v>
                </c:pt>
                <c:pt idx="219">
                  <c:v>402.13787029594425</c:v>
                </c:pt>
                <c:pt idx="220">
                  <c:v>394.87027904924548</c:v>
                </c:pt>
                <c:pt idx="221">
                  <c:v>406.54116609628375</c:v>
                </c:pt>
                <c:pt idx="222">
                  <c:v>399.35903873172845</c:v>
                </c:pt>
                <c:pt idx="223">
                  <c:v>391.56517686683401</c:v>
                </c:pt>
                <c:pt idx="224">
                  <c:v>393.60673320864936</c:v>
                </c:pt>
                <c:pt idx="225">
                  <c:v>388.29723276068364</c:v>
                </c:pt>
                <c:pt idx="226">
                  <c:v>387.66423876067449</c:v>
                </c:pt>
                <c:pt idx="227">
                  <c:v>389.87877286961714</c:v>
                </c:pt>
                <c:pt idx="228">
                  <c:v>383.66551236823784</c:v>
                </c:pt>
                <c:pt idx="229">
                  <c:v>384.03105646804318</c:v>
                </c:pt>
                <c:pt idx="230">
                  <c:v>384.15530767851988</c:v>
                </c:pt>
                <c:pt idx="231">
                  <c:v>384.35300839412025</c:v>
                </c:pt>
                <c:pt idx="232">
                  <c:v>368.9650543209608</c:v>
                </c:pt>
                <c:pt idx="233">
                  <c:v>368.70676398636709</c:v>
                </c:pt>
                <c:pt idx="234">
                  <c:v>366.57095186860818</c:v>
                </c:pt>
                <c:pt idx="235">
                  <c:v>376.58769707325541</c:v>
                </c:pt>
                <c:pt idx="236">
                  <c:v>369.69665903737706</c:v>
                </c:pt>
                <c:pt idx="237">
                  <c:v>377.19952420262274</c:v>
                </c:pt>
                <c:pt idx="238">
                  <c:v>373.80281671145451</c:v>
                </c:pt>
                <c:pt idx="239">
                  <c:v>392.95762777771779</c:v>
                </c:pt>
                <c:pt idx="240">
                  <c:v>384.4743571044325</c:v>
                </c:pt>
                <c:pt idx="241">
                  <c:v>386.50289140553855</c:v>
                </c:pt>
                <c:pt idx="242">
                  <c:v>390.72898794043692</c:v>
                </c:pt>
                <c:pt idx="243">
                  <c:v>397.34068723245838</c:v>
                </c:pt>
                <c:pt idx="244">
                  <c:v>391.15809345651718</c:v>
                </c:pt>
                <c:pt idx="245">
                  <c:v>401.37419186449125</c:v>
                </c:pt>
                <c:pt idx="246">
                  <c:v>400.97942829996532</c:v>
                </c:pt>
                <c:pt idx="247">
                  <c:v>409.73088550061811</c:v>
                </c:pt>
                <c:pt idx="248">
                  <c:v>403.63329868546185</c:v>
                </c:pt>
                <c:pt idx="249">
                  <c:v>413.30193837942147</c:v>
                </c:pt>
                <c:pt idx="250">
                  <c:v>406.35957492042206</c:v>
                </c:pt>
                <c:pt idx="251">
                  <c:v>405.06209480150801</c:v>
                </c:pt>
                <c:pt idx="252">
                  <c:v>407.99432174413687</c:v>
                </c:pt>
                <c:pt idx="253">
                  <c:v>415.26333042173786</c:v>
                </c:pt>
                <c:pt idx="254">
                  <c:v>426.88026885957214</c:v>
                </c:pt>
                <c:pt idx="255">
                  <c:v>408.86948696728069</c:v>
                </c:pt>
                <c:pt idx="256">
                  <c:v>404.99174716959448</c:v>
                </c:pt>
                <c:pt idx="257">
                  <c:v>420.30560031811194</c:v>
                </c:pt>
                <c:pt idx="258">
                  <c:v>411.68262575362314</c:v>
                </c:pt>
                <c:pt idx="259">
                  <c:v>404.16308751145618</c:v>
                </c:pt>
                <c:pt idx="260">
                  <c:v>405.99226544221722</c:v>
                </c:pt>
                <c:pt idx="261">
                  <c:v>398.51112259314732</c:v>
                </c:pt>
                <c:pt idx="262">
                  <c:v>415.17147856723068</c:v>
                </c:pt>
                <c:pt idx="263">
                  <c:v>422.35814405163569</c:v>
                </c:pt>
                <c:pt idx="264">
                  <c:v>441.38013452368511</c:v>
                </c:pt>
                <c:pt idx="265">
                  <c:v>430.17220809414727</c:v>
                </c:pt>
                <c:pt idx="266">
                  <c:v>422.34067626841147</c:v>
                </c:pt>
                <c:pt idx="267">
                  <c:v>424.78149753923424</c:v>
                </c:pt>
                <c:pt idx="268">
                  <c:v>435.25817873667995</c:v>
                </c:pt>
                <c:pt idx="269">
                  <c:v>446.27976294558096</c:v>
                </c:pt>
                <c:pt idx="270">
                  <c:v>457.90656922975984</c:v>
                </c:pt>
                <c:pt idx="271">
                  <c:v>451.98437128494368</c:v>
                </c:pt>
                <c:pt idx="272">
                  <c:v>449.17150071668812</c:v>
                </c:pt>
                <c:pt idx="273">
                  <c:v>464.78882934208752</c:v>
                </c:pt>
                <c:pt idx="274">
                  <c:v>468.93934224260346</c:v>
                </c:pt>
                <c:pt idx="275">
                  <c:v>445.56769852585046</c:v>
                </c:pt>
                <c:pt idx="276">
                  <c:v>442.50750274157508</c:v>
                </c:pt>
                <c:pt idx="277">
                  <c:v>447.159456266635</c:v>
                </c:pt>
                <c:pt idx="278">
                  <c:v>433.48334106868651</c:v>
                </c:pt>
                <c:pt idx="279">
                  <c:v>433.17471659911087</c:v>
                </c:pt>
                <c:pt idx="280">
                  <c:v>443.61895097709623</c:v>
                </c:pt>
                <c:pt idx="281">
                  <c:v>437.41073329464774</c:v>
                </c:pt>
                <c:pt idx="282">
                  <c:v>446.21128572264195</c:v>
                </c:pt>
                <c:pt idx="283">
                  <c:v>442.96377021618468</c:v>
                </c:pt>
                <c:pt idx="284">
                  <c:v>442.16235674307427</c:v>
                </c:pt>
                <c:pt idx="285">
                  <c:v>444.43255325217791</c:v>
                </c:pt>
                <c:pt idx="286">
                  <c:v>429.01499648884698</c:v>
                </c:pt>
                <c:pt idx="287">
                  <c:v>428.31303894542305</c:v>
                </c:pt>
                <c:pt idx="288">
                  <c:v>421.14574249339603</c:v>
                </c:pt>
                <c:pt idx="289">
                  <c:v>439.26465162292686</c:v>
                </c:pt>
                <c:pt idx="290">
                  <c:v>438.35526979928068</c:v>
                </c:pt>
                <c:pt idx="291">
                  <c:v>441.00824276085245</c:v>
                </c:pt>
                <c:pt idx="292">
                  <c:v>456.11306517406933</c:v>
                </c:pt>
                <c:pt idx="293">
                  <c:v>453.43962732759758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D-4CE9-A1F5-FE2163A8328C}"/>
            </c:ext>
          </c:extLst>
        </c:ser>
        <c:ser>
          <c:idx val="1"/>
          <c:order val="1"/>
          <c:marker>
            <c:symbol val="none"/>
          </c:marker>
          <c:cat>
            <c:numRef>
              <c:f>Corr고정비중_m!$B$65:$B$358</c:f>
              <c:numCache>
                <c:formatCode>m/d/yyyy</c:formatCode>
                <c:ptCount val="294"/>
                <c:pt idx="0">
                  <c:v>34696</c:v>
                </c:pt>
                <c:pt idx="1">
                  <c:v>34727</c:v>
                </c:pt>
                <c:pt idx="2">
                  <c:v>34758</c:v>
                </c:pt>
                <c:pt idx="3">
                  <c:v>34789</c:v>
                </c:pt>
                <c:pt idx="4">
                  <c:v>34818</c:v>
                </c:pt>
                <c:pt idx="5">
                  <c:v>34850</c:v>
                </c:pt>
                <c:pt idx="6">
                  <c:v>34880</c:v>
                </c:pt>
                <c:pt idx="7">
                  <c:v>34911</c:v>
                </c:pt>
                <c:pt idx="8">
                  <c:v>34942</c:v>
                </c:pt>
                <c:pt idx="9">
                  <c:v>34972</c:v>
                </c:pt>
                <c:pt idx="10">
                  <c:v>35003</c:v>
                </c:pt>
                <c:pt idx="11">
                  <c:v>35033</c:v>
                </c:pt>
                <c:pt idx="12">
                  <c:v>35060</c:v>
                </c:pt>
                <c:pt idx="13">
                  <c:v>35095</c:v>
                </c:pt>
                <c:pt idx="14">
                  <c:v>35124</c:v>
                </c:pt>
                <c:pt idx="15">
                  <c:v>35154</c:v>
                </c:pt>
                <c:pt idx="16">
                  <c:v>35185</c:v>
                </c:pt>
                <c:pt idx="17">
                  <c:v>35216</c:v>
                </c:pt>
                <c:pt idx="18">
                  <c:v>35245</c:v>
                </c:pt>
                <c:pt idx="19">
                  <c:v>35277</c:v>
                </c:pt>
                <c:pt idx="20">
                  <c:v>35308</c:v>
                </c:pt>
                <c:pt idx="21">
                  <c:v>35338</c:v>
                </c:pt>
                <c:pt idx="22">
                  <c:v>35369</c:v>
                </c:pt>
                <c:pt idx="23">
                  <c:v>35399</c:v>
                </c:pt>
                <c:pt idx="24">
                  <c:v>35426</c:v>
                </c:pt>
                <c:pt idx="25">
                  <c:v>35461</c:v>
                </c:pt>
                <c:pt idx="26">
                  <c:v>35489</c:v>
                </c:pt>
                <c:pt idx="27">
                  <c:v>35520</c:v>
                </c:pt>
                <c:pt idx="28">
                  <c:v>35550</c:v>
                </c:pt>
                <c:pt idx="29">
                  <c:v>35581</c:v>
                </c:pt>
                <c:pt idx="30">
                  <c:v>35611</c:v>
                </c:pt>
                <c:pt idx="31">
                  <c:v>35642</c:v>
                </c:pt>
                <c:pt idx="32">
                  <c:v>35672</c:v>
                </c:pt>
                <c:pt idx="33">
                  <c:v>35703</c:v>
                </c:pt>
                <c:pt idx="34">
                  <c:v>35734</c:v>
                </c:pt>
                <c:pt idx="35">
                  <c:v>35763</c:v>
                </c:pt>
                <c:pt idx="36">
                  <c:v>35791</c:v>
                </c:pt>
                <c:pt idx="37">
                  <c:v>35826</c:v>
                </c:pt>
                <c:pt idx="38">
                  <c:v>35854</c:v>
                </c:pt>
                <c:pt idx="39">
                  <c:v>35885</c:v>
                </c:pt>
                <c:pt idx="40">
                  <c:v>35915</c:v>
                </c:pt>
                <c:pt idx="41">
                  <c:v>35945</c:v>
                </c:pt>
                <c:pt idx="42">
                  <c:v>35976</c:v>
                </c:pt>
                <c:pt idx="43">
                  <c:v>36007</c:v>
                </c:pt>
                <c:pt idx="44">
                  <c:v>36038</c:v>
                </c:pt>
                <c:pt idx="45">
                  <c:v>36068</c:v>
                </c:pt>
                <c:pt idx="46">
                  <c:v>36099</c:v>
                </c:pt>
                <c:pt idx="47">
                  <c:v>36129</c:v>
                </c:pt>
                <c:pt idx="48">
                  <c:v>36157</c:v>
                </c:pt>
                <c:pt idx="49">
                  <c:v>36189</c:v>
                </c:pt>
                <c:pt idx="50">
                  <c:v>36217</c:v>
                </c:pt>
                <c:pt idx="51">
                  <c:v>36250</c:v>
                </c:pt>
                <c:pt idx="52">
                  <c:v>36280</c:v>
                </c:pt>
                <c:pt idx="53">
                  <c:v>36311</c:v>
                </c:pt>
                <c:pt idx="54">
                  <c:v>36341</c:v>
                </c:pt>
                <c:pt idx="55">
                  <c:v>36371</c:v>
                </c:pt>
                <c:pt idx="56">
                  <c:v>36403</c:v>
                </c:pt>
                <c:pt idx="57">
                  <c:v>36433</c:v>
                </c:pt>
                <c:pt idx="58">
                  <c:v>36462</c:v>
                </c:pt>
                <c:pt idx="59">
                  <c:v>36494</c:v>
                </c:pt>
                <c:pt idx="60">
                  <c:v>36522</c:v>
                </c:pt>
                <c:pt idx="61">
                  <c:v>36556</c:v>
                </c:pt>
                <c:pt idx="62">
                  <c:v>36585</c:v>
                </c:pt>
                <c:pt idx="63">
                  <c:v>36616</c:v>
                </c:pt>
                <c:pt idx="64">
                  <c:v>36644</c:v>
                </c:pt>
                <c:pt idx="65">
                  <c:v>36677</c:v>
                </c:pt>
                <c:pt idx="66">
                  <c:v>36707</c:v>
                </c:pt>
                <c:pt idx="67">
                  <c:v>36738</c:v>
                </c:pt>
                <c:pt idx="68">
                  <c:v>36769</c:v>
                </c:pt>
                <c:pt idx="69">
                  <c:v>36798</c:v>
                </c:pt>
                <c:pt idx="70">
                  <c:v>36830</c:v>
                </c:pt>
                <c:pt idx="71">
                  <c:v>36860</c:v>
                </c:pt>
                <c:pt idx="72">
                  <c:v>36886</c:v>
                </c:pt>
                <c:pt idx="73">
                  <c:v>36922</c:v>
                </c:pt>
                <c:pt idx="74">
                  <c:v>36950</c:v>
                </c:pt>
                <c:pt idx="75">
                  <c:v>36980</c:v>
                </c:pt>
                <c:pt idx="76">
                  <c:v>37011</c:v>
                </c:pt>
                <c:pt idx="77">
                  <c:v>37042</c:v>
                </c:pt>
                <c:pt idx="78">
                  <c:v>37071</c:v>
                </c:pt>
                <c:pt idx="79">
                  <c:v>37103</c:v>
                </c:pt>
                <c:pt idx="80">
                  <c:v>37134</c:v>
                </c:pt>
                <c:pt idx="81">
                  <c:v>37162</c:v>
                </c:pt>
                <c:pt idx="82">
                  <c:v>37195</c:v>
                </c:pt>
                <c:pt idx="83">
                  <c:v>37225</c:v>
                </c:pt>
                <c:pt idx="84">
                  <c:v>37253</c:v>
                </c:pt>
                <c:pt idx="85">
                  <c:v>37287</c:v>
                </c:pt>
                <c:pt idx="86">
                  <c:v>37315</c:v>
                </c:pt>
                <c:pt idx="87">
                  <c:v>37344</c:v>
                </c:pt>
                <c:pt idx="88">
                  <c:v>37376</c:v>
                </c:pt>
                <c:pt idx="89">
                  <c:v>37407</c:v>
                </c:pt>
                <c:pt idx="90">
                  <c:v>37435</c:v>
                </c:pt>
                <c:pt idx="91">
                  <c:v>37468</c:v>
                </c:pt>
                <c:pt idx="92">
                  <c:v>37498</c:v>
                </c:pt>
                <c:pt idx="93">
                  <c:v>37529</c:v>
                </c:pt>
                <c:pt idx="94">
                  <c:v>37560</c:v>
                </c:pt>
                <c:pt idx="95">
                  <c:v>37589</c:v>
                </c:pt>
                <c:pt idx="96">
                  <c:v>37620</c:v>
                </c:pt>
                <c:pt idx="97">
                  <c:v>37651</c:v>
                </c:pt>
                <c:pt idx="98">
                  <c:v>37680</c:v>
                </c:pt>
                <c:pt idx="99">
                  <c:v>37711</c:v>
                </c:pt>
                <c:pt idx="100">
                  <c:v>37741</c:v>
                </c:pt>
                <c:pt idx="101">
                  <c:v>37771</c:v>
                </c:pt>
                <c:pt idx="102">
                  <c:v>37802</c:v>
                </c:pt>
                <c:pt idx="103">
                  <c:v>37833</c:v>
                </c:pt>
                <c:pt idx="104">
                  <c:v>37862</c:v>
                </c:pt>
                <c:pt idx="105">
                  <c:v>37894</c:v>
                </c:pt>
                <c:pt idx="106">
                  <c:v>37925</c:v>
                </c:pt>
                <c:pt idx="107">
                  <c:v>37953</c:v>
                </c:pt>
                <c:pt idx="108">
                  <c:v>37985</c:v>
                </c:pt>
                <c:pt idx="109">
                  <c:v>38016</c:v>
                </c:pt>
                <c:pt idx="110">
                  <c:v>38044</c:v>
                </c:pt>
                <c:pt idx="111">
                  <c:v>38077</c:v>
                </c:pt>
                <c:pt idx="112">
                  <c:v>38107</c:v>
                </c:pt>
                <c:pt idx="113">
                  <c:v>38138</c:v>
                </c:pt>
                <c:pt idx="114">
                  <c:v>38168</c:v>
                </c:pt>
                <c:pt idx="115">
                  <c:v>38198</c:v>
                </c:pt>
                <c:pt idx="116">
                  <c:v>38230</c:v>
                </c:pt>
                <c:pt idx="117">
                  <c:v>38260</c:v>
                </c:pt>
                <c:pt idx="118">
                  <c:v>38289</c:v>
                </c:pt>
                <c:pt idx="119">
                  <c:v>38321</c:v>
                </c:pt>
                <c:pt idx="120">
                  <c:v>38351</c:v>
                </c:pt>
                <c:pt idx="121">
                  <c:v>38383</c:v>
                </c:pt>
                <c:pt idx="122">
                  <c:v>38411</c:v>
                </c:pt>
                <c:pt idx="123">
                  <c:v>38442</c:v>
                </c:pt>
                <c:pt idx="124">
                  <c:v>38471</c:v>
                </c:pt>
                <c:pt idx="125">
                  <c:v>38503</c:v>
                </c:pt>
                <c:pt idx="126">
                  <c:v>38533</c:v>
                </c:pt>
                <c:pt idx="127">
                  <c:v>38562</c:v>
                </c:pt>
                <c:pt idx="128">
                  <c:v>38595</c:v>
                </c:pt>
                <c:pt idx="129">
                  <c:v>38625</c:v>
                </c:pt>
                <c:pt idx="130">
                  <c:v>38656</c:v>
                </c:pt>
                <c:pt idx="131">
                  <c:v>38686</c:v>
                </c:pt>
                <c:pt idx="132">
                  <c:v>38715</c:v>
                </c:pt>
                <c:pt idx="133">
                  <c:v>38748</c:v>
                </c:pt>
                <c:pt idx="134">
                  <c:v>38776</c:v>
                </c:pt>
                <c:pt idx="135">
                  <c:v>38807</c:v>
                </c:pt>
                <c:pt idx="136">
                  <c:v>38835</c:v>
                </c:pt>
                <c:pt idx="137">
                  <c:v>38867</c:v>
                </c:pt>
                <c:pt idx="138">
                  <c:v>38898</c:v>
                </c:pt>
                <c:pt idx="139">
                  <c:v>38929</c:v>
                </c:pt>
                <c:pt idx="140">
                  <c:v>38960</c:v>
                </c:pt>
                <c:pt idx="141">
                  <c:v>38989</c:v>
                </c:pt>
                <c:pt idx="142">
                  <c:v>39021</c:v>
                </c:pt>
                <c:pt idx="143">
                  <c:v>39051</c:v>
                </c:pt>
                <c:pt idx="144">
                  <c:v>39079</c:v>
                </c:pt>
                <c:pt idx="145">
                  <c:v>39113</c:v>
                </c:pt>
                <c:pt idx="146">
                  <c:v>39141</c:v>
                </c:pt>
                <c:pt idx="147">
                  <c:v>39171</c:v>
                </c:pt>
                <c:pt idx="148">
                  <c:v>39202</c:v>
                </c:pt>
                <c:pt idx="149">
                  <c:v>39233</c:v>
                </c:pt>
                <c:pt idx="150">
                  <c:v>39262</c:v>
                </c:pt>
                <c:pt idx="151">
                  <c:v>39294</c:v>
                </c:pt>
                <c:pt idx="152">
                  <c:v>39325</c:v>
                </c:pt>
                <c:pt idx="153">
                  <c:v>39353</c:v>
                </c:pt>
                <c:pt idx="154">
                  <c:v>39386</c:v>
                </c:pt>
                <c:pt idx="155">
                  <c:v>39416</c:v>
                </c:pt>
                <c:pt idx="156">
                  <c:v>39444</c:v>
                </c:pt>
                <c:pt idx="157">
                  <c:v>39478</c:v>
                </c:pt>
                <c:pt idx="158">
                  <c:v>39507</c:v>
                </c:pt>
                <c:pt idx="159">
                  <c:v>39538</c:v>
                </c:pt>
                <c:pt idx="160">
                  <c:v>39568</c:v>
                </c:pt>
                <c:pt idx="161">
                  <c:v>39598</c:v>
                </c:pt>
                <c:pt idx="162">
                  <c:v>39629</c:v>
                </c:pt>
                <c:pt idx="163">
                  <c:v>39660</c:v>
                </c:pt>
                <c:pt idx="164">
                  <c:v>39689</c:v>
                </c:pt>
                <c:pt idx="165">
                  <c:v>39721</c:v>
                </c:pt>
                <c:pt idx="166">
                  <c:v>39752</c:v>
                </c:pt>
                <c:pt idx="167">
                  <c:v>39780</c:v>
                </c:pt>
                <c:pt idx="168">
                  <c:v>39812</c:v>
                </c:pt>
                <c:pt idx="169">
                  <c:v>39843</c:v>
                </c:pt>
                <c:pt idx="170">
                  <c:v>39871</c:v>
                </c:pt>
                <c:pt idx="171">
                  <c:v>39903</c:v>
                </c:pt>
                <c:pt idx="172">
                  <c:v>39933</c:v>
                </c:pt>
                <c:pt idx="173">
                  <c:v>39962</c:v>
                </c:pt>
                <c:pt idx="174">
                  <c:v>39994</c:v>
                </c:pt>
                <c:pt idx="175">
                  <c:v>40025</c:v>
                </c:pt>
                <c:pt idx="176">
                  <c:v>40056</c:v>
                </c:pt>
                <c:pt idx="177">
                  <c:v>40086</c:v>
                </c:pt>
                <c:pt idx="178">
                  <c:v>40116</c:v>
                </c:pt>
                <c:pt idx="179">
                  <c:v>40147</c:v>
                </c:pt>
                <c:pt idx="180">
                  <c:v>40177</c:v>
                </c:pt>
                <c:pt idx="181">
                  <c:v>40207</c:v>
                </c:pt>
                <c:pt idx="182">
                  <c:v>40235</c:v>
                </c:pt>
                <c:pt idx="183">
                  <c:v>40268</c:v>
                </c:pt>
                <c:pt idx="184">
                  <c:v>40298</c:v>
                </c:pt>
                <c:pt idx="185">
                  <c:v>40329</c:v>
                </c:pt>
                <c:pt idx="186">
                  <c:v>40359</c:v>
                </c:pt>
                <c:pt idx="187">
                  <c:v>40389</c:v>
                </c:pt>
                <c:pt idx="188">
                  <c:v>40421</c:v>
                </c:pt>
                <c:pt idx="189">
                  <c:v>40451</c:v>
                </c:pt>
                <c:pt idx="190">
                  <c:v>40480</c:v>
                </c:pt>
                <c:pt idx="191">
                  <c:v>40512</c:v>
                </c:pt>
                <c:pt idx="192">
                  <c:v>40542</c:v>
                </c:pt>
                <c:pt idx="193">
                  <c:v>40574</c:v>
                </c:pt>
                <c:pt idx="194">
                  <c:v>40602</c:v>
                </c:pt>
                <c:pt idx="195">
                  <c:v>40633</c:v>
                </c:pt>
                <c:pt idx="196">
                  <c:v>40662</c:v>
                </c:pt>
                <c:pt idx="197">
                  <c:v>40694</c:v>
                </c:pt>
                <c:pt idx="198">
                  <c:v>40724</c:v>
                </c:pt>
                <c:pt idx="199">
                  <c:v>40753</c:v>
                </c:pt>
                <c:pt idx="200">
                  <c:v>40786</c:v>
                </c:pt>
                <c:pt idx="201">
                  <c:v>40816</c:v>
                </c:pt>
                <c:pt idx="202">
                  <c:v>40847</c:v>
                </c:pt>
                <c:pt idx="203">
                  <c:v>40877</c:v>
                </c:pt>
                <c:pt idx="204">
                  <c:v>40906</c:v>
                </c:pt>
                <c:pt idx="205">
                  <c:v>40939</c:v>
                </c:pt>
                <c:pt idx="206">
                  <c:v>40968</c:v>
                </c:pt>
                <c:pt idx="207">
                  <c:v>40998</c:v>
                </c:pt>
                <c:pt idx="208">
                  <c:v>41029</c:v>
                </c:pt>
                <c:pt idx="209">
                  <c:v>41060</c:v>
                </c:pt>
                <c:pt idx="210">
                  <c:v>41089</c:v>
                </c:pt>
                <c:pt idx="211">
                  <c:v>41121</c:v>
                </c:pt>
                <c:pt idx="212">
                  <c:v>41152</c:v>
                </c:pt>
                <c:pt idx="213">
                  <c:v>41180</c:v>
                </c:pt>
                <c:pt idx="214">
                  <c:v>41213</c:v>
                </c:pt>
                <c:pt idx="215">
                  <c:v>41243</c:v>
                </c:pt>
                <c:pt idx="216">
                  <c:v>41271</c:v>
                </c:pt>
                <c:pt idx="217">
                  <c:v>41305</c:v>
                </c:pt>
                <c:pt idx="218">
                  <c:v>41333</c:v>
                </c:pt>
                <c:pt idx="219">
                  <c:v>41362</c:v>
                </c:pt>
                <c:pt idx="220">
                  <c:v>41394</c:v>
                </c:pt>
                <c:pt idx="221">
                  <c:v>41425</c:v>
                </c:pt>
                <c:pt idx="222">
                  <c:v>41453</c:v>
                </c:pt>
                <c:pt idx="223">
                  <c:v>41486</c:v>
                </c:pt>
                <c:pt idx="224">
                  <c:v>41516</c:v>
                </c:pt>
                <c:pt idx="225">
                  <c:v>41547</c:v>
                </c:pt>
                <c:pt idx="226">
                  <c:v>41578</c:v>
                </c:pt>
                <c:pt idx="227">
                  <c:v>41607</c:v>
                </c:pt>
                <c:pt idx="228">
                  <c:v>41638</c:v>
                </c:pt>
                <c:pt idx="229">
                  <c:v>41668</c:v>
                </c:pt>
                <c:pt idx="230">
                  <c:v>41698</c:v>
                </c:pt>
                <c:pt idx="231">
                  <c:v>41729</c:v>
                </c:pt>
                <c:pt idx="232">
                  <c:v>41759</c:v>
                </c:pt>
                <c:pt idx="233">
                  <c:v>41789</c:v>
                </c:pt>
                <c:pt idx="234">
                  <c:v>41820</c:v>
                </c:pt>
                <c:pt idx="235">
                  <c:v>41851</c:v>
                </c:pt>
                <c:pt idx="236">
                  <c:v>41880</c:v>
                </c:pt>
                <c:pt idx="237">
                  <c:v>41912</c:v>
                </c:pt>
                <c:pt idx="238">
                  <c:v>41943</c:v>
                </c:pt>
                <c:pt idx="239">
                  <c:v>41971</c:v>
                </c:pt>
                <c:pt idx="240">
                  <c:v>42003</c:v>
                </c:pt>
                <c:pt idx="241">
                  <c:v>42034</c:v>
                </c:pt>
                <c:pt idx="242">
                  <c:v>42062</c:v>
                </c:pt>
                <c:pt idx="243">
                  <c:v>42094</c:v>
                </c:pt>
                <c:pt idx="244">
                  <c:v>42124</c:v>
                </c:pt>
                <c:pt idx="245">
                  <c:v>42153</c:v>
                </c:pt>
                <c:pt idx="246">
                  <c:v>42185</c:v>
                </c:pt>
                <c:pt idx="247">
                  <c:v>42216</c:v>
                </c:pt>
                <c:pt idx="248">
                  <c:v>42247</c:v>
                </c:pt>
                <c:pt idx="249">
                  <c:v>42277</c:v>
                </c:pt>
                <c:pt idx="250">
                  <c:v>42307</c:v>
                </c:pt>
                <c:pt idx="251">
                  <c:v>42338</c:v>
                </c:pt>
                <c:pt idx="252">
                  <c:v>42368</c:v>
                </c:pt>
                <c:pt idx="253">
                  <c:v>42398</c:v>
                </c:pt>
                <c:pt idx="254">
                  <c:v>42429</c:v>
                </c:pt>
                <c:pt idx="255">
                  <c:v>42460</c:v>
                </c:pt>
                <c:pt idx="256">
                  <c:v>42489</c:v>
                </c:pt>
                <c:pt idx="257">
                  <c:v>42521</c:v>
                </c:pt>
                <c:pt idx="258">
                  <c:v>42551</c:v>
                </c:pt>
                <c:pt idx="259">
                  <c:v>42580</c:v>
                </c:pt>
                <c:pt idx="260">
                  <c:v>42613</c:v>
                </c:pt>
                <c:pt idx="261">
                  <c:v>42643</c:v>
                </c:pt>
                <c:pt idx="262">
                  <c:v>42674</c:v>
                </c:pt>
                <c:pt idx="263">
                  <c:v>42704</c:v>
                </c:pt>
                <c:pt idx="264">
                  <c:v>42733</c:v>
                </c:pt>
                <c:pt idx="265">
                  <c:v>42766</c:v>
                </c:pt>
                <c:pt idx="266">
                  <c:v>42794</c:v>
                </c:pt>
                <c:pt idx="267">
                  <c:v>42825</c:v>
                </c:pt>
                <c:pt idx="268">
                  <c:v>42853</c:v>
                </c:pt>
                <c:pt idx="269">
                  <c:v>42886</c:v>
                </c:pt>
                <c:pt idx="270">
                  <c:v>42916</c:v>
                </c:pt>
                <c:pt idx="271">
                  <c:v>42947</c:v>
                </c:pt>
                <c:pt idx="272">
                  <c:v>42978</c:v>
                </c:pt>
                <c:pt idx="273">
                  <c:v>43007</c:v>
                </c:pt>
                <c:pt idx="274">
                  <c:v>43039</c:v>
                </c:pt>
                <c:pt idx="275">
                  <c:v>43069</c:v>
                </c:pt>
                <c:pt idx="276">
                  <c:v>43097</c:v>
                </c:pt>
                <c:pt idx="277">
                  <c:v>43131</c:v>
                </c:pt>
                <c:pt idx="278">
                  <c:v>43159</c:v>
                </c:pt>
                <c:pt idx="279">
                  <c:v>43189</c:v>
                </c:pt>
                <c:pt idx="280">
                  <c:v>43220</c:v>
                </c:pt>
                <c:pt idx="281">
                  <c:v>43251</c:v>
                </c:pt>
                <c:pt idx="282">
                  <c:v>43280</c:v>
                </c:pt>
                <c:pt idx="283">
                  <c:v>43312</c:v>
                </c:pt>
                <c:pt idx="284">
                  <c:v>43343</c:v>
                </c:pt>
                <c:pt idx="285">
                  <c:v>43371</c:v>
                </c:pt>
                <c:pt idx="286">
                  <c:v>43404</c:v>
                </c:pt>
                <c:pt idx="287">
                  <c:v>43434</c:v>
                </c:pt>
                <c:pt idx="288">
                  <c:v>43462</c:v>
                </c:pt>
                <c:pt idx="289">
                  <c:v>43496</c:v>
                </c:pt>
                <c:pt idx="290">
                  <c:v>43524</c:v>
                </c:pt>
                <c:pt idx="291">
                  <c:v>43553</c:v>
                </c:pt>
                <c:pt idx="292">
                  <c:v>43585</c:v>
                </c:pt>
                <c:pt idx="293">
                  <c:v>43598</c:v>
                </c:pt>
              </c:numCache>
            </c:numRef>
          </c:cat>
          <c:val>
            <c:numRef>
              <c:f>Corr고정비중_m!$X$65:$X$358</c:f>
              <c:numCache>
                <c:formatCode>#,##0.00_ ;[Red]\-#,##0.00\ </c:formatCode>
                <c:ptCount val="294"/>
                <c:pt idx="1">
                  <c:v>45.304378468857365</c:v>
                </c:pt>
                <c:pt idx="2">
                  <c:v>45.713076040090172</c:v>
                </c:pt>
                <c:pt idx="3">
                  <c:v>49.516813753592309</c:v>
                </c:pt>
                <c:pt idx="4">
                  <c:v>45.973805315399396</c:v>
                </c:pt>
                <c:pt idx="5">
                  <c:v>45.367249032733525</c:v>
                </c:pt>
                <c:pt idx="6">
                  <c:v>46.40747880416761</c:v>
                </c:pt>
                <c:pt idx="7">
                  <c:v>48.093037235077105</c:v>
                </c:pt>
                <c:pt idx="8">
                  <c:v>46.115788320707331</c:v>
                </c:pt>
                <c:pt idx="9">
                  <c:v>51.971059512127255</c:v>
                </c:pt>
                <c:pt idx="10">
                  <c:v>50.063860620976676</c:v>
                </c:pt>
                <c:pt idx="11">
                  <c:v>46.117784415900381</c:v>
                </c:pt>
                <c:pt idx="12">
                  <c:v>46.080567301606521</c:v>
                </c:pt>
                <c:pt idx="13">
                  <c:v>47.058778329481697</c:v>
                </c:pt>
                <c:pt idx="14">
                  <c:v>46.762346497657305</c:v>
                </c:pt>
                <c:pt idx="15">
                  <c:v>48.33384854003048</c:v>
                </c:pt>
                <c:pt idx="16">
                  <c:v>53.85416715930365</c:v>
                </c:pt>
                <c:pt idx="17">
                  <c:v>45.668337931633793</c:v>
                </c:pt>
                <c:pt idx="18">
                  <c:v>44.18079454634767</c:v>
                </c:pt>
                <c:pt idx="19">
                  <c:v>47.750666473587401</c:v>
                </c:pt>
                <c:pt idx="20">
                  <c:v>45.562518089147694</c:v>
                </c:pt>
                <c:pt idx="21">
                  <c:v>46.700441396716457</c:v>
                </c:pt>
                <c:pt idx="22">
                  <c:v>45.18528914145886</c:v>
                </c:pt>
                <c:pt idx="23">
                  <c:v>44.954758656008927</c:v>
                </c:pt>
                <c:pt idx="24">
                  <c:v>41.126864382002147</c:v>
                </c:pt>
                <c:pt idx="25">
                  <c:v>46.871021388834201</c:v>
                </c:pt>
                <c:pt idx="26">
                  <c:v>45.136247190704253</c:v>
                </c:pt>
                <c:pt idx="27">
                  <c:v>45.812358480743818</c:v>
                </c:pt>
                <c:pt idx="28">
                  <c:v>49.602650296706585</c:v>
                </c:pt>
                <c:pt idx="29">
                  <c:v>53.131892385784177</c:v>
                </c:pt>
                <c:pt idx="30">
                  <c:v>50.706788157413001</c:v>
                </c:pt>
                <c:pt idx="31">
                  <c:v>49.050795617822281</c:v>
                </c:pt>
                <c:pt idx="32">
                  <c:v>48.831800594541534</c:v>
                </c:pt>
                <c:pt idx="33">
                  <c:v>46.952271010140294</c:v>
                </c:pt>
                <c:pt idx="34">
                  <c:v>36.104648430716729</c:v>
                </c:pt>
                <c:pt idx="35">
                  <c:v>39.999527637584762</c:v>
                </c:pt>
                <c:pt idx="36">
                  <c:v>50.783978379257974</c:v>
                </c:pt>
                <c:pt idx="37">
                  <c:v>104.21102374634177</c:v>
                </c:pt>
                <c:pt idx="38">
                  <c:v>89.122279743465839</c:v>
                </c:pt>
                <c:pt idx="39">
                  <c:v>78.055431507393706</c:v>
                </c:pt>
                <c:pt idx="40">
                  <c:v>63.310411003345173</c:v>
                </c:pt>
                <c:pt idx="41">
                  <c:v>50.767951151336675</c:v>
                </c:pt>
                <c:pt idx="42">
                  <c:v>55.075941471970985</c:v>
                </c:pt>
                <c:pt idx="43">
                  <c:v>65.975773761848316</c:v>
                </c:pt>
                <c:pt idx="44">
                  <c:v>50.048261917482769</c:v>
                </c:pt>
                <c:pt idx="45">
                  <c:v>57.127116068482778</c:v>
                </c:pt>
                <c:pt idx="46">
                  <c:v>79.432429331898291</c:v>
                </c:pt>
                <c:pt idx="47">
                  <c:v>72.905295306436471</c:v>
                </c:pt>
                <c:pt idx="48">
                  <c:v>83.090903823851818</c:v>
                </c:pt>
                <c:pt idx="49">
                  <c:v>73.834366626052471</c:v>
                </c:pt>
                <c:pt idx="50">
                  <c:v>65.704998652883262</c:v>
                </c:pt>
                <c:pt idx="51">
                  <c:v>85.406903766034944</c:v>
                </c:pt>
                <c:pt idx="52">
                  <c:v>95.665901822492643</c:v>
                </c:pt>
                <c:pt idx="53">
                  <c:v>82.886552436537883</c:v>
                </c:pt>
                <c:pt idx="54">
                  <c:v>103.99375965831439</c:v>
                </c:pt>
                <c:pt idx="55">
                  <c:v>101.57368876079057</c:v>
                </c:pt>
                <c:pt idx="56">
                  <c:v>97.818598295199806</c:v>
                </c:pt>
                <c:pt idx="57">
                  <c:v>87.618118855234385</c:v>
                </c:pt>
                <c:pt idx="58">
                  <c:v>95.402978400303851</c:v>
                </c:pt>
                <c:pt idx="59">
                  <c:v>116.35943729067854</c:v>
                </c:pt>
                <c:pt idx="60">
                  <c:v>107.58976660142257</c:v>
                </c:pt>
                <c:pt idx="61">
                  <c:v>94.381885760500111</c:v>
                </c:pt>
                <c:pt idx="62">
                  <c:v>84.892480907523819</c:v>
                </c:pt>
                <c:pt idx="63">
                  <c:v>96.886211717358037</c:v>
                </c:pt>
                <c:pt idx="64">
                  <c:v>78.527850853830287</c:v>
                </c:pt>
                <c:pt idx="65">
                  <c:v>87.628508963673781</c:v>
                </c:pt>
                <c:pt idx="66">
                  <c:v>100.16510587751792</c:v>
                </c:pt>
                <c:pt idx="67">
                  <c:v>79.83631181459252</c:v>
                </c:pt>
                <c:pt idx="68">
                  <c:v>84.21472019585137</c:v>
                </c:pt>
                <c:pt idx="69">
                  <c:v>75.226121908977802</c:v>
                </c:pt>
                <c:pt idx="70">
                  <c:v>67.817444766187748</c:v>
                </c:pt>
                <c:pt idx="71">
                  <c:v>75.576972255022994</c:v>
                </c:pt>
                <c:pt idx="72">
                  <c:v>79.871739819772117</c:v>
                </c:pt>
                <c:pt idx="73">
                  <c:v>101.73915489818629</c:v>
                </c:pt>
                <c:pt idx="74">
                  <c:v>87.581019418089539</c:v>
                </c:pt>
                <c:pt idx="75">
                  <c:v>81.166453146111181</c:v>
                </c:pt>
                <c:pt idx="76">
                  <c:v>100.78777305617008</c:v>
                </c:pt>
                <c:pt idx="77">
                  <c:v>101.5044326298765</c:v>
                </c:pt>
                <c:pt idx="78">
                  <c:v>93.249107467986633</c:v>
                </c:pt>
                <c:pt idx="79">
                  <c:v>87.805731463264792</c:v>
                </c:pt>
                <c:pt idx="80">
                  <c:v>92.57488630027801</c:v>
                </c:pt>
                <c:pt idx="81">
                  <c:v>79.662852689599788</c:v>
                </c:pt>
                <c:pt idx="82">
                  <c:v>98.261109757456722</c:v>
                </c:pt>
                <c:pt idx="83">
                  <c:v>110.97937494918948</c:v>
                </c:pt>
                <c:pt idx="84">
                  <c:v>108.74991309105941</c:v>
                </c:pt>
                <c:pt idx="85">
                  <c:v>116.02812828318473</c:v>
                </c:pt>
                <c:pt idx="86">
                  <c:v>123.06119889151555</c:v>
                </c:pt>
                <c:pt idx="87">
                  <c:v>129.11173157890283</c:v>
                </c:pt>
                <c:pt idx="88">
                  <c:v>117.78582610352709</c:v>
                </c:pt>
                <c:pt idx="89">
                  <c:v>111.46835339210139</c:v>
                </c:pt>
                <c:pt idx="90">
                  <c:v>101.57430110201616</c:v>
                </c:pt>
                <c:pt idx="91">
                  <c:v>99.104880732025052</c:v>
                </c:pt>
                <c:pt idx="92">
                  <c:v>103.11959092059519</c:v>
                </c:pt>
                <c:pt idx="93">
                  <c:v>90.142482956123587</c:v>
                </c:pt>
                <c:pt idx="94">
                  <c:v>100.25424410478914</c:v>
                </c:pt>
                <c:pt idx="95">
                  <c:v>110.67939761268383</c:v>
                </c:pt>
                <c:pt idx="96">
                  <c:v>89.619893344730187</c:v>
                </c:pt>
                <c:pt idx="97">
                  <c:v>90.04992879223505</c:v>
                </c:pt>
                <c:pt idx="98">
                  <c:v>87.895160065552233</c:v>
                </c:pt>
                <c:pt idx="99">
                  <c:v>84.66791764779876</c:v>
                </c:pt>
                <c:pt idx="100">
                  <c:v>104.2052449483283</c:v>
                </c:pt>
                <c:pt idx="101">
                  <c:v>100.68364595985206</c:v>
                </c:pt>
                <c:pt idx="102">
                  <c:v>103.66487973504674</c:v>
                </c:pt>
                <c:pt idx="103">
                  <c:v>106.6816431011257</c:v>
                </c:pt>
                <c:pt idx="104">
                  <c:v>108.87979347306808</c:v>
                </c:pt>
                <c:pt idx="105">
                  <c:v>96.837537268039895</c:v>
                </c:pt>
                <c:pt idx="106">
                  <c:v>111.66471855544154</c:v>
                </c:pt>
                <c:pt idx="107">
                  <c:v>109.78956543649016</c:v>
                </c:pt>
                <c:pt idx="108">
                  <c:v>112.71517659667464</c:v>
                </c:pt>
                <c:pt idx="109">
                  <c:v>117.73019386465772</c:v>
                </c:pt>
                <c:pt idx="110">
                  <c:v>117.37438569649431</c:v>
                </c:pt>
                <c:pt idx="111">
                  <c:v>115.02494425955238</c:v>
                </c:pt>
                <c:pt idx="112">
                  <c:v>109.51299350599533</c:v>
                </c:pt>
                <c:pt idx="113">
                  <c:v>104.40881194105371</c:v>
                </c:pt>
                <c:pt idx="114">
                  <c:v>106.02416936225544</c:v>
                </c:pt>
                <c:pt idx="115">
                  <c:v>99.187675849576976</c:v>
                </c:pt>
                <c:pt idx="116">
                  <c:v>112.45647380201156</c:v>
                </c:pt>
                <c:pt idx="117">
                  <c:v>112.05904786664917</c:v>
                </c:pt>
                <c:pt idx="118">
                  <c:v>109.39221439128818</c:v>
                </c:pt>
                <c:pt idx="119">
                  <c:v>112.61356532211802</c:v>
                </c:pt>
                <c:pt idx="120">
                  <c:v>104.24554693165953</c:v>
                </c:pt>
                <c:pt idx="121">
                  <c:v>108.24103090031217</c:v>
                </c:pt>
                <c:pt idx="122">
                  <c:v>112.50237508405486</c:v>
                </c:pt>
                <c:pt idx="123">
                  <c:v>101.60563430103072</c:v>
                </c:pt>
                <c:pt idx="124">
                  <c:v>99.800438088910724</c:v>
                </c:pt>
                <c:pt idx="125">
                  <c:v>106.94527198703018</c:v>
                </c:pt>
                <c:pt idx="126">
                  <c:v>107.78772923666146</c:v>
                </c:pt>
                <c:pt idx="127">
                  <c:v>119.90710818595542</c:v>
                </c:pt>
                <c:pt idx="128">
                  <c:v>112.07608490547474</c:v>
                </c:pt>
                <c:pt idx="129">
                  <c:v>128.02581643156239</c:v>
                </c:pt>
                <c:pt idx="130">
                  <c:v>115.14328151581793</c:v>
                </c:pt>
                <c:pt idx="131">
                  <c:v>132.97106655232565</c:v>
                </c:pt>
                <c:pt idx="132">
                  <c:v>134.27389631567115</c:v>
                </c:pt>
                <c:pt idx="133">
                  <c:v>129.59963157757235</c:v>
                </c:pt>
                <c:pt idx="134">
                  <c:v>121.23984018934003</c:v>
                </c:pt>
                <c:pt idx="135">
                  <c:v>121.45861799290978</c:v>
                </c:pt>
                <c:pt idx="136">
                  <c:v>128.50196626045931</c:v>
                </c:pt>
                <c:pt idx="137">
                  <c:v>113.49455233221055</c:v>
                </c:pt>
                <c:pt idx="138">
                  <c:v>115.85194352013474</c:v>
                </c:pt>
                <c:pt idx="139">
                  <c:v>119.70273271984063</c:v>
                </c:pt>
                <c:pt idx="140">
                  <c:v>123.5782243632155</c:v>
                </c:pt>
                <c:pt idx="141">
                  <c:v>124.03361364564476</c:v>
                </c:pt>
                <c:pt idx="142">
                  <c:v>120.73178461989103</c:v>
                </c:pt>
                <c:pt idx="143">
                  <c:v>126.85457822106312</c:v>
                </c:pt>
                <c:pt idx="144">
                  <c:v>122.7827162930533</c:v>
                </c:pt>
                <c:pt idx="145">
                  <c:v>116.76893265619802</c:v>
                </c:pt>
                <c:pt idx="146">
                  <c:v>126.50344393798366</c:v>
                </c:pt>
                <c:pt idx="147">
                  <c:v>126.92383207590854</c:v>
                </c:pt>
                <c:pt idx="148">
                  <c:v>133.32792912793948</c:v>
                </c:pt>
                <c:pt idx="149">
                  <c:v>140.04889824285524</c:v>
                </c:pt>
                <c:pt idx="150">
                  <c:v>137.63451968462365</c:v>
                </c:pt>
                <c:pt idx="151">
                  <c:v>150.10916894815003</c:v>
                </c:pt>
                <c:pt idx="152">
                  <c:v>139.2820519250939</c:v>
                </c:pt>
                <c:pt idx="153">
                  <c:v>149.34187749021223</c:v>
                </c:pt>
                <c:pt idx="154">
                  <c:v>151.74615531076731</c:v>
                </c:pt>
                <c:pt idx="155">
                  <c:v>135.73120440642634</c:v>
                </c:pt>
                <c:pt idx="156">
                  <c:v>144.40930634415437</c:v>
                </c:pt>
                <c:pt idx="157">
                  <c:v>126.04539622022122</c:v>
                </c:pt>
                <c:pt idx="158">
                  <c:v>143.26935189556951</c:v>
                </c:pt>
                <c:pt idx="159">
                  <c:v>140.00316708127963</c:v>
                </c:pt>
                <c:pt idx="160">
                  <c:v>159.83340059000088</c:v>
                </c:pt>
                <c:pt idx="161">
                  <c:v>156.92106350767315</c:v>
                </c:pt>
                <c:pt idx="162">
                  <c:v>144.96599221168432</c:v>
                </c:pt>
                <c:pt idx="163">
                  <c:v>148.30588803068741</c:v>
                </c:pt>
                <c:pt idx="164">
                  <c:v>135.79121275852719</c:v>
                </c:pt>
                <c:pt idx="165">
                  <c:v>150.1781144461817</c:v>
                </c:pt>
                <c:pt idx="166">
                  <c:v>131.34327407308336</c:v>
                </c:pt>
                <c:pt idx="167">
                  <c:v>155.98059757726193</c:v>
                </c:pt>
                <c:pt idx="168">
                  <c:v>191.65615149990262</c:v>
                </c:pt>
                <c:pt idx="169">
                  <c:v>168.64744540105238</c:v>
                </c:pt>
                <c:pt idx="170">
                  <c:v>161.43302418545775</c:v>
                </c:pt>
                <c:pt idx="171">
                  <c:v>214.17759974717578</c:v>
                </c:pt>
                <c:pt idx="172">
                  <c:v>206.24702247275903</c:v>
                </c:pt>
                <c:pt idx="173">
                  <c:v>194.20401920907358</c:v>
                </c:pt>
                <c:pt idx="174">
                  <c:v>182.40732577758831</c:v>
                </c:pt>
                <c:pt idx="175">
                  <c:v>208.60916204607577</c:v>
                </c:pt>
                <c:pt idx="176">
                  <c:v>194.17745891369481</c:v>
                </c:pt>
                <c:pt idx="177">
                  <c:v>204.21657616733864</c:v>
                </c:pt>
                <c:pt idx="178">
                  <c:v>178.6365488428288</c:v>
                </c:pt>
                <c:pt idx="179">
                  <c:v>184.29082462550298</c:v>
                </c:pt>
                <c:pt idx="180">
                  <c:v>195.13801182654757</c:v>
                </c:pt>
                <c:pt idx="181">
                  <c:v>178.40034422143597</c:v>
                </c:pt>
                <c:pt idx="182">
                  <c:v>179.28570068220463</c:v>
                </c:pt>
                <c:pt idx="183">
                  <c:v>191.9015145506398</c:v>
                </c:pt>
                <c:pt idx="184">
                  <c:v>187.12331045377695</c:v>
                </c:pt>
                <c:pt idx="185">
                  <c:v>171.19580872794774</c:v>
                </c:pt>
                <c:pt idx="186">
                  <c:v>196.2634619021124</c:v>
                </c:pt>
                <c:pt idx="187">
                  <c:v>202.41873682719159</c:v>
                </c:pt>
                <c:pt idx="188">
                  <c:v>192.9405962425802</c:v>
                </c:pt>
                <c:pt idx="189">
                  <c:v>208.1429935935162</c:v>
                </c:pt>
                <c:pt idx="190">
                  <c:v>193.57632518837104</c:v>
                </c:pt>
                <c:pt idx="191">
                  <c:v>196.20923748072445</c:v>
                </c:pt>
                <c:pt idx="192">
                  <c:v>215.97951051881645</c:v>
                </c:pt>
                <c:pt idx="193">
                  <c:v>206.95790880494283</c:v>
                </c:pt>
                <c:pt idx="194">
                  <c:v>188.2401023218124</c:v>
                </c:pt>
                <c:pt idx="195">
                  <c:v>214.14882494030192</c:v>
                </c:pt>
                <c:pt idx="196">
                  <c:v>210.2549560668879</c:v>
                </c:pt>
                <c:pt idx="197">
                  <c:v>194.49161651330169</c:v>
                </c:pt>
                <c:pt idx="198">
                  <c:v>193.34633043674074</c:v>
                </c:pt>
                <c:pt idx="199">
                  <c:v>196.94773628675</c:v>
                </c:pt>
                <c:pt idx="200">
                  <c:v>167.47618336510001</c:v>
                </c:pt>
                <c:pt idx="201">
                  <c:v>174.17273366752789</c:v>
                </c:pt>
                <c:pt idx="202">
                  <c:v>213.69612964321379</c:v>
                </c:pt>
                <c:pt idx="203">
                  <c:v>186.15280139156599</c:v>
                </c:pt>
                <c:pt idx="204">
                  <c:v>194.97715376163376</c:v>
                </c:pt>
                <c:pt idx="205">
                  <c:v>213.10386706117256</c:v>
                </c:pt>
                <c:pt idx="206">
                  <c:v>207.74909245064541</c:v>
                </c:pt>
                <c:pt idx="207">
                  <c:v>203.63943394692743</c:v>
                </c:pt>
                <c:pt idx="208">
                  <c:v>204.19480875815447</c:v>
                </c:pt>
                <c:pt idx="209">
                  <c:v>188.72694523297895</c:v>
                </c:pt>
                <c:pt idx="210">
                  <c:v>205.16763088709899</c:v>
                </c:pt>
                <c:pt idx="211">
                  <c:v>204.90969267127315</c:v>
                </c:pt>
                <c:pt idx="212">
                  <c:v>200.13019491514387</c:v>
                </c:pt>
                <c:pt idx="213">
                  <c:v>209.18495597756331</c:v>
                </c:pt>
                <c:pt idx="214">
                  <c:v>192.17831935944795</c:v>
                </c:pt>
                <c:pt idx="215">
                  <c:v>195.63944915152564</c:v>
                </c:pt>
                <c:pt idx="216">
                  <c:v>199.75550603603492</c:v>
                </c:pt>
                <c:pt idx="217">
                  <c:v>189.64957379535932</c:v>
                </c:pt>
                <c:pt idx="218">
                  <c:v>201.11991015669415</c:v>
                </c:pt>
                <c:pt idx="219">
                  <c:v>194.47817437057918</c:v>
                </c:pt>
                <c:pt idx="220">
                  <c:v>195.21374424252795</c:v>
                </c:pt>
                <c:pt idx="221">
                  <c:v>201.87457348468288</c:v>
                </c:pt>
                <c:pt idx="222">
                  <c:v>188.3442236397037</c:v>
                </c:pt>
                <c:pt idx="223">
                  <c:v>204.39395718636507</c:v>
                </c:pt>
                <c:pt idx="224">
                  <c:v>198.74313001422797</c:v>
                </c:pt>
                <c:pt idx="225">
                  <c:v>203.97221887953586</c:v>
                </c:pt>
                <c:pt idx="226">
                  <c:v>198.61334252453733</c:v>
                </c:pt>
                <c:pt idx="227">
                  <c:v>195.76383208331461</c:v>
                </c:pt>
                <c:pt idx="228">
                  <c:v>191.08500007988209</c:v>
                </c:pt>
                <c:pt idx="229">
                  <c:v>183.59289173252282</c:v>
                </c:pt>
                <c:pt idx="230">
                  <c:v>196.20678022441979</c:v>
                </c:pt>
                <c:pt idx="231">
                  <c:v>191.85466209686692</c:v>
                </c:pt>
                <c:pt idx="232">
                  <c:v>190.10664761781939</c:v>
                </c:pt>
                <c:pt idx="233">
                  <c:v>187.81337136292356</c:v>
                </c:pt>
                <c:pt idx="234">
                  <c:v>184.79309537640958</c:v>
                </c:pt>
                <c:pt idx="235">
                  <c:v>189.70074896362885</c:v>
                </c:pt>
                <c:pt idx="236">
                  <c:v>185.31248272065545</c:v>
                </c:pt>
                <c:pt idx="237">
                  <c:v>178.83088644178306</c:v>
                </c:pt>
                <c:pt idx="238">
                  <c:v>183.9576680230301</c:v>
                </c:pt>
                <c:pt idx="239">
                  <c:v>189.32676102953886</c:v>
                </c:pt>
                <c:pt idx="240">
                  <c:v>189.00533909962957</c:v>
                </c:pt>
                <c:pt idx="241">
                  <c:v>196.82944550964064</c:v>
                </c:pt>
                <c:pt idx="242">
                  <c:v>194.47338136873043</c:v>
                </c:pt>
                <c:pt idx="243">
                  <c:v>199.88617278556353</c:v>
                </c:pt>
                <c:pt idx="244">
                  <c:v>205.72820641416274</c:v>
                </c:pt>
                <c:pt idx="245">
                  <c:v>191.15242090522952</c:v>
                </c:pt>
                <c:pt idx="246">
                  <c:v>194.42887088915705</c:v>
                </c:pt>
                <c:pt idx="247">
                  <c:v>194.15561567701576</c:v>
                </c:pt>
                <c:pt idx="248">
                  <c:v>195.22175633349138</c:v>
                </c:pt>
                <c:pt idx="249">
                  <c:v>205.20626746528279</c:v>
                </c:pt>
                <c:pt idx="250">
                  <c:v>217.73823761398234</c:v>
                </c:pt>
                <c:pt idx="251">
                  <c:v>198.96808984917183</c:v>
                </c:pt>
                <c:pt idx="252">
                  <c:v>199.33022098834445</c:v>
                </c:pt>
                <c:pt idx="253">
                  <c:v>196.97038455115685</c:v>
                </c:pt>
                <c:pt idx="254">
                  <c:v>209.89494876530023</c:v>
                </c:pt>
                <c:pt idx="255">
                  <c:v>223.65593253593832</c:v>
                </c:pt>
                <c:pt idx="256">
                  <c:v>203.88594770271132</c:v>
                </c:pt>
                <c:pt idx="257">
                  <c:v>201.19930538933178</c:v>
                </c:pt>
                <c:pt idx="258">
                  <c:v>210.59272105583025</c:v>
                </c:pt>
                <c:pt idx="259">
                  <c:v>212.02987368829594</c:v>
                </c:pt>
                <c:pt idx="260">
                  <c:v>206.41278091511802</c:v>
                </c:pt>
                <c:pt idx="261">
                  <c:v>203.48609886073987</c:v>
                </c:pt>
                <c:pt idx="262">
                  <c:v>198.0483739276558</c:v>
                </c:pt>
                <c:pt idx="263">
                  <c:v>206.23119630466155</c:v>
                </c:pt>
                <c:pt idx="264">
                  <c:v>215.95481207202428</c:v>
                </c:pt>
                <c:pt idx="265">
                  <c:v>227.54817173273094</c:v>
                </c:pt>
                <c:pt idx="266">
                  <c:v>216.66661665467831</c:v>
                </c:pt>
                <c:pt idx="267">
                  <c:v>219.44324851508364</c:v>
                </c:pt>
                <c:pt idx="268">
                  <c:v>217.36298087985222</c:v>
                </c:pt>
                <c:pt idx="269">
                  <c:v>230.85914368529004</c:v>
                </c:pt>
                <c:pt idx="270">
                  <c:v>228.33258754704156</c:v>
                </c:pt>
                <c:pt idx="271">
                  <c:v>231.03895092327826</c:v>
                </c:pt>
                <c:pt idx="272">
                  <c:v>221.45222819409156</c:v>
                </c:pt>
                <c:pt idx="273">
                  <c:v>230.40656307847891</c:v>
                </c:pt>
                <c:pt idx="274">
                  <c:v>245.10641193227329</c:v>
                </c:pt>
                <c:pt idx="275">
                  <c:v>228.62146035975474</c:v>
                </c:pt>
                <c:pt idx="276">
                  <c:v>222.43451870758599</c:v>
                </c:pt>
                <c:pt idx="277">
                  <c:v>227.14040657754867</c:v>
                </c:pt>
                <c:pt idx="278">
                  <c:v>209.81808669923126</c:v>
                </c:pt>
                <c:pt idx="279">
                  <c:v>217.95402725439408</c:v>
                </c:pt>
                <c:pt idx="280">
                  <c:v>222.74881806491899</c:v>
                </c:pt>
                <c:pt idx="281">
                  <c:v>213.14440016967296</c:v>
                </c:pt>
                <c:pt idx="282">
                  <c:v>210.7849291442721</c:v>
                </c:pt>
                <c:pt idx="283">
                  <c:v>221.46023316124914</c:v>
                </c:pt>
                <c:pt idx="284">
                  <c:v>223.43274252608933</c:v>
                </c:pt>
                <c:pt idx="285">
                  <c:v>221.40535512523951</c:v>
                </c:pt>
                <c:pt idx="286">
                  <c:v>195.2258467007878</c:v>
                </c:pt>
                <c:pt idx="287">
                  <c:v>220.47123081937926</c:v>
                </c:pt>
                <c:pt idx="288">
                  <c:v>206.76147032047527</c:v>
                </c:pt>
                <c:pt idx="289">
                  <c:v>229.79112207312957</c:v>
                </c:pt>
                <c:pt idx="290">
                  <c:v>218.02670280630076</c:v>
                </c:pt>
                <c:pt idx="291">
                  <c:v>213.52442740328598</c:v>
                </c:pt>
                <c:pt idx="292">
                  <c:v>227.23536698390859</c:v>
                </c:pt>
                <c:pt idx="293">
                  <c:v>217.06672424637767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D-4CE9-A1F5-FE2163A8328C}"/>
            </c:ext>
          </c:extLst>
        </c:ser>
        <c:ser>
          <c:idx val="2"/>
          <c:order val="2"/>
          <c:marker>
            <c:symbol val="none"/>
          </c:marker>
          <c:cat>
            <c:numRef>
              <c:f>Corr고정비중_m!$B$65:$B$358</c:f>
              <c:numCache>
                <c:formatCode>m/d/yyyy</c:formatCode>
                <c:ptCount val="294"/>
                <c:pt idx="0">
                  <c:v>34696</c:v>
                </c:pt>
                <c:pt idx="1">
                  <c:v>34727</c:v>
                </c:pt>
                <c:pt idx="2">
                  <c:v>34758</c:v>
                </c:pt>
                <c:pt idx="3">
                  <c:v>34789</c:v>
                </c:pt>
                <c:pt idx="4">
                  <c:v>34818</c:v>
                </c:pt>
                <c:pt idx="5">
                  <c:v>34850</c:v>
                </c:pt>
                <c:pt idx="6">
                  <c:v>34880</c:v>
                </c:pt>
                <c:pt idx="7">
                  <c:v>34911</c:v>
                </c:pt>
                <c:pt idx="8">
                  <c:v>34942</c:v>
                </c:pt>
                <c:pt idx="9">
                  <c:v>34972</c:v>
                </c:pt>
                <c:pt idx="10">
                  <c:v>35003</c:v>
                </c:pt>
                <c:pt idx="11">
                  <c:v>35033</c:v>
                </c:pt>
                <c:pt idx="12">
                  <c:v>35060</c:v>
                </c:pt>
                <c:pt idx="13">
                  <c:v>35095</c:v>
                </c:pt>
                <c:pt idx="14">
                  <c:v>35124</c:v>
                </c:pt>
                <c:pt idx="15">
                  <c:v>35154</c:v>
                </c:pt>
                <c:pt idx="16">
                  <c:v>35185</c:v>
                </c:pt>
                <c:pt idx="17">
                  <c:v>35216</c:v>
                </c:pt>
                <c:pt idx="18">
                  <c:v>35245</c:v>
                </c:pt>
                <c:pt idx="19">
                  <c:v>35277</c:v>
                </c:pt>
                <c:pt idx="20">
                  <c:v>35308</c:v>
                </c:pt>
                <c:pt idx="21">
                  <c:v>35338</c:v>
                </c:pt>
                <c:pt idx="22">
                  <c:v>35369</c:v>
                </c:pt>
                <c:pt idx="23">
                  <c:v>35399</c:v>
                </c:pt>
                <c:pt idx="24">
                  <c:v>35426</c:v>
                </c:pt>
                <c:pt idx="25">
                  <c:v>35461</c:v>
                </c:pt>
                <c:pt idx="26">
                  <c:v>35489</c:v>
                </c:pt>
                <c:pt idx="27">
                  <c:v>35520</c:v>
                </c:pt>
                <c:pt idx="28">
                  <c:v>35550</c:v>
                </c:pt>
                <c:pt idx="29">
                  <c:v>35581</c:v>
                </c:pt>
                <c:pt idx="30">
                  <c:v>35611</c:v>
                </c:pt>
                <c:pt idx="31">
                  <c:v>35642</c:v>
                </c:pt>
                <c:pt idx="32">
                  <c:v>35672</c:v>
                </c:pt>
                <c:pt idx="33">
                  <c:v>35703</c:v>
                </c:pt>
                <c:pt idx="34">
                  <c:v>35734</c:v>
                </c:pt>
                <c:pt idx="35">
                  <c:v>35763</c:v>
                </c:pt>
                <c:pt idx="36">
                  <c:v>35791</c:v>
                </c:pt>
                <c:pt idx="37">
                  <c:v>35826</c:v>
                </c:pt>
                <c:pt idx="38">
                  <c:v>35854</c:v>
                </c:pt>
                <c:pt idx="39">
                  <c:v>35885</c:v>
                </c:pt>
                <c:pt idx="40">
                  <c:v>35915</c:v>
                </c:pt>
                <c:pt idx="41">
                  <c:v>35945</c:v>
                </c:pt>
                <c:pt idx="42">
                  <c:v>35976</c:v>
                </c:pt>
                <c:pt idx="43">
                  <c:v>36007</c:v>
                </c:pt>
                <c:pt idx="44">
                  <c:v>36038</c:v>
                </c:pt>
                <c:pt idx="45">
                  <c:v>36068</c:v>
                </c:pt>
                <c:pt idx="46">
                  <c:v>36099</c:v>
                </c:pt>
                <c:pt idx="47">
                  <c:v>36129</c:v>
                </c:pt>
                <c:pt idx="48">
                  <c:v>36157</c:v>
                </c:pt>
                <c:pt idx="49">
                  <c:v>36189</c:v>
                </c:pt>
                <c:pt idx="50">
                  <c:v>36217</c:v>
                </c:pt>
                <c:pt idx="51">
                  <c:v>36250</c:v>
                </c:pt>
                <c:pt idx="52">
                  <c:v>36280</c:v>
                </c:pt>
                <c:pt idx="53">
                  <c:v>36311</c:v>
                </c:pt>
                <c:pt idx="54">
                  <c:v>36341</c:v>
                </c:pt>
                <c:pt idx="55">
                  <c:v>36371</c:v>
                </c:pt>
                <c:pt idx="56">
                  <c:v>36403</c:v>
                </c:pt>
                <c:pt idx="57">
                  <c:v>36433</c:v>
                </c:pt>
                <c:pt idx="58">
                  <c:v>36462</c:v>
                </c:pt>
                <c:pt idx="59">
                  <c:v>36494</c:v>
                </c:pt>
                <c:pt idx="60">
                  <c:v>36522</c:v>
                </c:pt>
                <c:pt idx="61">
                  <c:v>36556</c:v>
                </c:pt>
                <c:pt idx="62">
                  <c:v>36585</c:v>
                </c:pt>
                <c:pt idx="63">
                  <c:v>36616</c:v>
                </c:pt>
                <c:pt idx="64">
                  <c:v>36644</c:v>
                </c:pt>
                <c:pt idx="65">
                  <c:v>36677</c:v>
                </c:pt>
                <c:pt idx="66">
                  <c:v>36707</c:v>
                </c:pt>
                <c:pt idx="67">
                  <c:v>36738</c:v>
                </c:pt>
                <c:pt idx="68">
                  <c:v>36769</c:v>
                </c:pt>
                <c:pt idx="69">
                  <c:v>36798</c:v>
                </c:pt>
                <c:pt idx="70">
                  <c:v>36830</c:v>
                </c:pt>
                <c:pt idx="71">
                  <c:v>36860</c:v>
                </c:pt>
                <c:pt idx="72">
                  <c:v>36886</c:v>
                </c:pt>
                <c:pt idx="73">
                  <c:v>36922</c:v>
                </c:pt>
                <c:pt idx="74">
                  <c:v>36950</c:v>
                </c:pt>
                <c:pt idx="75">
                  <c:v>36980</c:v>
                </c:pt>
                <c:pt idx="76">
                  <c:v>37011</c:v>
                </c:pt>
                <c:pt idx="77">
                  <c:v>37042</c:v>
                </c:pt>
                <c:pt idx="78">
                  <c:v>37071</c:v>
                </c:pt>
                <c:pt idx="79">
                  <c:v>37103</c:v>
                </c:pt>
                <c:pt idx="80">
                  <c:v>37134</c:v>
                </c:pt>
                <c:pt idx="81">
                  <c:v>37162</c:v>
                </c:pt>
                <c:pt idx="82">
                  <c:v>37195</c:v>
                </c:pt>
                <c:pt idx="83">
                  <c:v>37225</c:v>
                </c:pt>
                <c:pt idx="84">
                  <c:v>37253</c:v>
                </c:pt>
                <c:pt idx="85">
                  <c:v>37287</c:v>
                </c:pt>
                <c:pt idx="86">
                  <c:v>37315</c:v>
                </c:pt>
                <c:pt idx="87">
                  <c:v>37344</c:v>
                </c:pt>
                <c:pt idx="88">
                  <c:v>37376</c:v>
                </c:pt>
                <c:pt idx="89">
                  <c:v>37407</c:v>
                </c:pt>
                <c:pt idx="90">
                  <c:v>37435</c:v>
                </c:pt>
                <c:pt idx="91">
                  <c:v>37468</c:v>
                </c:pt>
                <c:pt idx="92">
                  <c:v>37498</c:v>
                </c:pt>
                <c:pt idx="93">
                  <c:v>37529</c:v>
                </c:pt>
                <c:pt idx="94">
                  <c:v>37560</c:v>
                </c:pt>
                <c:pt idx="95">
                  <c:v>37589</c:v>
                </c:pt>
                <c:pt idx="96">
                  <c:v>37620</c:v>
                </c:pt>
                <c:pt idx="97">
                  <c:v>37651</c:v>
                </c:pt>
                <c:pt idx="98">
                  <c:v>37680</c:v>
                </c:pt>
                <c:pt idx="99">
                  <c:v>37711</c:v>
                </c:pt>
                <c:pt idx="100">
                  <c:v>37741</c:v>
                </c:pt>
                <c:pt idx="101">
                  <c:v>37771</c:v>
                </c:pt>
                <c:pt idx="102">
                  <c:v>37802</c:v>
                </c:pt>
                <c:pt idx="103">
                  <c:v>37833</c:v>
                </c:pt>
                <c:pt idx="104">
                  <c:v>37862</c:v>
                </c:pt>
                <c:pt idx="105">
                  <c:v>37894</c:v>
                </c:pt>
                <c:pt idx="106">
                  <c:v>37925</c:v>
                </c:pt>
                <c:pt idx="107">
                  <c:v>37953</c:v>
                </c:pt>
                <c:pt idx="108">
                  <c:v>37985</c:v>
                </c:pt>
                <c:pt idx="109">
                  <c:v>38016</c:v>
                </c:pt>
                <c:pt idx="110">
                  <c:v>38044</c:v>
                </c:pt>
                <c:pt idx="111">
                  <c:v>38077</c:v>
                </c:pt>
                <c:pt idx="112">
                  <c:v>38107</c:v>
                </c:pt>
                <c:pt idx="113">
                  <c:v>38138</c:v>
                </c:pt>
                <c:pt idx="114">
                  <c:v>38168</c:v>
                </c:pt>
                <c:pt idx="115">
                  <c:v>38198</c:v>
                </c:pt>
                <c:pt idx="116">
                  <c:v>38230</c:v>
                </c:pt>
                <c:pt idx="117">
                  <c:v>38260</c:v>
                </c:pt>
                <c:pt idx="118">
                  <c:v>38289</c:v>
                </c:pt>
                <c:pt idx="119">
                  <c:v>38321</c:v>
                </c:pt>
                <c:pt idx="120">
                  <c:v>38351</c:v>
                </c:pt>
                <c:pt idx="121">
                  <c:v>38383</c:v>
                </c:pt>
                <c:pt idx="122">
                  <c:v>38411</c:v>
                </c:pt>
                <c:pt idx="123">
                  <c:v>38442</c:v>
                </c:pt>
                <c:pt idx="124">
                  <c:v>38471</c:v>
                </c:pt>
                <c:pt idx="125">
                  <c:v>38503</c:v>
                </c:pt>
                <c:pt idx="126">
                  <c:v>38533</c:v>
                </c:pt>
                <c:pt idx="127">
                  <c:v>38562</c:v>
                </c:pt>
                <c:pt idx="128">
                  <c:v>38595</c:v>
                </c:pt>
                <c:pt idx="129">
                  <c:v>38625</c:v>
                </c:pt>
                <c:pt idx="130">
                  <c:v>38656</c:v>
                </c:pt>
                <c:pt idx="131">
                  <c:v>38686</c:v>
                </c:pt>
                <c:pt idx="132">
                  <c:v>38715</c:v>
                </c:pt>
                <c:pt idx="133">
                  <c:v>38748</c:v>
                </c:pt>
                <c:pt idx="134">
                  <c:v>38776</c:v>
                </c:pt>
                <c:pt idx="135">
                  <c:v>38807</c:v>
                </c:pt>
                <c:pt idx="136">
                  <c:v>38835</c:v>
                </c:pt>
                <c:pt idx="137">
                  <c:v>38867</c:v>
                </c:pt>
                <c:pt idx="138">
                  <c:v>38898</c:v>
                </c:pt>
                <c:pt idx="139">
                  <c:v>38929</c:v>
                </c:pt>
                <c:pt idx="140">
                  <c:v>38960</c:v>
                </c:pt>
                <c:pt idx="141">
                  <c:v>38989</c:v>
                </c:pt>
                <c:pt idx="142">
                  <c:v>39021</c:v>
                </c:pt>
                <c:pt idx="143">
                  <c:v>39051</c:v>
                </c:pt>
                <c:pt idx="144">
                  <c:v>39079</c:v>
                </c:pt>
                <c:pt idx="145">
                  <c:v>39113</c:v>
                </c:pt>
                <c:pt idx="146">
                  <c:v>39141</c:v>
                </c:pt>
                <c:pt idx="147">
                  <c:v>39171</c:v>
                </c:pt>
                <c:pt idx="148">
                  <c:v>39202</c:v>
                </c:pt>
                <c:pt idx="149">
                  <c:v>39233</c:v>
                </c:pt>
                <c:pt idx="150">
                  <c:v>39262</c:v>
                </c:pt>
                <c:pt idx="151">
                  <c:v>39294</c:v>
                </c:pt>
                <c:pt idx="152">
                  <c:v>39325</c:v>
                </c:pt>
                <c:pt idx="153">
                  <c:v>39353</c:v>
                </c:pt>
                <c:pt idx="154">
                  <c:v>39386</c:v>
                </c:pt>
                <c:pt idx="155">
                  <c:v>39416</c:v>
                </c:pt>
                <c:pt idx="156">
                  <c:v>39444</c:v>
                </c:pt>
                <c:pt idx="157">
                  <c:v>39478</c:v>
                </c:pt>
                <c:pt idx="158">
                  <c:v>39507</c:v>
                </c:pt>
                <c:pt idx="159">
                  <c:v>39538</c:v>
                </c:pt>
                <c:pt idx="160">
                  <c:v>39568</c:v>
                </c:pt>
                <c:pt idx="161">
                  <c:v>39598</c:v>
                </c:pt>
                <c:pt idx="162">
                  <c:v>39629</c:v>
                </c:pt>
                <c:pt idx="163">
                  <c:v>39660</c:v>
                </c:pt>
                <c:pt idx="164">
                  <c:v>39689</c:v>
                </c:pt>
                <c:pt idx="165">
                  <c:v>39721</c:v>
                </c:pt>
                <c:pt idx="166">
                  <c:v>39752</c:v>
                </c:pt>
                <c:pt idx="167">
                  <c:v>39780</c:v>
                </c:pt>
                <c:pt idx="168">
                  <c:v>39812</c:v>
                </c:pt>
                <c:pt idx="169">
                  <c:v>39843</c:v>
                </c:pt>
                <c:pt idx="170">
                  <c:v>39871</c:v>
                </c:pt>
                <c:pt idx="171">
                  <c:v>39903</c:v>
                </c:pt>
                <c:pt idx="172">
                  <c:v>39933</c:v>
                </c:pt>
                <c:pt idx="173">
                  <c:v>39962</c:v>
                </c:pt>
                <c:pt idx="174">
                  <c:v>39994</c:v>
                </c:pt>
                <c:pt idx="175">
                  <c:v>40025</c:v>
                </c:pt>
                <c:pt idx="176">
                  <c:v>40056</c:v>
                </c:pt>
                <c:pt idx="177">
                  <c:v>40086</c:v>
                </c:pt>
                <c:pt idx="178">
                  <c:v>40116</c:v>
                </c:pt>
                <c:pt idx="179">
                  <c:v>40147</c:v>
                </c:pt>
                <c:pt idx="180">
                  <c:v>40177</c:v>
                </c:pt>
                <c:pt idx="181">
                  <c:v>40207</c:v>
                </c:pt>
                <c:pt idx="182">
                  <c:v>40235</c:v>
                </c:pt>
                <c:pt idx="183">
                  <c:v>40268</c:v>
                </c:pt>
                <c:pt idx="184">
                  <c:v>40298</c:v>
                </c:pt>
                <c:pt idx="185">
                  <c:v>40329</c:v>
                </c:pt>
                <c:pt idx="186">
                  <c:v>40359</c:v>
                </c:pt>
                <c:pt idx="187">
                  <c:v>40389</c:v>
                </c:pt>
                <c:pt idx="188">
                  <c:v>40421</c:v>
                </c:pt>
                <c:pt idx="189">
                  <c:v>40451</c:v>
                </c:pt>
                <c:pt idx="190">
                  <c:v>40480</c:v>
                </c:pt>
                <c:pt idx="191">
                  <c:v>40512</c:v>
                </c:pt>
                <c:pt idx="192">
                  <c:v>40542</c:v>
                </c:pt>
                <c:pt idx="193">
                  <c:v>40574</c:v>
                </c:pt>
                <c:pt idx="194">
                  <c:v>40602</c:v>
                </c:pt>
                <c:pt idx="195">
                  <c:v>40633</c:v>
                </c:pt>
                <c:pt idx="196">
                  <c:v>40662</c:v>
                </c:pt>
                <c:pt idx="197">
                  <c:v>40694</c:v>
                </c:pt>
                <c:pt idx="198">
                  <c:v>40724</c:v>
                </c:pt>
                <c:pt idx="199">
                  <c:v>40753</c:v>
                </c:pt>
                <c:pt idx="200">
                  <c:v>40786</c:v>
                </c:pt>
                <c:pt idx="201">
                  <c:v>40816</c:v>
                </c:pt>
                <c:pt idx="202">
                  <c:v>40847</c:v>
                </c:pt>
                <c:pt idx="203">
                  <c:v>40877</c:v>
                </c:pt>
                <c:pt idx="204">
                  <c:v>40906</c:v>
                </c:pt>
                <c:pt idx="205">
                  <c:v>40939</c:v>
                </c:pt>
                <c:pt idx="206">
                  <c:v>40968</c:v>
                </c:pt>
                <c:pt idx="207">
                  <c:v>40998</c:v>
                </c:pt>
                <c:pt idx="208">
                  <c:v>41029</c:v>
                </c:pt>
                <c:pt idx="209">
                  <c:v>41060</c:v>
                </c:pt>
                <c:pt idx="210">
                  <c:v>41089</c:v>
                </c:pt>
                <c:pt idx="211">
                  <c:v>41121</c:v>
                </c:pt>
                <c:pt idx="212">
                  <c:v>41152</c:v>
                </c:pt>
                <c:pt idx="213">
                  <c:v>41180</c:v>
                </c:pt>
                <c:pt idx="214">
                  <c:v>41213</c:v>
                </c:pt>
                <c:pt idx="215">
                  <c:v>41243</c:v>
                </c:pt>
                <c:pt idx="216">
                  <c:v>41271</c:v>
                </c:pt>
                <c:pt idx="217">
                  <c:v>41305</c:v>
                </c:pt>
                <c:pt idx="218">
                  <c:v>41333</c:v>
                </c:pt>
                <c:pt idx="219">
                  <c:v>41362</c:v>
                </c:pt>
                <c:pt idx="220">
                  <c:v>41394</c:v>
                </c:pt>
                <c:pt idx="221">
                  <c:v>41425</c:v>
                </c:pt>
                <c:pt idx="222">
                  <c:v>41453</c:v>
                </c:pt>
                <c:pt idx="223">
                  <c:v>41486</c:v>
                </c:pt>
                <c:pt idx="224">
                  <c:v>41516</c:v>
                </c:pt>
                <c:pt idx="225">
                  <c:v>41547</c:v>
                </c:pt>
                <c:pt idx="226">
                  <c:v>41578</c:v>
                </c:pt>
                <c:pt idx="227">
                  <c:v>41607</c:v>
                </c:pt>
                <c:pt idx="228">
                  <c:v>41638</c:v>
                </c:pt>
                <c:pt idx="229">
                  <c:v>41668</c:v>
                </c:pt>
                <c:pt idx="230">
                  <c:v>41698</c:v>
                </c:pt>
                <c:pt idx="231">
                  <c:v>41729</c:v>
                </c:pt>
                <c:pt idx="232">
                  <c:v>41759</c:v>
                </c:pt>
                <c:pt idx="233">
                  <c:v>41789</c:v>
                </c:pt>
                <c:pt idx="234">
                  <c:v>41820</c:v>
                </c:pt>
                <c:pt idx="235">
                  <c:v>41851</c:v>
                </c:pt>
                <c:pt idx="236">
                  <c:v>41880</c:v>
                </c:pt>
                <c:pt idx="237">
                  <c:v>41912</c:v>
                </c:pt>
                <c:pt idx="238">
                  <c:v>41943</c:v>
                </c:pt>
                <c:pt idx="239">
                  <c:v>41971</c:v>
                </c:pt>
                <c:pt idx="240">
                  <c:v>42003</c:v>
                </c:pt>
                <c:pt idx="241">
                  <c:v>42034</c:v>
                </c:pt>
                <c:pt idx="242">
                  <c:v>42062</c:v>
                </c:pt>
                <c:pt idx="243">
                  <c:v>42094</c:v>
                </c:pt>
                <c:pt idx="244">
                  <c:v>42124</c:v>
                </c:pt>
                <c:pt idx="245">
                  <c:v>42153</c:v>
                </c:pt>
                <c:pt idx="246">
                  <c:v>42185</c:v>
                </c:pt>
                <c:pt idx="247">
                  <c:v>42216</c:v>
                </c:pt>
                <c:pt idx="248">
                  <c:v>42247</c:v>
                </c:pt>
                <c:pt idx="249">
                  <c:v>42277</c:v>
                </c:pt>
                <c:pt idx="250">
                  <c:v>42307</c:v>
                </c:pt>
                <c:pt idx="251">
                  <c:v>42338</c:v>
                </c:pt>
                <c:pt idx="252">
                  <c:v>42368</c:v>
                </c:pt>
                <c:pt idx="253">
                  <c:v>42398</c:v>
                </c:pt>
                <c:pt idx="254">
                  <c:v>42429</c:v>
                </c:pt>
                <c:pt idx="255">
                  <c:v>42460</c:v>
                </c:pt>
                <c:pt idx="256">
                  <c:v>42489</c:v>
                </c:pt>
                <c:pt idx="257">
                  <c:v>42521</c:v>
                </c:pt>
                <c:pt idx="258">
                  <c:v>42551</c:v>
                </c:pt>
                <c:pt idx="259">
                  <c:v>42580</c:v>
                </c:pt>
                <c:pt idx="260">
                  <c:v>42613</c:v>
                </c:pt>
                <c:pt idx="261">
                  <c:v>42643</c:v>
                </c:pt>
                <c:pt idx="262">
                  <c:v>42674</c:v>
                </c:pt>
                <c:pt idx="263">
                  <c:v>42704</c:v>
                </c:pt>
                <c:pt idx="264">
                  <c:v>42733</c:v>
                </c:pt>
                <c:pt idx="265">
                  <c:v>42766</c:v>
                </c:pt>
                <c:pt idx="266">
                  <c:v>42794</c:v>
                </c:pt>
                <c:pt idx="267">
                  <c:v>42825</c:v>
                </c:pt>
                <c:pt idx="268">
                  <c:v>42853</c:v>
                </c:pt>
                <c:pt idx="269">
                  <c:v>42886</c:v>
                </c:pt>
                <c:pt idx="270">
                  <c:v>42916</c:v>
                </c:pt>
                <c:pt idx="271">
                  <c:v>42947</c:v>
                </c:pt>
                <c:pt idx="272">
                  <c:v>42978</c:v>
                </c:pt>
                <c:pt idx="273">
                  <c:v>43007</c:v>
                </c:pt>
                <c:pt idx="274">
                  <c:v>43039</c:v>
                </c:pt>
                <c:pt idx="275">
                  <c:v>43069</c:v>
                </c:pt>
                <c:pt idx="276">
                  <c:v>43097</c:v>
                </c:pt>
                <c:pt idx="277">
                  <c:v>43131</c:v>
                </c:pt>
                <c:pt idx="278">
                  <c:v>43159</c:v>
                </c:pt>
                <c:pt idx="279">
                  <c:v>43189</c:v>
                </c:pt>
                <c:pt idx="280">
                  <c:v>43220</c:v>
                </c:pt>
                <c:pt idx="281">
                  <c:v>43251</c:v>
                </c:pt>
                <c:pt idx="282">
                  <c:v>43280</c:v>
                </c:pt>
                <c:pt idx="283">
                  <c:v>43312</c:v>
                </c:pt>
                <c:pt idx="284">
                  <c:v>43343</c:v>
                </c:pt>
                <c:pt idx="285">
                  <c:v>43371</c:v>
                </c:pt>
                <c:pt idx="286">
                  <c:v>43404</c:v>
                </c:pt>
                <c:pt idx="287">
                  <c:v>43434</c:v>
                </c:pt>
                <c:pt idx="288">
                  <c:v>43462</c:v>
                </c:pt>
                <c:pt idx="289">
                  <c:v>43496</c:v>
                </c:pt>
                <c:pt idx="290">
                  <c:v>43524</c:v>
                </c:pt>
                <c:pt idx="291">
                  <c:v>43553</c:v>
                </c:pt>
                <c:pt idx="292">
                  <c:v>43585</c:v>
                </c:pt>
                <c:pt idx="293">
                  <c:v>43598</c:v>
                </c:pt>
              </c:numCache>
            </c:numRef>
          </c:cat>
          <c:val>
            <c:numRef>
              <c:f>Corr고정비중_m!$Z$65:$Z$358</c:f>
              <c:numCache>
                <c:formatCode>#,##0.00_ ;[Red]\-#,##0.00\ </c:formatCode>
                <c:ptCount val="294"/>
                <c:pt idx="1">
                  <c:v>49.773273113008649</c:v>
                </c:pt>
                <c:pt idx="2">
                  <c:v>47.691709011030945</c:v>
                </c:pt>
                <c:pt idx="3">
                  <c:v>45.213255520779491</c:v>
                </c:pt>
                <c:pt idx="4">
                  <c:v>46.412721426329654</c:v>
                </c:pt>
                <c:pt idx="5">
                  <c:v>46.219949017900127</c:v>
                </c:pt>
                <c:pt idx="6">
                  <c:v>45.783356126541285</c:v>
                </c:pt>
                <c:pt idx="7">
                  <c:v>46.135627194416514</c:v>
                </c:pt>
                <c:pt idx="8">
                  <c:v>49.917186699915419</c:v>
                </c:pt>
                <c:pt idx="9">
                  <c:v>47.173802067829577</c:v>
                </c:pt>
                <c:pt idx="10">
                  <c:v>49.440032944182931</c:v>
                </c:pt>
                <c:pt idx="11">
                  <c:v>50.475857510994835</c:v>
                </c:pt>
                <c:pt idx="12">
                  <c:v>48.977974825872067</c:v>
                </c:pt>
                <c:pt idx="13">
                  <c:v>49.187481288020408</c:v>
                </c:pt>
                <c:pt idx="14">
                  <c:v>47.898408774513094</c:v>
                </c:pt>
                <c:pt idx="15">
                  <c:v>47.782952206008517</c:v>
                </c:pt>
                <c:pt idx="16">
                  <c:v>47.78384576949265</c:v>
                </c:pt>
                <c:pt idx="17">
                  <c:v>52.252809349385394</c:v>
                </c:pt>
                <c:pt idx="18">
                  <c:v>52.010000928590152</c:v>
                </c:pt>
                <c:pt idx="19">
                  <c:v>48.636810643771931</c:v>
                </c:pt>
                <c:pt idx="20">
                  <c:v>49.137796294080147</c:v>
                </c:pt>
                <c:pt idx="21">
                  <c:v>47.773214868187793</c:v>
                </c:pt>
                <c:pt idx="22">
                  <c:v>48.615285259665981</c:v>
                </c:pt>
                <c:pt idx="23">
                  <c:v>46.816330745196524</c:v>
                </c:pt>
                <c:pt idx="24">
                  <c:v>47.785408249762931</c:v>
                </c:pt>
                <c:pt idx="25">
                  <c:v>46.504427016660856</c:v>
                </c:pt>
                <c:pt idx="26">
                  <c:v>47.181788350817911</c:v>
                </c:pt>
                <c:pt idx="27">
                  <c:v>49.924030464339083</c:v>
                </c:pt>
                <c:pt idx="28">
                  <c:v>47.560217109346084</c:v>
                </c:pt>
                <c:pt idx="29">
                  <c:v>48.778937593553231</c:v>
                </c:pt>
                <c:pt idx="30">
                  <c:v>50.773101334878149</c:v>
                </c:pt>
                <c:pt idx="31">
                  <c:v>51.443051396133264</c:v>
                </c:pt>
                <c:pt idx="32">
                  <c:v>51.611709093964869</c:v>
                </c:pt>
                <c:pt idx="33">
                  <c:v>51.887198874391672</c:v>
                </c:pt>
                <c:pt idx="34">
                  <c:v>55.100143381162702</c:v>
                </c:pt>
                <c:pt idx="35">
                  <c:v>64.638976703616578</c:v>
                </c:pt>
                <c:pt idx="36">
                  <c:v>84.045502000271767</c:v>
                </c:pt>
                <c:pt idx="37">
                  <c:v>73.11237522644555</c:v>
                </c:pt>
                <c:pt idx="38">
                  <c:v>96.668850461723466</c:v>
                </c:pt>
                <c:pt idx="39">
                  <c:v>63.665545219268417</c:v>
                </c:pt>
                <c:pt idx="40">
                  <c:v>67.013347175683862</c:v>
                </c:pt>
                <c:pt idx="41">
                  <c:v>72.556007407955946</c:v>
                </c:pt>
                <c:pt idx="42">
                  <c:v>59.709547983596067</c:v>
                </c:pt>
                <c:pt idx="43">
                  <c:v>45.270742601569083</c:v>
                </c:pt>
                <c:pt idx="44">
                  <c:v>64.528267066131491</c:v>
                </c:pt>
                <c:pt idx="45">
                  <c:v>61.162302953394764</c:v>
                </c:pt>
                <c:pt idx="46">
                  <c:v>54.24833745182751</c:v>
                </c:pt>
                <c:pt idx="47">
                  <c:v>59.983852693952343</c:v>
                </c:pt>
                <c:pt idx="48">
                  <c:v>62.825218169326746</c:v>
                </c:pt>
                <c:pt idx="49">
                  <c:v>69.434794338363176</c:v>
                </c:pt>
                <c:pt idx="50">
                  <c:v>77.622622700585154</c:v>
                </c:pt>
                <c:pt idx="51">
                  <c:v>72.312852675224306</c:v>
                </c:pt>
                <c:pt idx="52">
                  <c:v>72.951349457719232</c:v>
                </c:pt>
                <c:pt idx="53">
                  <c:v>86.07495941563576</c:v>
                </c:pt>
                <c:pt idx="54">
                  <c:v>80.490086623768988</c:v>
                </c:pt>
                <c:pt idx="55">
                  <c:v>99.874170198416891</c:v>
                </c:pt>
                <c:pt idx="56">
                  <c:v>98.436939897271415</c:v>
                </c:pt>
                <c:pt idx="57">
                  <c:v>104.17814733290018</c:v>
                </c:pt>
                <c:pt idx="58">
                  <c:v>93.253903582916209</c:v>
                </c:pt>
                <c:pt idx="59">
                  <c:v>88.178622304303985</c:v>
                </c:pt>
                <c:pt idx="60">
                  <c:v>98.515923465427022</c:v>
                </c:pt>
                <c:pt idx="61">
                  <c:v>101.58586894470365</c:v>
                </c:pt>
                <c:pt idx="62">
                  <c:v>100.16260495528887</c:v>
                </c:pt>
                <c:pt idx="63">
                  <c:v>89.132069781146214</c:v>
                </c:pt>
                <c:pt idx="64">
                  <c:v>93.83782312884567</c:v>
                </c:pt>
                <c:pt idx="65">
                  <c:v>90.276535929192463</c:v>
                </c:pt>
                <c:pt idx="66">
                  <c:v>86.456182153772431</c:v>
                </c:pt>
                <c:pt idx="67">
                  <c:v>94.062122423894166</c:v>
                </c:pt>
                <c:pt idx="68">
                  <c:v>86.272868909895379</c:v>
                </c:pt>
                <c:pt idx="69">
                  <c:v>86.62444861582712</c:v>
                </c:pt>
                <c:pt idx="70">
                  <c:v>84.574685804747119</c:v>
                </c:pt>
                <c:pt idx="71">
                  <c:v>84.494315630032517</c:v>
                </c:pt>
                <c:pt idx="72">
                  <c:v>85.431554942990147</c:v>
                </c:pt>
                <c:pt idx="73">
                  <c:v>87.602899280428161</c:v>
                </c:pt>
                <c:pt idx="74">
                  <c:v>92.141139267007475</c:v>
                </c:pt>
                <c:pt idx="75">
                  <c:v>100.1263361524407</c:v>
                </c:pt>
                <c:pt idx="76">
                  <c:v>92.509536551782446</c:v>
                </c:pt>
                <c:pt idx="77">
                  <c:v>92.356894890317562</c:v>
                </c:pt>
                <c:pt idx="78">
                  <c:v>98.670257808543141</c:v>
                </c:pt>
                <c:pt idx="79">
                  <c:v>96.135706815958613</c:v>
                </c:pt>
                <c:pt idx="80">
                  <c:v>89.766635625806472</c:v>
                </c:pt>
                <c:pt idx="81">
                  <c:v>94.586454228274235</c:v>
                </c:pt>
                <c:pt idx="82">
                  <c:v>86.006531667612592</c:v>
                </c:pt>
                <c:pt idx="83">
                  <c:v>89.164480280831981</c:v>
                </c:pt>
                <c:pt idx="84">
                  <c:v>108.28345214796794</c:v>
                </c:pt>
                <c:pt idx="85">
                  <c:v>106.99780983651964</c:v>
                </c:pt>
                <c:pt idx="86">
                  <c:v>113.87452883786587</c:v>
                </c:pt>
                <c:pt idx="87">
                  <c:v>118.52745991312592</c:v>
                </c:pt>
                <c:pt idx="88">
                  <c:v>117.51413654301395</c:v>
                </c:pt>
                <c:pt idx="89">
                  <c:v>107.09690546334164</c:v>
                </c:pt>
                <c:pt idx="90">
                  <c:v>104.39589135103236</c:v>
                </c:pt>
                <c:pt idx="91">
                  <c:v>101.80840543547058</c:v>
                </c:pt>
                <c:pt idx="92">
                  <c:v>101.9360019905327</c:v>
                </c:pt>
                <c:pt idx="93">
                  <c:v>106.1917611547475</c:v>
                </c:pt>
                <c:pt idx="94">
                  <c:v>99.58188716330487</c:v>
                </c:pt>
                <c:pt idx="95">
                  <c:v>95.894063821707391</c:v>
                </c:pt>
                <c:pt idx="96">
                  <c:v>101.61349704707555</c:v>
                </c:pt>
                <c:pt idx="97">
                  <c:v>91.459307724740668</c:v>
                </c:pt>
                <c:pt idx="98">
                  <c:v>93.385010416215266</c:v>
                </c:pt>
                <c:pt idx="99">
                  <c:v>100.84331632823107</c:v>
                </c:pt>
                <c:pt idx="100">
                  <c:v>86.959904278809191</c:v>
                </c:pt>
                <c:pt idx="101">
                  <c:v>94.662856089131537</c:v>
                </c:pt>
                <c:pt idx="102">
                  <c:v>95.593862307200055</c:v>
                </c:pt>
                <c:pt idx="103">
                  <c:v>97.533516211410188</c:v>
                </c:pt>
                <c:pt idx="104">
                  <c:v>102.18386396943363</c:v>
                </c:pt>
                <c:pt idx="105">
                  <c:v>100.31497745277613</c:v>
                </c:pt>
                <c:pt idx="106">
                  <c:v>103.3155636157304</c:v>
                </c:pt>
                <c:pt idx="107">
                  <c:v>112.21251511063384</c:v>
                </c:pt>
                <c:pt idx="108">
                  <c:v>110.68447524750677</c:v>
                </c:pt>
                <c:pt idx="109">
                  <c:v>106.83236013610582</c:v>
                </c:pt>
                <c:pt idx="110">
                  <c:v>112.55649098167972</c:v>
                </c:pt>
                <c:pt idx="111">
                  <c:v>110.97713735655682</c:v>
                </c:pt>
                <c:pt idx="112">
                  <c:v>115.86727271590668</c:v>
                </c:pt>
                <c:pt idx="113">
                  <c:v>112.40723120838727</c:v>
                </c:pt>
                <c:pt idx="114">
                  <c:v>106.05234549613471</c:v>
                </c:pt>
                <c:pt idx="115">
                  <c:v>109.0682918658014</c:v>
                </c:pt>
                <c:pt idx="116">
                  <c:v>101.67214417550787</c:v>
                </c:pt>
                <c:pt idx="117">
                  <c:v>106.11759011460509</c:v>
                </c:pt>
                <c:pt idx="118">
                  <c:v>105.08995349469991</c:v>
                </c:pt>
                <c:pt idx="119">
                  <c:v>92.530816839273598</c:v>
                </c:pt>
                <c:pt idx="120">
                  <c:v>101.84694953721501</c:v>
                </c:pt>
                <c:pt idx="121">
                  <c:v>99.929202614027631</c:v>
                </c:pt>
                <c:pt idx="122">
                  <c:v>100.59423091514159</c:v>
                </c:pt>
                <c:pt idx="123">
                  <c:v>110.21778234694141</c:v>
                </c:pt>
                <c:pt idx="124">
                  <c:v>101.6514215752195</c:v>
                </c:pt>
                <c:pt idx="125">
                  <c:v>100.98519417853909</c:v>
                </c:pt>
                <c:pt idx="126">
                  <c:v>108.78465441542077</c:v>
                </c:pt>
                <c:pt idx="127">
                  <c:v>109.41324999311003</c:v>
                </c:pt>
                <c:pt idx="128">
                  <c:v>115.59940381426595</c:v>
                </c:pt>
                <c:pt idx="129">
                  <c:v>115.73693555469283</c:v>
                </c:pt>
                <c:pt idx="130">
                  <c:v>123.37932825396996</c:v>
                </c:pt>
                <c:pt idx="131">
                  <c:v>118.20126161749485</c:v>
                </c:pt>
                <c:pt idx="132">
                  <c:v>120.30526372649504</c:v>
                </c:pt>
                <c:pt idx="133">
                  <c:v>117.25274520692217</c:v>
                </c:pt>
                <c:pt idx="134">
                  <c:v>123.38681848884893</c:v>
                </c:pt>
                <c:pt idx="135">
                  <c:v>124.53086027711237</c:v>
                </c:pt>
                <c:pt idx="136">
                  <c:v>115.86207191695676</c:v>
                </c:pt>
                <c:pt idx="137">
                  <c:v>123.13537733489298</c:v>
                </c:pt>
                <c:pt idx="138">
                  <c:v>122.04755910804531</c:v>
                </c:pt>
                <c:pt idx="139">
                  <c:v>117.69086722823782</c:v>
                </c:pt>
                <c:pt idx="140">
                  <c:v>120.85263413711492</c:v>
                </c:pt>
                <c:pt idx="141">
                  <c:v>119.08213224410416</c:v>
                </c:pt>
                <c:pt idx="142">
                  <c:v>121.83918869988408</c:v>
                </c:pt>
                <c:pt idx="143">
                  <c:v>118.14128137830191</c:v>
                </c:pt>
                <c:pt idx="144">
                  <c:v>123.22890283453972</c:v>
                </c:pt>
                <c:pt idx="145">
                  <c:v>126.28064265652851</c:v>
                </c:pt>
                <c:pt idx="146">
                  <c:v>121.39043704609352</c:v>
                </c:pt>
                <c:pt idx="147">
                  <c:v>125.0259992451838</c:v>
                </c:pt>
                <c:pt idx="148">
                  <c:v>123.60631662044501</c:v>
                </c:pt>
                <c:pt idx="149">
                  <c:v>129.17519272218738</c:v>
                </c:pt>
                <c:pt idx="150">
                  <c:v>134.30932592699295</c:v>
                </c:pt>
                <c:pt idx="151">
                  <c:v>135.51606964794652</c:v>
                </c:pt>
                <c:pt idx="152">
                  <c:v>148.62395590959684</c:v>
                </c:pt>
                <c:pt idx="153">
                  <c:v>138.74390388465665</c:v>
                </c:pt>
                <c:pt idx="154">
                  <c:v>140.48748737884083</c:v>
                </c:pt>
                <c:pt idx="155">
                  <c:v>153.85353715045503</c:v>
                </c:pt>
                <c:pt idx="156">
                  <c:v>148.32759259267746</c:v>
                </c:pt>
                <c:pt idx="157">
                  <c:v>148.49528391205899</c:v>
                </c:pt>
                <c:pt idx="158">
                  <c:v>135.70778370356197</c:v>
                </c:pt>
                <c:pt idx="159">
                  <c:v>156.06270218181561</c:v>
                </c:pt>
                <c:pt idx="160">
                  <c:v>150.75743512383048</c:v>
                </c:pt>
                <c:pt idx="161">
                  <c:v>165.51828185188623</c:v>
                </c:pt>
                <c:pt idx="162">
                  <c:v>165.30515429343401</c:v>
                </c:pt>
                <c:pt idx="163">
                  <c:v>145.06522065126185</c:v>
                </c:pt>
                <c:pt idx="164">
                  <c:v>168.3311375335154</c:v>
                </c:pt>
                <c:pt idx="165">
                  <c:v>182.17824904559893</c:v>
                </c:pt>
                <c:pt idx="166">
                  <c:v>195.78793796510999</c:v>
                </c:pt>
                <c:pt idx="167">
                  <c:v>212.42875356693077</c:v>
                </c:pt>
                <c:pt idx="168">
                  <c:v>134.53896690945456</c:v>
                </c:pt>
                <c:pt idx="169">
                  <c:v>185.2260904863283</c:v>
                </c:pt>
                <c:pt idx="170">
                  <c:v>215.25000488393349</c:v>
                </c:pt>
                <c:pt idx="171">
                  <c:v>153.80927523518667</c:v>
                </c:pt>
                <c:pt idx="172">
                  <c:v>176.29251172754257</c:v>
                </c:pt>
                <c:pt idx="173">
                  <c:v>170.01955882830313</c:v>
                </c:pt>
                <c:pt idx="174">
                  <c:v>185.53664263615926</c:v>
                </c:pt>
                <c:pt idx="175">
                  <c:v>171.35860753668072</c:v>
                </c:pt>
                <c:pt idx="176">
                  <c:v>191.37600238462349</c:v>
                </c:pt>
                <c:pt idx="177">
                  <c:v>175.41092354942197</c:v>
                </c:pt>
                <c:pt idx="178">
                  <c:v>193.65341883287587</c:v>
                </c:pt>
                <c:pt idx="179">
                  <c:v>175.88683625510291</c:v>
                </c:pt>
                <c:pt idx="180">
                  <c:v>181.20410445155252</c:v>
                </c:pt>
                <c:pt idx="181">
                  <c:v>183.57848359095533</c:v>
                </c:pt>
                <c:pt idx="182">
                  <c:v>181.61870920832078</c:v>
                </c:pt>
                <c:pt idx="183">
                  <c:v>171.88688755813754</c:v>
                </c:pt>
                <c:pt idx="184">
                  <c:v>177.00923223107591</c:v>
                </c:pt>
                <c:pt idx="185">
                  <c:v>209.76059085637439</c:v>
                </c:pt>
                <c:pt idx="186">
                  <c:v>193.74027225959111</c:v>
                </c:pt>
                <c:pt idx="187">
                  <c:v>187.61372813124504</c:v>
                </c:pt>
                <c:pt idx="188">
                  <c:v>195.69008807061522</c:v>
                </c:pt>
                <c:pt idx="189">
                  <c:v>178.96185622552028</c:v>
                </c:pt>
                <c:pt idx="190">
                  <c:v>188.37304609080238</c:v>
                </c:pt>
                <c:pt idx="191">
                  <c:v>201.42434049720489</c:v>
                </c:pt>
                <c:pt idx="192">
                  <c:v>195.01137472439126</c:v>
                </c:pt>
                <c:pt idx="193">
                  <c:v>194.13537209795467</c:v>
                </c:pt>
                <c:pt idx="194">
                  <c:v>205.4859547061634</c:v>
                </c:pt>
                <c:pt idx="195">
                  <c:v>189.67912780168672</c:v>
                </c:pt>
                <c:pt idx="196">
                  <c:v>189.22460624247466</c:v>
                </c:pt>
                <c:pt idx="197">
                  <c:v>202.86716819646171</c:v>
                </c:pt>
                <c:pt idx="198">
                  <c:v>197.79154689735043</c:v>
                </c:pt>
                <c:pt idx="199">
                  <c:v>186.34698763382204</c:v>
                </c:pt>
                <c:pt idx="200">
                  <c:v>198.63352702011377</c:v>
                </c:pt>
                <c:pt idx="201">
                  <c:v>219.91823184466108</c:v>
                </c:pt>
                <c:pt idx="202">
                  <c:v>172.02352715619341</c:v>
                </c:pt>
                <c:pt idx="203">
                  <c:v>208.89541530675763</c:v>
                </c:pt>
                <c:pt idx="204">
                  <c:v>200.00742132535709</c:v>
                </c:pt>
                <c:pt idx="205">
                  <c:v>186.48241565189446</c:v>
                </c:pt>
                <c:pt idx="206">
                  <c:v>200.37006120111184</c:v>
                </c:pt>
                <c:pt idx="207">
                  <c:v>208.19527094241482</c:v>
                </c:pt>
                <c:pt idx="208">
                  <c:v>204.65557413336771</c:v>
                </c:pt>
                <c:pt idx="209">
                  <c:v>220.18412310508972</c:v>
                </c:pt>
                <c:pt idx="210">
                  <c:v>196.16301318835517</c:v>
                </c:pt>
                <c:pt idx="211">
                  <c:v>194.58391480301785</c:v>
                </c:pt>
                <c:pt idx="212">
                  <c:v>199.22507629319361</c:v>
                </c:pt>
                <c:pt idx="213">
                  <c:v>194.08378691684467</c:v>
                </c:pt>
                <c:pt idx="214">
                  <c:v>192.83703866398324</c:v>
                </c:pt>
                <c:pt idx="215">
                  <c:v>189.23352303445398</c:v>
                </c:pt>
                <c:pt idx="216">
                  <c:v>188.14169639796543</c:v>
                </c:pt>
                <c:pt idx="217">
                  <c:v>197.67190834439717</c:v>
                </c:pt>
                <c:pt idx="218">
                  <c:v>194.6589387977759</c:v>
                </c:pt>
                <c:pt idx="219">
                  <c:v>207.6596959253651</c:v>
                </c:pt>
                <c:pt idx="220">
                  <c:v>199.65653480671756</c:v>
                </c:pt>
                <c:pt idx="221">
                  <c:v>204.66659261160089</c:v>
                </c:pt>
                <c:pt idx="222">
                  <c:v>211.01481509202478</c:v>
                </c:pt>
                <c:pt idx="223">
                  <c:v>187.17121968046897</c:v>
                </c:pt>
                <c:pt idx="224">
                  <c:v>194.86360319442139</c:v>
                </c:pt>
                <c:pt idx="225">
                  <c:v>184.32501388114781</c:v>
                </c:pt>
                <c:pt idx="226">
                  <c:v>189.05089623613713</c:v>
                </c:pt>
                <c:pt idx="227">
                  <c:v>194.1149407863025</c:v>
                </c:pt>
                <c:pt idx="228">
                  <c:v>192.58051228835572</c:v>
                </c:pt>
                <c:pt idx="229">
                  <c:v>200.43816473552036</c:v>
                </c:pt>
                <c:pt idx="230">
                  <c:v>187.94852745410012</c:v>
                </c:pt>
                <c:pt idx="231">
                  <c:v>192.49834629725331</c:v>
                </c:pt>
                <c:pt idx="232">
                  <c:v>178.85840670314138</c:v>
                </c:pt>
                <c:pt idx="233">
                  <c:v>180.89339262344353</c:v>
                </c:pt>
                <c:pt idx="234">
                  <c:v>181.77785649219862</c:v>
                </c:pt>
                <c:pt idx="235">
                  <c:v>186.88694810962659</c:v>
                </c:pt>
                <c:pt idx="236">
                  <c:v>184.38417631672161</c:v>
                </c:pt>
                <c:pt idx="237">
                  <c:v>198.36863776083968</c:v>
                </c:pt>
                <c:pt idx="238">
                  <c:v>189.84514868842439</c:v>
                </c:pt>
                <c:pt idx="239">
                  <c:v>203.6308667481789</c:v>
                </c:pt>
                <c:pt idx="240">
                  <c:v>195.46901800480293</c:v>
                </c:pt>
                <c:pt idx="241">
                  <c:v>189.67344589589788</c:v>
                </c:pt>
                <c:pt idx="242">
                  <c:v>196.25560657170649</c:v>
                </c:pt>
                <c:pt idx="243">
                  <c:v>197.45451444689485</c:v>
                </c:pt>
                <c:pt idx="244">
                  <c:v>185.42988704235444</c:v>
                </c:pt>
                <c:pt idx="245">
                  <c:v>210.22177095926173</c:v>
                </c:pt>
                <c:pt idx="246">
                  <c:v>206.55055741080824</c:v>
                </c:pt>
                <c:pt idx="247">
                  <c:v>215.57526982360235</c:v>
                </c:pt>
                <c:pt idx="248">
                  <c:v>208.41154235197047</c:v>
                </c:pt>
                <c:pt idx="249">
                  <c:v>208.09567091413865</c:v>
                </c:pt>
                <c:pt idx="250">
                  <c:v>188.62133730643973</c:v>
                </c:pt>
                <c:pt idx="251">
                  <c:v>206.09400495233615</c:v>
                </c:pt>
                <c:pt idx="252">
                  <c:v>208.66410075579242</c:v>
                </c:pt>
                <c:pt idx="253">
                  <c:v>218.29294587058101</c:v>
                </c:pt>
                <c:pt idx="254">
                  <c:v>216.98532009427191</c:v>
                </c:pt>
                <c:pt idx="255">
                  <c:v>185.21355443134237</c:v>
                </c:pt>
                <c:pt idx="256">
                  <c:v>201.10579946688316</c:v>
                </c:pt>
                <c:pt idx="257">
                  <c:v>219.10629492878016</c:v>
                </c:pt>
                <c:pt idx="258">
                  <c:v>201.08990469779286</c:v>
                </c:pt>
                <c:pt idx="259">
                  <c:v>192.13321382316025</c:v>
                </c:pt>
                <c:pt idx="260">
                  <c:v>199.57948452709923</c:v>
                </c:pt>
                <c:pt idx="261">
                  <c:v>195.02502373240748</c:v>
                </c:pt>
                <c:pt idx="262">
                  <c:v>217.12310463957485</c:v>
                </c:pt>
                <c:pt idx="263">
                  <c:v>216.12694774697414</c:v>
                </c:pt>
                <c:pt idx="264">
                  <c:v>225.42532245166086</c:v>
                </c:pt>
                <c:pt idx="265">
                  <c:v>202.62403636141633</c:v>
                </c:pt>
                <c:pt idx="266">
                  <c:v>205.67405961373316</c:v>
                </c:pt>
                <c:pt idx="267">
                  <c:v>205.33824902415057</c:v>
                </c:pt>
                <c:pt idx="268">
                  <c:v>217.89519785682771</c:v>
                </c:pt>
                <c:pt idx="269">
                  <c:v>215.42061926029095</c:v>
                </c:pt>
                <c:pt idx="270">
                  <c:v>229.57398168271831</c:v>
                </c:pt>
                <c:pt idx="271">
                  <c:v>220.94542036166541</c:v>
                </c:pt>
                <c:pt idx="272">
                  <c:v>227.71927252259658</c:v>
                </c:pt>
                <c:pt idx="273">
                  <c:v>234.38226626360864</c:v>
                </c:pt>
                <c:pt idx="274">
                  <c:v>223.83293031033017</c:v>
                </c:pt>
                <c:pt idx="275">
                  <c:v>216.9462381660957</c:v>
                </c:pt>
                <c:pt idx="276">
                  <c:v>220.07298403398906</c:v>
                </c:pt>
                <c:pt idx="277">
                  <c:v>220.01904968908633</c:v>
                </c:pt>
                <c:pt idx="278">
                  <c:v>223.66525436945528</c:v>
                </c:pt>
                <c:pt idx="279">
                  <c:v>215.22068934471676</c:v>
                </c:pt>
                <c:pt idx="280">
                  <c:v>220.87013291217724</c:v>
                </c:pt>
                <c:pt idx="281">
                  <c:v>224.26633312497478</c:v>
                </c:pt>
                <c:pt idx="282">
                  <c:v>235.42635657836985</c:v>
                </c:pt>
                <c:pt idx="283">
                  <c:v>221.50353705493552</c:v>
                </c:pt>
                <c:pt idx="284">
                  <c:v>218.72961421698497</c:v>
                </c:pt>
                <c:pt idx="285">
                  <c:v>223.0271981269384</c:v>
                </c:pt>
                <c:pt idx="286">
                  <c:v>233.78914978805918</c:v>
                </c:pt>
                <c:pt idx="287">
                  <c:v>207.84180812604379</c:v>
                </c:pt>
                <c:pt idx="288">
                  <c:v>214.38427217292079</c:v>
                </c:pt>
                <c:pt idx="289">
                  <c:v>209.47352954979726</c:v>
                </c:pt>
                <c:pt idx="290">
                  <c:v>220.32856699297994</c:v>
                </c:pt>
                <c:pt idx="291">
                  <c:v>227.48381535756647</c:v>
                </c:pt>
                <c:pt idx="292">
                  <c:v>228.87769819016071</c:v>
                </c:pt>
                <c:pt idx="293">
                  <c:v>236.3729030812199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D-4CE9-A1F5-FE2163A83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84992"/>
        <c:axId val="137290880"/>
      </c:lineChart>
      <c:dateAx>
        <c:axId val="137284992"/>
        <c:scaling>
          <c:orientation val="minMax"/>
        </c:scaling>
        <c:delete val="0"/>
        <c:axPos val="b"/>
        <c:numFmt formatCode="[$-409]mmm&quot;-&quot;yy;@" sourceLinked="0"/>
        <c:majorTickMark val="out"/>
        <c:minorTickMark val="none"/>
        <c:tickLblPos val="nextTo"/>
        <c:crossAx val="137290880"/>
        <c:crosses val="autoZero"/>
        <c:auto val="1"/>
        <c:lblOffset val="100"/>
        <c:baseTimeUnit val="days"/>
      </c:dateAx>
      <c:valAx>
        <c:axId val="137290880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_ ;[Red]\-#,##0\ " sourceLinked="0"/>
        <c:majorTickMark val="out"/>
        <c:minorTickMark val="none"/>
        <c:tickLblPos val="nextTo"/>
        <c:crossAx val="13728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Corr고정비중_m!$B$65:$B$358</c:f>
              <c:numCache>
                <c:formatCode>m/d/yyyy</c:formatCode>
                <c:ptCount val="294"/>
                <c:pt idx="0">
                  <c:v>34696</c:v>
                </c:pt>
                <c:pt idx="1">
                  <c:v>34727</c:v>
                </c:pt>
                <c:pt idx="2">
                  <c:v>34758</c:v>
                </c:pt>
                <c:pt idx="3">
                  <c:v>34789</c:v>
                </c:pt>
                <c:pt idx="4">
                  <c:v>34818</c:v>
                </c:pt>
                <c:pt idx="5">
                  <c:v>34850</c:v>
                </c:pt>
                <c:pt idx="6">
                  <c:v>34880</c:v>
                </c:pt>
                <c:pt idx="7">
                  <c:v>34911</c:v>
                </c:pt>
                <c:pt idx="8">
                  <c:v>34942</c:v>
                </c:pt>
                <c:pt idx="9">
                  <c:v>34972</c:v>
                </c:pt>
                <c:pt idx="10">
                  <c:v>35003</c:v>
                </c:pt>
                <c:pt idx="11">
                  <c:v>35033</c:v>
                </c:pt>
                <c:pt idx="12">
                  <c:v>35060</c:v>
                </c:pt>
                <c:pt idx="13">
                  <c:v>35095</c:v>
                </c:pt>
                <c:pt idx="14">
                  <c:v>35124</c:v>
                </c:pt>
                <c:pt idx="15">
                  <c:v>35154</c:v>
                </c:pt>
                <c:pt idx="16">
                  <c:v>35185</c:v>
                </c:pt>
                <c:pt idx="17">
                  <c:v>35216</c:v>
                </c:pt>
                <c:pt idx="18">
                  <c:v>35245</c:v>
                </c:pt>
                <c:pt idx="19">
                  <c:v>35277</c:v>
                </c:pt>
                <c:pt idx="20">
                  <c:v>35308</c:v>
                </c:pt>
                <c:pt idx="21">
                  <c:v>35338</c:v>
                </c:pt>
                <c:pt idx="22">
                  <c:v>35369</c:v>
                </c:pt>
                <c:pt idx="23">
                  <c:v>35399</c:v>
                </c:pt>
                <c:pt idx="24">
                  <c:v>35426</c:v>
                </c:pt>
                <c:pt idx="25">
                  <c:v>35461</c:v>
                </c:pt>
                <c:pt idx="26">
                  <c:v>35489</c:v>
                </c:pt>
                <c:pt idx="27">
                  <c:v>35520</c:v>
                </c:pt>
                <c:pt idx="28">
                  <c:v>35550</c:v>
                </c:pt>
                <c:pt idx="29">
                  <c:v>35581</c:v>
                </c:pt>
                <c:pt idx="30">
                  <c:v>35611</c:v>
                </c:pt>
                <c:pt idx="31">
                  <c:v>35642</c:v>
                </c:pt>
                <c:pt idx="32">
                  <c:v>35672</c:v>
                </c:pt>
                <c:pt idx="33">
                  <c:v>35703</c:v>
                </c:pt>
                <c:pt idx="34">
                  <c:v>35734</c:v>
                </c:pt>
                <c:pt idx="35">
                  <c:v>35763</c:v>
                </c:pt>
                <c:pt idx="36">
                  <c:v>35791</c:v>
                </c:pt>
                <c:pt idx="37">
                  <c:v>35826</c:v>
                </c:pt>
                <c:pt idx="38">
                  <c:v>35854</c:v>
                </c:pt>
                <c:pt idx="39">
                  <c:v>35885</c:v>
                </c:pt>
                <c:pt idx="40">
                  <c:v>35915</c:v>
                </c:pt>
                <c:pt idx="41">
                  <c:v>35945</c:v>
                </c:pt>
                <c:pt idx="42">
                  <c:v>35976</c:v>
                </c:pt>
                <c:pt idx="43">
                  <c:v>36007</c:v>
                </c:pt>
                <c:pt idx="44">
                  <c:v>36038</c:v>
                </c:pt>
                <c:pt idx="45">
                  <c:v>36068</c:v>
                </c:pt>
                <c:pt idx="46">
                  <c:v>36099</c:v>
                </c:pt>
                <c:pt idx="47">
                  <c:v>36129</c:v>
                </c:pt>
                <c:pt idx="48">
                  <c:v>36157</c:v>
                </c:pt>
                <c:pt idx="49">
                  <c:v>36189</c:v>
                </c:pt>
                <c:pt idx="50">
                  <c:v>36217</c:v>
                </c:pt>
                <c:pt idx="51">
                  <c:v>36250</c:v>
                </c:pt>
                <c:pt idx="52">
                  <c:v>36280</c:v>
                </c:pt>
                <c:pt idx="53">
                  <c:v>36311</c:v>
                </c:pt>
                <c:pt idx="54">
                  <c:v>36341</c:v>
                </c:pt>
                <c:pt idx="55">
                  <c:v>36371</c:v>
                </c:pt>
                <c:pt idx="56">
                  <c:v>36403</c:v>
                </c:pt>
                <c:pt idx="57">
                  <c:v>36433</c:v>
                </c:pt>
                <c:pt idx="58">
                  <c:v>36462</c:v>
                </c:pt>
                <c:pt idx="59">
                  <c:v>36494</c:v>
                </c:pt>
                <c:pt idx="60">
                  <c:v>36522</c:v>
                </c:pt>
                <c:pt idx="61">
                  <c:v>36556</c:v>
                </c:pt>
                <c:pt idx="62">
                  <c:v>36585</c:v>
                </c:pt>
                <c:pt idx="63">
                  <c:v>36616</c:v>
                </c:pt>
                <c:pt idx="64">
                  <c:v>36644</c:v>
                </c:pt>
                <c:pt idx="65">
                  <c:v>36677</c:v>
                </c:pt>
                <c:pt idx="66">
                  <c:v>36707</c:v>
                </c:pt>
                <c:pt idx="67">
                  <c:v>36738</c:v>
                </c:pt>
                <c:pt idx="68">
                  <c:v>36769</c:v>
                </c:pt>
                <c:pt idx="69">
                  <c:v>36798</c:v>
                </c:pt>
                <c:pt idx="70">
                  <c:v>36830</c:v>
                </c:pt>
                <c:pt idx="71">
                  <c:v>36860</c:v>
                </c:pt>
                <c:pt idx="72">
                  <c:v>36886</c:v>
                </c:pt>
                <c:pt idx="73">
                  <c:v>36922</c:v>
                </c:pt>
                <c:pt idx="74">
                  <c:v>36950</c:v>
                </c:pt>
                <c:pt idx="75">
                  <c:v>36980</c:v>
                </c:pt>
                <c:pt idx="76">
                  <c:v>37011</c:v>
                </c:pt>
                <c:pt idx="77">
                  <c:v>37042</c:v>
                </c:pt>
                <c:pt idx="78">
                  <c:v>37071</c:v>
                </c:pt>
                <c:pt idx="79">
                  <c:v>37103</c:v>
                </c:pt>
                <c:pt idx="80">
                  <c:v>37134</c:v>
                </c:pt>
                <c:pt idx="81">
                  <c:v>37162</c:v>
                </c:pt>
                <c:pt idx="82">
                  <c:v>37195</c:v>
                </c:pt>
                <c:pt idx="83">
                  <c:v>37225</c:v>
                </c:pt>
                <c:pt idx="84">
                  <c:v>37253</c:v>
                </c:pt>
                <c:pt idx="85">
                  <c:v>37287</c:v>
                </c:pt>
                <c:pt idx="86">
                  <c:v>37315</c:v>
                </c:pt>
                <c:pt idx="87">
                  <c:v>37344</c:v>
                </c:pt>
                <c:pt idx="88">
                  <c:v>37376</c:v>
                </c:pt>
                <c:pt idx="89">
                  <c:v>37407</c:v>
                </c:pt>
                <c:pt idx="90">
                  <c:v>37435</c:v>
                </c:pt>
                <c:pt idx="91">
                  <c:v>37468</c:v>
                </c:pt>
                <c:pt idx="92">
                  <c:v>37498</c:v>
                </c:pt>
                <c:pt idx="93">
                  <c:v>37529</c:v>
                </c:pt>
                <c:pt idx="94">
                  <c:v>37560</c:v>
                </c:pt>
                <c:pt idx="95">
                  <c:v>37589</c:v>
                </c:pt>
                <c:pt idx="96">
                  <c:v>37620</c:v>
                </c:pt>
                <c:pt idx="97">
                  <c:v>37651</c:v>
                </c:pt>
                <c:pt idx="98">
                  <c:v>37680</c:v>
                </c:pt>
                <c:pt idx="99">
                  <c:v>37711</c:v>
                </c:pt>
                <c:pt idx="100">
                  <c:v>37741</c:v>
                </c:pt>
                <c:pt idx="101">
                  <c:v>37771</c:v>
                </c:pt>
                <c:pt idx="102">
                  <c:v>37802</c:v>
                </c:pt>
                <c:pt idx="103">
                  <c:v>37833</c:v>
                </c:pt>
                <c:pt idx="104">
                  <c:v>37862</c:v>
                </c:pt>
                <c:pt idx="105">
                  <c:v>37894</c:v>
                </c:pt>
                <c:pt idx="106">
                  <c:v>37925</c:v>
                </c:pt>
                <c:pt idx="107">
                  <c:v>37953</c:v>
                </c:pt>
                <c:pt idx="108">
                  <c:v>37985</c:v>
                </c:pt>
                <c:pt idx="109">
                  <c:v>38016</c:v>
                </c:pt>
                <c:pt idx="110">
                  <c:v>38044</c:v>
                </c:pt>
                <c:pt idx="111">
                  <c:v>38077</c:v>
                </c:pt>
                <c:pt idx="112">
                  <c:v>38107</c:v>
                </c:pt>
                <c:pt idx="113">
                  <c:v>38138</c:v>
                </c:pt>
                <c:pt idx="114">
                  <c:v>38168</c:v>
                </c:pt>
                <c:pt idx="115">
                  <c:v>38198</c:v>
                </c:pt>
                <c:pt idx="116">
                  <c:v>38230</c:v>
                </c:pt>
                <c:pt idx="117">
                  <c:v>38260</c:v>
                </c:pt>
                <c:pt idx="118">
                  <c:v>38289</c:v>
                </c:pt>
                <c:pt idx="119">
                  <c:v>38321</c:v>
                </c:pt>
                <c:pt idx="120">
                  <c:v>38351</c:v>
                </c:pt>
                <c:pt idx="121">
                  <c:v>38383</c:v>
                </c:pt>
                <c:pt idx="122">
                  <c:v>38411</c:v>
                </c:pt>
                <c:pt idx="123">
                  <c:v>38442</c:v>
                </c:pt>
                <c:pt idx="124">
                  <c:v>38471</c:v>
                </c:pt>
                <c:pt idx="125">
                  <c:v>38503</c:v>
                </c:pt>
                <c:pt idx="126">
                  <c:v>38533</c:v>
                </c:pt>
                <c:pt idx="127">
                  <c:v>38562</c:v>
                </c:pt>
                <c:pt idx="128">
                  <c:v>38595</c:v>
                </c:pt>
                <c:pt idx="129">
                  <c:v>38625</c:v>
                </c:pt>
                <c:pt idx="130">
                  <c:v>38656</c:v>
                </c:pt>
                <c:pt idx="131">
                  <c:v>38686</c:v>
                </c:pt>
                <c:pt idx="132">
                  <c:v>38715</c:v>
                </c:pt>
                <c:pt idx="133">
                  <c:v>38748</c:v>
                </c:pt>
                <c:pt idx="134">
                  <c:v>38776</c:v>
                </c:pt>
                <c:pt idx="135">
                  <c:v>38807</c:v>
                </c:pt>
                <c:pt idx="136">
                  <c:v>38835</c:v>
                </c:pt>
                <c:pt idx="137">
                  <c:v>38867</c:v>
                </c:pt>
                <c:pt idx="138">
                  <c:v>38898</c:v>
                </c:pt>
                <c:pt idx="139">
                  <c:v>38929</c:v>
                </c:pt>
                <c:pt idx="140">
                  <c:v>38960</c:v>
                </c:pt>
                <c:pt idx="141">
                  <c:v>38989</c:v>
                </c:pt>
                <c:pt idx="142">
                  <c:v>39021</c:v>
                </c:pt>
                <c:pt idx="143">
                  <c:v>39051</c:v>
                </c:pt>
                <c:pt idx="144">
                  <c:v>39079</c:v>
                </c:pt>
                <c:pt idx="145">
                  <c:v>39113</c:v>
                </c:pt>
                <c:pt idx="146">
                  <c:v>39141</c:v>
                </c:pt>
                <c:pt idx="147">
                  <c:v>39171</c:v>
                </c:pt>
                <c:pt idx="148">
                  <c:v>39202</c:v>
                </c:pt>
                <c:pt idx="149">
                  <c:v>39233</c:v>
                </c:pt>
                <c:pt idx="150">
                  <c:v>39262</c:v>
                </c:pt>
                <c:pt idx="151">
                  <c:v>39294</c:v>
                </c:pt>
                <c:pt idx="152">
                  <c:v>39325</c:v>
                </c:pt>
                <c:pt idx="153">
                  <c:v>39353</c:v>
                </c:pt>
                <c:pt idx="154">
                  <c:v>39386</c:v>
                </c:pt>
                <c:pt idx="155">
                  <c:v>39416</c:v>
                </c:pt>
                <c:pt idx="156">
                  <c:v>39444</c:v>
                </c:pt>
                <c:pt idx="157">
                  <c:v>39478</c:v>
                </c:pt>
                <c:pt idx="158">
                  <c:v>39507</c:v>
                </c:pt>
                <c:pt idx="159">
                  <c:v>39538</c:v>
                </c:pt>
                <c:pt idx="160">
                  <c:v>39568</c:v>
                </c:pt>
                <c:pt idx="161">
                  <c:v>39598</c:v>
                </c:pt>
                <c:pt idx="162">
                  <c:v>39629</c:v>
                </c:pt>
                <c:pt idx="163">
                  <c:v>39660</c:v>
                </c:pt>
                <c:pt idx="164">
                  <c:v>39689</c:v>
                </c:pt>
                <c:pt idx="165">
                  <c:v>39721</c:v>
                </c:pt>
                <c:pt idx="166">
                  <c:v>39752</c:v>
                </c:pt>
                <c:pt idx="167">
                  <c:v>39780</c:v>
                </c:pt>
                <c:pt idx="168">
                  <c:v>39812</c:v>
                </c:pt>
                <c:pt idx="169">
                  <c:v>39843</c:v>
                </c:pt>
                <c:pt idx="170">
                  <c:v>39871</c:v>
                </c:pt>
                <c:pt idx="171">
                  <c:v>39903</c:v>
                </c:pt>
                <c:pt idx="172">
                  <c:v>39933</c:v>
                </c:pt>
                <c:pt idx="173">
                  <c:v>39962</c:v>
                </c:pt>
                <c:pt idx="174">
                  <c:v>39994</c:v>
                </c:pt>
                <c:pt idx="175">
                  <c:v>40025</c:v>
                </c:pt>
                <c:pt idx="176">
                  <c:v>40056</c:v>
                </c:pt>
                <c:pt idx="177">
                  <c:v>40086</c:v>
                </c:pt>
                <c:pt idx="178">
                  <c:v>40116</c:v>
                </c:pt>
                <c:pt idx="179">
                  <c:v>40147</c:v>
                </c:pt>
                <c:pt idx="180">
                  <c:v>40177</c:v>
                </c:pt>
                <c:pt idx="181">
                  <c:v>40207</c:v>
                </c:pt>
                <c:pt idx="182">
                  <c:v>40235</c:v>
                </c:pt>
                <c:pt idx="183">
                  <c:v>40268</c:v>
                </c:pt>
                <c:pt idx="184">
                  <c:v>40298</c:v>
                </c:pt>
                <c:pt idx="185">
                  <c:v>40329</c:v>
                </c:pt>
                <c:pt idx="186">
                  <c:v>40359</c:v>
                </c:pt>
                <c:pt idx="187">
                  <c:v>40389</c:v>
                </c:pt>
                <c:pt idx="188">
                  <c:v>40421</c:v>
                </c:pt>
                <c:pt idx="189">
                  <c:v>40451</c:v>
                </c:pt>
                <c:pt idx="190">
                  <c:v>40480</c:v>
                </c:pt>
                <c:pt idx="191">
                  <c:v>40512</c:v>
                </c:pt>
                <c:pt idx="192">
                  <c:v>40542</c:v>
                </c:pt>
                <c:pt idx="193">
                  <c:v>40574</c:v>
                </c:pt>
                <c:pt idx="194">
                  <c:v>40602</c:v>
                </c:pt>
                <c:pt idx="195">
                  <c:v>40633</c:v>
                </c:pt>
                <c:pt idx="196">
                  <c:v>40662</c:v>
                </c:pt>
                <c:pt idx="197">
                  <c:v>40694</c:v>
                </c:pt>
                <c:pt idx="198">
                  <c:v>40724</c:v>
                </c:pt>
                <c:pt idx="199">
                  <c:v>40753</c:v>
                </c:pt>
                <c:pt idx="200">
                  <c:v>40786</c:v>
                </c:pt>
                <c:pt idx="201">
                  <c:v>40816</c:v>
                </c:pt>
                <c:pt idx="202">
                  <c:v>40847</c:v>
                </c:pt>
                <c:pt idx="203">
                  <c:v>40877</c:v>
                </c:pt>
                <c:pt idx="204">
                  <c:v>40906</c:v>
                </c:pt>
                <c:pt idx="205">
                  <c:v>40939</c:v>
                </c:pt>
                <c:pt idx="206">
                  <c:v>40968</c:v>
                </c:pt>
                <c:pt idx="207">
                  <c:v>40998</c:v>
                </c:pt>
                <c:pt idx="208">
                  <c:v>41029</c:v>
                </c:pt>
                <c:pt idx="209">
                  <c:v>41060</c:v>
                </c:pt>
                <c:pt idx="210">
                  <c:v>41089</c:v>
                </c:pt>
                <c:pt idx="211">
                  <c:v>41121</c:v>
                </c:pt>
                <c:pt idx="212">
                  <c:v>41152</c:v>
                </c:pt>
                <c:pt idx="213">
                  <c:v>41180</c:v>
                </c:pt>
                <c:pt idx="214">
                  <c:v>41213</c:v>
                </c:pt>
                <c:pt idx="215">
                  <c:v>41243</c:v>
                </c:pt>
                <c:pt idx="216">
                  <c:v>41271</c:v>
                </c:pt>
                <c:pt idx="217">
                  <c:v>41305</c:v>
                </c:pt>
                <c:pt idx="218">
                  <c:v>41333</c:v>
                </c:pt>
                <c:pt idx="219">
                  <c:v>41362</c:v>
                </c:pt>
                <c:pt idx="220">
                  <c:v>41394</c:v>
                </c:pt>
                <c:pt idx="221">
                  <c:v>41425</c:v>
                </c:pt>
                <c:pt idx="222">
                  <c:v>41453</c:v>
                </c:pt>
                <c:pt idx="223">
                  <c:v>41486</c:v>
                </c:pt>
                <c:pt idx="224">
                  <c:v>41516</c:v>
                </c:pt>
                <c:pt idx="225">
                  <c:v>41547</c:v>
                </c:pt>
                <c:pt idx="226">
                  <c:v>41578</c:v>
                </c:pt>
                <c:pt idx="227">
                  <c:v>41607</c:v>
                </c:pt>
                <c:pt idx="228">
                  <c:v>41638</c:v>
                </c:pt>
                <c:pt idx="229">
                  <c:v>41668</c:v>
                </c:pt>
                <c:pt idx="230">
                  <c:v>41698</c:v>
                </c:pt>
                <c:pt idx="231">
                  <c:v>41729</c:v>
                </c:pt>
                <c:pt idx="232">
                  <c:v>41759</c:v>
                </c:pt>
                <c:pt idx="233">
                  <c:v>41789</c:v>
                </c:pt>
                <c:pt idx="234">
                  <c:v>41820</c:v>
                </c:pt>
                <c:pt idx="235">
                  <c:v>41851</c:v>
                </c:pt>
                <c:pt idx="236">
                  <c:v>41880</c:v>
                </c:pt>
                <c:pt idx="237">
                  <c:v>41912</c:v>
                </c:pt>
                <c:pt idx="238">
                  <c:v>41943</c:v>
                </c:pt>
                <c:pt idx="239">
                  <c:v>41971</c:v>
                </c:pt>
                <c:pt idx="240">
                  <c:v>42003</c:v>
                </c:pt>
                <c:pt idx="241">
                  <c:v>42034</c:v>
                </c:pt>
                <c:pt idx="242">
                  <c:v>42062</c:v>
                </c:pt>
                <c:pt idx="243">
                  <c:v>42094</c:v>
                </c:pt>
                <c:pt idx="244">
                  <c:v>42124</c:v>
                </c:pt>
                <c:pt idx="245">
                  <c:v>42153</c:v>
                </c:pt>
                <c:pt idx="246">
                  <c:v>42185</c:v>
                </c:pt>
                <c:pt idx="247">
                  <c:v>42216</c:v>
                </c:pt>
                <c:pt idx="248">
                  <c:v>42247</c:v>
                </c:pt>
                <c:pt idx="249">
                  <c:v>42277</c:v>
                </c:pt>
                <c:pt idx="250">
                  <c:v>42307</c:v>
                </c:pt>
                <c:pt idx="251">
                  <c:v>42338</c:v>
                </c:pt>
                <c:pt idx="252">
                  <c:v>42368</c:v>
                </c:pt>
                <c:pt idx="253">
                  <c:v>42398</c:v>
                </c:pt>
                <c:pt idx="254">
                  <c:v>42429</c:v>
                </c:pt>
                <c:pt idx="255">
                  <c:v>42460</c:v>
                </c:pt>
                <c:pt idx="256">
                  <c:v>42489</c:v>
                </c:pt>
                <c:pt idx="257">
                  <c:v>42521</c:v>
                </c:pt>
                <c:pt idx="258">
                  <c:v>42551</c:v>
                </c:pt>
                <c:pt idx="259">
                  <c:v>42580</c:v>
                </c:pt>
                <c:pt idx="260">
                  <c:v>42613</c:v>
                </c:pt>
                <c:pt idx="261">
                  <c:v>42643</c:v>
                </c:pt>
                <c:pt idx="262">
                  <c:v>42674</c:v>
                </c:pt>
                <c:pt idx="263">
                  <c:v>42704</c:v>
                </c:pt>
                <c:pt idx="264">
                  <c:v>42733</c:v>
                </c:pt>
                <c:pt idx="265">
                  <c:v>42766</c:v>
                </c:pt>
                <c:pt idx="266">
                  <c:v>42794</c:v>
                </c:pt>
                <c:pt idx="267">
                  <c:v>42825</c:v>
                </c:pt>
                <c:pt idx="268">
                  <c:v>42853</c:v>
                </c:pt>
                <c:pt idx="269">
                  <c:v>42886</c:v>
                </c:pt>
                <c:pt idx="270">
                  <c:v>42916</c:v>
                </c:pt>
                <c:pt idx="271">
                  <c:v>42947</c:v>
                </c:pt>
                <c:pt idx="272">
                  <c:v>42978</c:v>
                </c:pt>
                <c:pt idx="273">
                  <c:v>43007</c:v>
                </c:pt>
                <c:pt idx="274">
                  <c:v>43039</c:v>
                </c:pt>
                <c:pt idx="275">
                  <c:v>43069</c:v>
                </c:pt>
                <c:pt idx="276">
                  <c:v>43097</c:v>
                </c:pt>
                <c:pt idx="277">
                  <c:v>43131</c:v>
                </c:pt>
                <c:pt idx="278">
                  <c:v>43159</c:v>
                </c:pt>
                <c:pt idx="279">
                  <c:v>43189</c:v>
                </c:pt>
                <c:pt idx="280">
                  <c:v>43220</c:v>
                </c:pt>
                <c:pt idx="281">
                  <c:v>43251</c:v>
                </c:pt>
                <c:pt idx="282">
                  <c:v>43280</c:v>
                </c:pt>
                <c:pt idx="283">
                  <c:v>43312</c:v>
                </c:pt>
                <c:pt idx="284">
                  <c:v>43343</c:v>
                </c:pt>
                <c:pt idx="285">
                  <c:v>43371</c:v>
                </c:pt>
                <c:pt idx="286">
                  <c:v>43404</c:v>
                </c:pt>
                <c:pt idx="287">
                  <c:v>43434</c:v>
                </c:pt>
                <c:pt idx="288">
                  <c:v>43462</c:v>
                </c:pt>
                <c:pt idx="289">
                  <c:v>43496</c:v>
                </c:pt>
                <c:pt idx="290">
                  <c:v>43524</c:v>
                </c:pt>
                <c:pt idx="291">
                  <c:v>43553</c:v>
                </c:pt>
                <c:pt idx="292">
                  <c:v>43585</c:v>
                </c:pt>
                <c:pt idx="293">
                  <c:v>43598</c:v>
                </c:pt>
              </c:numCache>
            </c:numRef>
          </c:cat>
          <c:val>
            <c:numRef>
              <c:f>Corr고정비중_m!$AE$65:$AE$358</c:f>
              <c:numCache>
                <c:formatCode>#,##0.00_ ;[Red]\-#,##0.00\ </c:formatCode>
                <c:ptCount val="294"/>
                <c:pt idx="0">
                  <c:v>100</c:v>
                </c:pt>
                <c:pt idx="1">
                  <c:v>90.60875693771473</c:v>
                </c:pt>
                <c:pt idx="2">
                  <c:v>87.128887322702838</c:v>
                </c:pt>
                <c:pt idx="3">
                  <c:v>92.379526032948633</c:v>
                </c:pt>
                <c:pt idx="4">
                  <c:v>89.666108712888729</c:v>
                </c:pt>
                <c:pt idx="5">
                  <c:v>88.062725751035146</c:v>
                </c:pt>
                <c:pt idx="6">
                  <c:v>89.243238481191085</c:v>
                </c:pt>
                <c:pt idx="7">
                  <c:v>93.110739141925819</c:v>
                </c:pt>
                <c:pt idx="8">
                  <c:v>91.137344727336796</c:v>
                </c:pt>
                <c:pt idx="9">
                  <c:v>98.643291339970048</c:v>
                </c:pt>
                <c:pt idx="10">
                  <c:v>99.621178750770852</c:v>
                </c:pt>
                <c:pt idx="11">
                  <c:v>92.34428684697383</c:v>
                </c:pt>
                <c:pt idx="12">
                  <c:v>88.106774733503656</c:v>
                </c:pt>
                <c:pt idx="13">
                  <c:v>87.234604880627259</c:v>
                </c:pt>
                <c:pt idx="14">
                  <c:v>84.767861862390973</c:v>
                </c:pt>
                <c:pt idx="15">
                  <c:v>86.565060347105984</c:v>
                </c:pt>
                <c:pt idx="16">
                  <c:v>97.004669192141662</c:v>
                </c:pt>
                <c:pt idx="17">
                  <c:v>87.172936305171348</c:v>
                </c:pt>
                <c:pt idx="18">
                  <c:v>78.662672892256182</c:v>
                </c:pt>
                <c:pt idx="19">
                  <c:v>78.098845916659329</c:v>
                </c:pt>
                <c:pt idx="20">
                  <c:v>73.834904413708045</c:v>
                </c:pt>
                <c:pt idx="21">
                  <c:v>72.821777816932425</c:v>
                </c:pt>
                <c:pt idx="22">
                  <c:v>69.659060875693754</c:v>
                </c:pt>
                <c:pt idx="23">
                  <c:v>66.769447625759852</c:v>
                </c:pt>
                <c:pt idx="24">
                  <c:v>59.844947581710869</c:v>
                </c:pt>
                <c:pt idx="25">
                  <c:v>63.095762487886525</c:v>
                </c:pt>
                <c:pt idx="26">
                  <c:v>60.999030922385685</c:v>
                </c:pt>
                <c:pt idx="27">
                  <c:v>60.540921504713239</c:v>
                </c:pt>
                <c:pt idx="28">
                  <c:v>62.734560831644778</c:v>
                </c:pt>
                <c:pt idx="29">
                  <c:v>68.610695092943345</c:v>
                </c:pt>
                <c:pt idx="30">
                  <c:v>68.275922826182708</c:v>
                </c:pt>
                <c:pt idx="31">
                  <c:v>66.002995330807849</c:v>
                </c:pt>
                <c:pt idx="32">
                  <c:v>64.144128270636941</c:v>
                </c:pt>
                <c:pt idx="33">
                  <c:v>59.968284732622664</c:v>
                </c:pt>
                <c:pt idx="34">
                  <c:v>43.81111796317505</c:v>
                </c:pt>
                <c:pt idx="35">
                  <c:v>38.428332305523739</c:v>
                </c:pt>
                <c:pt idx="36">
                  <c:v>37.30067835433001</c:v>
                </c:pt>
                <c:pt idx="37">
                  <c:v>57.66011805127301</c:v>
                </c:pt>
                <c:pt idx="38">
                  <c:v>57.959651132058852</c:v>
                </c:pt>
                <c:pt idx="39">
                  <c:v>48.700555017179099</c:v>
                </c:pt>
                <c:pt idx="40">
                  <c:v>43.511584882389215</c:v>
                </c:pt>
                <c:pt idx="41">
                  <c:v>33.900096907761423</c:v>
                </c:pt>
                <c:pt idx="42">
                  <c:v>30.279270548850317</c:v>
                </c:pt>
                <c:pt idx="43">
                  <c:v>34.807505946612629</c:v>
                </c:pt>
                <c:pt idx="44">
                  <c:v>31.318826535107032</c:v>
                </c:pt>
                <c:pt idx="45">
                  <c:v>31.230728570170033</c:v>
                </c:pt>
                <c:pt idx="46">
                  <c:v>41.943441106510434</c:v>
                </c:pt>
                <c:pt idx="47">
                  <c:v>45.749273191789264</c:v>
                </c:pt>
                <c:pt idx="48">
                  <c:v>57.210818430094264</c:v>
                </c:pt>
                <c:pt idx="49">
                  <c:v>57.89798255660294</c:v>
                </c:pt>
                <c:pt idx="50">
                  <c:v>53.105453264029599</c:v>
                </c:pt>
                <c:pt idx="51">
                  <c:v>63.289578010747952</c:v>
                </c:pt>
                <c:pt idx="52">
                  <c:v>76.777376442604179</c:v>
                </c:pt>
                <c:pt idx="53">
                  <c:v>75.482336358030125</c:v>
                </c:pt>
                <c:pt idx="54">
                  <c:v>92.916923619064391</c:v>
                </c:pt>
                <c:pt idx="55">
                  <c:v>102.31697647784335</c:v>
                </c:pt>
                <c:pt idx="56">
                  <c:v>99.365694652453527</c:v>
                </c:pt>
                <c:pt idx="57">
                  <c:v>88.723460488062727</c:v>
                </c:pt>
                <c:pt idx="58">
                  <c:v>88.265351070390267</c:v>
                </c:pt>
                <c:pt idx="59">
                  <c:v>108.88027486565061</c:v>
                </c:pt>
                <c:pt idx="60">
                  <c:v>114.54497401110035</c:v>
                </c:pt>
                <c:pt idx="61">
                  <c:v>104.90705664699145</c:v>
                </c:pt>
                <c:pt idx="62">
                  <c:v>90.890670425513164</c:v>
                </c:pt>
                <c:pt idx="63">
                  <c:v>95.172231521451849</c:v>
                </c:pt>
                <c:pt idx="64">
                  <c:v>80.354153819046772</c:v>
                </c:pt>
                <c:pt idx="65">
                  <c:v>81.70205268258303</c:v>
                </c:pt>
                <c:pt idx="66">
                  <c:v>92.000704783719499</c:v>
                </c:pt>
                <c:pt idx="67">
                  <c:v>78.715531671218386</c:v>
                </c:pt>
                <c:pt idx="68">
                  <c:v>76.239978856488406</c:v>
                </c:pt>
                <c:pt idx="69">
                  <c:v>67.280415822394502</c:v>
                </c:pt>
                <c:pt idx="70">
                  <c:v>56.38269755968637</c:v>
                </c:pt>
                <c:pt idx="71">
                  <c:v>55.924588142013917</c:v>
                </c:pt>
                <c:pt idx="72">
                  <c:v>55.810060787595802</c:v>
                </c:pt>
                <c:pt idx="73">
                  <c:v>68.698793057880366</c:v>
                </c:pt>
                <c:pt idx="74">
                  <c:v>63.553871905558978</c:v>
                </c:pt>
                <c:pt idx="75">
                  <c:v>57.404633952955685</c:v>
                </c:pt>
                <c:pt idx="76">
                  <c:v>63.826975596863711</c:v>
                </c:pt>
                <c:pt idx="77">
                  <c:v>67.033741520570871</c:v>
                </c:pt>
                <c:pt idx="78">
                  <c:v>64.487710333891286</c:v>
                </c:pt>
                <c:pt idx="79">
                  <c:v>59.008016914809268</c:v>
                </c:pt>
                <c:pt idx="80">
                  <c:v>59.395647960532109</c:v>
                </c:pt>
                <c:pt idx="81">
                  <c:v>51.898511144392565</c:v>
                </c:pt>
                <c:pt idx="82">
                  <c:v>58.532287904149413</c:v>
                </c:pt>
                <c:pt idx="83">
                  <c:v>70.50480133908907</c:v>
                </c:pt>
                <c:pt idx="84">
                  <c:v>76.618800105717554</c:v>
                </c:pt>
                <c:pt idx="85">
                  <c:v>81.922297594925553</c:v>
                </c:pt>
                <c:pt idx="86">
                  <c:v>90.406131618359609</c:v>
                </c:pt>
                <c:pt idx="87">
                  <c:v>98.528763985551933</c:v>
                </c:pt>
                <c:pt idx="88">
                  <c:v>93.727424896484891</c:v>
                </c:pt>
                <c:pt idx="89">
                  <c:v>88.802748656506026</c:v>
                </c:pt>
                <c:pt idx="90">
                  <c:v>82.538983349484624</c:v>
                </c:pt>
                <c:pt idx="91">
                  <c:v>79.429125187208172</c:v>
                </c:pt>
                <c:pt idx="92">
                  <c:v>81.534666549202711</c:v>
                </c:pt>
                <c:pt idx="93">
                  <c:v>71.685314069244995</c:v>
                </c:pt>
                <c:pt idx="94">
                  <c:v>73.209408862655266</c:v>
                </c:pt>
                <c:pt idx="95">
                  <c:v>81.094176724517666</c:v>
                </c:pt>
                <c:pt idx="96">
                  <c:v>70.363844595189846</c:v>
                </c:pt>
                <c:pt idx="97">
                  <c:v>66.267289225618882</c:v>
                </c:pt>
                <c:pt idx="98">
                  <c:v>64.179367456611743</c:v>
                </c:pt>
                <c:pt idx="99">
                  <c:v>59.950665139635269</c:v>
                </c:pt>
                <c:pt idx="100">
                  <c:v>67.350894194344107</c:v>
                </c:pt>
                <c:pt idx="101">
                  <c:v>70.945291163774115</c:v>
                </c:pt>
                <c:pt idx="102">
                  <c:v>75.297330631662405</c:v>
                </c:pt>
                <c:pt idx="103">
                  <c:v>80.627257510351512</c:v>
                </c:pt>
                <c:pt idx="104">
                  <c:v>85.974803982028007</c:v>
                </c:pt>
                <c:pt idx="105">
                  <c:v>78.891727601092413</c:v>
                </c:pt>
                <c:pt idx="106">
                  <c:v>89.366575632102894</c:v>
                </c:pt>
                <c:pt idx="107">
                  <c:v>91.278301471236006</c:v>
                </c:pt>
                <c:pt idx="108">
                  <c:v>92.687868910228175</c:v>
                </c:pt>
                <c:pt idx="109">
                  <c:v>97.691833318650339</c:v>
                </c:pt>
                <c:pt idx="110">
                  <c:v>102.12316095498194</c:v>
                </c:pt>
                <c:pt idx="111">
                  <c:v>102.17601973394414</c:v>
                </c:pt>
                <c:pt idx="112">
                  <c:v>99.022112589199182</c:v>
                </c:pt>
                <c:pt idx="113">
                  <c:v>91.74522068540216</c:v>
                </c:pt>
                <c:pt idx="114">
                  <c:v>89.72777728834464</c:v>
                </c:pt>
                <c:pt idx="115">
                  <c:v>83.930931195489379</c:v>
                </c:pt>
                <c:pt idx="116">
                  <c:v>90.643996123689533</c:v>
                </c:pt>
                <c:pt idx="117">
                  <c:v>94.872698440666014</c:v>
                </c:pt>
                <c:pt idx="118">
                  <c:v>95.136992335477046</c:v>
                </c:pt>
                <c:pt idx="119">
                  <c:v>99.903092238569286</c:v>
                </c:pt>
                <c:pt idx="120">
                  <c:v>101.53290458990396</c:v>
                </c:pt>
                <c:pt idx="121">
                  <c:v>106.65139635274424</c:v>
                </c:pt>
                <c:pt idx="122">
                  <c:v>115.27618712007752</c:v>
                </c:pt>
                <c:pt idx="123">
                  <c:v>109.92864064840101</c:v>
                </c:pt>
                <c:pt idx="124">
                  <c:v>103.5855871729363</c:v>
                </c:pt>
                <c:pt idx="125">
                  <c:v>109.98149942736322</c:v>
                </c:pt>
                <c:pt idx="126">
                  <c:v>114.02519601797198</c:v>
                </c:pt>
                <c:pt idx="127">
                  <c:v>126.26200334772267</c:v>
                </c:pt>
                <c:pt idx="128">
                  <c:v>123.41643908025723</c:v>
                </c:pt>
                <c:pt idx="129">
                  <c:v>138.79834375825919</c:v>
                </c:pt>
                <c:pt idx="130">
                  <c:v>131.12501101224561</c:v>
                </c:pt>
                <c:pt idx="131">
                  <c:v>146.19857281296802</c:v>
                </c:pt>
                <c:pt idx="132">
                  <c:v>156.31221918773676</c:v>
                </c:pt>
                <c:pt idx="133">
                  <c:v>159.14897365870848</c:v>
                </c:pt>
                <c:pt idx="134">
                  <c:v>156.32983878072415</c:v>
                </c:pt>
                <c:pt idx="135">
                  <c:v>155.23742401550524</c:v>
                </c:pt>
                <c:pt idx="136">
                  <c:v>162.18835344903533</c:v>
                </c:pt>
                <c:pt idx="137">
                  <c:v>150.65632983878072</c:v>
                </c:pt>
                <c:pt idx="138">
                  <c:v>147.52004228702316</c:v>
                </c:pt>
                <c:pt idx="139">
                  <c:v>148.45388071535547</c:v>
                </c:pt>
                <c:pt idx="140">
                  <c:v>154.55906968549027</c:v>
                </c:pt>
                <c:pt idx="141">
                  <c:v>156.85842657034621</c:v>
                </c:pt>
                <c:pt idx="142">
                  <c:v>155.79244119460839</c:v>
                </c:pt>
                <c:pt idx="143">
                  <c:v>162.9459959474936</c:v>
                </c:pt>
                <c:pt idx="144">
                  <c:v>163.32481719672276</c:v>
                </c:pt>
                <c:pt idx="145">
                  <c:v>155.04360849264381</c:v>
                </c:pt>
                <c:pt idx="146">
                  <c:v>161.39547176460223</c:v>
                </c:pt>
                <c:pt idx="147">
                  <c:v>165.27178222183068</c:v>
                </c:pt>
                <c:pt idx="148">
                  <c:v>174.91850938243326</c:v>
                </c:pt>
                <c:pt idx="149">
                  <c:v>190.68804510615803</c:v>
                </c:pt>
                <c:pt idx="150">
                  <c:v>194.96960620209671</c:v>
                </c:pt>
                <c:pt idx="151">
                  <c:v>215.24094793410271</c:v>
                </c:pt>
                <c:pt idx="152">
                  <c:v>209.91983085190731</c:v>
                </c:pt>
                <c:pt idx="153">
                  <c:v>217.7781693242886</c:v>
                </c:pt>
                <c:pt idx="154">
                  <c:v>229.42472028896131</c:v>
                </c:pt>
                <c:pt idx="155">
                  <c:v>213.11778697912078</c:v>
                </c:pt>
                <c:pt idx="156">
                  <c:v>212.55396000352391</c:v>
                </c:pt>
                <c:pt idx="157">
                  <c:v>183.04114174962558</c:v>
                </c:pt>
                <c:pt idx="158">
                  <c:v>191.04043696590608</c:v>
                </c:pt>
                <c:pt idx="159">
                  <c:v>191.74522068540216</c:v>
                </c:pt>
                <c:pt idx="160">
                  <c:v>207.03021760197339</c:v>
                </c:pt>
                <c:pt idx="161">
                  <c:v>209.19742753942384</c:v>
                </c:pt>
                <c:pt idx="162">
                  <c:v>188.10677473350364</c:v>
                </c:pt>
                <c:pt idx="163">
                  <c:v>179.82556602942472</c:v>
                </c:pt>
                <c:pt idx="164">
                  <c:v>166.46991454497402</c:v>
                </c:pt>
                <c:pt idx="165">
                  <c:v>164.40842216544797</c:v>
                </c:pt>
                <c:pt idx="166">
                  <c:v>129.94449828208968</c:v>
                </c:pt>
                <c:pt idx="167">
                  <c:v>123.91859748039819</c:v>
                </c:pt>
                <c:pt idx="168">
                  <c:v>128.93137168531408</c:v>
                </c:pt>
                <c:pt idx="169">
                  <c:v>133.31865033917717</c:v>
                </c:pt>
                <c:pt idx="170">
                  <c:v>121.63686018852964</c:v>
                </c:pt>
                <c:pt idx="171">
                  <c:v>138.32261474759932</c:v>
                </c:pt>
                <c:pt idx="172">
                  <c:v>155.05241828913751</c:v>
                </c:pt>
                <c:pt idx="173">
                  <c:v>157.43106334243677</c:v>
                </c:pt>
                <c:pt idx="174">
                  <c:v>157.68654744075411</c:v>
                </c:pt>
                <c:pt idx="175">
                  <c:v>178.80362963615539</c:v>
                </c:pt>
                <c:pt idx="176">
                  <c:v>182.75041846533344</c:v>
                </c:pt>
                <c:pt idx="177">
                  <c:v>193.59527794907936</c:v>
                </c:pt>
                <c:pt idx="178">
                  <c:v>182.19540128623029</c:v>
                </c:pt>
                <c:pt idx="179">
                  <c:v>180.38058320852787</c:v>
                </c:pt>
                <c:pt idx="180">
                  <c:v>195.45414500925028</c:v>
                </c:pt>
                <c:pt idx="181">
                  <c:v>185.30525944850672</c:v>
                </c:pt>
                <c:pt idx="182">
                  <c:v>183.56091974275392</c:v>
                </c:pt>
                <c:pt idx="183">
                  <c:v>195.20747070742664</c:v>
                </c:pt>
                <c:pt idx="184">
                  <c:v>200.81931107391418</c:v>
                </c:pt>
                <c:pt idx="185">
                  <c:v>188.82917804598713</c:v>
                </c:pt>
                <c:pt idx="186">
                  <c:v>194.56435556338647</c:v>
                </c:pt>
                <c:pt idx="187">
                  <c:v>201.9645846180953</c:v>
                </c:pt>
                <c:pt idx="188">
                  <c:v>199.81499427363227</c:v>
                </c:pt>
                <c:pt idx="189">
                  <c:v>214.03400581446567</c:v>
                </c:pt>
                <c:pt idx="190">
                  <c:v>214.06043520394678</c:v>
                </c:pt>
                <c:pt idx="191">
                  <c:v>219.92775966875163</c:v>
                </c:pt>
                <c:pt idx="192">
                  <c:v>238.91287111267729</c:v>
                </c:pt>
                <c:pt idx="193">
                  <c:v>240.61316183596159</c:v>
                </c:pt>
                <c:pt idx="194">
                  <c:v>225.8479429125187</c:v>
                </c:pt>
                <c:pt idx="195">
                  <c:v>245.67879481983965</c:v>
                </c:pt>
                <c:pt idx="196">
                  <c:v>255.82768038058319</c:v>
                </c:pt>
                <c:pt idx="197">
                  <c:v>249.10580565588933</c:v>
                </c:pt>
                <c:pt idx="198">
                  <c:v>242.4191701171703</c:v>
                </c:pt>
                <c:pt idx="199">
                  <c:v>244.12827063694829</c:v>
                </c:pt>
                <c:pt idx="200">
                  <c:v>213.33803189146329</c:v>
                </c:pt>
                <c:pt idx="201">
                  <c:v>202.98652101136463</c:v>
                </c:pt>
                <c:pt idx="202">
                  <c:v>220.13919478460048</c:v>
                </c:pt>
                <c:pt idx="203">
                  <c:v>212.48348163157431</c:v>
                </c:pt>
                <c:pt idx="204">
                  <c:v>209.74363492203329</c:v>
                </c:pt>
                <c:pt idx="205">
                  <c:v>226.32367192317852</c:v>
                </c:pt>
                <c:pt idx="206">
                  <c:v>235.33609373623469</c:v>
                </c:pt>
                <c:pt idx="207">
                  <c:v>234.85155492908112</c:v>
                </c:pt>
                <c:pt idx="208">
                  <c:v>232.88697031098584</c:v>
                </c:pt>
                <c:pt idx="209">
                  <c:v>215.00308342877278</c:v>
                </c:pt>
                <c:pt idx="210">
                  <c:v>215.75191613073736</c:v>
                </c:pt>
                <c:pt idx="211">
                  <c:v>220.31539071447449</c:v>
                </c:pt>
                <c:pt idx="212">
                  <c:v>220.73826094617215</c:v>
                </c:pt>
                <c:pt idx="213">
                  <c:v>231.24834816315743</c:v>
                </c:pt>
                <c:pt idx="214">
                  <c:v>220.40348867941151</c:v>
                </c:pt>
                <c:pt idx="215">
                  <c:v>223.98907585234781</c:v>
                </c:pt>
                <c:pt idx="216">
                  <c:v>232.50814906175665</c:v>
                </c:pt>
                <c:pt idx="217">
                  <c:v>227.35441811294157</c:v>
                </c:pt>
                <c:pt idx="218">
                  <c:v>236.11135582768037</c:v>
                </c:pt>
                <c:pt idx="219">
                  <c:v>232.0412298475905</c:v>
                </c:pt>
                <c:pt idx="220">
                  <c:v>225.28411593692184</c:v>
                </c:pt>
                <c:pt idx="221">
                  <c:v>230.34974892079995</c:v>
                </c:pt>
                <c:pt idx="222">
                  <c:v>213.434939652894</c:v>
                </c:pt>
                <c:pt idx="223">
                  <c:v>218.47414324729098</c:v>
                </c:pt>
                <c:pt idx="224">
                  <c:v>221.77781693242886</c:v>
                </c:pt>
                <c:pt idx="225">
                  <c:v>229.85640031715269</c:v>
                </c:pt>
                <c:pt idx="226">
                  <c:v>235.14227821337329</c:v>
                </c:pt>
                <c:pt idx="227">
                  <c:v>237.48568408069772</c:v>
                </c:pt>
                <c:pt idx="228">
                  <c:v>232.7900625495551</c:v>
                </c:pt>
                <c:pt idx="229">
                  <c:v>222.79094352920447</c:v>
                </c:pt>
                <c:pt idx="230">
                  <c:v>227.65395119372744</c:v>
                </c:pt>
                <c:pt idx="231">
                  <c:v>227.38965729891638</c:v>
                </c:pt>
                <c:pt idx="232">
                  <c:v>224.9405338736675</c:v>
                </c:pt>
                <c:pt idx="233">
                  <c:v>229.00185005726368</c:v>
                </c:pt>
                <c:pt idx="234">
                  <c:v>229.54805743987313</c:v>
                </c:pt>
                <c:pt idx="235">
                  <c:v>237.58259184212844</c:v>
                </c:pt>
                <c:pt idx="236">
                  <c:v>233.82080873931815</c:v>
                </c:pt>
                <c:pt idx="237">
                  <c:v>226.20914456876045</c:v>
                </c:pt>
                <c:pt idx="238">
                  <c:v>220.64135318474143</c:v>
                </c:pt>
                <c:pt idx="239">
                  <c:v>223.50453704519424</c:v>
                </c:pt>
                <c:pt idx="240">
                  <c:v>215.00308342877278</c:v>
                </c:pt>
                <c:pt idx="241">
                  <c:v>220.13919478460048</c:v>
                </c:pt>
                <c:pt idx="242">
                  <c:v>221.53114263060522</c:v>
                </c:pt>
                <c:pt idx="243">
                  <c:v>226.65844418993916</c:v>
                </c:pt>
                <c:pt idx="244">
                  <c:v>234.71059818518191</c:v>
                </c:pt>
                <c:pt idx="245">
                  <c:v>229.3982908994802</c:v>
                </c:pt>
                <c:pt idx="246">
                  <c:v>222.24473614659502</c:v>
                </c:pt>
                <c:pt idx="247">
                  <c:v>215.22332834111532</c:v>
                </c:pt>
                <c:pt idx="248">
                  <c:v>205.09206237335917</c:v>
                </c:pt>
                <c:pt idx="249">
                  <c:v>208.53669280239626</c:v>
                </c:pt>
                <c:pt idx="250">
                  <c:v>219.72513434939651</c:v>
                </c:pt>
                <c:pt idx="251">
                  <c:v>215.1704695621531</c:v>
                </c:pt>
                <c:pt idx="252">
                  <c:v>211.76988811558451</c:v>
                </c:pt>
                <c:pt idx="253">
                  <c:v>204.47537661880008</c:v>
                </c:pt>
                <c:pt idx="254">
                  <c:v>206.70425513170645</c:v>
                </c:pt>
                <c:pt idx="255">
                  <c:v>216.59765659413267</c:v>
                </c:pt>
                <c:pt idx="256">
                  <c:v>216.01621002554839</c:v>
                </c:pt>
                <c:pt idx="257">
                  <c:v>214.63307197603734</c:v>
                </c:pt>
                <c:pt idx="258">
                  <c:v>215.08237159721608</c:v>
                </c:pt>
                <c:pt idx="259">
                  <c:v>221.54876222359263</c:v>
                </c:pt>
                <c:pt idx="260">
                  <c:v>226.29724253369747</c:v>
                </c:pt>
                <c:pt idx="261">
                  <c:v>226.84344991630692</c:v>
                </c:pt>
                <c:pt idx="262">
                  <c:v>225.46912166328957</c:v>
                </c:pt>
                <c:pt idx="263">
                  <c:v>223.9978856488415</c:v>
                </c:pt>
                <c:pt idx="264">
                  <c:v>229.06351863271956</c:v>
                </c:pt>
                <c:pt idx="265">
                  <c:v>236.18183419962995</c:v>
                </c:pt>
                <c:pt idx="266">
                  <c:v>237.91736410888907</c:v>
                </c:pt>
                <c:pt idx="267">
                  <c:v>247.23812879922474</c:v>
                </c:pt>
                <c:pt idx="268">
                  <c:v>253.02616509558624</c:v>
                </c:pt>
                <c:pt idx="269">
                  <c:v>268.40806977358824</c:v>
                </c:pt>
                <c:pt idx="270">
                  <c:v>274.6542154876222</c:v>
                </c:pt>
                <c:pt idx="271">
                  <c:v>277.15619769183331</c:v>
                </c:pt>
                <c:pt idx="272">
                  <c:v>271.58840630781424</c:v>
                </c:pt>
                <c:pt idx="273">
                  <c:v>278.62743370628135</c:v>
                </c:pt>
                <c:pt idx="274">
                  <c:v>293.86838164038409</c:v>
                </c:pt>
                <c:pt idx="275">
                  <c:v>286.53863095762489</c:v>
                </c:pt>
                <c:pt idx="276">
                  <c:v>286.08933133644609</c:v>
                </c:pt>
                <c:pt idx="277">
                  <c:v>293.70099550700377</c:v>
                </c:pt>
                <c:pt idx="278">
                  <c:v>275.62329310192933</c:v>
                </c:pt>
                <c:pt idx="279">
                  <c:v>277.16500748832703</c:v>
                </c:pt>
                <c:pt idx="280">
                  <c:v>285.04977535018941</c:v>
                </c:pt>
                <c:pt idx="281">
                  <c:v>273.91419258215132</c:v>
                </c:pt>
                <c:pt idx="282">
                  <c:v>263.99436173024407</c:v>
                </c:pt>
                <c:pt idx="283">
                  <c:v>262.04739670513612</c:v>
                </c:pt>
                <c:pt idx="284">
                  <c:v>264.35556338648576</c:v>
                </c:pt>
                <c:pt idx="285">
                  <c:v>264.74319443220861</c:v>
                </c:pt>
                <c:pt idx="286">
                  <c:v>232.58743723019998</c:v>
                </c:pt>
                <c:pt idx="287">
                  <c:v>239.05382785657653</c:v>
                </c:pt>
                <c:pt idx="288">
                  <c:v>230.79904854197866</c:v>
                </c:pt>
                <c:pt idx="289">
                  <c:v>251.86327195841776</c:v>
                </c:pt>
                <c:pt idx="290">
                  <c:v>250.02202449123425</c:v>
                </c:pt>
                <c:pt idx="291">
                  <c:v>243.57325345784511</c:v>
                </c:pt>
                <c:pt idx="292">
                  <c:v>251.00872169852875</c:v>
                </c:pt>
                <c:pt idx="293">
                  <c:v>238.91287111267729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F-412D-B4EB-6B442561CBCF}"/>
            </c:ext>
          </c:extLst>
        </c:ser>
        <c:ser>
          <c:idx val="1"/>
          <c:order val="1"/>
          <c:marker>
            <c:symbol val="none"/>
          </c:marker>
          <c:cat>
            <c:numRef>
              <c:f>Corr고정비중_m!$B$65:$B$358</c:f>
              <c:numCache>
                <c:formatCode>m/d/yyyy</c:formatCode>
                <c:ptCount val="294"/>
                <c:pt idx="0">
                  <c:v>34696</c:v>
                </c:pt>
                <c:pt idx="1">
                  <c:v>34727</c:v>
                </c:pt>
                <c:pt idx="2">
                  <c:v>34758</c:v>
                </c:pt>
                <c:pt idx="3">
                  <c:v>34789</c:v>
                </c:pt>
                <c:pt idx="4">
                  <c:v>34818</c:v>
                </c:pt>
                <c:pt idx="5">
                  <c:v>34850</c:v>
                </c:pt>
                <c:pt idx="6">
                  <c:v>34880</c:v>
                </c:pt>
                <c:pt idx="7">
                  <c:v>34911</c:v>
                </c:pt>
                <c:pt idx="8">
                  <c:v>34942</c:v>
                </c:pt>
                <c:pt idx="9">
                  <c:v>34972</c:v>
                </c:pt>
                <c:pt idx="10">
                  <c:v>35003</c:v>
                </c:pt>
                <c:pt idx="11">
                  <c:v>35033</c:v>
                </c:pt>
                <c:pt idx="12">
                  <c:v>35060</c:v>
                </c:pt>
                <c:pt idx="13">
                  <c:v>35095</c:v>
                </c:pt>
                <c:pt idx="14">
                  <c:v>35124</c:v>
                </c:pt>
                <c:pt idx="15">
                  <c:v>35154</c:v>
                </c:pt>
                <c:pt idx="16">
                  <c:v>35185</c:v>
                </c:pt>
                <c:pt idx="17">
                  <c:v>35216</c:v>
                </c:pt>
                <c:pt idx="18">
                  <c:v>35245</c:v>
                </c:pt>
                <c:pt idx="19">
                  <c:v>35277</c:v>
                </c:pt>
                <c:pt idx="20">
                  <c:v>35308</c:v>
                </c:pt>
                <c:pt idx="21">
                  <c:v>35338</c:v>
                </c:pt>
                <c:pt idx="22">
                  <c:v>35369</c:v>
                </c:pt>
                <c:pt idx="23">
                  <c:v>35399</c:v>
                </c:pt>
                <c:pt idx="24">
                  <c:v>35426</c:v>
                </c:pt>
                <c:pt idx="25">
                  <c:v>35461</c:v>
                </c:pt>
                <c:pt idx="26">
                  <c:v>35489</c:v>
                </c:pt>
                <c:pt idx="27">
                  <c:v>35520</c:v>
                </c:pt>
                <c:pt idx="28">
                  <c:v>35550</c:v>
                </c:pt>
                <c:pt idx="29">
                  <c:v>35581</c:v>
                </c:pt>
                <c:pt idx="30">
                  <c:v>35611</c:v>
                </c:pt>
                <c:pt idx="31">
                  <c:v>35642</c:v>
                </c:pt>
                <c:pt idx="32">
                  <c:v>35672</c:v>
                </c:pt>
                <c:pt idx="33">
                  <c:v>35703</c:v>
                </c:pt>
                <c:pt idx="34">
                  <c:v>35734</c:v>
                </c:pt>
                <c:pt idx="35">
                  <c:v>35763</c:v>
                </c:pt>
                <c:pt idx="36">
                  <c:v>35791</c:v>
                </c:pt>
                <c:pt idx="37">
                  <c:v>35826</c:v>
                </c:pt>
                <c:pt idx="38">
                  <c:v>35854</c:v>
                </c:pt>
                <c:pt idx="39">
                  <c:v>35885</c:v>
                </c:pt>
                <c:pt idx="40">
                  <c:v>35915</c:v>
                </c:pt>
                <c:pt idx="41">
                  <c:v>35945</c:v>
                </c:pt>
                <c:pt idx="42">
                  <c:v>35976</c:v>
                </c:pt>
                <c:pt idx="43">
                  <c:v>36007</c:v>
                </c:pt>
                <c:pt idx="44">
                  <c:v>36038</c:v>
                </c:pt>
                <c:pt idx="45">
                  <c:v>36068</c:v>
                </c:pt>
                <c:pt idx="46">
                  <c:v>36099</c:v>
                </c:pt>
                <c:pt idx="47">
                  <c:v>36129</c:v>
                </c:pt>
                <c:pt idx="48">
                  <c:v>36157</c:v>
                </c:pt>
                <c:pt idx="49">
                  <c:v>36189</c:v>
                </c:pt>
                <c:pt idx="50">
                  <c:v>36217</c:v>
                </c:pt>
                <c:pt idx="51">
                  <c:v>36250</c:v>
                </c:pt>
                <c:pt idx="52">
                  <c:v>36280</c:v>
                </c:pt>
                <c:pt idx="53">
                  <c:v>36311</c:v>
                </c:pt>
                <c:pt idx="54">
                  <c:v>36341</c:v>
                </c:pt>
                <c:pt idx="55">
                  <c:v>36371</c:v>
                </c:pt>
                <c:pt idx="56">
                  <c:v>36403</c:v>
                </c:pt>
                <c:pt idx="57">
                  <c:v>36433</c:v>
                </c:pt>
                <c:pt idx="58">
                  <c:v>36462</c:v>
                </c:pt>
                <c:pt idx="59">
                  <c:v>36494</c:v>
                </c:pt>
                <c:pt idx="60">
                  <c:v>36522</c:v>
                </c:pt>
                <c:pt idx="61">
                  <c:v>36556</c:v>
                </c:pt>
                <c:pt idx="62">
                  <c:v>36585</c:v>
                </c:pt>
                <c:pt idx="63">
                  <c:v>36616</c:v>
                </c:pt>
                <c:pt idx="64">
                  <c:v>36644</c:v>
                </c:pt>
                <c:pt idx="65">
                  <c:v>36677</c:v>
                </c:pt>
                <c:pt idx="66">
                  <c:v>36707</c:v>
                </c:pt>
                <c:pt idx="67">
                  <c:v>36738</c:v>
                </c:pt>
                <c:pt idx="68">
                  <c:v>36769</c:v>
                </c:pt>
                <c:pt idx="69">
                  <c:v>36798</c:v>
                </c:pt>
                <c:pt idx="70">
                  <c:v>36830</c:v>
                </c:pt>
                <c:pt idx="71">
                  <c:v>36860</c:v>
                </c:pt>
                <c:pt idx="72">
                  <c:v>36886</c:v>
                </c:pt>
                <c:pt idx="73">
                  <c:v>36922</c:v>
                </c:pt>
                <c:pt idx="74">
                  <c:v>36950</c:v>
                </c:pt>
                <c:pt idx="75">
                  <c:v>36980</c:v>
                </c:pt>
                <c:pt idx="76">
                  <c:v>37011</c:v>
                </c:pt>
                <c:pt idx="77">
                  <c:v>37042</c:v>
                </c:pt>
                <c:pt idx="78">
                  <c:v>37071</c:v>
                </c:pt>
                <c:pt idx="79">
                  <c:v>37103</c:v>
                </c:pt>
                <c:pt idx="80">
                  <c:v>37134</c:v>
                </c:pt>
                <c:pt idx="81">
                  <c:v>37162</c:v>
                </c:pt>
                <c:pt idx="82">
                  <c:v>37195</c:v>
                </c:pt>
                <c:pt idx="83">
                  <c:v>37225</c:v>
                </c:pt>
                <c:pt idx="84">
                  <c:v>37253</c:v>
                </c:pt>
                <c:pt idx="85">
                  <c:v>37287</c:v>
                </c:pt>
                <c:pt idx="86">
                  <c:v>37315</c:v>
                </c:pt>
                <c:pt idx="87">
                  <c:v>37344</c:v>
                </c:pt>
                <c:pt idx="88">
                  <c:v>37376</c:v>
                </c:pt>
                <c:pt idx="89">
                  <c:v>37407</c:v>
                </c:pt>
                <c:pt idx="90">
                  <c:v>37435</c:v>
                </c:pt>
                <c:pt idx="91">
                  <c:v>37468</c:v>
                </c:pt>
                <c:pt idx="92">
                  <c:v>37498</c:v>
                </c:pt>
                <c:pt idx="93">
                  <c:v>37529</c:v>
                </c:pt>
                <c:pt idx="94">
                  <c:v>37560</c:v>
                </c:pt>
                <c:pt idx="95">
                  <c:v>37589</c:v>
                </c:pt>
                <c:pt idx="96">
                  <c:v>37620</c:v>
                </c:pt>
                <c:pt idx="97">
                  <c:v>37651</c:v>
                </c:pt>
                <c:pt idx="98">
                  <c:v>37680</c:v>
                </c:pt>
                <c:pt idx="99">
                  <c:v>37711</c:v>
                </c:pt>
                <c:pt idx="100">
                  <c:v>37741</c:v>
                </c:pt>
                <c:pt idx="101">
                  <c:v>37771</c:v>
                </c:pt>
                <c:pt idx="102">
                  <c:v>37802</c:v>
                </c:pt>
                <c:pt idx="103">
                  <c:v>37833</c:v>
                </c:pt>
                <c:pt idx="104">
                  <c:v>37862</c:v>
                </c:pt>
                <c:pt idx="105">
                  <c:v>37894</c:v>
                </c:pt>
                <c:pt idx="106">
                  <c:v>37925</c:v>
                </c:pt>
                <c:pt idx="107">
                  <c:v>37953</c:v>
                </c:pt>
                <c:pt idx="108">
                  <c:v>37985</c:v>
                </c:pt>
                <c:pt idx="109">
                  <c:v>38016</c:v>
                </c:pt>
                <c:pt idx="110">
                  <c:v>38044</c:v>
                </c:pt>
                <c:pt idx="111">
                  <c:v>38077</c:v>
                </c:pt>
                <c:pt idx="112">
                  <c:v>38107</c:v>
                </c:pt>
                <c:pt idx="113">
                  <c:v>38138</c:v>
                </c:pt>
                <c:pt idx="114">
                  <c:v>38168</c:v>
                </c:pt>
                <c:pt idx="115">
                  <c:v>38198</c:v>
                </c:pt>
                <c:pt idx="116">
                  <c:v>38230</c:v>
                </c:pt>
                <c:pt idx="117">
                  <c:v>38260</c:v>
                </c:pt>
                <c:pt idx="118">
                  <c:v>38289</c:v>
                </c:pt>
                <c:pt idx="119">
                  <c:v>38321</c:v>
                </c:pt>
                <c:pt idx="120">
                  <c:v>38351</c:v>
                </c:pt>
                <c:pt idx="121">
                  <c:v>38383</c:v>
                </c:pt>
                <c:pt idx="122">
                  <c:v>38411</c:v>
                </c:pt>
                <c:pt idx="123">
                  <c:v>38442</c:v>
                </c:pt>
                <c:pt idx="124">
                  <c:v>38471</c:v>
                </c:pt>
                <c:pt idx="125">
                  <c:v>38503</c:v>
                </c:pt>
                <c:pt idx="126">
                  <c:v>38533</c:v>
                </c:pt>
                <c:pt idx="127">
                  <c:v>38562</c:v>
                </c:pt>
                <c:pt idx="128">
                  <c:v>38595</c:v>
                </c:pt>
                <c:pt idx="129">
                  <c:v>38625</c:v>
                </c:pt>
                <c:pt idx="130">
                  <c:v>38656</c:v>
                </c:pt>
                <c:pt idx="131">
                  <c:v>38686</c:v>
                </c:pt>
                <c:pt idx="132">
                  <c:v>38715</c:v>
                </c:pt>
                <c:pt idx="133">
                  <c:v>38748</c:v>
                </c:pt>
                <c:pt idx="134">
                  <c:v>38776</c:v>
                </c:pt>
                <c:pt idx="135">
                  <c:v>38807</c:v>
                </c:pt>
                <c:pt idx="136">
                  <c:v>38835</c:v>
                </c:pt>
                <c:pt idx="137">
                  <c:v>38867</c:v>
                </c:pt>
                <c:pt idx="138">
                  <c:v>38898</c:v>
                </c:pt>
                <c:pt idx="139">
                  <c:v>38929</c:v>
                </c:pt>
                <c:pt idx="140">
                  <c:v>38960</c:v>
                </c:pt>
                <c:pt idx="141">
                  <c:v>38989</c:v>
                </c:pt>
                <c:pt idx="142">
                  <c:v>39021</c:v>
                </c:pt>
                <c:pt idx="143">
                  <c:v>39051</c:v>
                </c:pt>
                <c:pt idx="144">
                  <c:v>39079</c:v>
                </c:pt>
                <c:pt idx="145">
                  <c:v>39113</c:v>
                </c:pt>
                <c:pt idx="146">
                  <c:v>39141</c:v>
                </c:pt>
                <c:pt idx="147">
                  <c:v>39171</c:v>
                </c:pt>
                <c:pt idx="148">
                  <c:v>39202</c:v>
                </c:pt>
                <c:pt idx="149">
                  <c:v>39233</c:v>
                </c:pt>
                <c:pt idx="150">
                  <c:v>39262</c:v>
                </c:pt>
                <c:pt idx="151">
                  <c:v>39294</c:v>
                </c:pt>
                <c:pt idx="152">
                  <c:v>39325</c:v>
                </c:pt>
                <c:pt idx="153">
                  <c:v>39353</c:v>
                </c:pt>
                <c:pt idx="154">
                  <c:v>39386</c:v>
                </c:pt>
                <c:pt idx="155">
                  <c:v>39416</c:v>
                </c:pt>
                <c:pt idx="156">
                  <c:v>39444</c:v>
                </c:pt>
                <c:pt idx="157">
                  <c:v>39478</c:v>
                </c:pt>
                <c:pt idx="158">
                  <c:v>39507</c:v>
                </c:pt>
                <c:pt idx="159">
                  <c:v>39538</c:v>
                </c:pt>
                <c:pt idx="160">
                  <c:v>39568</c:v>
                </c:pt>
                <c:pt idx="161">
                  <c:v>39598</c:v>
                </c:pt>
                <c:pt idx="162">
                  <c:v>39629</c:v>
                </c:pt>
                <c:pt idx="163">
                  <c:v>39660</c:v>
                </c:pt>
                <c:pt idx="164">
                  <c:v>39689</c:v>
                </c:pt>
                <c:pt idx="165">
                  <c:v>39721</c:v>
                </c:pt>
                <c:pt idx="166">
                  <c:v>39752</c:v>
                </c:pt>
                <c:pt idx="167">
                  <c:v>39780</c:v>
                </c:pt>
                <c:pt idx="168">
                  <c:v>39812</c:v>
                </c:pt>
                <c:pt idx="169">
                  <c:v>39843</c:v>
                </c:pt>
                <c:pt idx="170">
                  <c:v>39871</c:v>
                </c:pt>
                <c:pt idx="171">
                  <c:v>39903</c:v>
                </c:pt>
                <c:pt idx="172">
                  <c:v>39933</c:v>
                </c:pt>
                <c:pt idx="173">
                  <c:v>39962</c:v>
                </c:pt>
                <c:pt idx="174">
                  <c:v>39994</c:v>
                </c:pt>
                <c:pt idx="175">
                  <c:v>40025</c:v>
                </c:pt>
                <c:pt idx="176">
                  <c:v>40056</c:v>
                </c:pt>
                <c:pt idx="177">
                  <c:v>40086</c:v>
                </c:pt>
                <c:pt idx="178">
                  <c:v>40116</c:v>
                </c:pt>
                <c:pt idx="179">
                  <c:v>40147</c:v>
                </c:pt>
                <c:pt idx="180">
                  <c:v>40177</c:v>
                </c:pt>
                <c:pt idx="181">
                  <c:v>40207</c:v>
                </c:pt>
                <c:pt idx="182">
                  <c:v>40235</c:v>
                </c:pt>
                <c:pt idx="183">
                  <c:v>40268</c:v>
                </c:pt>
                <c:pt idx="184">
                  <c:v>40298</c:v>
                </c:pt>
                <c:pt idx="185">
                  <c:v>40329</c:v>
                </c:pt>
                <c:pt idx="186">
                  <c:v>40359</c:v>
                </c:pt>
                <c:pt idx="187">
                  <c:v>40389</c:v>
                </c:pt>
                <c:pt idx="188">
                  <c:v>40421</c:v>
                </c:pt>
                <c:pt idx="189">
                  <c:v>40451</c:v>
                </c:pt>
                <c:pt idx="190">
                  <c:v>40480</c:v>
                </c:pt>
                <c:pt idx="191">
                  <c:v>40512</c:v>
                </c:pt>
                <c:pt idx="192">
                  <c:v>40542</c:v>
                </c:pt>
                <c:pt idx="193">
                  <c:v>40574</c:v>
                </c:pt>
                <c:pt idx="194">
                  <c:v>40602</c:v>
                </c:pt>
                <c:pt idx="195">
                  <c:v>40633</c:v>
                </c:pt>
                <c:pt idx="196">
                  <c:v>40662</c:v>
                </c:pt>
                <c:pt idx="197">
                  <c:v>40694</c:v>
                </c:pt>
                <c:pt idx="198">
                  <c:v>40724</c:v>
                </c:pt>
                <c:pt idx="199">
                  <c:v>40753</c:v>
                </c:pt>
                <c:pt idx="200">
                  <c:v>40786</c:v>
                </c:pt>
                <c:pt idx="201">
                  <c:v>40816</c:v>
                </c:pt>
                <c:pt idx="202">
                  <c:v>40847</c:v>
                </c:pt>
                <c:pt idx="203">
                  <c:v>40877</c:v>
                </c:pt>
                <c:pt idx="204">
                  <c:v>40906</c:v>
                </c:pt>
                <c:pt idx="205">
                  <c:v>40939</c:v>
                </c:pt>
                <c:pt idx="206">
                  <c:v>40968</c:v>
                </c:pt>
                <c:pt idx="207">
                  <c:v>40998</c:v>
                </c:pt>
                <c:pt idx="208">
                  <c:v>41029</c:v>
                </c:pt>
                <c:pt idx="209">
                  <c:v>41060</c:v>
                </c:pt>
                <c:pt idx="210">
                  <c:v>41089</c:v>
                </c:pt>
                <c:pt idx="211">
                  <c:v>41121</c:v>
                </c:pt>
                <c:pt idx="212">
                  <c:v>41152</c:v>
                </c:pt>
                <c:pt idx="213">
                  <c:v>41180</c:v>
                </c:pt>
                <c:pt idx="214">
                  <c:v>41213</c:v>
                </c:pt>
                <c:pt idx="215">
                  <c:v>41243</c:v>
                </c:pt>
                <c:pt idx="216">
                  <c:v>41271</c:v>
                </c:pt>
                <c:pt idx="217">
                  <c:v>41305</c:v>
                </c:pt>
                <c:pt idx="218">
                  <c:v>41333</c:v>
                </c:pt>
                <c:pt idx="219">
                  <c:v>41362</c:v>
                </c:pt>
                <c:pt idx="220">
                  <c:v>41394</c:v>
                </c:pt>
                <c:pt idx="221">
                  <c:v>41425</c:v>
                </c:pt>
                <c:pt idx="222">
                  <c:v>41453</c:v>
                </c:pt>
                <c:pt idx="223">
                  <c:v>41486</c:v>
                </c:pt>
                <c:pt idx="224">
                  <c:v>41516</c:v>
                </c:pt>
                <c:pt idx="225">
                  <c:v>41547</c:v>
                </c:pt>
                <c:pt idx="226">
                  <c:v>41578</c:v>
                </c:pt>
                <c:pt idx="227">
                  <c:v>41607</c:v>
                </c:pt>
                <c:pt idx="228">
                  <c:v>41638</c:v>
                </c:pt>
                <c:pt idx="229">
                  <c:v>41668</c:v>
                </c:pt>
                <c:pt idx="230">
                  <c:v>41698</c:v>
                </c:pt>
                <c:pt idx="231">
                  <c:v>41729</c:v>
                </c:pt>
                <c:pt idx="232">
                  <c:v>41759</c:v>
                </c:pt>
                <c:pt idx="233">
                  <c:v>41789</c:v>
                </c:pt>
                <c:pt idx="234">
                  <c:v>41820</c:v>
                </c:pt>
                <c:pt idx="235">
                  <c:v>41851</c:v>
                </c:pt>
                <c:pt idx="236">
                  <c:v>41880</c:v>
                </c:pt>
                <c:pt idx="237">
                  <c:v>41912</c:v>
                </c:pt>
                <c:pt idx="238">
                  <c:v>41943</c:v>
                </c:pt>
                <c:pt idx="239">
                  <c:v>41971</c:v>
                </c:pt>
                <c:pt idx="240">
                  <c:v>42003</c:v>
                </c:pt>
                <c:pt idx="241">
                  <c:v>42034</c:v>
                </c:pt>
                <c:pt idx="242">
                  <c:v>42062</c:v>
                </c:pt>
                <c:pt idx="243">
                  <c:v>42094</c:v>
                </c:pt>
                <c:pt idx="244">
                  <c:v>42124</c:v>
                </c:pt>
                <c:pt idx="245">
                  <c:v>42153</c:v>
                </c:pt>
                <c:pt idx="246">
                  <c:v>42185</c:v>
                </c:pt>
                <c:pt idx="247">
                  <c:v>42216</c:v>
                </c:pt>
                <c:pt idx="248">
                  <c:v>42247</c:v>
                </c:pt>
                <c:pt idx="249">
                  <c:v>42277</c:v>
                </c:pt>
                <c:pt idx="250">
                  <c:v>42307</c:v>
                </c:pt>
                <c:pt idx="251">
                  <c:v>42338</c:v>
                </c:pt>
                <c:pt idx="252">
                  <c:v>42368</c:v>
                </c:pt>
                <c:pt idx="253">
                  <c:v>42398</c:v>
                </c:pt>
                <c:pt idx="254">
                  <c:v>42429</c:v>
                </c:pt>
                <c:pt idx="255">
                  <c:v>42460</c:v>
                </c:pt>
                <c:pt idx="256">
                  <c:v>42489</c:v>
                </c:pt>
                <c:pt idx="257">
                  <c:v>42521</c:v>
                </c:pt>
                <c:pt idx="258">
                  <c:v>42551</c:v>
                </c:pt>
                <c:pt idx="259">
                  <c:v>42580</c:v>
                </c:pt>
                <c:pt idx="260">
                  <c:v>42613</c:v>
                </c:pt>
                <c:pt idx="261">
                  <c:v>42643</c:v>
                </c:pt>
                <c:pt idx="262">
                  <c:v>42674</c:v>
                </c:pt>
                <c:pt idx="263">
                  <c:v>42704</c:v>
                </c:pt>
                <c:pt idx="264">
                  <c:v>42733</c:v>
                </c:pt>
                <c:pt idx="265">
                  <c:v>42766</c:v>
                </c:pt>
                <c:pt idx="266">
                  <c:v>42794</c:v>
                </c:pt>
                <c:pt idx="267">
                  <c:v>42825</c:v>
                </c:pt>
                <c:pt idx="268">
                  <c:v>42853</c:v>
                </c:pt>
                <c:pt idx="269">
                  <c:v>42886</c:v>
                </c:pt>
                <c:pt idx="270">
                  <c:v>42916</c:v>
                </c:pt>
                <c:pt idx="271">
                  <c:v>42947</c:v>
                </c:pt>
                <c:pt idx="272">
                  <c:v>42978</c:v>
                </c:pt>
                <c:pt idx="273">
                  <c:v>43007</c:v>
                </c:pt>
                <c:pt idx="274">
                  <c:v>43039</c:v>
                </c:pt>
                <c:pt idx="275">
                  <c:v>43069</c:v>
                </c:pt>
                <c:pt idx="276">
                  <c:v>43097</c:v>
                </c:pt>
                <c:pt idx="277">
                  <c:v>43131</c:v>
                </c:pt>
                <c:pt idx="278">
                  <c:v>43159</c:v>
                </c:pt>
                <c:pt idx="279">
                  <c:v>43189</c:v>
                </c:pt>
                <c:pt idx="280">
                  <c:v>43220</c:v>
                </c:pt>
                <c:pt idx="281">
                  <c:v>43251</c:v>
                </c:pt>
                <c:pt idx="282">
                  <c:v>43280</c:v>
                </c:pt>
                <c:pt idx="283">
                  <c:v>43312</c:v>
                </c:pt>
                <c:pt idx="284">
                  <c:v>43343</c:v>
                </c:pt>
                <c:pt idx="285">
                  <c:v>43371</c:v>
                </c:pt>
                <c:pt idx="286">
                  <c:v>43404</c:v>
                </c:pt>
                <c:pt idx="287">
                  <c:v>43434</c:v>
                </c:pt>
                <c:pt idx="288">
                  <c:v>43462</c:v>
                </c:pt>
                <c:pt idx="289">
                  <c:v>43496</c:v>
                </c:pt>
                <c:pt idx="290">
                  <c:v>43524</c:v>
                </c:pt>
                <c:pt idx="291">
                  <c:v>43553</c:v>
                </c:pt>
                <c:pt idx="292">
                  <c:v>43585</c:v>
                </c:pt>
                <c:pt idx="293">
                  <c:v>43598</c:v>
                </c:pt>
              </c:numCache>
            </c:numRef>
          </c:cat>
          <c:val>
            <c:numRef>
              <c:f>Corr고정비중_m!$AF$65:$AF$358</c:f>
              <c:numCache>
                <c:formatCode>#,##0.00_ ;[Red]\-#,##0.00\ </c:formatCode>
                <c:ptCount val="294"/>
                <c:pt idx="0">
                  <c:v>100</c:v>
                </c:pt>
                <c:pt idx="1">
                  <c:v>100.04672214315833</c:v>
                </c:pt>
                <c:pt idx="2">
                  <c:v>99.947648102356993</c:v>
                </c:pt>
                <c:pt idx="3">
                  <c:v>98.123612373664884</c:v>
                </c:pt>
                <c:pt idx="4">
                  <c:v>96.853531093370691</c:v>
                </c:pt>
                <c:pt idx="5">
                  <c:v>96.676265618380981</c:v>
                </c:pt>
                <c:pt idx="6">
                  <c:v>96.389744823504316</c:v>
                </c:pt>
                <c:pt idx="7">
                  <c:v>96.207313697803997</c:v>
                </c:pt>
                <c:pt idx="8">
                  <c:v>98.791585807653448</c:v>
                </c:pt>
                <c:pt idx="9">
                  <c:v>97.687968214118783</c:v>
                </c:pt>
                <c:pt idx="10">
                  <c:v>97.331650800031369</c:v>
                </c:pt>
                <c:pt idx="11">
                  <c:v>97.778537102479234</c:v>
                </c:pt>
                <c:pt idx="12">
                  <c:v>98.186545064839308</c:v>
                </c:pt>
                <c:pt idx="13">
                  <c:v>99.76457633546255</c:v>
                </c:pt>
                <c:pt idx="14">
                  <c:v>99.197267933506396</c:v>
                </c:pt>
                <c:pt idx="15">
                  <c:v>99.45243730402845</c:v>
                </c:pt>
                <c:pt idx="16">
                  <c:v>98.972939195711191</c:v>
                </c:pt>
                <c:pt idx="17">
                  <c:v>100.13451441257085</c:v>
                </c:pt>
                <c:pt idx="18">
                  <c:v>102.98130453163793</c:v>
                </c:pt>
                <c:pt idx="19">
                  <c:v>103.38735671262623</c:v>
                </c:pt>
                <c:pt idx="20">
                  <c:v>104.14243776283297</c:v>
                </c:pt>
                <c:pt idx="21">
                  <c:v>104.3555133844272</c:v>
                </c:pt>
                <c:pt idx="22">
                  <c:v>105.64956191405523</c:v>
                </c:pt>
                <c:pt idx="23">
                  <c:v>105.30560656280329</c:v>
                </c:pt>
                <c:pt idx="24">
                  <c:v>107.19454004369797</c:v>
                </c:pt>
                <c:pt idx="25">
                  <c:v>109.54909043422757</c:v>
                </c:pt>
                <c:pt idx="26">
                  <c:v>109.74856385372169</c:v>
                </c:pt>
                <c:pt idx="27">
                  <c:v>113.99901077584074</c:v>
                </c:pt>
                <c:pt idx="28">
                  <c:v>113.39293273242579</c:v>
                </c:pt>
                <c:pt idx="29">
                  <c:v>113.37002401936576</c:v>
                </c:pt>
                <c:pt idx="30">
                  <c:v>112.88394274212294</c:v>
                </c:pt>
                <c:pt idx="31">
                  <c:v>113.42928375480996</c:v>
                </c:pt>
                <c:pt idx="32">
                  <c:v>114.63669660504533</c:v>
                </c:pt>
                <c:pt idx="33">
                  <c:v>116.28258151478335</c:v>
                </c:pt>
                <c:pt idx="34">
                  <c:v>122.65365941369431</c:v>
                </c:pt>
                <c:pt idx="35">
                  <c:v>147.78136677520885</c:v>
                </c:pt>
                <c:pt idx="36">
                  <c:v>192.07125371105079</c:v>
                </c:pt>
                <c:pt idx="37">
                  <c:v>200.09574771495897</c:v>
                </c:pt>
                <c:pt idx="38">
                  <c:v>208.3474448062567</c:v>
                </c:pt>
                <c:pt idx="39">
                  <c:v>175.44164845142768</c:v>
                </c:pt>
                <c:pt idx="40">
                  <c:v>170.11678280506652</c:v>
                </c:pt>
                <c:pt idx="41">
                  <c:v>179.27117575710719</c:v>
                </c:pt>
                <c:pt idx="42">
                  <c:v>176.10403543528</c:v>
                </c:pt>
                <c:pt idx="43">
                  <c:v>157.21507200770341</c:v>
                </c:pt>
                <c:pt idx="44">
                  <c:v>169.24138944279986</c:v>
                </c:pt>
                <c:pt idx="45">
                  <c:v>174.55951427684136</c:v>
                </c:pt>
                <c:pt idx="46">
                  <c:v>167.00655233860329</c:v>
                </c:pt>
                <c:pt idx="47">
                  <c:v>158.05989126911078</c:v>
                </c:pt>
                <c:pt idx="48">
                  <c:v>153.37914683930489</c:v>
                </c:pt>
                <c:pt idx="49">
                  <c:v>149.42015842116919</c:v>
                </c:pt>
                <c:pt idx="50">
                  <c:v>155.121750796101</c:v>
                </c:pt>
                <c:pt idx="51">
                  <c:v>155.63290360803666</c:v>
                </c:pt>
                <c:pt idx="52">
                  <c:v>149.45752864721243</c:v>
                </c:pt>
                <c:pt idx="53">
                  <c:v>150.70052570536106</c:v>
                </c:pt>
                <c:pt idx="54">
                  <c:v>146.84475740918074</c:v>
                </c:pt>
                <c:pt idx="55">
                  <c:v>152.58257219914367</c:v>
                </c:pt>
                <c:pt idx="56">
                  <c:v>150.59689599326563</c:v>
                </c:pt>
                <c:pt idx="57">
                  <c:v>154.84279654097551</c:v>
                </c:pt>
                <c:pt idx="58">
                  <c:v>152.37502094041182</c:v>
                </c:pt>
                <c:pt idx="59">
                  <c:v>147.1588977000338</c:v>
                </c:pt>
                <c:pt idx="60">
                  <c:v>144.09427565211089</c:v>
                </c:pt>
                <c:pt idx="61">
                  <c:v>142.83135194971868</c:v>
                </c:pt>
                <c:pt idx="62">
                  <c:v>143.85232536277795</c:v>
                </c:pt>
                <c:pt idx="63">
                  <c:v>140.93557588853335</c:v>
                </c:pt>
                <c:pt idx="64">
                  <c:v>141.1402817392356</c:v>
                </c:pt>
                <c:pt idx="65">
                  <c:v>144.24216305804254</c:v>
                </c:pt>
                <c:pt idx="66">
                  <c:v>141.82446067539502</c:v>
                </c:pt>
                <c:pt idx="67">
                  <c:v>142.01292137863169</c:v>
                </c:pt>
                <c:pt idx="68">
                  <c:v>141.07528423889184</c:v>
                </c:pt>
                <c:pt idx="69">
                  <c:v>141.76547729088247</c:v>
                </c:pt>
                <c:pt idx="70">
                  <c:v>144.6289624545266</c:v>
                </c:pt>
                <c:pt idx="71">
                  <c:v>152.00596591788997</c:v>
                </c:pt>
                <c:pt idx="72">
                  <c:v>156.61030748010702</c:v>
                </c:pt>
                <c:pt idx="73">
                  <c:v>161.1294228057418</c:v>
                </c:pt>
                <c:pt idx="74">
                  <c:v>158.28185618276794</c:v>
                </c:pt>
                <c:pt idx="75">
                  <c:v>166.91078622346586</c:v>
                </c:pt>
                <c:pt idx="76">
                  <c:v>168.30762456745867</c:v>
                </c:pt>
                <c:pt idx="77">
                  <c:v>164.19712137198457</c:v>
                </c:pt>
                <c:pt idx="78">
                  <c:v>165.28051814982885</c:v>
                </c:pt>
                <c:pt idx="79">
                  <c:v>165.19744413698237</c:v>
                </c:pt>
                <c:pt idx="80">
                  <c:v>162.93699214201175</c:v>
                </c:pt>
                <c:pt idx="81">
                  <c:v>165.65308840024619</c:v>
                </c:pt>
                <c:pt idx="82">
                  <c:v>164.3588812788725</c:v>
                </c:pt>
                <c:pt idx="83">
                  <c:v>161.47712948429427</c:v>
                </c:pt>
                <c:pt idx="84">
                  <c:v>167.89418434442376</c:v>
                </c:pt>
                <c:pt idx="85">
                  <c:v>166.62222509913491</c:v>
                </c:pt>
                <c:pt idx="86">
                  <c:v>168.19641612798901</c:v>
                </c:pt>
                <c:pt idx="87">
                  <c:v>168.12180691006586</c:v>
                </c:pt>
                <c:pt idx="88">
                  <c:v>163.74692407535133</c:v>
                </c:pt>
                <c:pt idx="89">
                  <c:v>156.27462816980068</c:v>
                </c:pt>
                <c:pt idx="90">
                  <c:v>152.6339693304329</c:v>
                </c:pt>
                <c:pt idx="91">
                  <c:v>151.68041764030417</c:v>
                </c:pt>
                <c:pt idx="92">
                  <c:v>152.65256602747553</c:v>
                </c:pt>
                <c:pt idx="93">
                  <c:v>155.26770349185998</c:v>
                </c:pt>
                <c:pt idx="94">
                  <c:v>156.26999958332351</c:v>
                </c:pt>
                <c:pt idx="95">
                  <c:v>152.99277229312847</c:v>
                </c:pt>
                <c:pt idx="96">
                  <c:v>151.63799670580437</c:v>
                </c:pt>
                <c:pt idx="97">
                  <c:v>148.25103772580709</c:v>
                </c:pt>
                <c:pt idx="98">
                  <c:v>150.29285608353442</c:v>
                </c:pt>
                <c:pt idx="99">
                  <c:v>158.66772136550742</c:v>
                </c:pt>
                <c:pt idx="100">
                  <c:v>153.63172557860136</c:v>
                </c:pt>
                <c:pt idx="101">
                  <c:v>152.80656605563172</c:v>
                </c:pt>
                <c:pt idx="102">
                  <c:v>151.10348140143046</c:v>
                </c:pt>
                <c:pt idx="103">
                  <c:v>149.41834318388857</c:v>
                </c:pt>
                <c:pt idx="104">
                  <c:v>149.39236330343493</c:v>
                </c:pt>
                <c:pt idx="105">
                  <c:v>145.65149236526321</c:v>
                </c:pt>
                <c:pt idx="106">
                  <c:v>149.07152906612185</c:v>
                </c:pt>
                <c:pt idx="107">
                  <c:v>152.26142016766011</c:v>
                </c:pt>
                <c:pt idx="108">
                  <c:v>151.99895908760055</c:v>
                </c:pt>
                <c:pt idx="109">
                  <c:v>148.60959265412015</c:v>
                </c:pt>
                <c:pt idx="110">
                  <c:v>148.70399385748073</c:v>
                </c:pt>
                <c:pt idx="111">
                  <c:v>146.0825562405123</c:v>
                </c:pt>
                <c:pt idx="112">
                  <c:v>147.84932669636501</c:v>
                </c:pt>
                <c:pt idx="113">
                  <c:v>147.60367678132314</c:v>
                </c:pt>
                <c:pt idx="114">
                  <c:v>145.93079605403702</c:v>
                </c:pt>
                <c:pt idx="115">
                  <c:v>147.9589886836356</c:v>
                </c:pt>
                <c:pt idx="116">
                  <c:v>146.15602611765686</c:v>
                </c:pt>
                <c:pt idx="117">
                  <c:v>145.41529167777657</c:v>
                </c:pt>
                <c:pt idx="118">
                  <c:v>142.65703050289844</c:v>
                </c:pt>
                <c:pt idx="119">
                  <c:v>132.81528232789387</c:v>
                </c:pt>
                <c:pt idx="120">
                  <c:v>132.22056525485732</c:v>
                </c:pt>
                <c:pt idx="121">
                  <c:v>130.12276747806109</c:v>
                </c:pt>
                <c:pt idx="122">
                  <c:v>127.78900680647203</c:v>
                </c:pt>
                <c:pt idx="123">
                  <c:v>129.87511518330439</c:v>
                </c:pt>
                <c:pt idx="124">
                  <c:v>127.11873337423278</c:v>
                </c:pt>
                <c:pt idx="125">
                  <c:v>127.16748086784396</c:v>
                </c:pt>
                <c:pt idx="126">
                  <c:v>129.92056298445021</c:v>
                </c:pt>
                <c:pt idx="127">
                  <c:v>130.43178493148142</c:v>
                </c:pt>
                <c:pt idx="128">
                  <c:v>130.84449285581763</c:v>
                </c:pt>
                <c:pt idx="129">
                  <c:v>131.71273509901891</c:v>
                </c:pt>
                <c:pt idx="130">
                  <c:v>132.34208213661512</c:v>
                </c:pt>
                <c:pt idx="131">
                  <c:v>131.54531007922157</c:v>
                </c:pt>
                <c:pt idx="132">
                  <c:v>128.56378794773127</c:v>
                </c:pt>
                <c:pt idx="133">
                  <c:v>123.35042244817271</c:v>
                </c:pt>
                <c:pt idx="134">
                  <c:v>123.01908738508111</c:v>
                </c:pt>
                <c:pt idx="135">
                  <c:v>123.94431227405569</c:v>
                </c:pt>
                <c:pt idx="136">
                  <c:v>120.09870127775383</c:v>
                </c:pt>
                <c:pt idx="137">
                  <c:v>120.38623952517784</c:v>
                </c:pt>
                <c:pt idx="138">
                  <c:v>122.00971134988838</c:v>
                </c:pt>
                <c:pt idx="139">
                  <c:v>121.12971082552014</c:v>
                </c:pt>
                <c:pt idx="140">
                  <c:v>121.95380015848417</c:v>
                </c:pt>
                <c:pt idx="141">
                  <c:v>120.09351466452097</c:v>
                </c:pt>
                <c:pt idx="142">
                  <c:v>120.01149983606093</c:v>
                </c:pt>
                <c:pt idx="143">
                  <c:v>118.16645958475708</c:v>
                </c:pt>
                <c:pt idx="144">
                  <c:v>118.21466391974145</c:v>
                </c:pt>
                <c:pt idx="145">
                  <c:v>119.6205245388481</c:v>
                </c:pt>
                <c:pt idx="146">
                  <c:v>119.19199034617894</c:v>
                </c:pt>
                <c:pt idx="147">
                  <c:v>119.4784494494215</c:v>
                </c:pt>
                <c:pt idx="148">
                  <c:v>118.11850154756725</c:v>
                </c:pt>
                <c:pt idx="149">
                  <c:v>118.1755225820179</c:v>
                </c:pt>
                <c:pt idx="150">
                  <c:v>117.74869950673749</c:v>
                </c:pt>
                <c:pt idx="151">
                  <c:v>117.3436642865445</c:v>
                </c:pt>
                <c:pt idx="152">
                  <c:v>119.43699510431954</c:v>
                </c:pt>
                <c:pt idx="153">
                  <c:v>117.001950155736</c:v>
                </c:pt>
                <c:pt idx="154">
                  <c:v>115.33764013883844</c:v>
                </c:pt>
                <c:pt idx="155">
                  <c:v>118.04879774543342</c:v>
                </c:pt>
                <c:pt idx="156">
                  <c:v>119.25369865073384</c:v>
                </c:pt>
                <c:pt idx="157">
                  <c:v>119.92705030418712</c:v>
                </c:pt>
                <c:pt idx="158">
                  <c:v>118.8742360749489</c:v>
                </c:pt>
                <c:pt idx="159">
                  <c:v>125.77066171190076</c:v>
                </c:pt>
                <c:pt idx="160">
                  <c:v>126.74757516526576</c:v>
                </c:pt>
                <c:pt idx="161">
                  <c:v>130.77039170120835</c:v>
                </c:pt>
                <c:pt idx="162">
                  <c:v>132.26914362733316</c:v>
                </c:pt>
                <c:pt idx="163">
                  <c:v>127.85795748793592</c:v>
                </c:pt>
                <c:pt idx="164">
                  <c:v>137.10359547494224</c:v>
                </c:pt>
                <c:pt idx="165">
                  <c:v>150.54960270357284</c:v>
                </c:pt>
                <c:pt idx="166">
                  <c:v>163.87395768417113</c:v>
                </c:pt>
                <c:pt idx="167">
                  <c:v>187.89383211488959</c:v>
                </c:pt>
                <c:pt idx="168">
                  <c:v>162.46807821068276</c:v>
                </c:pt>
                <c:pt idx="169">
                  <c:v>173.18088619253075</c:v>
                </c:pt>
                <c:pt idx="170">
                  <c:v>191.88444590039842</c:v>
                </c:pt>
                <c:pt idx="171">
                  <c:v>174.29084096961174</c:v>
                </c:pt>
                <c:pt idx="172">
                  <c:v>170.59769687365213</c:v>
                </c:pt>
                <c:pt idx="173">
                  <c:v>161.08118434230934</c:v>
                </c:pt>
                <c:pt idx="174">
                  <c:v>162.56267576510552</c:v>
                </c:pt>
                <c:pt idx="175">
                  <c:v>156.96921642744516</c:v>
                </c:pt>
                <c:pt idx="176">
                  <c:v>157.52036916366657</c:v>
                </c:pt>
                <c:pt idx="177">
                  <c:v>150.40714686027769</c:v>
                </c:pt>
                <c:pt idx="178">
                  <c:v>151.90934496433218</c:v>
                </c:pt>
                <c:pt idx="179">
                  <c:v>147.7105368128228</c:v>
                </c:pt>
                <c:pt idx="180">
                  <c:v>148.15040693058509</c:v>
                </c:pt>
                <c:pt idx="181">
                  <c:v>146.32832179249311</c:v>
                </c:pt>
                <c:pt idx="182">
                  <c:v>146.56623398151444</c:v>
                </c:pt>
                <c:pt idx="183">
                  <c:v>143.07943645949669</c:v>
                </c:pt>
                <c:pt idx="184">
                  <c:v>141.14286434824672</c:v>
                </c:pt>
                <c:pt idx="185">
                  <c:v>151.86198810209572</c:v>
                </c:pt>
                <c:pt idx="186">
                  <c:v>153.15008061794765</c:v>
                </c:pt>
                <c:pt idx="187">
                  <c:v>150.22789788840245</c:v>
                </c:pt>
                <c:pt idx="188">
                  <c:v>150.46451086850868</c:v>
                </c:pt>
                <c:pt idx="189">
                  <c:v>144.49785419303174</c:v>
                </c:pt>
                <c:pt idx="190">
                  <c:v>142.54722182325628</c:v>
                </c:pt>
                <c:pt idx="191">
                  <c:v>146.43316433552155</c:v>
                </c:pt>
                <c:pt idx="192">
                  <c:v>145.01599128629371</c:v>
                </c:pt>
                <c:pt idx="193">
                  <c:v>140.99501284062461</c:v>
                </c:pt>
                <c:pt idx="194">
                  <c:v>142.7103592571402</c:v>
                </c:pt>
                <c:pt idx="195">
                  <c:v>140.0953252601374</c:v>
                </c:pt>
                <c:pt idx="196">
                  <c:v>135.67579829014238</c:v>
                </c:pt>
                <c:pt idx="197">
                  <c:v>136.72364851930541</c:v>
                </c:pt>
                <c:pt idx="198">
                  <c:v>136.40373358929827</c:v>
                </c:pt>
                <c:pt idx="199">
                  <c:v>133.17661861375845</c:v>
                </c:pt>
                <c:pt idx="200">
                  <c:v>135.59575173155972</c:v>
                </c:pt>
                <c:pt idx="201">
                  <c:v>149.23438987966082</c:v>
                </c:pt>
                <c:pt idx="202">
                  <c:v>139.75246493943411</c:v>
                </c:pt>
                <c:pt idx="203">
                  <c:v>145.54406192502273</c:v>
                </c:pt>
                <c:pt idx="204">
                  <c:v>146.44548690366972</c:v>
                </c:pt>
                <c:pt idx="205">
                  <c:v>142.35463208525974</c:v>
                </c:pt>
                <c:pt idx="206">
                  <c:v>142.53510392403075</c:v>
                </c:pt>
                <c:pt idx="207">
                  <c:v>143.96314159700111</c:v>
                </c:pt>
                <c:pt idx="208">
                  <c:v>143.50871822211312</c:v>
                </c:pt>
                <c:pt idx="209">
                  <c:v>149.02381139762232</c:v>
                </c:pt>
                <c:pt idx="210">
                  <c:v>145.98691548095428</c:v>
                </c:pt>
                <c:pt idx="211">
                  <c:v>143.76370533741624</c:v>
                </c:pt>
                <c:pt idx="212">
                  <c:v>143.55982857066263</c:v>
                </c:pt>
                <c:pt idx="213">
                  <c:v>141.53111343113034</c:v>
                </c:pt>
                <c:pt idx="214">
                  <c:v>138.43386822722672</c:v>
                </c:pt>
                <c:pt idx="215">
                  <c:v>137.24140794670117</c:v>
                </c:pt>
                <c:pt idx="216">
                  <c:v>135.69652072998417</c:v>
                </c:pt>
                <c:pt idx="217">
                  <c:v>136.9908215650008</c:v>
                </c:pt>
                <c:pt idx="218">
                  <c:v>137.32678056512935</c:v>
                </c:pt>
                <c:pt idx="219">
                  <c:v>140.70564613476009</c:v>
                </c:pt>
                <c:pt idx="220">
                  <c:v>140.20258020163101</c:v>
                </c:pt>
                <c:pt idx="221">
                  <c:v>142.75637650376109</c:v>
                </c:pt>
                <c:pt idx="222">
                  <c:v>145.46116663311477</c:v>
                </c:pt>
                <c:pt idx="223">
                  <c:v>140.898819789887</c:v>
                </c:pt>
                <c:pt idx="224">
                  <c:v>140.55323432842889</c:v>
                </c:pt>
                <c:pt idx="225">
                  <c:v>136.08781622831168</c:v>
                </c:pt>
                <c:pt idx="226">
                  <c:v>134.29040856214519</c:v>
                </c:pt>
                <c:pt idx="227">
                  <c:v>134.37617523364753</c:v>
                </c:pt>
                <c:pt idx="228">
                  <c:v>133.55520555695014</c:v>
                </c:pt>
                <c:pt idx="229">
                  <c:v>136.54013170079779</c:v>
                </c:pt>
                <c:pt idx="230">
                  <c:v>135.08456212141098</c:v>
                </c:pt>
                <c:pt idx="231">
                  <c:v>135.22365429550968</c:v>
                </c:pt>
                <c:pt idx="232">
                  <c:v>130.5294622953885</c:v>
                </c:pt>
                <c:pt idx="233">
                  <c:v>129.25103217664102</c:v>
                </c:pt>
                <c:pt idx="234">
                  <c:v>128.34065189178858</c:v>
                </c:pt>
                <c:pt idx="235">
                  <c:v>129.59336959892943</c:v>
                </c:pt>
                <c:pt idx="236">
                  <c:v>128.23892946304778</c:v>
                </c:pt>
                <c:pt idx="237">
                  <c:v>132.92112226149666</c:v>
                </c:pt>
                <c:pt idx="238">
                  <c:v>133.35124630068478</c:v>
                </c:pt>
                <c:pt idx="239">
                  <c:v>139.30775718223725</c:v>
                </c:pt>
                <c:pt idx="240">
                  <c:v>138.94380086689</c:v>
                </c:pt>
                <c:pt idx="241">
                  <c:v>138.00889480636056</c:v>
                </c:pt>
                <c:pt idx="242">
                  <c:v>139.06961541465657</c:v>
                </c:pt>
                <c:pt idx="243">
                  <c:v>139.806332052974</c:v>
                </c:pt>
                <c:pt idx="244">
                  <c:v>135.13754860277484</c:v>
                </c:pt>
                <c:pt idx="245">
                  <c:v>140.1841566832758</c:v>
                </c:pt>
                <c:pt idx="246">
                  <c:v>142.22406641755052</c:v>
                </c:pt>
                <c:pt idx="247">
                  <c:v>147.56237273180878</c:v>
                </c:pt>
                <c:pt idx="248">
                  <c:v>148.82891929175503</c:v>
                </c:pt>
                <c:pt idx="249">
                  <c:v>151.13151935558929</c:v>
                </c:pt>
                <c:pt idx="250">
                  <c:v>144.52778579690889</c:v>
                </c:pt>
                <c:pt idx="251">
                  <c:v>145.5520420031531</c:v>
                </c:pt>
                <c:pt idx="252">
                  <c:v>147.74610932961886</c:v>
                </c:pt>
                <c:pt idx="253">
                  <c:v>152.91790969376368</c:v>
                </c:pt>
                <c:pt idx="254">
                  <c:v>156.33679862183925</c:v>
                </c:pt>
                <c:pt idx="255">
                  <c:v>145.97960519291254</c:v>
                </c:pt>
                <c:pt idx="256">
                  <c:v>144.75730062762861</c:v>
                </c:pt>
                <c:pt idx="257">
                  <c:v>150.66960506465182</c:v>
                </c:pt>
                <c:pt idx="258">
                  <c:v>147.39599627002579</c:v>
                </c:pt>
                <c:pt idx="259">
                  <c:v>142.45876008237209</c:v>
                </c:pt>
                <c:pt idx="260">
                  <c:v>141.55748431357159</c:v>
                </c:pt>
                <c:pt idx="261">
                  <c:v>138.74629539988155</c:v>
                </c:pt>
                <c:pt idx="262">
                  <c:v>144.93379011679556</c:v>
                </c:pt>
                <c:pt idx="263">
                  <c:v>147.88230577755132</c:v>
                </c:pt>
                <c:pt idx="264">
                  <c:v>152.83836956494187</c:v>
                </c:pt>
                <c:pt idx="265">
                  <c:v>146.57229705349698</c:v>
                </c:pt>
                <c:pt idx="266">
                  <c:v>143.30201291673487</c:v>
                </c:pt>
                <c:pt idx="267">
                  <c:v>141.28646901167153</c:v>
                </c:pt>
                <c:pt idx="268">
                  <c:v>143.06814898177953</c:v>
                </c:pt>
                <c:pt idx="269">
                  <c:v>142.3063281513835</c:v>
                </c:pt>
                <c:pt idx="270">
                  <c:v>144.28766589109023</c:v>
                </c:pt>
                <c:pt idx="271">
                  <c:v>141.72069298358124</c:v>
                </c:pt>
                <c:pt idx="272">
                  <c:v>142.18699527821371</c:v>
                </c:pt>
                <c:pt idx="273">
                  <c:v>145.20116344704286</c:v>
                </c:pt>
                <c:pt idx="274">
                  <c:v>142.47403031466527</c:v>
                </c:pt>
                <c:pt idx="275">
                  <c:v>137.07361473502621</c:v>
                </c:pt>
                <c:pt idx="276">
                  <c:v>136.16144024944117</c:v>
                </c:pt>
                <c:pt idx="277">
                  <c:v>135.74872988936787</c:v>
                </c:pt>
                <c:pt idx="278">
                  <c:v>135.65065939888009</c:v>
                </c:pt>
                <c:pt idx="279">
                  <c:v>135.10339941964449</c:v>
                </c:pt>
                <c:pt idx="280">
                  <c:v>136.36076401280513</c:v>
                </c:pt>
                <c:pt idx="281">
                  <c:v>137.01103950177409</c:v>
                </c:pt>
                <c:pt idx="282">
                  <c:v>142.11835047392015</c:v>
                </c:pt>
                <c:pt idx="283">
                  <c:v>141.52907803306795</c:v>
                </c:pt>
                <c:pt idx="284">
                  <c:v>140.51931713688776</c:v>
                </c:pt>
                <c:pt idx="285">
                  <c:v>140.99003094341984</c:v>
                </c:pt>
                <c:pt idx="286">
                  <c:v>144.58058176975865</c:v>
                </c:pt>
                <c:pt idx="287">
                  <c:v>142.18812513860416</c:v>
                </c:pt>
                <c:pt idx="288">
                  <c:v>142.10648220897002</c:v>
                </c:pt>
                <c:pt idx="289">
                  <c:v>141.66647056703783</c:v>
                </c:pt>
                <c:pt idx="290">
                  <c:v>141.68115219891229</c:v>
                </c:pt>
                <c:pt idx="291">
                  <c:v>144.21845099679044</c:v>
                </c:pt>
                <c:pt idx="292">
                  <c:v>146.83464438879705</c:v>
                </c:pt>
                <c:pt idx="293">
                  <c:v>149.1637831578573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F-412D-B4EB-6B442561CBCF}"/>
            </c:ext>
          </c:extLst>
        </c:ser>
        <c:ser>
          <c:idx val="2"/>
          <c:order val="2"/>
          <c:marker>
            <c:symbol val="none"/>
          </c:marker>
          <c:cat>
            <c:numRef>
              <c:f>Corr고정비중_m!$B$65:$B$358</c:f>
              <c:numCache>
                <c:formatCode>m/d/yyyy</c:formatCode>
                <c:ptCount val="294"/>
                <c:pt idx="0">
                  <c:v>34696</c:v>
                </c:pt>
                <c:pt idx="1">
                  <c:v>34727</c:v>
                </c:pt>
                <c:pt idx="2">
                  <c:v>34758</c:v>
                </c:pt>
                <c:pt idx="3">
                  <c:v>34789</c:v>
                </c:pt>
                <c:pt idx="4">
                  <c:v>34818</c:v>
                </c:pt>
                <c:pt idx="5">
                  <c:v>34850</c:v>
                </c:pt>
                <c:pt idx="6">
                  <c:v>34880</c:v>
                </c:pt>
                <c:pt idx="7">
                  <c:v>34911</c:v>
                </c:pt>
                <c:pt idx="8">
                  <c:v>34942</c:v>
                </c:pt>
                <c:pt idx="9">
                  <c:v>34972</c:v>
                </c:pt>
                <c:pt idx="10">
                  <c:v>35003</c:v>
                </c:pt>
                <c:pt idx="11">
                  <c:v>35033</c:v>
                </c:pt>
                <c:pt idx="12">
                  <c:v>35060</c:v>
                </c:pt>
                <c:pt idx="13">
                  <c:v>35095</c:v>
                </c:pt>
                <c:pt idx="14">
                  <c:v>35124</c:v>
                </c:pt>
                <c:pt idx="15">
                  <c:v>35154</c:v>
                </c:pt>
                <c:pt idx="16">
                  <c:v>35185</c:v>
                </c:pt>
                <c:pt idx="17">
                  <c:v>35216</c:v>
                </c:pt>
                <c:pt idx="18">
                  <c:v>35245</c:v>
                </c:pt>
                <c:pt idx="19">
                  <c:v>35277</c:v>
                </c:pt>
                <c:pt idx="20">
                  <c:v>35308</c:v>
                </c:pt>
                <c:pt idx="21">
                  <c:v>35338</c:v>
                </c:pt>
                <c:pt idx="22">
                  <c:v>35369</c:v>
                </c:pt>
                <c:pt idx="23">
                  <c:v>35399</c:v>
                </c:pt>
                <c:pt idx="24">
                  <c:v>35426</c:v>
                </c:pt>
                <c:pt idx="25">
                  <c:v>35461</c:v>
                </c:pt>
                <c:pt idx="26">
                  <c:v>35489</c:v>
                </c:pt>
                <c:pt idx="27">
                  <c:v>35520</c:v>
                </c:pt>
                <c:pt idx="28">
                  <c:v>35550</c:v>
                </c:pt>
                <c:pt idx="29">
                  <c:v>35581</c:v>
                </c:pt>
                <c:pt idx="30">
                  <c:v>35611</c:v>
                </c:pt>
                <c:pt idx="31">
                  <c:v>35642</c:v>
                </c:pt>
                <c:pt idx="32">
                  <c:v>35672</c:v>
                </c:pt>
                <c:pt idx="33">
                  <c:v>35703</c:v>
                </c:pt>
                <c:pt idx="34">
                  <c:v>35734</c:v>
                </c:pt>
                <c:pt idx="35">
                  <c:v>35763</c:v>
                </c:pt>
                <c:pt idx="36">
                  <c:v>35791</c:v>
                </c:pt>
                <c:pt idx="37">
                  <c:v>35826</c:v>
                </c:pt>
                <c:pt idx="38">
                  <c:v>35854</c:v>
                </c:pt>
                <c:pt idx="39">
                  <c:v>35885</c:v>
                </c:pt>
                <c:pt idx="40">
                  <c:v>35915</c:v>
                </c:pt>
                <c:pt idx="41">
                  <c:v>35945</c:v>
                </c:pt>
                <c:pt idx="42">
                  <c:v>35976</c:v>
                </c:pt>
                <c:pt idx="43">
                  <c:v>36007</c:v>
                </c:pt>
                <c:pt idx="44">
                  <c:v>36038</c:v>
                </c:pt>
                <c:pt idx="45">
                  <c:v>36068</c:v>
                </c:pt>
                <c:pt idx="46">
                  <c:v>36099</c:v>
                </c:pt>
                <c:pt idx="47">
                  <c:v>36129</c:v>
                </c:pt>
                <c:pt idx="48">
                  <c:v>36157</c:v>
                </c:pt>
                <c:pt idx="49">
                  <c:v>36189</c:v>
                </c:pt>
                <c:pt idx="50">
                  <c:v>36217</c:v>
                </c:pt>
                <c:pt idx="51">
                  <c:v>36250</c:v>
                </c:pt>
                <c:pt idx="52">
                  <c:v>36280</c:v>
                </c:pt>
                <c:pt idx="53">
                  <c:v>36311</c:v>
                </c:pt>
                <c:pt idx="54">
                  <c:v>36341</c:v>
                </c:pt>
                <c:pt idx="55">
                  <c:v>36371</c:v>
                </c:pt>
                <c:pt idx="56">
                  <c:v>36403</c:v>
                </c:pt>
                <c:pt idx="57">
                  <c:v>36433</c:v>
                </c:pt>
                <c:pt idx="58">
                  <c:v>36462</c:v>
                </c:pt>
                <c:pt idx="59">
                  <c:v>36494</c:v>
                </c:pt>
                <c:pt idx="60">
                  <c:v>36522</c:v>
                </c:pt>
                <c:pt idx="61">
                  <c:v>36556</c:v>
                </c:pt>
                <c:pt idx="62">
                  <c:v>36585</c:v>
                </c:pt>
                <c:pt idx="63">
                  <c:v>36616</c:v>
                </c:pt>
                <c:pt idx="64">
                  <c:v>36644</c:v>
                </c:pt>
                <c:pt idx="65">
                  <c:v>36677</c:v>
                </c:pt>
                <c:pt idx="66">
                  <c:v>36707</c:v>
                </c:pt>
                <c:pt idx="67">
                  <c:v>36738</c:v>
                </c:pt>
                <c:pt idx="68">
                  <c:v>36769</c:v>
                </c:pt>
                <c:pt idx="69">
                  <c:v>36798</c:v>
                </c:pt>
                <c:pt idx="70">
                  <c:v>36830</c:v>
                </c:pt>
                <c:pt idx="71">
                  <c:v>36860</c:v>
                </c:pt>
                <c:pt idx="72">
                  <c:v>36886</c:v>
                </c:pt>
                <c:pt idx="73">
                  <c:v>36922</c:v>
                </c:pt>
                <c:pt idx="74">
                  <c:v>36950</c:v>
                </c:pt>
                <c:pt idx="75">
                  <c:v>36980</c:v>
                </c:pt>
                <c:pt idx="76">
                  <c:v>37011</c:v>
                </c:pt>
                <c:pt idx="77">
                  <c:v>37042</c:v>
                </c:pt>
                <c:pt idx="78">
                  <c:v>37071</c:v>
                </c:pt>
                <c:pt idx="79">
                  <c:v>37103</c:v>
                </c:pt>
                <c:pt idx="80">
                  <c:v>37134</c:v>
                </c:pt>
                <c:pt idx="81">
                  <c:v>37162</c:v>
                </c:pt>
                <c:pt idx="82">
                  <c:v>37195</c:v>
                </c:pt>
                <c:pt idx="83">
                  <c:v>37225</c:v>
                </c:pt>
                <c:pt idx="84">
                  <c:v>37253</c:v>
                </c:pt>
                <c:pt idx="85">
                  <c:v>37287</c:v>
                </c:pt>
                <c:pt idx="86">
                  <c:v>37315</c:v>
                </c:pt>
                <c:pt idx="87">
                  <c:v>37344</c:v>
                </c:pt>
                <c:pt idx="88">
                  <c:v>37376</c:v>
                </c:pt>
                <c:pt idx="89">
                  <c:v>37407</c:v>
                </c:pt>
                <c:pt idx="90">
                  <c:v>37435</c:v>
                </c:pt>
                <c:pt idx="91">
                  <c:v>37468</c:v>
                </c:pt>
                <c:pt idx="92">
                  <c:v>37498</c:v>
                </c:pt>
                <c:pt idx="93">
                  <c:v>37529</c:v>
                </c:pt>
                <c:pt idx="94">
                  <c:v>37560</c:v>
                </c:pt>
                <c:pt idx="95">
                  <c:v>37589</c:v>
                </c:pt>
                <c:pt idx="96">
                  <c:v>37620</c:v>
                </c:pt>
                <c:pt idx="97">
                  <c:v>37651</c:v>
                </c:pt>
                <c:pt idx="98">
                  <c:v>37680</c:v>
                </c:pt>
                <c:pt idx="99">
                  <c:v>37711</c:v>
                </c:pt>
                <c:pt idx="100">
                  <c:v>37741</c:v>
                </c:pt>
                <c:pt idx="101">
                  <c:v>37771</c:v>
                </c:pt>
                <c:pt idx="102">
                  <c:v>37802</c:v>
                </c:pt>
                <c:pt idx="103">
                  <c:v>37833</c:v>
                </c:pt>
                <c:pt idx="104">
                  <c:v>37862</c:v>
                </c:pt>
                <c:pt idx="105">
                  <c:v>37894</c:v>
                </c:pt>
                <c:pt idx="106">
                  <c:v>37925</c:v>
                </c:pt>
                <c:pt idx="107">
                  <c:v>37953</c:v>
                </c:pt>
                <c:pt idx="108">
                  <c:v>37985</c:v>
                </c:pt>
                <c:pt idx="109">
                  <c:v>38016</c:v>
                </c:pt>
                <c:pt idx="110">
                  <c:v>38044</c:v>
                </c:pt>
                <c:pt idx="111">
                  <c:v>38077</c:v>
                </c:pt>
                <c:pt idx="112">
                  <c:v>38107</c:v>
                </c:pt>
                <c:pt idx="113">
                  <c:v>38138</c:v>
                </c:pt>
                <c:pt idx="114">
                  <c:v>38168</c:v>
                </c:pt>
                <c:pt idx="115">
                  <c:v>38198</c:v>
                </c:pt>
                <c:pt idx="116">
                  <c:v>38230</c:v>
                </c:pt>
                <c:pt idx="117">
                  <c:v>38260</c:v>
                </c:pt>
                <c:pt idx="118">
                  <c:v>38289</c:v>
                </c:pt>
                <c:pt idx="119">
                  <c:v>38321</c:v>
                </c:pt>
                <c:pt idx="120">
                  <c:v>38351</c:v>
                </c:pt>
                <c:pt idx="121">
                  <c:v>38383</c:v>
                </c:pt>
                <c:pt idx="122">
                  <c:v>38411</c:v>
                </c:pt>
                <c:pt idx="123">
                  <c:v>38442</c:v>
                </c:pt>
                <c:pt idx="124">
                  <c:v>38471</c:v>
                </c:pt>
                <c:pt idx="125">
                  <c:v>38503</c:v>
                </c:pt>
                <c:pt idx="126">
                  <c:v>38533</c:v>
                </c:pt>
                <c:pt idx="127">
                  <c:v>38562</c:v>
                </c:pt>
                <c:pt idx="128">
                  <c:v>38595</c:v>
                </c:pt>
                <c:pt idx="129">
                  <c:v>38625</c:v>
                </c:pt>
                <c:pt idx="130">
                  <c:v>38656</c:v>
                </c:pt>
                <c:pt idx="131">
                  <c:v>38686</c:v>
                </c:pt>
                <c:pt idx="132">
                  <c:v>38715</c:v>
                </c:pt>
                <c:pt idx="133">
                  <c:v>38748</c:v>
                </c:pt>
                <c:pt idx="134">
                  <c:v>38776</c:v>
                </c:pt>
                <c:pt idx="135">
                  <c:v>38807</c:v>
                </c:pt>
                <c:pt idx="136">
                  <c:v>38835</c:v>
                </c:pt>
                <c:pt idx="137">
                  <c:v>38867</c:v>
                </c:pt>
                <c:pt idx="138">
                  <c:v>38898</c:v>
                </c:pt>
                <c:pt idx="139">
                  <c:v>38929</c:v>
                </c:pt>
                <c:pt idx="140">
                  <c:v>38960</c:v>
                </c:pt>
                <c:pt idx="141">
                  <c:v>38989</c:v>
                </c:pt>
                <c:pt idx="142">
                  <c:v>39021</c:v>
                </c:pt>
                <c:pt idx="143">
                  <c:v>39051</c:v>
                </c:pt>
                <c:pt idx="144">
                  <c:v>39079</c:v>
                </c:pt>
                <c:pt idx="145">
                  <c:v>39113</c:v>
                </c:pt>
                <c:pt idx="146">
                  <c:v>39141</c:v>
                </c:pt>
                <c:pt idx="147">
                  <c:v>39171</c:v>
                </c:pt>
                <c:pt idx="148">
                  <c:v>39202</c:v>
                </c:pt>
                <c:pt idx="149">
                  <c:v>39233</c:v>
                </c:pt>
                <c:pt idx="150">
                  <c:v>39262</c:v>
                </c:pt>
                <c:pt idx="151">
                  <c:v>39294</c:v>
                </c:pt>
                <c:pt idx="152">
                  <c:v>39325</c:v>
                </c:pt>
                <c:pt idx="153">
                  <c:v>39353</c:v>
                </c:pt>
                <c:pt idx="154">
                  <c:v>39386</c:v>
                </c:pt>
                <c:pt idx="155">
                  <c:v>39416</c:v>
                </c:pt>
                <c:pt idx="156">
                  <c:v>39444</c:v>
                </c:pt>
                <c:pt idx="157">
                  <c:v>39478</c:v>
                </c:pt>
                <c:pt idx="158">
                  <c:v>39507</c:v>
                </c:pt>
                <c:pt idx="159">
                  <c:v>39538</c:v>
                </c:pt>
                <c:pt idx="160">
                  <c:v>39568</c:v>
                </c:pt>
                <c:pt idx="161">
                  <c:v>39598</c:v>
                </c:pt>
                <c:pt idx="162">
                  <c:v>39629</c:v>
                </c:pt>
                <c:pt idx="163">
                  <c:v>39660</c:v>
                </c:pt>
                <c:pt idx="164">
                  <c:v>39689</c:v>
                </c:pt>
                <c:pt idx="165">
                  <c:v>39721</c:v>
                </c:pt>
                <c:pt idx="166">
                  <c:v>39752</c:v>
                </c:pt>
                <c:pt idx="167">
                  <c:v>39780</c:v>
                </c:pt>
                <c:pt idx="168">
                  <c:v>39812</c:v>
                </c:pt>
                <c:pt idx="169">
                  <c:v>39843</c:v>
                </c:pt>
                <c:pt idx="170">
                  <c:v>39871</c:v>
                </c:pt>
                <c:pt idx="171">
                  <c:v>39903</c:v>
                </c:pt>
                <c:pt idx="172">
                  <c:v>39933</c:v>
                </c:pt>
                <c:pt idx="173">
                  <c:v>39962</c:v>
                </c:pt>
                <c:pt idx="174">
                  <c:v>39994</c:v>
                </c:pt>
                <c:pt idx="175">
                  <c:v>40025</c:v>
                </c:pt>
                <c:pt idx="176">
                  <c:v>40056</c:v>
                </c:pt>
                <c:pt idx="177">
                  <c:v>40086</c:v>
                </c:pt>
                <c:pt idx="178">
                  <c:v>40116</c:v>
                </c:pt>
                <c:pt idx="179">
                  <c:v>40147</c:v>
                </c:pt>
                <c:pt idx="180">
                  <c:v>40177</c:v>
                </c:pt>
                <c:pt idx="181">
                  <c:v>40207</c:v>
                </c:pt>
                <c:pt idx="182">
                  <c:v>40235</c:v>
                </c:pt>
                <c:pt idx="183">
                  <c:v>40268</c:v>
                </c:pt>
                <c:pt idx="184">
                  <c:v>40298</c:v>
                </c:pt>
                <c:pt idx="185">
                  <c:v>40329</c:v>
                </c:pt>
                <c:pt idx="186">
                  <c:v>40359</c:v>
                </c:pt>
                <c:pt idx="187">
                  <c:v>40389</c:v>
                </c:pt>
                <c:pt idx="188">
                  <c:v>40421</c:v>
                </c:pt>
                <c:pt idx="189">
                  <c:v>40451</c:v>
                </c:pt>
                <c:pt idx="190">
                  <c:v>40480</c:v>
                </c:pt>
                <c:pt idx="191">
                  <c:v>40512</c:v>
                </c:pt>
                <c:pt idx="192">
                  <c:v>40542</c:v>
                </c:pt>
                <c:pt idx="193">
                  <c:v>40574</c:v>
                </c:pt>
                <c:pt idx="194">
                  <c:v>40602</c:v>
                </c:pt>
                <c:pt idx="195">
                  <c:v>40633</c:v>
                </c:pt>
                <c:pt idx="196">
                  <c:v>40662</c:v>
                </c:pt>
                <c:pt idx="197">
                  <c:v>40694</c:v>
                </c:pt>
                <c:pt idx="198">
                  <c:v>40724</c:v>
                </c:pt>
                <c:pt idx="199">
                  <c:v>40753</c:v>
                </c:pt>
                <c:pt idx="200">
                  <c:v>40786</c:v>
                </c:pt>
                <c:pt idx="201">
                  <c:v>40816</c:v>
                </c:pt>
                <c:pt idx="202">
                  <c:v>40847</c:v>
                </c:pt>
                <c:pt idx="203">
                  <c:v>40877</c:v>
                </c:pt>
                <c:pt idx="204">
                  <c:v>40906</c:v>
                </c:pt>
                <c:pt idx="205">
                  <c:v>40939</c:v>
                </c:pt>
                <c:pt idx="206">
                  <c:v>40968</c:v>
                </c:pt>
                <c:pt idx="207">
                  <c:v>40998</c:v>
                </c:pt>
                <c:pt idx="208">
                  <c:v>41029</c:v>
                </c:pt>
                <c:pt idx="209">
                  <c:v>41060</c:v>
                </c:pt>
                <c:pt idx="210">
                  <c:v>41089</c:v>
                </c:pt>
                <c:pt idx="211">
                  <c:v>41121</c:v>
                </c:pt>
                <c:pt idx="212">
                  <c:v>41152</c:v>
                </c:pt>
                <c:pt idx="213">
                  <c:v>41180</c:v>
                </c:pt>
                <c:pt idx="214">
                  <c:v>41213</c:v>
                </c:pt>
                <c:pt idx="215">
                  <c:v>41243</c:v>
                </c:pt>
                <c:pt idx="216">
                  <c:v>41271</c:v>
                </c:pt>
                <c:pt idx="217">
                  <c:v>41305</c:v>
                </c:pt>
                <c:pt idx="218">
                  <c:v>41333</c:v>
                </c:pt>
                <c:pt idx="219">
                  <c:v>41362</c:v>
                </c:pt>
                <c:pt idx="220">
                  <c:v>41394</c:v>
                </c:pt>
                <c:pt idx="221">
                  <c:v>41425</c:v>
                </c:pt>
                <c:pt idx="222">
                  <c:v>41453</c:v>
                </c:pt>
                <c:pt idx="223">
                  <c:v>41486</c:v>
                </c:pt>
                <c:pt idx="224">
                  <c:v>41516</c:v>
                </c:pt>
                <c:pt idx="225">
                  <c:v>41547</c:v>
                </c:pt>
                <c:pt idx="226">
                  <c:v>41578</c:v>
                </c:pt>
                <c:pt idx="227">
                  <c:v>41607</c:v>
                </c:pt>
                <c:pt idx="228">
                  <c:v>41638</c:v>
                </c:pt>
                <c:pt idx="229">
                  <c:v>41668</c:v>
                </c:pt>
                <c:pt idx="230">
                  <c:v>41698</c:v>
                </c:pt>
                <c:pt idx="231">
                  <c:v>41729</c:v>
                </c:pt>
                <c:pt idx="232">
                  <c:v>41759</c:v>
                </c:pt>
                <c:pt idx="233">
                  <c:v>41789</c:v>
                </c:pt>
                <c:pt idx="234">
                  <c:v>41820</c:v>
                </c:pt>
                <c:pt idx="235">
                  <c:v>41851</c:v>
                </c:pt>
                <c:pt idx="236">
                  <c:v>41880</c:v>
                </c:pt>
                <c:pt idx="237">
                  <c:v>41912</c:v>
                </c:pt>
                <c:pt idx="238">
                  <c:v>41943</c:v>
                </c:pt>
                <c:pt idx="239">
                  <c:v>41971</c:v>
                </c:pt>
                <c:pt idx="240">
                  <c:v>42003</c:v>
                </c:pt>
                <c:pt idx="241">
                  <c:v>42034</c:v>
                </c:pt>
                <c:pt idx="242">
                  <c:v>42062</c:v>
                </c:pt>
                <c:pt idx="243">
                  <c:v>42094</c:v>
                </c:pt>
                <c:pt idx="244">
                  <c:v>42124</c:v>
                </c:pt>
                <c:pt idx="245">
                  <c:v>42153</c:v>
                </c:pt>
                <c:pt idx="246">
                  <c:v>42185</c:v>
                </c:pt>
                <c:pt idx="247">
                  <c:v>42216</c:v>
                </c:pt>
                <c:pt idx="248">
                  <c:v>42247</c:v>
                </c:pt>
                <c:pt idx="249">
                  <c:v>42277</c:v>
                </c:pt>
                <c:pt idx="250">
                  <c:v>42307</c:v>
                </c:pt>
                <c:pt idx="251">
                  <c:v>42338</c:v>
                </c:pt>
                <c:pt idx="252">
                  <c:v>42368</c:v>
                </c:pt>
                <c:pt idx="253">
                  <c:v>42398</c:v>
                </c:pt>
                <c:pt idx="254">
                  <c:v>42429</c:v>
                </c:pt>
                <c:pt idx="255">
                  <c:v>42460</c:v>
                </c:pt>
                <c:pt idx="256">
                  <c:v>42489</c:v>
                </c:pt>
                <c:pt idx="257">
                  <c:v>42521</c:v>
                </c:pt>
                <c:pt idx="258">
                  <c:v>42551</c:v>
                </c:pt>
                <c:pt idx="259">
                  <c:v>42580</c:v>
                </c:pt>
                <c:pt idx="260">
                  <c:v>42613</c:v>
                </c:pt>
                <c:pt idx="261">
                  <c:v>42643</c:v>
                </c:pt>
                <c:pt idx="262">
                  <c:v>42674</c:v>
                </c:pt>
                <c:pt idx="263">
                  <c:v>42704</c:v>
                </c:pt>
                <c:pt idx="264">
                  <c:v>42733</c:v>
                </c:pt>
                <c:pt idx="265">
                  <c:v>42766</c:v>
                </c:pt>
                <c:pt idx="266">
                  <c:v>42794</c:v>
                </c:pt>
                <c:pt idx="267">
                  <c:v>42825</c:v>
                </c:pt>
                <c:pt idx="268">
                  <c:v>42853</c:v>
                </c:pt>
                <c:pt idx="269">
                  <c:v>42886</c:v>
                </c:pt>
                <c:pt idx="270">
                  <c:v>42916</c:v>
                </c:pt>
                <c:pt idx="271">
                  <c:v>42947</c:v>
                </c:pt>
                <c:pt idx="272">
                  <c:v>42978</c:v>
                </c:pt>
                <c:pt idx="273">
                  <c:v>43007</c:v>
                </c:pt>
                <c:pt idx="274">
                  <c:v>43039</c:v>
                </c:pt>
                <c:pt idx="275">
                  <c:v>43069</c:v>
                </c:pt>
                <c:pt idx="276">
                  <c:v>43097</c:v>
                </c:pt>
                <c:pt idx="277">
                  <c:v>43131</c:v>
                </c:pt>
                <c:pt idx="278">
                  <c:v>43159</c:v>
                </c:pt>
                <c:pt idx="279">
                  <c:v>43189</c:v>
                </c:pt>
                <c:pt idx="280">
                  <c:v>43220</c:v>
                </c:pt>
                <c:pt idx="281">
                  <c:v>43251</c:v>
                </c:pt>
                <c:pt idx="282">
                  <c:v>43280</c:v>
                </c:pt>
                <c:pt idx="283">
                  <c:v>43312</c:v>
                </c:pt>
                <c:pt idx="284">
                  <c:v>43343</c:v>
                </c:pt>
                <c:pt idx="285">
                  <c:v>43371</c:v>
                </c:pt>
                <c:pt idx="286">
                  <c:v>43404</c:v>
                </c:pt>
                <c:pt idx="287">
                  <c:v>43434</c:v>
                </c:pt>
                <c:pt idx="288">
                  <c:v>43462</c:v>
                </c:pt>
                <c:pt idx="289">
                  <c:v>43496</c:v>
                </c:pt>
                <c:pt idx="290">
                  <c:v>43524</c:v>
                </c:pt>
                <c:pt idx="291">
                  <c:v>43553</c:v>
                </c:pt>
                <c:pt idx="292">
                  <c:v>43585</c:v>
                </c:pt>
                <c:pt idx="293">
                  <c:v>43598</c:v>
                </c:pt>
              </c:numCache>
            </c:numRef>
          </c:cat>
          <c:val>
            <c:numRef>
              <c:f>Corr고정비중_m!$AB$65:$AB$358</c:f>
              <c:numCache>
                <c:formatCode>#,##0.00_ ;[Red]\-#,##0.00\ </c:formatCode>
                <c:ptCount val="294"/>
                <c:pt idx="0">
                  <c:v>100</c:v>
                </c:pt>
                <c:pt idx="1">
                  <c:v>95.077651581866007</c:v>
                </c:pt>
                <c:pt idx="2">
                  <c:v>93.40478505112111</c:v>
                </c:pt>
                <c:pt idx="3">
                  <c:v>94.7300692743718</c:v>
                </c:pt>
                <c:pt idx="4">
                  <c:v>92.386526741729057</c:v>
                </c:pt>
                <c:pt idx="5">
                  <c:v>91.587198050633646</c:v>
                </c:pt>
                <c:pt idx="6">
                  <c:v>92.190834930708888</c:v>
                </c:pt>
                <c:pt idx="7">
                  <c:v>94.22866442949362</c:v>
                </c:pt>
                <c:pt idx="8">
                  <c:v>96.032975020622757</c:v>
                </c:pt>
                <c:pt idx="9">
                  <c:v>99.144861579956824</c:v>
                </c:pt>
                <c:pt idx="10">
                  <c:v>99.503893565159615</c:v>
                </c:pt>
                <c:pt idx="11">
                  <c:v>96.593641926895216</c:v>
                </c:pt>
                <c:pt idx="12">
                  <c:v>95.058542127478589</c:v>
                </c:pt>
                <c:pt idx="13">
                  <c:v>96.246259617502105</c:v>
                </c:pt>
                <c:pt idx="14">
                  <c:v>94.660755272170405</c:v>
                </c:pt>
                <c:pt idx="15">
                  <c:v>96.11680074603899</c:v>
                </c:pt>
                <c:pt idx="16">
                  <c:v>101.6380129287963</c:v>
                </c:pt>
                <c:pt idx="17">
                  <c:v>97.921147281019188</c:v>
                </c:pt>
                <c:pt idx="18">
                  <c:v>96.190795474937829</c:v>
                </c:pt>
                <c:pt idx="19">
                  <c:v>96.387477117359339</c:v>
                </c:pt>
                <c:pt idx="20">
                  <c:v>94.700314383227834</c:v>
                </c:pt>
                <c:pt idx="21">
                  <c:v>94.47365626490425</c:v>
                </c:pt>
                <c:pt idx="22">
                  <c:v>93.800574401124834</c:v>
                </c:pt>
                <c:pt idx="23">
                  <c:v>91.771089401205444</c:v>
                </c:pt>
                <c:pt idx="24">
                  <c:v>88.912272631765077</c:v>
                </c:pt>
                <c:pt idx="25">
                  <c:v>93.375448405495064</c:v>
                </c:pt>
                <c:pt idx="26">
                  <c:v>92.318035541522164</c:v>
                </c:pt>
                <c:pt idx="27">
                  <c:v>95.736388945082894</c:v>
                </c:pt>
                <c:pt idx="28">
                  <c:v>97.162867406052669</c:v>
                </c:pt>
                <c:pt idx="29">
                  <c:v>101.91082997933741</c:v>
                </c:pt>
                <c:pt idx="30">
                  <c:v>101.47988949229115</c:v>
                </c:pt>
                <c:pt idx="31">
                  <c:v>100.49384701395554</c:v>
                </c:pt>
                <c:pt idx="32">
                  <c:v>100.4435096885064</c:v>
                </c:pt>
                <c:pt idx="33">
                  <c:v>98.839469884531965</c:v>
                </c:pt>
                <c:pt idx="34">
                  <c:v>91.204791811879431</c:v>
                </c:pt>
                <c:pt idx="35">
                  <c:v>104.63850434120134</c:v>
                </c:pt>
                <c:pt idx="36">
                  <c:v>134.82948037952974</c:v>
                </c:pt>
                <c:pt idx="37">
                  <c:v>177.32339897278732</c:v>
                </c:pt>
                <c:pt idx="38">
                  <c:v>185.79113020518929</c:v>
                </c:pt>
                <c:pt idx="39">
                  <c:v>141.72097672666212</c:v>
                </c:pt>
                <c:pt idx="40">
                  <c:v>130.32375817902903</c:v>
                </c:pt>
                <c:pt idx="41">
                  <c:v>123.32395855929262</c:v>
                </c:pt>
                <c:pt idx="42">
                  <c:v>114.78548945556705</c:v>
                </c:pt>
                <c:pt idx="43">
                  <c:v>111.2465163634174</c:v>
                </c:pt>
                <c:pt idx="44">
                  <c:v>114.57652898361425</c:v>
                </c:pt>
                <c:pt idx="45">
                  <c:v>118.28941902187753</c:v>
                </c:pt>
                <c:pt idx="46">
                  <c:v>133.6807667837258</c:v>
                </c:pt>
                <c:pt idx="47">
                  <c:v>132.88914800038881</c:v>
                </c:pt>
                <c:pt idx="48">
                  <c:v>145.91612199317856</c:v>
                </c:pt>
                <c:pt idx="49">
                  <c:v>143.26916096441565</c:v>
                </c:pt>
                <c:pt idx="50">
                  <c:v>143.32762135346843</c:v>
                </c:pt>
                <c:pt idx="51">
                  <c:v>157.71975644125925</c:v>
                </c:pt>
                <c:pt idx="52">
                  <c:v>168.61725128021186</c:v>
                </c:pt>
                <c:pt idx="53">
                  <c:v>168.96151185217366</c:v>
                </c:pt>
                <c:pt idx="54">
                  <c:v>184.48384628208339</c:v>
                </c:pt>
                <c:pt idx="55">
                  <c:v>201.44785895920745</c:v>
                </c:pt>
                <c:pt idx="56">
                  <c:v>196.25553819247122</c:v>
                </c:pt>
                <c:pt idx="57">
                  <c:v>191.79626618813455</c:v>
                </c:pt>
                <c:pt idx="58">
                  <c:v>188.65688198322005</c:v>
                </c:pt>
                <c:pt idx="59">
                  <c:v>204.53805959498254</c:v>
                </c:pt>
                <c:pt idx="60">
                  <c:v>206.1056900668496</c:v>
                </c:pt>
                <c:pt idx="61">
                  <c:v>195.96775470520376</c:v>
                </c:pt>
                <c:pt idx="62">
                  <c:v>185.05508586281269</c:v>
                </c:pt>
                <c:pt idx="63">
                  <c:v>186.01828149850425</c:v>
                </c:pt>
                <c:pt idx="64">
                  <c:v>172.36567398267596</c:v>
                </c:pt>
                <c:pt idx="65">
                  <c:v>177.90504489286624</c:v>
                </c:pt>
                <c:pt idx="66">
                  <c:v>186.62128803129036</c:v>
                </c:pt>
                <c:pt idx="67">
                  <c:v>173.89843423848669</c:v>
                </c:pt>
                <c:pt idx="68">
                  <c:v>170.48758910574674</c:v>
                </c:pt>
                <c:pt idx="69">
                  <c:v>161.85057052480494</c:v>
                </c:pt>
                <c:pt idx="70">
                  <c:v>152.39213057093485</c:v>
                </c:pt>
                <c:pt idx="71">
                  <c:v>160.07128788505551</c:v>
                </c:pt>
                <c:pt idx="72">
                  <c:v>165.30329476276228</c:v>
                </c:pt>
                <c:pt idx="73">
                  <c:v>189.34205417861443</c:v>
                </c:pt>
                <c:pt idx="74">
                  <c:v>179.72215868509701</c:v>
                </c:pt>
                <c:pt idx="75">
                  <c:v>181.2927892985519</c:v>
                </c:pt>
                <c:pt idx="76">
                  <c:v>193.29730960795251</c:v>
                </c:pt>
                <c:pt idx="77">
                  <c:v>193.86132752019407</c:v>
                </c:pt>
                <c:pt idx="78">
                  <c:v>191.91936527652979</c:v>
                </c:pt>
                <c:pt idx="79">
                  <c:v>183.94143827922341</c:v>
                </c:pt>
                <c:pt idx="80">
                  <c:v>182.34152192608448</c:v>
                </c:pt>
                <c:pt idx="81">
                  <c:v>174.24930691787404</c:v>
                </c:pt>
                <c:pt idx="82">
                  <c:v>184.26764142506931</c:v>
                </c:pt>
                <c:pt idx="83">
                  <c:v>200.14385523002147</c:v>
                </c:pt>
                <c:pt idx="84">
                  <c:v>217.03336523902735</c:v>
                </c:pt>
                <c:pt idx="85">
                  <c:v>223.02593811970436</c:v>
                </c:pt>
                <c:pt idx="86">
                  <c:v>236.93572772938143</c:v>
                </c:pt>
                <c:pt idx="87">
                  <c:v>247.63919149202877</c:v>
                </c:pt>
                <c:pt idx="88">
                  <c:v>235.29996264654102</c:v>
                </c:pt>
                <c:pt idx="89">
                  <c:v>218.56525885544303</c:v>
                </c:pt>
                <c:pt idx="90">
                  <c:v>205.97019245304853</c:v>
                </c:pt>
                <c:pt idx="91">
                  <c:v>200.91328616749564</c:v>
                </c:pt>
                <c:pt idx="92">
                  <c:v>205.05559291112789</c:v>
                </c:pt>
                <c:pt idx="93">
                  <c:v>196.33424411087108</c:v>
                </c:pt>
                <c:pt idx="94">
                  <c:v>199.83613126809399</c:v>
                </c:pt>
                <c:pt idx="95">
                  <c:v>206.57346143439122</c:v>
                </c:pt>
                <c:pt idx="96">
                  <c:v>191.23339039180576</c:v>
                </c:pt>
                <c:pt idx="97">
                  <c:v>181.5092365169757</c:v>
                </c:pt>
                <c:pt idx="98">
                  <c:v>181.2801704817675</c:v>
                </c:pt>
                <c:pt idx="99">
                  <c:v>185.51123397602981</c:v>
                </c:pt>
                <c:pt idx="100">
                  <c:v>191.16514922713748</c:v>
                </c:pt>
                <c:pt idx="101">
                  <c:v>195.34650204898361</c:v>
                </c:pt>
                <c:pt idx="102">
                  <c:v>199.25874204224681</c:v>
                </c:pt>
                <c:pt idx="103">
                  <c:v>204.21515931253589</c:v>
                </c:pt>
                <c:pt idx="104">
                  <c:v>211.06365744250172</c:v>
                </c:pt>
                <c:pt idx="105">
                  <c:v>197.15251472081604</c:v>
                </c:pt>
                <c:pt idx="106">
                  <c:v>214.98028217117195</c:v>
                </c:pt>
                <c:pt idx="107">
                  <c:v>222.00208054712402</c:v>
                </c:pt>
                <c:pt idx="108">
                  <c:v>223.39965184418139</c:v>
                </c:pt>
                <c:pt idx="109">
                  <c:v>224.56255400076355</c:v>
                </c:pt>
                <c:pt idx="110">
                  <c:v>229.93087667817403</c:v>
                </c:pt>
                <c:pt idx="111">
                  <c:v>226.00208161610919</c:v>
                </c:pt>
                <c:pt idx="112">
                  <c:v>225.38026622190199</c:v>
                </c:pt>
                <c:pt idx="113">
                  <c:v>216.81604314944099</c:v>
                </c:pt>
                <c:pt idx="114">
                  <c:v>212.07651485839014</c:v>
                </c:pt>
                <c:pt idx="115">
                  <c:v>208.25596771537838</c:v>
                </c:pt>
                <c:pt idx="116">
                  <c:v>214.12861797751941</c:v>
                </c:pt>
                <c:pt idx="117">
                  <c:v>218.17663798125426</c:v>
                </c:pt>
                <c:pt idx="118">
                  <c:v>214.48216788598808</c:v>
                </c:pt>
                <c:pt idx="119">
                  <c:v>205.1443821613916</c:v>
                </c:pt>
                <c:pt idx="120">
                  <c:v>206.09249646887454</c:v>
                </c:pt>
                <c:pt idx="121">
                  <c:v>208.1702335143398</c:v>
                </c:pt>
                <c:pt idx="122">
                  <c:v>213.09660599919647</c:v>
                </c:pt>
                <c:pt idx="123">
                  <c:v>211.82341664797212</c:v>
                </c:pt>
                <c:pt idx="124">
                  <c:v>201.45185966413021</c:v>
                </c:pt>
                <c:pt idx="125">
                  <c:v>207.93046616556927</c:v>
                </c:pt>
                <c:pt idx="126">
                  <c:v>216.57238365208224</c:v>
                </c:pt>
                <c:pt idx="127">
                  <c:v>229.32035817906547</c:v>
                </c:pt>
                <c:pt idx="128">
                  <c:v>227.67548871974071</c:v>
                </c:pt>
                <c:pt idx="129">
                  <c:v>243.76275198625524</c:v>
                </c:pt>
                <c:pt idx="130">
                  <c:v>238.52260976978789</c:v>
                </c:pt>
                <c:pt idx="131">
                  <c:v>251.1723281698205</c:v>
                </c:pt>
                <c:pt idx="132">
                  <c:v>254.57916004216619</c:v>
                </c:pt>
                <c:pt idx="133">
                  <c:v>246.85237678449454</c:v>
                </c:pt>
                <c:pt idx="134">
                  <c:v>244.62665867818896</c:v>
                </c:pt>
                <c:pt idx="135">
                  <c:v>245.98947827002215</c:v>
                </c:pt>
                <c:pt idx="136">
                  <c:v>244.36403817741609</c:v>
                </c:pt>
                <c:pt idx="137">
                  <c:v>236.62992966710351</c:v>
                </c:pt>
                <c:pt idx="138">
                  <c:v>237.89950262818004</c:v>
                </c:pt>
                <c:pt idx="139">
                  <c:v>237.39359994807845</c:v>
                </c:pt>
                <c:pt idx="140">
                  <c:v>244.43085850033043</c:v>
                </c:pt>
                <c:pt idx="141">
                  <c:v>243.11574588974892</c:v>
                </c:pt>
                <c:pt idx="142">
                  <c:v>242.57097331977511</c:v>
                </c:pt>
                <c:pt idx="143">
                  <c:v>244.99585959936502</c:v>
                </c:pt>
                <c:pt idx="144">
                  <c:v>246.01161912759301</c:v>
                </c:pt>
                <c:pt idx="145">
                  <c:v>243.04957531272652</c:v>
                </c:pt>
                <c:pt idx="146">
                  <c:v>247.89388098407719</c:v>
                </c:pt>
                <c:pt idx="147">
                  <c:v>251.94983132109235</c:v>
                </c:pt>
                <c:pt idx="148">
                  <c:v>256.93424574838451</c:v>
                </c:pt>
                <c:pt idx="149">
                  <c:v>269.22409096504259</c:v>
                </c:pt>
                <c:pt idx="150">
                  <c:v>271.94384561161661</c:v>
                </c:pt>
                <c:pt idx="151">
                  <c:v>285.62523859609655</c:v>
                </c:pt>
                <c:pt idx="152">
                  <c:v>287.90600783469074</c:v>
                </c:pt>
                <c:pt idx="153">
                  <c:v>288.08578137486887</c:v>
                </c:pt>
                <c:pt idx="154">
                  <c:v>292.23364268960813</c:v>
                </c:pt>
                <c:pt idx="155">
                  <c:v>289.58474155688134</c:v>
                </c:pt>
                <c:pt idx="156">
                  <c:v>292.73689893683184</c:v>
                </c:pt>
                <c:pt idx="157">
                  <c:v>274.54068013228022</c:v>
                </c:pt>
                <c:pt idx="158">
                  <c:v>278.97713559913149</c:v>
                </c:pt>
                <c:pt idx="159">
                  <c:v>296.06586926309524</c:v>
                </c:pt>
                <c:pt idx="160">
                  <c:v>310.59083571383132</c:v>
                </c:pt>
                <c:pt idx="161">
                  <c:v>322.43934535955941</c:v>
                </c:pt>
                <c:pt idx="162">
                  <c:v>310.27114650511834</c:v>
                </c:pt>
                <c:pt idx="163">
                  <c:v>293.37110868194929</c:v>
                </c:pt>
                <c:pt idx="164">
                  <c:v>304.1223502920426</c:v>
                </c:pt>
                <c:pt idx="165">
                  <c:v>332.3563634917806</c:v>
                </c:pt>
                <c:pt idx="166">
                  <c:v>327.13121203819333</c:v>
                </c:pt>
                <c:pt idx="167">
                  <c:v>368.40935114419267</c:v>
                </c:pt>
                <c:pt idx="168">
                  <c:v>326.19511840935718</c:v>
                </c:pt>
                <c:pt idx="169">
                  <c:v>353.87353588738068</c:v>
                </c:pt>
                <c:pt idx="170">
                  <c:v>376.68302906939124</c:v>
                </c:pt>
                <c:pt idx="171">
                  <c:v>367.98687498236245</c:v>
                </c:pt>
                <c:pt idx="172">
                  <c:v>382.5395342003016</c:v>
                </c:pt>
                <c:pt idx="173">
                  <c:v>364.22357803737668</c:v>
                </c:pt>
                <c:pt idx="174">
                  <c:v>367.9439684137476</c:v>
                </c:pt>
                <c:pt idx="175">
                  <c:v>379.96776958275649</c:v>
                </c:pt>
                <c:pt idx="176">
                  <c:v>385.55346129831833</c:v>
                </c:pt>
                <c:pt idx="177">
                  <c:v>379.62749971676061</c:v>
                </c:pt>
                <c:pt idx="178">
                  <c:v>372.2899676757047</c:v>
                </c:pt>
                <c:pt idx="179">
                  <c:v>360.17766088060591</c:v>
                </c:pt>
                <c:pt idx="180">
                  <c:v>376.34211627810009</c:v>
                </c:pt>
                <c:pt idx="181">
                  <c:v>361.97882781239127</c:v>
                </c:pt>
                <c:pt idx="182">
                  <c:v>360.90440989052541</c:v>
                </c:pt>
                <c:pt idx="183">
                  <c:v>363.78840210877735</c:v>
                </c:pt>
                <c:pt idx="184">
                  <c:v>364.13254268485287</c:v>
                </c:pt>
                <c:pt idx="185">
                  <c:v>380.95639958432213</c:v>
                </c:pt>
                <c:pt idx="186">
                  <c:v>390.00373416170351</c:v>
                </c:pt>
                <c:pt idx="187">
                  <c:v>390.03246495843666</c:v>
                </c:pt>
                <c:pt idx="188">
                  <c:v>388.63068431319539</c:v>
                </c:pt>
                <c:pt idx="189">
                  <c:v>387.10484981903647</c:v>
                </c:pt>
                <c:pt idx="190">
                  <c:v>381.94937127917342</c:v>
                </c:pt>
                <c:pt idx="191">
                  <c:v>397.63357797792935</c:v>
                </c:pt>
                <c:pt idx="192">
                  <c:v>410.99088524320769</c:v>
                </c:pt>
                <c:pt idx="193">
                  <c:v>401.0932809028975</c:v>
                </c:pt>
                <c:pt idx="194">
                  <c:v>393.7260570279758</c:v>
                </c:pt>
                <c:pt idx="195">
                  <c:v>403.82795274198861</c:v>
                </c:pt>
                <c:pt idx="196">
                  <c:v>399.47956230936256</c:v>
                </c:pt>
                <c:pt idx="197">
                  <c:v>397.35878470976343</c:v>
                </c:pt>
                <c:pt idx="198">
                  <c:v>391.13787733409117</c:v>
                </c:pt>
                <c:pt idx="199">
                  <c:v>383.29472392057204</c:v>
                </c:pt>
                <c:pt idx="200">
                  <c:v>366.10971038521382</c:v>
                </c:pt>
                <c:pt idx="201">
                  <c:v>394.09096551218897</c:v>
                </c:pt>
                <c:pt idx="202">
                  <c:v>385.71965679940718</c:v>
                </c:pt>
                <c:pt idx="203">
                  <c:v>395.04821669832359</c:v>
                </c:pt>
                <c:pt idx="204">
                  <c:v>394.98457508699084</c:v>
                </c:pt>
                <c:pt idx="205">
                  <c:v>399.58628271306702</c:v>
                </c:pt>
                <c:pt idx="206">
                  <c:v>408.11915365175724</c:v>
                </c:pt>
                <c:pt idx="207">
                  <c:v>411.83470488934222</c:v>
                </c:pt>
                <c:pt idx="208">
                  <c:v>408.85038289152214</c:v>
                </c:pt>
                <c:pt idx="209">
                  <c:v>408.91106833806867</c:v>
                </c:pt>
                <c:pt idx="210">
                  <c:v>401.33064407545419</c:v>
                </c:pt>
                <c:pt idx="211">
                  <c:v>399.49360747429103</c:v>
                </c:pt>
                <c:pt idx="212">
                  <c:v>399.35527120833751</c:v>
                </c:pt>
                <c:pt idx="213">
                  <c:v>403.26874289440798</c:v>
                </c:pt>
                <c:pt idx="214">
                  <c:v>385.01535802343119</c:v>
                </c:pt>
                <c:pt idx="215">
                  <c:v>384.87297218597962</c:v>
                </c:pt>
                <c:pt idx="216">
                  <c:v>387.89720243400035</c:v>
                </c:pt>
                <c:pt idx="217">
                  <c:v>387.32148213975648</c:v>
                </c:pt>
                <c:pt idx="218">
                  <c:v>395.77884895447005</c:v>
                </c:pt>
                <c:pt idx="219">
                  <c:v>402.13787029594425</c:v>
                </c:pt>
                <c:pt idx="220">
                  <c:v>394.87027904924548</c:v>
                </c:pt>
                <c:pt idx="221">
                  <c:v>406.54116609628375</c:v>
                </c:pt>
                <c:pt idx="222">
                  <c:v>399.35903873172845</c:v>
                </c:pt>
                <c:pt idx="223">
                  <c:v>391.56517686683401</c:v>
                </c:pt>
                <c:pt idx="224">
                  <c:v>393.60673320864936</c:v>
                </c:pt>
                <c:pt idx="225">
                  <c:v>388.29723276068364</c:v>
                </c:pt>
                <c:pt idx="226">
                  <c:v>387.66423876067449</c:v>
                </c:pt>
                <c:pt idx="227">
                  <c:v>389.87877286961714</c:v>
                </c:pt>
                <c:pt idx="228">
                  <c:v>383.66551236823784</c:v>
                </c:pt>
                <c:pt idx="229">
                  <c:v>384.03105646804318</c:v>
                </c:pt>
                <c:pt idx="230">
                  <c:v>384.15530767851988</c:v>
                </c:pt>
                <c:pt idx="231">
                  <c:v>384.35300839412025</c:v>
                </c:pt>
                <c:pt idx="232">
                  <c:v>368.9650543209608</c:v>
                </c:pt>
                <c:pt idx="233">
                  <c:v>368.70676398636709</c:v>
                </c:pt>
                <c:pt idx="234">
                  <c:v>366.57095186860818</c:v>
                </c:pt>
                <c:pt idx="235">
                  <c:v>376.58769707325541</c:v>
                </c:pt>
                <c:pt idx="236">
                  <c:v>369.69665903737706</c:v>
                </c:pt>
                <c:pt idx="237">
                  <c:v>377.19952420262274</c:v>
                </c:pt>
                <c:pt idx="238">
                  <c:v>373.80281671145451</c:v>
                </c:pt>
                <c:pt idx="239">
                  <c:v>392.95762777771779</c:v>
                </c:pt>
                <c:pt idx="240">
                  <c:v>384.4743571044325</c:v>
                </c:pt>
                <c:pt idx="241">
                  <c:v>386.50289140553855</c:v>
                </c:pt>
                <c:pt idx="242">
                  <c:v>390.72898794043692</c:v>
                </c:pt>
                <c:pt idx="243">
                  <c:v>397.34068723245838</c:v>
                </c:pt>
                <c:pt idx="244">
                  <c:v>391.15809345651718</c:v>
                </c:pt>
                <c:pt idx="245">
                  <c:v>401.37419186449125</c:v>
                </c:pt>
                <c:pt idx="246">
                  <c:v>400.97942829996532</c:v>
                </c:pt>
                <c:pt idx="247">
                  <c:v>409.73088550061811</c:v>
                </c:pt>
                <c:pt idx="248">
                  <c:v>403.63329868546185</c:v>
                </c:pt>
                <c:pt idx="249">
                  <c:v>413.30193837942147</c:v>
                </c:pt>
                <c:pt idx="250">
                  <c:v>406.35957492042206</c:v>
                </c:pt>
                <c:pt idx="251">
                  <c:v>405.06209480150801</c:v>
                </c:pt>
                <c:pt idx="252">
                  <c:v>407.99432174413687</c:v>
                </c:pt>
                <c:pt idx="253">
                  <c:v>415.26333042173786</c:v>
                </c:pt>
                <c:pt idx="254">
                  <c:v>426.88026885957214</c:v>
                </c:pt>
                <c:pt idx="255">
                  <c:v>408.86948696728069</c:v>
                </c:pt>
                <c:pt idx="256">
                  <c:v>404.99174716959448</c:v>
                </c:pt>
                <c:pt idx="257">
                  <c:v>420.30560031811194</c:v>
                </c:pt>
                <c:pt idx="258">
                  <c:v>411.68262575362314</c:v>
                </c:pt>
                <c:pt idx="259">
                  <c:v>404.16308751145618</c:v>
                </c:pt>
                <c:pt idx="260">
                  <c:v>405.99226544221722</c:v>
                </c:pt>
                <c:pt idx="261">
                  <c:v>398.51112259314732</c:v>
                </c:pt>
                <c:pt idx="262">
                  <c:v>415.17147856723068</c:v>
                </c:pt>
                <c:pt idx="263">
                  <c:v>422.35814405163569</c:v>
                </c:pt>
                <c:pt idx="264">
                  <c:v>441.38013452368511</c:v>
                </c:pt>
                <c:pt idx="265">
                  <c:v>430.17220809414727</c:v>
                </c:pt>
                <c:pt idx="266">
                  <c:v>422.34067626841147</c:v>
                </c:pt>
                <c:pt idx="267">
                  <c:v>424.78149753923424</c:v>
                </c:pt>
                <c:pt idx="268">
                  <c:v>435.25817873667995</c:v>
                </c:pt>
                <c:pt idx="269">
                  <c:v>446.27976294558096</c:v>
                </c:pt>
                <c:pt idx="270">
                  <c:v>457.90656922975984</c:v>
                </c:pt>
                <c:pt idx="271">
                  <c:v>451.98437128494368</c:v>
                </c:pt>
                <c:pt idx="272">
                  <c:v>449.17150071668812</c:v>
                </c:pt>
                <c:pt idx="273">
                  <c:v>464.78882934208752</c:v>
                </c:pt>
                <c:pt idx="274">
                  <c:v>468.93934224260346</c:v>
                </c:pt>
                <c:pt idx="275">
                  <c:v>445.56769852585046</c:v>
                </c:pt>
                <c:pt idx="276">
                  <c:v>442.50750274157508</c:v>
                </c:pt>
                <c:pt idx="277">
                  <c:v>447.159456266635</c:v>
                </c:pt>
                <c:pt idx="278">
                  <c:v>433.48334106868651</c:v>
                </c:pt>
                <c:pt idx="279">
                  <c:v>433.17471659911087</c:v>
                </c:pt>
                <c:pt idx="280">
                  <c:v>443.61895097709623</c:v>
                </c:pt>
                <c:pt idx="281">
                  <c:v>437.41073329464774</c:v>
                </c:pt>
                <c:pt idx="282">
                  <c:v>446.21128572264195</c:v>
                </c:pt>
                <c:pt idx="283">
                  <c:v>442.96377021618468</c:v>
                </c:pt>
                <c:pt idx="284">
                  <c:v>442.16235674307427</c:v>
                </c:pt>
                <c:pt idx="285">
                  <c:v>444.43255325217791</c:v>
                </c:pt>
                <c:pt idx="286">
                  <c:v>429.01499648884698</c:v>
                </c:pt>
                <c:pt idx="287">
                  <c:v>428.31303894542305</c:v>
                </c:pt>
                <c:pt idx="288">
                  <c:v>421.14574249339603</c:v>
                </c:pt>
                <c:pt idx="289">
                  <c:v>439.26465162292686</c:v>
                </c:pt>
                <c:pt idx="290">
                  <c:v>438.35526979928068</c:v>
                </c:pt>
                <c:pt idx="291">
                  <c:v>441.00824276085245</c:v>
                </c:pt>
                <c:pt idx="292">
                  <c:v>456.11306517406933</c:v>
                </c:pt>
                <c:pt idx="293">
                  <c:v>453.43962732759758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F-412D-B4EB-6B442561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60352"/>
        <c:axId val="137470336"/>
      </c:lineChart>
      <c:dateAx>
        <c:axId val="137460352"/>
        <c:scaling>
          <c:orientation val="minMax"/>
        </c:scaling>
        <c:delete val="0"/>
        <c:axPos val="b"/>
        <c:numFmt formatCode="[$-409]mmm&quot;-&quot;yy;@" sourceLinked="0"/>
        <c:majorTickMark val="out"/>
        <c:minorTickMark val="none"/>
        <c:tickLblPos val="nextTo"/>
        <c:crossAx val="137470336"/>
        <c:crosses val="autoZero"/>
        <c:auto val="1"/>
        <c:lblOffset val="100"/>
        <c:baseTimeUnit val="days"/>
      </c:dateAx>
      <c:valAx>
        <c:axId val="137470336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_ ;[Red]\-#,##0\ " sourceLinked="0"/>
        <c:majorTickMark val="out"/>
        <c:minorTickMark val="none"/>
        <c:tickLblPos val="nextTo"/>
        <c:crossAx val="137460352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79</xdr:row>
      <xdr:rowOff>0</xdr:rowOff>
    </xdr:from>
    <xdr:to>
      <xdr:col>39</xdr:col>
      <xdr:colOff>581891</xdr:colOff>
      <xdr:row>91</xdr:row>
      <xdr:rowOff>83127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64</xdr:row>
      <xdr:rowOff>0</xdr:rowOff>
    </xdr:from>
    <xdr:to>
      <xdr:col>39</xdr:col>
      <xdr:colOff>651164</xdr:colOff>
      <xdr:row>76</xdr:row>
      <xdr:rowOff>207818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498653</xdr:colOff>
      <xdr:row>52</xdr:row>
      <xdr:rowOff>169216</xdr:rowOff>
    </xdr:from>
    <xdr:ext cx="3418010" cy="871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5323683-9F55-40D6-A28B-A08E9A5928BC}"/>
                </a:ext>
              </a:extLst>
            </xdr:cNvPr>
            <xdr:cNvSpPr txBox="1"/>
          </xdr:nvSpPr>
          <xdr:spPr>
            <a:xfrm>
              <a:off x="10079682" y="11184598"/>
              <a:ext cx="3418010" cy="871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  <m:sub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en-US" altLang="ko-KR" sz="2000" b="1" i="1">
                        <a:solidFill>
                          <a:srgbClr val="000066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𝑴</m:t>
                        </m:r>
                      </m:sup>
                      <m:e>
                        <m:sSub>
                          <m:sSubPr>
                            <m:ctrlP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</a:rPr>
                              <m:t>𝒘</m:t>
                            </m:r>
                          </m:e>
                          <m:sub>
                            <m: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ko-KR" sz="20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𝒕</m:t>
                            </m:r>
                            <m:r>
                              <a:rPr lang="en-US" altLang="ko-KR" sz="20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20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𝑹</m:t>
                            </m:r>
                          </m:e>
                          <m:sub>
                            <m: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ko-KR" sz="2000" b="1" i="1">
                                <a:solidFill>
                                  <a:srgbClr val="000066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𝒕</m:t>
                            </m:r>
                          </m:sub>
                        </m:sSub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ko-KR" altLang="en-US" sz="2000" b="1">
                <a:solidFill>
                  <a:srgbClr val="000066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5323683-9F55-40D6-A28B-A08E9A5928BC}"/>
                </a:ext>
              </a:extLst>
            </xdr:cNvPr>
            <xdr:cNvSpPr txBox="1"/>
          </xdr:nvSpPr>
          <xdr:spPr>
            <a:xfrm>
              <a:off x="10079682" y="11184598"/>
              <a:ext cx="3418010" cy="871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2000" b="1" i="0">
                  <a:solidFill>
                    <a:srgbClr val="000066"/>
                  </a:solidFill>
                  <a:latin typeface="Cambria Math" panose="02040503050406030204" pitchFamily="18" charset="0"/>
                </a:rPr>
                <a:t>𝑹_(𝑷,𝒕)=∑_(𝒊=𝟏)^𝑴</a:t>
              </a:r>
              <a:r>
                <a:rPr lang="en-US" altLang="ko-KR" sz="2000" b="1" i="0">
                  <a:solidFill>
                    <a:srgbClr val="000066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▒〖〖</a:t>
              </a:r>
              <a:r>
                <a:rPr lang="en-US" altLang="ko-KR" sz="2000" b="1" i="0">
                  <a:solidFill>
                    <a:srgbClr val="000066"/>
                  </a:solidFill>
                  <a:latin typeface="Cambria Math" panose="02040503050406030204" pitchFamily="18" charset="0"/>
                </a:rPr>
                <a:t>(𝒘〗_(𝒊,</a:t>
              </a:r>
              <a:r>
                <a:rPr lang="en-US" altLang="ko-KR" sz="2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𝒕−𝟏</a:t>
              </a:r>
              <a:r>
                <a:rPr lang="en-US" altLang="ko-KR" sz="2000" b="1" i="0">
                  <a:solidFill>
                    <a:srgbClr val="000066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altLang="ko-KR" sz="2000" b="1" i="0">
                  <a:solidFill>
                    <a:srgbClr val="000066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×𝑹_(𝒊,𝒕))〗</a:t>
              </a:r>
              <a:endParaRPr lang="ko-KR" altLang="en-US" sz="2000" b="1">
                <a:solidFill>
                  <a:srgbClr val="000066"/>
                </a:solidFill>
              </a:endParaRPr>
            </a:p>
          </xdr:txBody>
        </xdr:sp>
      </mc:Fallback>
    </mc:AlternateContent>
    <xdr:clientData/>
  </xdr:oneCellAnchor>
  <xdr:oneCellAnchor>
    <xdr:from>
      <xdr:col>22</xdr:col>
      <xdr:colOff>676275</xdr:colOff>
      <xdr:row>57</xdr:row>
      <xdr:rowOff>110377</xdr:rowOff>
    </xdr:from>
    <xdr:ext cx="336198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1AD686-7AC8-4E31-B9FA-9EAA6AA3C09C}"/>
                </a:ext>
              </a:extLst>
            </xdr:cNvPr>
            <xdr:cNvSpPr txBox="1"/>
          </xdr:nvSpPr>
          <xdr:spPr>
            <a:xfrm>
              <a:off x="9191625" y="12016627"/>
              <a:ext cx="3361980" cy="321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en-US" altLang="ko-KR" sz="2000" b="1" i="1">
                        <a:solidFill>
                          <a:srgbClr val="000066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altLang="ko-KR" sz="2000" b="1" i="1">
                        <a:solidFill>
                          <a:srgbClr val="000066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2000" b="1" i="1">
                        <a:solidFill>
                          <a:srgbClr val="000066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2000" b="1" i="1">
                        <a:solidFill>
                          <a:srgbClr val="000066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altLang="ko-KR" sz="2000" b="1" i="1">
                        <a:solidFill>
                          <a:srgbClr val="000066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  <m:sub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𝑷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en-US" altLang="ko-KR" sz="2000" b="1" i="1">
                        <a:solidFill>
                          <a:srgbClr val="000066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000" b="1">
                <a:solidFill>
                  <a:srgbClr val="000066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1AD686-7AC8-4E31-B9FA-9EAA6AA3C09C}"/>
                </a:ext>
              </a:extLst>
            </xdr:cNvPr>
            <xdr:cNvSpPr txBox="1"/>
          </xdr:nvSpPr>
          <xdr:spPr>
            <a:xfrm>
              <a:off x="9191625" y="12016627"/>
              <a:ext cx="3361980" cy="321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2000" b="1" i="0">
                  <a:solidFill>
                    <a:srgbClr val="000066"/>
                  </a:solidFill>
                  <a:latin typeface="Cambria Math" panose="02040503050406030204" pitchFamily="18" charset="0"/>
                </a:rPr>
                <a:t>𝑽_(𝑷,𝒕)=𝑽_(𝑷,𝒕−𝟏)</a:t>
              </a:r>
              <a:r>
                <a:rPr lang="en-US" altLang="ko-KR" sz="2000" b="1" i="0">
                  <a:solidFill>
                    <a:srgbClr val="000066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2000" b="1" i="0">
                  <a:solidFill>
                    <a:srgbClr val="000066"/>
                  </a:solidFill>
                  <a:latin typeface="Cambria Math" panose="02040503050406030204" pitchFamily="18" charset="0"/>
                </a:rPr>
                <a:t>(𝟏+𝑹_(𝑷,𝒕))</a:t>
              </a:r>
              <a:endParaRPr lang="ko-KR" altLang="en-US" sz="2000" b="1">
                <a:solidFill>
                  <a:srgbClr val="000066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238125</xdr:colOff>
      <xdr:row>51</xdr:row>
      <xdr:rowOff>9525</xdr:rowOff>
    </xdr:from>
    <xdr:ext cx="21797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5323683-9F55-40D6-A28B-A08E9A5928BC}"/>
                </a:ext>
              </a:extLst>
            </xdr:cNvPr>
            <xdr:cNvSpPr txBox="1"/>
          </xdr:nvSpPr>
          <xdr:spPr>
            <a:xfrm>
              <a:off x="9439275" y="10658475"/>
              <a:ext cx="2179760" cy="321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  <m:sub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ko-KR" sz="2000" b="1" i="1">
                            <a:solidFill>
                              <a:srgbClr val="000066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en-US" altLang="ko-KR" sz="2000" b="1" i="1">
                        <a:solidFill>
                          <a:srgbClr val="000066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𝑪𝑹</m:t>
                        </m:r>
                      </m:e>
                      <m:sub>
                        <m: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𝒊</m:t>
                        </m:r>
                        <m: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𝒕</m:t>
                        </m:r>
                      </m:sub>
                    </m:sSub>
                    <m:r>
                      <a:rPr kumimoji="0" lang="en-US" altLang="ko-KR" sz="20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rgbClr val="000066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𝑰𝑹</m:t>
                        </m:r>
                      </m:e>
                      <m:sub>
                        <m: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𝒊</m:t>
                        </m:r>
                        <m: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kumimoji="0" lang="en-US" altLang="ko-KR" sz="20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66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𝒕</m:t>
                        </m:r>
                      </m:sub>
                    </m:sSub>
                  </m:oMath>
                </m:oMathPara>
              </a14:m>
              <a:endParaRPr lang="ko-KR" altLang="en-US" sz="2000" b="1">
                <a:solidFill>
                  <a:srgbClr val="000066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5323683-9F55-40D6-A28B-A08E9A5928BC}"/>
                </a:ext>
              </a:extLst>
            </xdr:cNvPr>
            <xdr:cNvSpPr txBox="1"/>
          </xdr:nvSpPr>
          <xdr:spPr>
            <a:xfrm>
              <a:off x="9439275" y="10658475"/>
              <a:ext cx="2179760" cy="321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en-US" altLang="ko-KR" sz="2000" b="1" i="0">
                  <a:solidFill>
                    <a:srgbClr val="000066"/>
                  </a:solidFill>
                  <a:latin typeface="Cambria Math" panose="02040503050406030204" pitchFamily="18" charset="0"/>
                </a:rPr>
                <a:t>𝑹_(𝒊,𝒕)=</a:t>
              </a:r>
              <a:r>
                <a:rPr kumimoji="0" lang="en-US" altLang="ko-KR" sz="2000" b="1" i="0" u="none" strike="noStrike" kern="0" cap="none" spc="0" normalizeH="0" baseline="0" noProof="0">
                  <a:ln>
                    <a:noFill/>
                  </a:ln>
                  <a:solidFill>
                    <a:srgbClr val="000066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〖𝑪𝑹〗_(𝒊,𝒕)+〖𝑰𝑹〗_(𝒊,𝒕)</a:t>
              </a:r>
              <a:endParaRPr lang="ko-KR" altLang="en-US" sz="2000" b="1">
                <a:solidFill>
                  <a:srgbClr val="000066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AF359"/>
  <sheetViews>
    <sheetView tabSelected="1" zoomScaleNormal="100" workbookViewId="0">
      <pane xSplit="6" ySplit="6" topLeftCell="G7" activePane="bottomRight" state="frozen"/>
      <selection pane="topRight" activeCell="E1" sqref="E1"/>
      <selection pane="bottomLeft" activeCell="A4" sqref="A4"/>
      <selection pane="bottomRight" activeCell="L6" sqref="L6"/>
    </sheetView>
  </sheetViews>
  <sheetFormatPr defaultRowHeight="16.5"/>
  <cols>
    <col min="1" max="1" width="1.25" customWidth="1"/>
    <col min="2" max="2" width="18.75" customWidth="1"/>
    <col min="3" max="3" width="7.5" bestFit="1" customWidth="1"/>
    <col min="4" max="4" width="5" customWidth="1"/>
    <col min="5" max="5" width="9.875" bestFit="1" customWidth="1"/>
    <col min="6" max="6" width="11.5" bestFit="1" customWidth="1"/>
    <col min="7" max="7" width="1.25" customWidth="1"/>
    <col min="8" max="8" width="11.375" bestFit="1" customWidth="1"/>
    <col min="9" max="9" width="7.25" bestFit="1" customWidth="1"/>
    <col min="10" max="10" width="1.25" customWidth="1"/>
    <col min="11" max="11" width="7.125" customWidth="1"/>
    <col min="12" max="12" width="8.875" customWidth="1"/>
    <col min="13" max="13" width="7.625" bestFit="1" customWidth="1"/>
    <col min="14" max="14" width="1.25" customWidth="1"/>
    <col min="15" max="16" width="7.25" bestFit="1" customWidth="1"/>
    <col min="17" max="17" width="1.25" customWidth="1"/>
    <col min="18" max="19" width="5.5" bestFit="1" customWidth="1"/>
    <col min="20" max="20" width="1.25" customWidth="1"/>
    <col min="21" max="21" width="11.5" customWidth="1"/>
    <col min="22" max="22" width="7.5" bestFit="1" customWidth="1"/>
    <col min="23" max="23" width="1.25" customWidth="1"/>
    <col min="24" max="27" width="7.875" bestFit="1" customWidth="1"/>
    <col min="29" max="30" width="2.625" customWidth="1"/>
    <col min="31" max="32" width="7.875" bestFit="1" customWidth="1"/>
    <col min="33" max="33" width="3.5" customWidth="1"/>
  </cols>
  <sheetData>
    <row r="1" spans="2:32" ht="7.5" customHeight="1"/>
    <row r="2" spans="2:32">
      <c r="H2" s="4" t="s">
        <v>3</v>
      </c>
      <c r="I2" s="5">
        <v>1</v>
      </c>
    </row>
    <row r="3" spans="2:32" ht="7.5" customHeight="1">
      <c r="H3" s="6"/>
      <c r="I3" s="6"/>
      <c r="T3" s="22"/>
      <c r="U3" s="22"/>
      <c r="V3" s="22"/>
      <c r="W3" s="22"/>
    </row>
    <row r="4" spans="2:32" ht="16.5" customHeight="1">
      <c r="B4" s="46" t="s">
        <v>6</v>
      </c>
      <c r="C4" s="47" t="s">
        <v>4</v>
      </c>
      <c r="D4" s="47"/>
      <c r="E4" s="47"/>
      <c r="F4" s="47"/>
      <c r="H4" s="45" t="s">
        <v>22</v>
      </c>
      <c r="I4" s="45"/>
      <c r="K4" s="45" t="s">
        <v>23</v>
      </c>
      <c r="L4" s="45"/>
      <c r="M4" s="45"/>
      <c r="O4" s="45" t="s">
        <v>18</v>
      </c>
      <c r="P4" s="45"/>
      <c r="R4" s="45" t="s">
        <v>9</v>
      </c>
      <c r="S4" s="45"/>
      <c r="T4" s="23"/>
      <c r="U4" s="46" t="s">
        <v>24</v>
      </c>
      <c r="V4" s="46"/>
      <c r="W4" s="22"/>
      <c r="AE4" s="44" t="s">
        <v>2</v>
      </c>
      <c r="AF4" s="44"/>
    </row>
    <row r="5" spans="2:32" ht="30">
      <c r="B5" s="46"/>
      <c r="C5" s="7" t="s">
        <v>7</v>
      </c>
      <c r="D5" s="7" t="s">
        <v>17</v>
      </c>
      <c r="E5" s="7" t="s">
        <v>8</v>
      </c>
      <c r="F5" s="7" t="s">
        <v>12</v>
      </c>
      <c r="H5" s="8" t="s">
        <v>13</v>
      </c>
      <c r="I5" s="8" t="s">
        <v>14</v>
      </c>
      <c r="K5" s="8" t="s">
        <v>15</v>
      </c>
      <c r="L5" s="8" t="s">
        <v>31</v>
      </c>
      <c r="M5" s="8" t="s">
        <v>16</v>
      </c>
      <c r="O5" s="8" t="s">
        <v>19</v>
      </c>
      <c r="P5" s="8" t="s">
        <v>5</v>
      </c>
      <c r="R5" s="8" t="s">
        <v>10</v>
      </c>
      <c r="S5" s="8" t="s">
        <v>11</v>
      </c>
      <c r="T5" s="24"/>
      <c r="U5" s="8" t="s">
        <v>20</v>
      </c>
      <c r="V5" s="8" t="s">
        <v>21</v>
      </c>
      <c r="W5" s="22"/>
      <c r="AC5" s="3"/>
      <c r="AD5" s="3"/>
      <c r="AE5" s="1" t="s">
        <v>0</v>
      </c>
      <c r="AF5" s="1" t="s">
        <v>1</v>
      </c>
    </row>
    <row r="6" spans="2:32">
      <c r="B6" s="9">
        <v>32904</v>
      </c>
      <c r="C6" s="10">
        <v>97.83</v>
      </c>
      <c r="D6" s="10"/>
      <c r="E6" s="11">
        <v>686.3</v>
      </c>
      <c r="F6" s="12">
        <v>8.3125</v>
      </c>
      <c r="H6" s="16"/>
      <c r="I6" s="16"/>
      <c r="K6" s="27"/>
      <c r="L6" s="27"/>
      <c r="M6" s="27"/>
      <c r="N6" s="2"/>
      <c r="O6" s="27"/>
      <c r="P6" s="27"/>
      <c r="R6" s="20">
        <v>0.5</v>
      </c>
      <c r="S6" s="18">
        <f>1-R6</f>
        <v>0.5</v>
      </c>
      <c r="T6" s="25"/>
      <c r="U6" s="28"/>
      <c r="V6" s="28"/>
      <c r="W6" s="22"/>
    </row>
    <row r="7" spans="2:32">
      <c r="B7" s="13">
        <v>32932</v>
      </c>
      <c r="C7" s="14">
        <v>94.06</v>
      </c>
      <c r="D7" s="14"/>
      <c r="E7" s="15">
        <v>694</v>
      </c>
      <c r="F7" s="14">
        <v>8.375</v>
      </c>
      <c r="H7" s="17">
        <f>(C7/C6-1)*100</f>
        <v>-3.8536236328324591</v>
      </c>
      <c r="I7" s="17">
        <f>(E7/E6-1)*100</f>
        <v>1.1219583272621403</v>
      </c>
      <c r="K7" s="26">
        <v>0</v>
      </c>
      <c r="L7" s="29">
        <f>F6/12</f>
        <v>0.69270833333333337</v>
      </c>
      <c r="M7" s="29">
        <f>((1+L7%)*(1+I7%) - 1)*100</f>
        <v>1.8224385594249437</v>
      </c>
      <c r="N7" s="2"/>
      <c r="O7" s="26">
        <f>H7+K7</f>
        <v>-3.8536236328324591</v>
      </c>
      <c r="P7" s="26">
        <f>I7+M7</f>
        <v>2.944396886687084</v>
      </c>
      <c r="R7" s="19">
        <f>$R$6</f>
        <v>0.5</v>
      </c>
      <c r="S7" s="19">
        <f>$S$6</f>
        <v>0.5</v>
      </c>
      <c r="T7" s="25"/>
      <c r="U7" s="26">
        <f>SUMPRODUCT(R6:S6, O7:P7)</f>
        <v>-0.45461337307268757</v>
      </c>
      <c r="V7" s="14"/>
      <c r="W7" s="22"/>
    </row>
    <row r="8" spans="2:32">
      <c r="B8" s="13">
        <v>32963</v>
      </c>
      <c r="C8" s="14">
        <v>92.1</v>
      </c>
      <c r="D8" s="14"/>
      <c r="E8" s="15">
        <v>702.1</v>
      </c>
      <c r="F8" s="14">
        <v>8.375</v>
      </c>
      <c r="H8" s="17">
        <f t="shared" ref="H8:H71" si="0">(C8/C7-1)*100</f>
        <v>-2.0837763129917142</v>
      </c>
      <c r="I8" s="17">
        <f t="shared" ref="I8:I71" si="1">(E8/E7-1)*100</f>
        <v>1.1671469740633933</v>
      </c>
      <c r="K8" s="26">
        <v>0</v>
      </c>
      <c r="L8" s="29">
        <f t="shared" ref="L8:L71" si="2">F7/12</f>
        <v>0.69791666666666663</v>
      </c>
      <c r="M8" s="29">
        <f>((1+L8%)*(1+I8%) - 1)*100</f>
        <v>1.8732093539865602</v>
      </c>
      <c r="N8" s="2"/>
      <c r="O8" s="26">
        <f t="shared" ref="O8:O71" si="3">H8+K8</f>
        <v>-2.0837763129917142</v>
      </c>
      <c r="P8" s="26">
        <f>I8+M8</f>
        <v>3.0403563280499535</v>
      </c>
      <c r="R8" s="19">
        <f t="shared" ref="R8:R71" si="4">$R$6</f>
        <v>0.5</v>
      </c>
      <c r="S8" s="19">
        <f t="shared" ref="S8:S71" si="5">$S$6</f>
        <v>0.5</v>
      </c>
      <c r="T8" s="21"/>
      <c r="U8" s="26">
        <f>SUMPRODUCT(R7:S7, O8:P8)</f>
        <v>0.47829000752911965</v>
      </c>
      <c r="V8" s="26"/>
    </row>
    <row r="9" spans="2:32">
      <c r="B9" s="13">
        <v>32993</v>
      </c>
      <c r="C9" s="14">
        <v>74.930000000000007</v>
      </c>
      <c r="D9" s="14"/>
      <c r="E9" s="15">
        <v>707</v>
      </c>
      <c r="F9" s="14">
        <v>8.5</v>
      </c>
      <c r="H9" s="17">
        <f t="shared" si="0"/>
        <v>-18.642779587404977</v>
      </c>
      <c r="I9" s="17">
        <f t="shared" si="1"/>
        <v>0.69790628115653508</v>
      </c>
      <c r="K9" s="26">
        <v>0</v>
      </c>
      <c r="L9" s="29">
        <f t="shared" si="2"/>
        <v>0.69791666666666663</v>
      </c>
      <c r="M9" s="29">
        <f>((1+L9%)*(1+I9%) - 1)*100</f>
        <v>1.4006937520771201</v>
      </c>
      <c r="N9" s="2"/>
      <c r="O9" s="26">
        <f t="shared" si="3"/>
        <v>-18.642779587404977</v>
      </c>
      <c r="P9" s="26">
        <f>I9+M9</f>
        <v>2.0986000332336552</v>
      </c>
      <c r="R9" s="19">
        <f t="shared" si="4"/>
        <v>0.5</v>
      </c>
      <c r="S9" s="19">
        <f t="shared" si="5"/>
        <v>0.5</v>
      </c>
      <c r="T9" s="21"/>
      <c r="U9" s="26">
        <f>SUMPRODUCT(R8:S8, O9:P9)</f>
        <v>-8.272089777085661</v>
      </c>
      <c r="V9" s="26"/>
    </row>
    <row r="10" spans="2:32">
      <c r="B10" s="13">
        <v>33024</v>
      </c>
      <c r="C10" s="14">
        <v>87.67</v>
      </c>
      <c r="D10" s="14"/>
      <c r="E10" s="15">
        <v>712.3</v>
      </c>
      <c r="F10" s="14">
        <v>8.3125</v>
      </c>
      <c r="H10" s="17">
        <f t="shared" si="0"/>
        <v>17.002535699986645</v>
      </c>
      <c r="I10" s="17">
        <f t="shared" si="1"/>
        <v>0.74964639321073445</v>
      </c>
      <c r="K10" s="26">
        <v>0</v>
      </c>
      <c r="L10" s="29">
        <f t="shared" si="2"/>
        <v>0.70833333333333337</v>
      </c>
      <c r="M10" s="29">
        <f>((1+L10%)*(1+I10%) - 1)*100</f>
        <v>1.4632897218293195</v>
      </c>
      <c r="N10" s="2"/>
      <c r="O10" s="26">
        <f t="shared" si="3"/>
        <v>17.002535699986645</v>
      </c>
      <c r="P10" s="26">
        <f>I10+M10</f>
        <v>2.2129361150400539</v>
      </c>
      <c r="R10" s="19">
        <f t="shared" si="4"/>
        <v>0.5</v>
      </c>
      <c r="S10" s="19">
        <f t="shared" si="5"/>
        <v>0.5</v>
      </c>
      <c r="T10" s="21"/>
      <c r="U10" s="26">
        <f>SUMPRODUCT(R9:S9, O10:P10)</f>
        <v>9.6077359075133497</v>
      </c>
      <c r="V10" s="26"/>
    </row>
    <row r="11" spans="2:32">
      <c r="B11" s="13">
        <v>33054</v>
      </c>
      <c r="C11" s="14">
        <v>78.05</v>
      </c>
      <c r="D11" s="14"/>
      <c r="E11" s="15">
        <v>716</v>
      </c>
      <c r="F11" s="14">
        <v>8.3125</v>
      </c>
      <c r="H11" s="17">
        <f t="shared" si="0"/>
        <v>-10.972966807345729</v>
      </c>
      <c r="I11" s="17">
        <f t="shared" si="1"/>
        <v>0.51944405447144071</v>
      </c>
      <c r="K11" s="26">
        <v>0</v>
      </c>
      <c r="L11" s="29">
        <f t="shared" si="2"/>
        <v>0.69270833333333337</v>
      </c>
      <c r="M11" s="29">
        <f>((1+L11%)*(1+I11%) - 1)*100</f>
        <v>1.2157506200570989</v>
      </c>
      <c r="N11" s="2"/>
      <c r="O11" s="26">
        <f t="shared" si="3"/>
        <v>-10.972966807345729</v>
      </c>
      <c r="P11" s="26">
        <f>I11+M11</f>
        <v>1.7351946745285396</v>
      </c>
      <c r="R11" s="19">
        <f t="shared" si="4"/>
        <v>0.5</v>
      </c>
      <c r="S11" s="19">
        <f t="shared" si="5"/>
        <v>0.5</v>
      </c>
      <c r="T11" s="21"/>
      <c r="U11" s="26">
        <f>SUMPRODUCT(R10:S10, O11:P11)</f>
        <v>-4.6188860664085949</v>
      </c>
      <c r="V11" s="26"/>
    </row>
    <row r="12" spans="2:32">
      <c r="B12" s="13">
        <v>33085</v>
      </c>
      <c r="C12" s="14">
        <v>75.17</v>
      </c>
      <c r="D12" s="14"/>
      <c r="E12" s="15">
        <v>715.1</v>
      </c>
      <c r="F12" s="14">
        <v>8</v>
      </c>
      <c r="H12" s="17">
        <f t="shared" si="0"/>
        <v>-3.6899423446508539</v>
      </c>
      <c r="I12" s="17">
        <f t="shared" si="1"/>
        <v>-0.1256983240223386</v>
      </c>
      <c r="K12" s="26">
        <v>0</v>
      </c>
      <c r="L12" s="29">
        <f t="shared" si="2"/>
        <v>0.69270833333333337</v>
      </c>
      <c r="M12" s="29">
        <f>((1+L12%)*(1+I12%) - 1)*100</f>
        <v>0.5661392865456305</v>
      </c>
      <c r="N12" s="2"/>
      <c r="O12" s="26">
        <f t="shared" si="3"/>
        <v>-3.6899423446508539</v>
      </c>
      <c r="P12" s="26">
        <f>I12+M12</f>
        <v>0.4404409625232919</v>
      </c>
      <c r="R12" s="19">
        <f t="shared" si="4"/>
        <v>0.5</v>
      </c>
      <c r="S12" s="19">
        <f t="shared" si="5"/>
        <v>0.5</v>
      </c>
      <c r="T12" s="21"/>
      <c r="U12" s="26">
        <f>SUMPRODUCT(R11:S11, O12:P12)</f>
        <v>-1.624750691063781</v>
      </c>
      <c r="V12" s="26"/>
    </row>
    <row r="13" spans="2:32">
      <c r="B13" s="13">
        <v>33116</v>
      </c>
      <c r="C13" s="14">
        <v>66.760000000000005</v>
      </c>
      <c r="D13" s="14"/>
      <c r="E13" s="15">
        <v>714</v>
      </c>
      <c r="F13" s="14">
        <v>8.0625</v>
      </c>
      <c r="H13" s="17">
        <f t="shared" si="0"/>
        <v>-11.187973925768258</v>
      </c>
      <c r="I13" s="17">
        <f t="shared" si="1"/>
        <v>-0.15382463991050477</v>
      </c>
      <c r="K13" s="26">
        <v>0</v>
      </c>
      <c r="L13" s="29">
        <f t="shared" si="2"/>
        <v>0.66666666666666663</v>
      </c>
      <c r="M13" s="29">
        <f>((1+L13%)*(1+I13%) - 1)*100</f>
        <v>0.51181652915675002</v>
      </c>
      <c r="N13" s="2"/>
      <c r="O13" s="26">
        <f t="shared" si="3"/>
        <v>-11.187973925768258</v>
      </c>
      <c r="P13" s="26">
        <f>I13+M13</f>
        <v>0.35799188924624525</v>
      </c>
      <c r="R13" s="19">
        <f t="shared" si="4"/>
        <v>0.5</v>
      </c>
      <c r="S13" s="19">
        <f t="shared" si="5"/>
        <v>0.5</v>
      </c>
      <c r="T13" s="21"/>
      <c r="U13" s="26">
        <f>SUMPRODUCT(R12:S12, O13:P13)</f>
        <v>-5.4149910182610066</v>
      </c>
      <c r="V13" s="26"/>
    </row>
    <row r="14" spans="2:32">
      <c r="B14" s="13">
        <v>33145</v>
      </c>
      <c r="C14" s="14">
        <v>66.88</v>
      </c>
      <c r="D14" s="14"/>
      <c r="E14" s="15">
        <v>712.9</v>
      </c>
      <c r="F14" s="14">
        <v>8.2656299999999998</v>
      </c>
      <c r="H14" s="17">
        <f t="shared" si="0"/>
        <v>0.17974835230676334</v>
      </c>
      <c r="I14" s="17">
        <f t="shared" si="1"/>
        <v>-0.1540616246498594</v>
      </c>
      <c r="K14" s="26">
        <v>0</v>
      </c>
      <c r="L14" s="29">
        <f t="shared" si="2"/>
        <v>0.671875</v>
      </c>
      <c r="M14" s="29">
        <f>((1+L14%)*(1+I14%) - 1)*100</f>
        <v>0.51677827380953723</v>
      </c>
      <c r="N14" s="2"/>
      <c r="O14" s="26">
        <f t="shared" si="3"/>
        <v>0.17974835230676334</v>
      </c>
      <c r="P14" s="26">
        <f>I14+M14</f>
        <v>0.36271664915967783</v>
      </c>
      <c r="R14" s="19">
        <f t="shared" si="4"/>
        <v>0.5</v>
      </c>
      <c r="S14" s="19">
        <f t="shared" si="5"/>
        <v>0.5</v>
      </c>
      <c r="T14" s="21"/>
      <c r="U14" s="26">
        <f>SUMPRODUCT(R13:S13, O14:P14)</f>
        <v>0.27123250073322058</v>
      </c>
      <c r="V14" s="26"/>
    </row>
    <row r="15" spans="2:32">
      <c r="B15" s="13">
        <v>33177</v>
      </c>
      <c r="C15" s="14">
        <v>76.319999999999993</v>
      </c>
      <c r="D15" s="14"/>
      <c r="E15" s="15">
        <v>713.8</v>
      </c>
      <c r="F15" s="14">
        <v>7.9375</v>
      </c>
      <c r="H15" s="17">
        <f t="shared" si="0"/>
        <v>14.114832535885169</v>
      </c>
      <c r="I15" s="17">
        <f t="shared" si="1"/>
        <v>0.12624491513535396</v>
      </c>
      <c r="K15" s="26">
        <v>0</v>
      </c>
      <c r="L15" s="29">
        <f t="shared" si="2"/>
        <v>0.68880249999999998</v>
      </c>
      <c r="M15" s="29">
        <f t="shared" ref="M15:M78" si="6">((1+L15%)*(1+I15%) - 1)*100</f>
        <v>0.81591699326692968</v>
      </c>
      <c r="N15" s="2"/>
      <c r="O15" s="26">
        <f t="shared" si="3"/>
        <v>14.114832535885169</v>
      </c>
      <c r="P15" s="26">
        <f>I15+M15</f>
        <v>0.94216190840228364</v>
      </c>
      <c r="R15" s="19">
        <f t="shared" si="4"/>
        <v>0.5</v>
      </c>
      <c r="S15" s="19">
        <f t="shared" si="5"/>
        <v>0.5</v>
      </c>
      <c r="T15" s="21"/>
      <c r="U15" s="26">
        <f>SUMPRODUCT(R14:S14, O15:P15)</f>
        <v>7.5284972221437263</v>
      </c>
      <c r="V15" s="26"/>
    </row>
    <row r="16" spans="2:32">
      <c r="B16" s="13">
        <v>33207</v>
      </c>
      <c r="C16" s="14">
        <v>76.819999999999993</v>
      </c>
      <c r="D16" s="14"/>
      <c r="E16" s="15">
        <v>713.1</v>
      </c>
      <c r="F16" s="14">
        <v>8.625</v>
      </c>
      <c r="H16" s="17">
        <f t="shared" si="0"/>
        <v>0.65513626834381444</v>
      </c>
      <c r="I16" s="17">
        <f t="shared" si="1"/>
        <v>-9.8066685346021032E-2</v>
      </c>
      <c r="K16" s="26">
        <v>0</v>
      </c>
      <c r="L16" s="29">
        <f t="shared" si="2"/>
        <v>0.66145833333333337</v>
      </c>
      <c r="M16" s="29">
        <f t="shared" si="6"/>
        <v>0.56274297772487269</v>
      </c>
      <c r="N16" s="2"/>
      <c r="O16" s="26">
        <f t="shared" si="3"/>
        <v>0.65513626834381444</v>
      </c>
      <c r="P16" s="26">
        <f>I16+M16</f>
        <v>0.46467629237885166</v>
      </c>
      <c r="R16" s="19">
        <f t="shared" si="4"/>
        <v>0.5</v>
      </c>
      <c r="S16" s="19">
        <f t="shared" si="5"/>
        <v>0.5</v>
      </c>
      <c r="T16" s="21"/>
      <c r="U16" s="26">
        <f>SUMPRODUCT(R15:S15, O16:P16)</f>
        <v>0.55990628036133305</v>
      </c>
      <c r="V16" s="26"/>
    </row>
    <row r="17" spans="2:22">
      <c r="B17" s="13">
        <v>33233</v>
      </c>
      <c r="C17" s="14">
        <v>76.61</v>
      </c>
      <c r="D17" s="14"/>
      <c r="E17" s="15">
        <v>717.1</v>
      </c>
      <c r="F17" s="14">
        <v>8.875</v>
      </c>
      <c r="H17" s="17">
        <f t="shared" si="0"/>
        <v>-0.27336631085653762</v>
      </c>
      <c r="I17" s="17">
        <f t="shared" si="1"/>
        <v>0.56093114570185953</v>
      </c>
      <c r="K17" s="26">
        <v>0</v>
      </c>
      <c r="L17" s="29">
        <f t="shared" si="2"/>
        <v>0.71875</v>
      </c>
      <c r="M17" s="29">
        <f t="shared" si="6"/>
        <v>1.2837128383115903</v>
      </c>
      <c r="N17" s="2"/>
      <c r="O17" s="26">
        <f t="shared" si="3"/>
        <v>-0.27336631085653762</v>
      </c>
      <c r="P17" s="26">
        <f>I17+M17</f>
        <v>1.8446439840134499</v>
      </c>
      <c r="R17" s="19">
        <f t="shared" si="4"/>
        <v>0.5</v>
      </c>
      <c r="S17" s="19">
        <f t="shared" si="5"/>
        <v>0.5</v>
      </c>
      <c r="T17" s="21"/>
      <c r="U17" s="26">
        <f>SUMPRODUCT(R16:S16, O17:P17)</f>
        <v>0.78563883657845612</v>
      </c>
      <c r="V17" s="26"/>
    </row>
    <row r="18" spans="2:22">
      <c r="B18" s="13">
        <v>33269</v>
      </c>
      <c r="C18" s="14">
        <v>69.819999999999993</v>
      </c>
      <c r="D18" s="14"/>
      <c r="E18" s="15">
        <v>719</v>
      </c>
      <c r="F18" s="14">
        <v>6.9375</v>
      </c>
      <c r="H18" s="17">
        <f t="shared" si="0"/>
        <v>-8.8630727059130781</v>
      </c>
      <c r="I18" s="17">
        <f t="shared" si="1"/>
        <v>0.2649560730720868</v>
      </c>
      <c r="K18" s="26">
        <v>0</v>
      </c>
      <c r="L18" s="29">
        <f t="shared" si="2"/>
        <v>0.73958333333333337</v>
      </c>
      <c r="M18" s="29">
        <f t="shared" si="6"/>
        <v>1.0064989773625133</v>
      </c>
      <c r="N18" s="2"/>
      <c r="O18" s="26">
        <f t="shared" si="3"/>
        <v>-8.8630727059130781</v>
      </c>
      <c r="P18" s="26">
        <f>I18+M18</f>
        <v>1.2714550504346001</v>
      </c>
      <c r="R18" s="19">
        <f t="shared" si="4"/>
        <v>0.5</v>
      </c>
      <c r="S18" s="19">
        <f t="shared" si="5"/>
        <v>0.5</v>
      </c>
      <c r="T18" s="21"/>
      <c r="U18" s="26">
        <f>SUMPRODUCT(R17:S17, O18:P18)</f>
        <v>-3.795808827739239</v>
      </c>
      <c r="V18" s="26"/>
    </row>
    <row r="19" spans="2:22">
      <c r="B19" s="13">
        <v>33297</v>
      </c>
      <c r="C19" s="14">
        <v>74.61</v>
      </c>
      <c r="D19" s="14"/>
      <c r="E19" s="15">
        <v>724.4</v>
      </c>
      <c r="F19" s="14">
        <v>7</v>
      </c>
      <c r="H19" s="17">
        <f t="shared" si="0"/>
        <v>6.8604984245202116</v>
      </c>
      <c r="I19" s="17">
        <f t="shared" si="1"/>
        <v>0.75104311543809921</v>
      </c>
      <c r="K19" s="26">
        <v>0</v>
      </c>
      <c r="L19" s="29">
        <f t="shared" si="2"/>
        <v>0.578125</v>
      </c>
      <c r="M19" s="29">
        <f t="shared" si="6"/>
        <v>1.3335100834492408</v>
      </c>
      <c r="N19" s="2"/>
      <c r="O19" s="26">
        <f t="shared" si="3"/>
        <v>6.8604984245202116</v>
      </c>
      <c r="P19" s="26">
        <f>I19+M19</f>
        <v>2.08455319888734</v>
      </c>
      <c r="R19" s="19">
        <f t="shared" si="4"/>
        <v>0.5</v>
      </c>
      <c r="S19" s="19">
        <f t="shared" si="5"/>
        <v>0.5</v>
      </c>
      <c r="T19" s="21"/>
      <c r="U19" s="26">
        <f>SUMPRODUCT(R18:S18, O19:P19)</f>
        <v>4.4725258117037754</v>
      </c>
      <c r="V19" s="26"/>
    </row>
    <row r="20" spans="2:22">
      <c r="B20" s="13">
        <v>33327</v>
      </c>
      <c r="C20" s="14">
        <v>72.81</v>
      </c>
      <c r="D20" s="14"/>
      <c r="E20" s="15">
        <v>724.7</v>
      </c>
      <c r="F20" s="14">
        <v>6.3125</v>
      </c>
      <c r="H20" s="17">
        <f t="shared" si="0"/>
        <v>-2.4125452352231513</v>
      </c>
      <c r="I20" s="17">
        <f t="shared" si="1"/>
        <v>4.1413583655458552E-2</v>
      </c>
      <c r="K20" s="26">
        <v>0</v>
      </c>
      <c r="L20" s="29">
        <f t="shared" si="2"/>
        <v>0.58333333333333337</v>
      </c>
      <c r="M20" s="29">
        <f t="shared" si="6"/>
        <v>0.62498849622678598</v>
      </c>
      <c r="N20" s="2"/>
      <c r="O20" s="26">
        <f t="shared" si="3"/>
        <v>-2.4125452352231513</v>
      </c>
      <c r="P20" s="26">
        <f>I20+M20</f>
        <v>0.66640207988224454</v>
      </c>
      <c r="R20" s="19">
        <f t="shared" si="4"/>
        <v>0.5</v>
      </c>
      <c r="S20" s="19">
        <f t="shared" si="5"/>
        <v>0.5</v>
      </c>
      <c r="T20" s="21"/>
      <c r="U20" s="26">
        <f>SUMPRODUCT(R19:S19, O20:P20)</f>
        <v>-0.8730715776704534</v>
      </c>
      <c r="V20" s="26"/>
    </row>
    <row r="21" spans="2:22">
      <c r="B21" s="13">
        <v>33358</v>
      </c>
      <c r="C21" s="14">
        <v>71.239999999999995</v>
      </c>
      <c r="D21" s="14"/>
      <c r="E21" s="15">
        <v>725.1</v>
      </c>
      <c r="F21" s="14">
        <v>6.0625</v>
      </c>
      <c r="H21" s="17">
        <f t="shared" si="0"/>
        <v>-2.1562972119214541</v>
      </c>
      <c r="I21" s="17">
        <f t="shared" si="1"/>
        <v>5.5195253208228934E-2</v>
      </c>
      <c r="K21" s="26">
        <v>0</v>
      </c>
      <c r="L21" s="29">
        <f t="shared" si="2"/>
        <v>0.52604166666666663</v>
      </c>
      <c r="M21" s="29">
        <f t="shared" si="6"/>
        <v>0.58152726990481352</v>
      </c>
      <c r="N21" s="2"/>
      <c r="O21" s="26">
        <f t="shared" si="3"/>
        <v>-2.1562972119214541</v>
      </c>
      <c r="P21" s="26">
        <f>I21+M21</f>
        <v>0.63672252311304245</v>
      </c>
      <c r="R21" s="19">
        <f t="shared" si="4"/>
        <v>0.5</v>
      </c>
      <c r="S21" s="19">
        <f t="shared" si="5"/>
        <v>0.5</v>
      </c>
      <c r="T21" s="21"/>
      <c r="U21" s="26">
        <f>SUMPRODUCT(R20:S20, O21:P21)</f>
        <v>-0.75978734440420581</v>
      </c>
      <c r="V21" s="26"/>
    </row>
    <row r="22" spans="2:22">
      <c r="B22" s="13">
        <v>33389</v>
      </c>
      <c r="C22" s="14">
        <v>67.61</v>
      </c>
      <c r="D22" s="14"/>
      <c r="E22" s="15">
        <v>723</v>
      </c>
      <c r="F22" s="14">
        <v>5.9375</v>
      </c>
      <c r="H22" s="17">
        <f t="shared" si="0"/>
        <v>-5.0954519932622011</v>
      </c>
      <c r="I22" s="17">
        <f t="shared" si="1"/>
        <v>-0.28961522548613949</v>
      </c>
      <c r="K22" s="26">
        <v>0</v>
      </c>
      <c r="L22" s="29">
        <f t="shared" si="2"/>
        <v>0.50520833333333337</v>
      </c>
      <c r="M22" s="29">
        <f t="shared" si="6"/>
        <v>0.21412994759344439</v>
      </c>
      <c r="N22" s="2"/>
      <c r="O22" s="26">
        <f t="shared" si="3"/>
        <v>-5.0954519932622011</v>
      </c>
      <c r="P22" s="26">
        <f>I22+M22</f>
        <v>-7.5485277892695102E-2</v>
      </c>
      <c r="R22" s="19">
        <f t="shared" si="4"/>
        <v>0.5</v>
      </c>
      <c r="S22" s="19">
        <f t="shared" si="5"/>
        <v>0.5</v>
      </c>
      <c r="T22" s="21"/>
      <c r="U22" s="26">
        <f>SUMPRODUCT(R21:S21, O22:P22)</f>
        <v>-2.5854686355774481</v>
      </c>
      <c r="V22" s="26"/>
    </row>
    <row r="23" spans="2:22">
      <c r="B23" s="13">
        <v>33418</v>
      </c>
      <c r="C23" s="14">
        <v>67.239999999999995</v>
      </c>
      <c r="D23" s="14"/>
      <c r="E23" s="15">
        <v>723.1</v>
      </c>
      <c r="F23" s="14">
        <v>6.0625</v>
      </c>
      <c r="H23" s="17">
        <f t="shared" si="0"/>
        <v>-0.54725632302914384</v>
      </c>
      <c r="I23" s="17">
        <f t="shared" si="1"/>
        <v>1.3831258644536604E-2</v>
      </c>
      <c r="K23" s="26">
        <v>0</v>
      </c>
      <c r="L23" s="29">
        <f t="shared" si="2"/>
        <v>0.49479166666666669</v>
      </c>
      <c r="M23" s="29">
        <f t="shared" si="6"/>
        <v>0.50869136122637659</v>
      </c>
      <c r="N23" s="2"/>
      <c r="O23" s="26">
        <f t="shared" si="3"/>
        <v>-0.54725632302914384</v>
      </c>
      <c r="P23" s="26">
        <f>I23+M23</f>
        <v>0.5225226198709132</v>
      </c>
      <c r="R23" s="19">
        <f t="shared" si="4"/>
        <v>0.5</v>
      </c>
      <c r="S23" s="19">
        <f t="shared" si="5"/>
        <v>0.5</v>
      </c>
      <c r="T23" s="21"/>
      <c r="U23" s="26">
        <f>SUMPRODUCT(R22:S22, O23:P23)</f>
        <v>-1.2366851579115323E-2</v>
      </c>
      <c r="V23" s="26"/>
    </row>
    <row r="24" spans="2:22">
      <c r="B24" s="13">
        <v>33450</v>
      </c>
      <c r="C24" s="14">
        <v>80.599999999999994</v>
      </c>
      <c r="D24" s="14"/>
      <c r="E24" s="15">
        <v>726.1</v>
      </c>
      <c r="F24" s="14">
        <v>5.9375</v>
      </c>
      <c r="H24" s="17">
        <f t="shared" si="0"/>
        <v>19.86912552052349</v>
      </c>
      <c r="I24" s="17">
        <f t="shared" si="1"/>
        <v>0.41488037615819984</v>
      </c>
      <c r="K24" s="26">
        <v>0</v>
      </c>
      <c r="L24" s="29">
        <f t="shared" si="2"/>
        <v>0.50520833333333337</v>
      </c>
      <c r="M24" s="29">
        <f t="shared" si="6"/>
        <v>0.92218471972524974</v>
      </c>
      <c r="N24" s="2"/>
      <c r="O24" s="26">
        <f t="shared" si="3"/>
        <v>19.86912552052349</v>
      </c>
      <c r="P24" s="26">
        <f>I24+M24</f>
        <v>1.3370650958834496</v>
      </c>
      <c r="R24" s="19">
        <f t="shared" si="4"/>
        <v>0.5</v>
      </c>
      <c r="S24" s="19">
        <f t="shared" si="5"/>
        <v>0.5</v>
      </c>
      <c r="T24" s="21"/>
      <c r="U24" s="26">
        <f>SUMPRODUCT(R23:S23, O24:P24)</f>
        <v>10.60309530820347</v>
      </c>
      <c r="V24" s="26"/>
    </row>
    <row r="25" spans="2:22">
      <c r="B25" s="13">
        <v>33481</v>
      </c>
      <c r="C25" s="14">
        <v>77.02</v>
      </c>
      <c r="D25" s="14"/>
      <c r="E25" s="15">
        <v>735.6</v>
      </c>
      <c r="F25" s="14">
        <v>5.6875</v>
      </c>
      <c r="H25" s="17">
        <f t="shared" si="0"/>
        <v>-4.4416873449131478</v>
      </c>
      <c r="I25" s="17">
        <f t="shared" si="1"/>
        <v>1.3083597300647343</v>
      </c>
      <c r="K25" s="26">
        <v>0</v>
      </c>
      <c r="L25" s="29">
        <f t="shared" si="2"/>
        <v>0.49479166666666669</v>
      </c>
      <c r="M25" s="29">
        <f t="shared" si="6"/>
        <v>1.809625051645769</v>
      </c>
      <c r="N25" s="2"/>
      <c r="O25" s="26">
        <f t="shared" si="3"/>
        <v>-4.4416873449131478</v>
      </c>
      <c r="P25" s="26">
        <f>I25+M25</f>
        <v>3.1179847817105033</v>
      </c>
      <c r="R25" s="19">
        <f t="shared" si="4"/>
        <v>0.5</v>
      </c>
      <c r="S25" s="19">
        <f t="shared" si="5"/>
        <v>0.5</v>
      </c>
      <c r="T25" s="21"/>
      <c r="U25" s="26">
        <f>SUMPRODUCT(R24:S24, O25:P25)</f>
        <v>-0.66185128160132223</v>
      </c>
      <c r="V25" s="26"/>
    </row>
    <row r="26" spans="2:22">
      <c r="B26" s="13">
        <v>33511</v>
      </c>
      <c r="C26" s="14">
        <v>80.23</v>
      </c>
      <c r="D26" s="14"/>
      <c r="E26" s="15">
        <v>741.5</v>
      </c>
      <c r="F26" s="14">
        <v>5.4375</v>
      </c>
      <c r="H26" s="17">
        <f t="shared" si="0"/>
        <v>4.1677486367177385</v>
      </c>
      <c r="I26" s="17">
        <f t="shared" si="1"/>
        <v>0.80206634040238534</v>
      </c>
      <c r="K26" s="26">
        <v>0</v>
      </c>
      <c r="L26" s="29">
        <f t="shared" si="2"/>
        <v>0.47395833333333331</v>
      </c>
      <c r="M26" s="29">
        <f t="shared" si="6"/>
        <v>1.2798261339949102</v>
      </c>
      <c r="N26" s="2"/>
      <c r="O26" s="26">
        <f t="shared" si="3"/>
        <v>4.1677486367177385</v>
      </c>
      <c r="P26" s="26">
        <f>I26+M26</f>
        <v>2.0818924743972955</v>
      </c>
      <c r="R26" s="19">
        <f t="shared" si="4"/>
        <v>0.5</v>
      </c>
      <c r="S26" s="19">
        <f t="shared" si="5"/>
        <v>0.5</v>
      </c>
      <c r="T26" s="21"/>
      <c r="U26" s="26">
        <f>SUMPRODUCT(R25:S25, O26:P26)</f>
        <v>3.124820555557517</v>
      </c>
      <c r="V26" s="26"/>
    </row>
    <row r="27" spans="2:22">
      <c r="B27" s="13">
        <v>33542</v>
      </c>
      <c r="C27" s="14">
        <v>78.23</v>
      </c>
      <c r="D27" s="14"/>
      <c r="E27" s="15">
        <v>750.3</v>
      </c>
      <c r="F27" s="14">
        <v>5.125</v>
      </c>
      <c r="H27" s="17">
        <f t="shared" si="0"/>
        <v>-2.492833104823633</v>
      </c>
      <c r="I27" s="17">
        <f t="shared" si="1"/>
        <v>1.1867835468644561</v>
      </c>
      <c r="K27" s="26">
        <v>0</v>
      </c>
      <c r="L27" s="29">
        <f t="shared" si="2"/>
        <v>0.453125</v>
      </c>
      <c r="M27" s="29">
        <f t="shared" si="6"/>
        <v>1.6452861598111879</v>
      </c>
      <c r="N27" s="2"/>
      <c r="O27" s="26">
        <f t="shared" si="3"/>
        <v>-2.492833104823633</v>
      </c>
      <c r="P27" s="26">
        <f>I27+M27</f>
        <v>2.8320697066756439</v>
      </c>
      <c r="R27" s="19">
        <f t="shared" si="4"/>
        <v>0.5</v>
      </c>
      <c r="S27" s="19">
        <f t="shared" si="5"/>
        <v>0.5</v>
      </c>
      <c r="T27" s="21"/>
      <c r="U27" s="26">
        <f>SUMPRODUCT(R26:S26, O27:P27)</f>
        <v>0.16961830092600549</v>
      </c>
      <c r="V27" s="26"/>
    </row>
    <row r="28" spans="2:22">
      <c r="B28" s="13">
        <v>33572</v>
      </c>
      <c r="C28" s="14">
        <v>72.87</v>
      </c>
      <c r="D28" s="14"/>
      <c r="E28" s="15">
        <v>754.5</v>
      </c>
      <c r="F28" s="14">
        <v>5.1875</v>
      </c>
      <c r="H28" s="17">
        <f t="shared" si="0"/>
        <v>-6.8515914610763122</v>
      </c>
      <c r="I28" s="17">
        <f t="shared" si="1"/>
        <v>0.55977608956419012</v>
      </c>
      <c r="K28" s="26">
        <v>0</v>
      </c>
      <c r="L28" s="29">
        <f t="shared" si="2"/>
        <v>0.42708333333333331</v>
      </c>
      <c r="M28" s="29">
        <f t="shared" si="6"/>
        <v>0.98925013328001743</v>
      </c>
      <c r="N28" s="2"/>
      <c r="O28" s="26">
        <f t="shared" si="3"/>
        <v>-6.8515914610763122</v>
      </c>
      <c r="P28" s="26">
        <f>I28+M28</f>
        <v>1.5490262228442075</v>
      </c>
      <c r="R28" s="19">
        <f t="shared" si="4"/>
        <v>0.5</v>
      </c>
      <c r="S28" s="19">
        <f t="shared" si="5"/>
        <v>0.5</v>
      </c>
      <c r="T28" s="21"/>
      <c r="U28" s="26">
        <f>SUMPRODUCT(R27:S27, O28:P28)</f>
        <v>-2.6512826191160523</v>
      </c>
      <c r="V28" s="26"/>
    </row>
    <row r="29" spans="2:22">
      <c r="B29" s="13">
        <v>33598</v>
      </c>
      <c r="C29" s="14">
        <v>68.63</v>
      </c>
      <c r="D29" s="14"/>
      <c r="E29" s="15">
        <v>758.8</v>
      </c>
      <c r="F29" s="14">
        <v>5.0234399999999999</v>
      </c>
      <c r="H29" s="17">
        <f t="shared" si="0"/>
        <v>-5.8185810347193723</v>
      </c>
      <c r="I29" s="17">
        <f t="shared" si="1"/>
        <v>0.56991385023192898</v>
      </c>
      <c r="K29" s="26">
        <v>0</v>
      </c>
      <c r="L29" s="29">
        <f t="shared" si="2"/>
        <v>0.43229166666666669</v>
      </c>
      <c r="M29" s="29">
        <f t="shared" si="6"/>
        <v>1.0046692069803242</v>
      </c>
      <c r="N29" s="2"/>
      <c r="O29" s="26">
        <f t="shared" si="3"/>
        <v>-5.8185810347193723</v>
      </c>
      <c r="P29" s="26">
        <f>I29+M29</f>
        <v>1.5745830572122532</v>
      </c>
      <c r="R29" s="19">
        <f t="shared" si="4"/>
        <v>0.5</v>
      </c>
      <c r="S29" s="19">
        <f t="shared" si="5"/>
        <v>0.5</v>
      </c>
      <c r="T29" s="21"/>
      <c r="U29" s="26">
        <f>SUMPRODUCT(R28:S28, O29:P29)</f>
        <v>-2.1219989887535595</v>
      </c>
      <c r="V29" s="26"/>
    </row>
    <row r="30" spans="2:22">
      <c r="B30" s="13">
        <v>33634</v>
      </c>
      <c r="C30" s="14">
        <v>76.13</v>
      </c>
      <c r="D30" s="14"/>
      <c r="E30" s="15">
        <v>762</v>
      </c>
      <c r="F30" s="14">
        <v>4.1875</v>
      </c>
      <c r="H30" s="17">
        <f t="shared" si="0"/>
        <v>10.928165525280487</v>
      </c>
      <c r="I30" s="17">
        <f t="shared" si="1"/>
        <v>0.42171850289931534</v>
      </c>
      <c r="K30" s="26">
        <v>0</v>
      </c>
      <c r="L30" s="29">
        <f t="shared" si="2"/>
        <v>0.41861999999999999</v>
      </c>
      <c r="M30" s="29">
        <f t="shared" si="6"/>
        <v>0.84210390089614062</v>
      </c>
      <c r="N30" s="2"/>
      <c r="O30" s="26">
        <f t="shared" si="3"/>
        <v>10.928165525280487</v>
      </c>
      <c r="P30" s="26">
        <f>I30+M30</f>
        <v>1.263822403795456</v>
      </c>
      <c r="R30" s="19">
        <f t="shared" si="4"/>
        <v>0.5</v>
      </c>
      <c r="S30" s="19">
        <f t="shared" si="5"/>
        <v>0.5</v>
      </c>
      <c r="T30" s="21"/>
      <c r="U30" s="26">
        <f>SUMPRODUCT(R29:S29, O30:P30)</f>
        <v>6.0959939645379713</v>
      </c>
      <c r="V30" s="26"/>
    </row>
    <row r="31" spans="2:22">
      <c r="B31" s="13">
        <v>33663</v>
      </c>
      <c r="C31" s="14">
        <v>67.86</v>
      </c>
      <c r="D31" s="14"/>
      <c r="E31" s="15">
        <v>768.2</v>
      </c>
      <c r="F31" s="14">
        <v>4.25</v>
      </c>
      <c r="H31" s="17">
        <f t="shared" si="0"/>
        <v>-10.862997504269012</v>
      </c>
      <c r="I31" s="17">
        <f t="shared" si="1"/>
        <v>0.81364829396326499</v>
      </c>
      <c r="K31" s="26">
        <v>0</v>
      </c>
      <c r="L31" s="29">
        <f t="shared" si="2"/>
        <v>0.34895833333333331</v>
      </c>
      <c r="M31" s="29">
        <f t="shared" si="6"/>
        <v>1.1654459208223944</v>
      </c>
      <c r="N31" s="2"/>
      <c r="O31" s="26">
        <f t="shared" si="3"/>
        <v>-10.862997504269012</v>
      </c>
      <c r="P31" s="26">
        <f>I31+M31</f>
        <v>1.9790942147856594</v>
      </c>
      <c r="R31" s="19">
        <f t="shared" si="4"/>
        <v>0.5</v>
      </c>
      <c r="S31" s="19">
        <f t="shared" si="5"/>
        <v>0.5</v>
      </c>
      <c r="T31" s="21"/>
      <c r="U31" s="26">
        <f>SUMPRODUCT(R30:S30, O31:P31)</f>
        <v>-4.4419516447416765</v>
      </c>
      <c r="V31" s="26"/>
    </row>
    <row r="32" spans="2:22">
      <c r="B32" s="13">
        <v>33694</v>
      </c>
      <c r="C32" s="14">
        <v>66.48</v>
      </c>
      <c r="D32" s="14"/>
      <c r="E32" s="15">
        <v>775.1</v>
      </c>
      <c r="F32" s="14">
        <v>4.25</v>
      </c>
      <c r="H32" s="17">
        <f t="shared" si="0"/>
        <v>-2.0335985853227156</v>
      </c>
      <c r="I32" s="17">
        <f t="shared" si="1"/>
        <v>0.89820359281436168</v>
      </c>
      <c r="K32" s="26">
        <v>0</v>
      </c>
      <c r="L32" s="29">
        <f t="shared" si="2"/>
        <v>0.35416666666666669</v>
      </c>
      <c r="M32" s="29">
        <f t="shared" si="6"/>
        <v>1.2555513972055898</v>
      </c>
      <c r="N32" s="2"/>
      <c r="O32" s="26">
        <f t="shared" si="3"/>
        <v>-2.0335985853227156</v>
      </c>
      <c r="P32" s="26">
        <f>I32+M32</f>
        <v>2.1537549900199515</v>
      </c>
      <c r="R32" s="19">
        <f t="shared" si="4"/>
        <v>0.5</v>
      </c>
      <c r="S32" s="19">
        <f t="shared" si="5"/>
        <v>0.5</v>
      </c>
      <c r="T32" s="21"/>
      <c r="U32" s="26">
        <f>SUMPRODUCT(R31:S31, O32:P32)</f>
        <v>6.0078202348617937E-2</v>
      </c>
      <c r="V32" s="26"/>
    </row>
    <row r="33" spans="2:22">
      <c r="B33" s="13">
        <v>33724</v>
      </c>
      <c r="C33" s="14">
        <v>67.069999999999993</v>
      </c>
      <c r="D33" s="14"/>
      <c r="E33" s="15">
        <v>778.8</v>
      </c>
      <c r="F33" s="14">
        <v>3.9375</v>
      </c>
      <c r="H33" s="17">
        <f t="shared" si="0"/>
        <v>0.8874849578820454</v>
      </c>
      <c r="I33" s="17">
        <f t="shared" si="1"/>
        <v>0.4773577602889878</v>
      </c>
      <c r="K33" s="26">
        <v>0</v>
      </c>
      <c r="L33" s="29">
        <f t="shared" si="2"/>
        <v>0.35416666666666669</v>
      </c>
      <c r="M33" s="29">
        <f t="shared" si="6"/>
        <v>0.83321506902336306</v>
      </c>
      <c r="N33" s="2"/>
      <c r="O33" s="26">
        <f t="shared" si="3"/>
        <v>0.8874849578820454</v>
      </c>
      <c r="P33" s="26">
        <f>I33+M33</f>
        <v>1.3105728293123509</v>
      </c>
      <c r="R33" s="19">
        <f t="shared" si="4"/>
        <v>0.5</v>
      </c>
      <c r="S33" s="19">
        <f t="shared" si="5"/>
        <v>0.5</v>
      </c>
      <c r="T33" s="21"/>
      <c r="U33" s="26">
        <f>SUMPRODUCT(R32:S32, O33:P33)</f>
        <v>1.0990288935971981</v>
      </c>
      <c r="V33" s="26"/>
    </row>
    <row r="34" spans="2:22">
      <c r="B34" s="13">
        <v>33754</v>
      </c>
      <c r="C34" s="14">
        <v>61.63</v>
      </c>
      <c r="D34" s="14"/>
      <c r="E34" s="15">
        <v>783.5</v>
      </c>
      <c r="F34" s="14">
        <v>4</v>
      </c>
      <c r="H34" s="17">
        <f t="shared" si="0"/>
        <v>-8.1109288802743258</v>
      </c>
      <c r="I34" s="17">
        <f t="shared" si="1"/>
        <v>0.60349255264509072</v>
      </c>
      <c r="K34" s="26">
        <v>0</v>
      </c>
      <c r="L34" s="29">
        <f t="shared" si="2"/>
        <v>0.328125</v>
      </c>
      <c r="M34" s="29">
        <f t="shared" si="6"/>
        <v>0.93359776258343796</v>
      </c>
      <c r="N34" s="2"/>
      <c r="O34" s="26">
        <f t="shared" si="3"/>
        <v>-8.1109288802743258</v>
      </c>
      <c r="P34" s="26">
        <f>I34+M34</f>
        <v>1.5370903152285287</v>
      </c>
      <c r="R34" s="19">
        <f t="shared" si="4"/>
        <v>0.5</v>
      </c>
      <c r="S34" s="19">
        <f t="shared" si="5"/>
        <v>0.5</v>
      </c>
      <c r="T34" s="21"/>
      <c r="U34" s="26">
        <f>SUMPRODUCT(R33:S33, O34:P34)</f>
        <v>-3.2869192825228986</v>
      </c>
      <c r="V34" s="26"/>
    </row>
    <row r="35" spans="2:22">
      <c r="B35" s="13">
        <v>33785</v>
      </c>
      <c r="C35" s="14">
        <v>60.89</v>
      </c>
      <c r="D35" s="14"/>
      <c r="E35" s="15">
        <v>790.2</v>
      </c>
      <c r="F35" s="14">
        <v>3.9375</v>
      </c>
      <c r="H35" s="17">
        <f t="shared" si="0"/>
        <v>-1.2007139380172061</v>
      </c>
      <c r="I35" s="17">
        <f t="shared" si="1"/>
        <v>0.85513720485004274</v>
      </c>
      <c r="K35" s="26">
        <v>0</v>
      </c>
      <c r="L35" s="29">
        <f t="shared" si="2"/>
        <v>0.33333333333333331</v>
      </c>
      <c r="M35" s="29">
        <f t="shared" si="6"/>
        <v>1.1913209955328741</v>
      </c>
      <c r="N35" s="2"/>
      <c r="O35" s="26">
        <f t="shared" si="3"/>
        <v>-1.2007139380172061</v>
      </c>
      <c r="P35" s="26">
        <f>I35+M35</f>
        <v>2.0464582003829168</v>
      </c>
      <c r="R35" s="19">
        <f t="shared" si="4"/>
        <v>0.5</v>
      </c>
      <c r="S35" s="19">
        <f t="shared" si="5"/>
        <v>0.5</v>
      </c>
      <c r="T35" s="21"/>
      <c r="U35" s="26">
        <f>SUMPRODUCT(R34:S34, O35:P35)</f>
        <v>0.42287213118285538</v>
      </c>
      <c r="V35" s="26"/>
    </row>
    <row r="36" spans="2:22">
      <c r="B36" s="13">
        <v>33816</v>
      </c>
      <c r="C36" s="14">
        <v>56.5</v>
      </c>
      <c r="D36" s="14"/>
      <c r="E36" s="15">
        <v>788.1</v>
      </c>
      <c r="F36" s="14">
        <v>3.375</v>
      </c>
      <c r="H36" s="17">
        <f t="shared" si="0"/>
        <v>-7.209722450320255</v>
      </c>
      <c r="I36" s="17">
        <f t="shared" si="1"/>
        <v>-0.26575550493546096</v>
      </c>
      <c r="K36" s="26">
        <v>0</v>
      </c>
      <c r="L36" s="29">
        <f t="shared" si="2"/>
        <v>0.328125</v>
      </c>
      <c r="M36" s="29">
        <f t="shared" si="6"/>
        <v>6.1497484813965997E-2</v>
      </c>
      <c r="N36" s="2"/>
      <c r="O36" s="26">
        <f t="shared" si="3"/>
        <v>-7.209722450320255</v>
      </c>
      <c r="P36" s="26">
        <f>I36+M36</f>
        <v>-0.20425802012149497</v>
      </c>
      <c r="R36" s="19">
        <f t="shared" si="4"/>
        <v>0.5</v>
      </c>
      <c r="S36" s="19">
        <f t="shared" si="5"/>
        <v>0.5</v>
      </c>
      <c r="T36" s="21"/>
      <c r="U36" s="26">
        <f>SUMPRODUCT(R35:S35, O36:P36)</f>
        <v>-3.706990235220875</v>
      </c>
      <c r="V36" s="26"/>
    </row>
    <row r="37" spans="2:22">
      <c r="B37" s="13">
        <v>33847</v>
      </c>
      <c r="C37" s="14">
        <v>62.05</v>
      </c>
      <c r="D37" s="14"/>
      <c r="E37" s="15">
        <v>787.6</v>
      </c>
      <c r="F37" s="14">
        <v>3.4843799999999998</v>
      </c>
      <c r="H37" s="17">
        <f t="shared" si="0"/>
        <v>9.8230088495575139</v>
      </c>
      <c r="I37" s="17">
        <f t="shared" si="1"/>
        <v>-6.3443725415557317E-2</v>
      </c>
      <c r="K37" s="26">
        <v>0</v>
      </c>
      <c r="L37" s="29">
        <f t="shared" si="2"/>
        <v>0.28125</v>
      </c>
      <c r="M37" s="29">
        <f t="shared" si="6"/>
        <v>0.21762783910672656</v>
      </c>
      <c r="N37" s="2"/>
      <c r="O37" s="26">
        <f t="shared" si="3"/>
        <v>9.8230088495575139</v>
      </c>
      <c r="P37" s="26">
        <f>I37+M37</f>
        <v>0.15418411369116924</v>
      </c>
      <c r="R37" s="19">
        <f t="shared" si="4"/>
        <v>0.5</v>
      </c>
      <c r="S37" s="19">
        <f t="shared" si="5"/>
        <v>0.5</v>
      </c>
      <c r="T37" s="21"/>
      <c r="U37" s="26">
        <f>SUMPRODUCT(R36:S36, O37:P37)</f>
        <v>4.9885964816243415</v>
      </c>
      <c r="V37" s="26"/>
    </row>
    <row r="38" spans="2:22">
      <c r="B38" s="13">
        <v>33877</v>
      </c>
      <c r="C38" s="14">
        <v>56.62</v>
      </c>
      <c r="D38" s="14"/>
      <c r="E38" s="15">
        <v>786.6</v>
      </c>
      <c r="F38" s="14">
        <v>3.1875</v>
      </c>
      <c r="H38" s="17">
        <f t="shared" si="0"/>
        <v>-8.7510072522159597</v>
      </c>
      <c r="I38" s="17">
        <f t="shared" si="1"/>
        <v>-0.12696800406297726</v>
      </c>
      <c r="K38" s="26">
        <v>0</v>
      </c>
      <c r="L38" s="29">
        <f t="shared" si="2"/>
        <v>0.29036499999999998</v>
      </c>
      <c r="M38" s="29">
        <f t="shared" si="6"/>
        <v>0.16302832529202504</v>
      </c>
      <c r="N38" s="2"/>
      <c r="O38" s="26">
        <f t="shared" si="3"/>
        <v>-8.7510072522159597</v>
      </c>
      <c r="P38" s="26">
        <f>I38+M38</f>
        <v>3.6060321229047787E-2</v>
      </c>
      <c r="R38" s="19">
        <f t="shared" si="4"/>
        <v>0.5</v>
      </c>
      <c r="S38" s="19">
        <f t="shared" si="5"/>
        <v>0.5</v>
      </c>
      <c r="T38" s="21"/>
      <c r="U38" s="26">
        <f>SUMPRODUCT(R37:S37, O38:P38)</f>
        <v>-4.3574734654934559</v>
      </c>
      <c r="V38" s="26"/>
    </row>
    <row r="39" spans="2:22">
      <c r="B39" s="13">
        <v>33908</v>
      </c>
      <c r="C39" s="14">
        <v>67.95</v>
      </c>
      <c r="D39" s="14"/>
      <c r="E39" s="15">
        <v>782.4</v>
      </c>
      <c r="F39" s="14">
        <v>3.25</v>
      </c>
      <c r="H39" s="17">
        <f t="shared" si="0"/>
        <v>20.010596962204175</v>
      </c>
      <c r="I39" s="17">
        <f t="shared" si="1"/>
        <v>-0.5339435545385296</v>
      </c>
      <c r="K39" s="26">
        <v>0</v>
      </c>
      <c r="L39" s="29">
        <f t="shared" si="2"/>
        <v>0.265625</v>
      </c>
      <c r="M39" s="29">
        <f t="shared" si="6"/>
        <v>-0.2697368421052726</v>
      </c>
      <c r="N39" s="2"/>
      <c r="O39" s="26">
        <f t="shared" si="3"/>
        <v>20.010596962204175</v>
      </c>
      <c r="P39" s="26">
        <f>I39+M39</f>
        <v>-0.8036803966438022</v>
      </c>
      <c r="R39" s="19">
        <f t="shared" si="4"/>
        <v>0.5</v>
      </c>
      <c r="S39" s="19">
        <f t="shared" si="5"/>
        <v>0.5</v>
      </c>
      <c r="T39" s="21"/>
      <c r="U39" s="26">
        <f>SUMPRODUCT(R38:S38, O39:P39)</f>
        <v>9.6034582827801867</v>
      </c>
      <c r="V39" s="26"/>
    </row>
    <row r="40" spans="2:22">
      <c r="B40" s="13">
        <v>33938</v>
      </c>
      <c r="C40" s="14">
        <v>73.09</v>
      </c>
      <c r="D40" s="14"/>
      <c r="E40" s="15">
        <v>785.1</v>
      </c>
      <c r="F40" s="14">
        <v>4.25</v>
      </c>
      <c r="H40" s="17">
        <f t="shared" si="0"/>
        <v>7.5643855776306168</v>
      </c>
      <c r="I40" s="17">
        <f t="shared" si="1"/>
        <v>0.34509202453987253</v>
      </c>
      <c r="K40" s="26">
        <v>0</v>
      </c>
      <c r="L40" s="29">
        <f t="shared" si="2"/>
        <v>0.27083333333333331</v>
      </c>
      <c r="M40" s="29">
        <f t="shared" si="6"/>
        <v>0.61685998210634363</v>
      </c>
      <c r="N40" s="2"/>
      <c r="O40" s="26">
        <f t="shared" si="3"/>
        <v>7.5643855776306168</v>
      </c>
      <c r="P40" s="26">
        <f>I40+M40</f>
        <v>0.96195200664621616</v>
      </c>
      <c r="R40" s="19">
        <f t="shared" si="4"/>
        <v>0.5</v>
      </c>
      <c r="S40" s="19">
        <f t="shared" si="5"/>
        <v>0.5</v>
      </c>
      <c r="T40" s="21"/>
      <c r="U40" s="26">
        <f>SUMPRODUCT(R39:S39, O40:P40)</f>
        <v>4.2631687921384165</v>
      </c>
      <c r="V40" s="26"/>
    </row>
    <row r="41" spans="2:22">
      <c r="B41" s="13">
        <v>33966</v>
      </c>
      <c r="C41" s="14">
        <v>74.489999999999995</v>
      </c>
      <c r="D41" s="14"/>
      <c r="E41" s="15">
        <v>789.2</v>
      </c>
      <c r="F41" s="14">
        <v>3.4375</v>
      </c>
      <c r="H41" s="17">
        <f t="shared" si="0"/>
        <v>1.9154467095361838</v>
      </c>
      <c r="I41" s="17">
        <f t="shared" si="1"/>
        <v>0.52222646796586947</v>
      </c>
      <c r="K41" s="26">
        <v>0</v>
      </c>
      <c r="L41" s="29">
        <f t="shared" si="2"/>
        <v>0.35416666666666669</v>
      </c>
      <c r="M41" s="29">
        <f t="shared" si="6"/>
        <v>0.87824268670659844</v>
      </c>
      <c r="N41" s="2"/>
      <c r="O41" s="26">
        <f t="shared" si="3"/>
        <v>1.9154467095361838</v>
      </c>
      <c r="P41" s="26">
        <f>I41+M41</f>
        <v>1.4004691546724679</v>
      </c>
      <c r="R41" s="19">
        <f t="shared" si="4"/>
        <v>0.5</v>
      </c>
      <c r="S41" s="19">
        <f t="shared" si="5"/>
        <v>0.5</v>
      </c>
      <c r="T41" s="21"/>
      <c r="U41" s="26">
        <f>SUMPRODUCT(R40:S40, O41:P41)</f>
        <v>1.6579579321043258</v>
      </c>
      <c r="V41" s="26"/>
    </row>
    <row r="42" spans="2:22">
      <c r="B42" s="13">
        <v>33999</v>
      </c>
      <c r="C42" s="14">
        <v>73.25</v>
      </c>
      <c r="D42" s="14"/>
      <c r="E42" s="15">
        <v>794</v>
      </c>
      <c r="F42" s="14">
        <v>3.125</v>
      </c>
      <c r="H42" s="17">
        <f t="shared" si="0"/>
        <v>-1.6646529735534932</v>
      </c>
      <c r="I42" s="17">
        <f t="shared" si="1"/>
        <v>0.60821084642674883</v>
      </c>
      <c r="K42" s="26">
        <v>0</v>
      </c>
      <c r="L42" s="29">
        <f t="shared" si="2"/>
        <v>0.28645833333333331</v>
      </c>
      <c r="M42" s="29">
        <f t="shared" si="6"/>
        <v>0.89641145041392534</v>
      </c>
      <c r="N42" s="2"/>
      <c r="O42" s="26">
        <f t="shared" si="3"/>
        <v>-1.6646529735534932</v>
      </c>
      <c r="P42" s="26">
        <f>I42+M42</f>
        <v>1.5046222968406742</v>
      </c>
      <c r="R42" s="19">
        <f t="shared" si="4"/>
        <v>0.5</v>
      </c>
      <c r="S42" s="19">
        <f t="shared" si="5"/>
        <v>0.5</v>
      </c>
      <c r="T42" s="21"/>
      <c r="U42" s="26">
        <f>SUMPRODUCT(R41:S41, O42:P42)</f>
        <v>-8.0015338356409504E-2</v>
      </c>
      <c r="V42" s="26"/>
    </row>
    <row r="43" spans="2:22">
      <c r="B43" s="13">
        <v>34027</v>
      </c>
      <c r="C43" s="14">
        <v>69.72</v>
      </c>
      <c r="D43" s="14"/>
      <c r="E43" s="15">
        <v>794.9</v>
      </c>
      <c r="F43" s="14">
        <v>3.1875</v>
      </c>
      <c r="H43" s="17">
        <f t="shared" si="0"/>
        <v>-4.819112627986355</v>
      </c>
      <c r="I43" s="17">
        <f t="shared" si="1"/>
        <v>0.11335012594457794</v>
      </c>
      <c r="K43" s="26">
        <v>0</v>
      </c>
      <c r="L43" s="29">
        <f t="shared" si="2"/>
        <v>0.26041666666666669</v>
      </c>
      <c r="M43" s="29">
        <f t="shared" si="6"/>
        <v>0.37406197523091045</v>
      </c>
      <c r="N43" s="2"/>
      <c r="O43" s="26">
        <f t="shared" si="3"/>
        <v>-4.819112627986355</v>
      </c>
      <c r="P43" s="26">
        <f>I43+M43</f>
        <v>0.48741210117548839</v>
      </c>
      <c r="R43" s="19">
        <f t="shared" si="4"/>
        <v>0.5</v>
      </c>
      <c r="S43" s="19">
        <f t="shared" si="5"/>
        <v>0.5</v>
      </c>
      <c r="T43" s="21"/>
      <c r="U43" s="26">
        <f>SUMPRODUCT(R42:S42, O43:P43)</f>
        <v>-2.1658502634054333</v>
      </c>
      <c r="V43" s="26"/>
    </row>
    <row r="44" spans="2:22">
      <c r="B44" s="13">
        <v>34059</v>
      </c>
      <c r="C44" s="14">
        <v>73.28</v>
      </c>
      <c r="D44" s="14"/>
      <c r="E44" s="15">
        <v>794</v>
      </c>
      <c r="F44" s="14">
        <v>3.1875</v>
      </c>
      <c r="H44" s="17">
        <f t="shared" si="0"/>
        <v>5.1061388410786002</v>
      </c>
      <c r="I44" s="17">
        <f t="shared" si="1"/>
        <v>-0.11322178890426082</v>
      </c>
      <c r="K44" s="26">
        <v>0</v>
      </c>
      <c r="L44" s="29">
        <f t="shared" si="2"/>
        <v>0.265625</v>
      </c>
      <c r="M44" s="29">
        <f t="shared" si="6"/>
        <v>0.1521024657189729</v>
      </c>
      <c r="N44" s="2"/>
      <c r="O44" s="26">
        <f t="shared" si="3"/>
        <v>5.1061388410786002</v>
      </c>
      <c r="P44" s="26">
        <f>I44+M44</f>
        <v>3.8880676814712078E-2</v>
      </c>
      <c r="R44" s="19">
        <f t="shared" si="4"/>
        <v>0.5</v>
      </c>
      <c r="S44" s="19">
        <f t="shared" si="5"/>
        <v>0.5</v>
      </c>
      <c r="T44" s="21"/>
      <c r="U44" s="26">
        <f>SUMPRODUCT(R43:S43, O44:P44)</f>
        <v>2.5725097589466559</v>
      </c>
      <c r="V44" s="26"/>
    </row>
    <row r="45" spans="2:22">
      <c r="B45" s="13">
        <v>34089</v>
      </c>
      <c r="C45" s="14">
        <v>79.510000000000005</v>
      </c>
      <c r="D45" s="14"/>
      <c r="E45" s="15">
        <v>795.9</v>
      </c>
      <c r="F45" s="14">
        <v>3.125</v>
      </c>
      <c r="H45" s="17">
        <f t="shared" si="0"/>
        <v>8.5016375545851517</v>
      </c>
      <c r="I45" s="17">
        <f t="shared" si="1"/>
        <v>0.23929471032744232</v>
      </c>
      <c r="K45" s="26">
        <v>0</v>
      </c>
      <c r="L45" s="29">
        <f t="shared" si="2"/>
        <v>0.265625</v>
      </c>
      <c r="M45" s="29">
        <f t="shared" si="6"/>
        <v>0.50555533690175292</v>
      </c>
      <c r="N45" s="2"/>
      <c r="O45" s="26">
        <f t="shared" si="3"/>
        <v>8.5016375545851517</v>
      </c>
      <c r="P45" s="26">
        <f>I45+M45</f>
        <v>0.74485004722919523</v>
      </c>
      <c r="R45" s="19">
        <f t="shared" si="4"/>
        <v>0.5</v>
      </c>
      <c r="S45" s="19">
        <f t="shared" si="5"/>
        <v>0.5</v>
      </c>
      <c r="T45" s="21"/>
      <c r="U45" s="26">
        <f>SUMPRODUCT(R44:S44, O45:P45)</f>
        <v>4.6232438009071739</v>
      </c>
      <c r="V45" s="26"/>
    </row>
    <row r="46" spans="2:22">
      <c r="B46" s="13">
        <v>34120</v>
      </c>
      <c r="C46" s="14">
        <v>82.99</v>
      </c>
      <c r="D46" s="14"/>
      <c r="E46" s="15">
        <v>801.1</v>
      </c>
      <c r="F46" s="14">
        <v>3.25</v>
      </c>
      <c r="H46" s="17">
        <f t="shared" si="0"/>
        <v>4.3768079486856903</v>
      </c>
      <c r="I46" s="17">
        <f t="shared" si="1"/>
        <v>0.65334841060435966</v>
      </c>
      <c r="K46" s="26">
        <v>0</v>
      </c>
      <c r="L46" s="29">
        <f t="shared" si="2"/>
        <v>0.26041666666666669</v>
      </c>
      <c r="M46" s="29">
        <f t="shared" si="6"/>
        <v>0.91546650542364549</v>
      </c>
      <c r="N46" s="2"/>
      <c r="O46" s="26">
        <f t="shared" si="3"/>
        <v>4.3768079486856903</v>
      </c>
      <c r="P46" s="26">
        <f>I46+M46</f>
        <v>1.5688149160280052</v>
      </c>
      <c r="R46" s="19">
        <f t="shared" si="4"/>
        <v>0.5</v>
      </c>
      <c r="S46" s="19">
        <f t="shared" si="5"/>
        <v>0.5</v>
      </c>
      <c r="T46" s="21"/>
      <c r="U46" s="26">
        <f>SUMPRODUCT(R45:S45, O46:P46)</f>
        <v>2.9728114323568477</v>
      </c>
      <c r="V46" s="26"/>
    </row>
    <row r="47" spans="2:22">
      <c r="B47" s="13">
        <v>34150</v>
      </c>
      <c r="C47" s="14">
        <v>81.709999999999994</v>
      </c>
      <c r="D47" s="14"/>
      <c r="E47" s="15">
        <v>803.7</v>
      </c>
      <c r="F47" s="14">
        <v>3.1875</v>
      </c>
      <c r="H47" s="17">
        <f t="shared" si="0"/>
        <v>-1.5423545005422312</v>
      </c>
      <c r="I47" s="17">
        <f t="shared" si="1"/>
        <v>0.32455373860942327</v>
      </c>
      <c r="K47" s="26">
        <v>0</v>
      </c>
      <c r="L47" s="29">
        <f t="shared" si="2"/>
        <v>0.27083333333333331</v>
      </c>
      <c r="M47" s="29">
        <f t="shared" si="6"/>
        <v>0.5962660716514856</v>
      </c>
      <c r="N47" s="2"/>
      <c r="O47" s="26">
        <f t="shared" si="3"/>
        <v>-1.5423545005422312</v>
      </c>
      <c r="P47" s="26">
        <f>I47+M47</f>
        <v>0.92081981026090887</v>
      </c>
      <c r="R47" s="19">
        <f t="shared" si="4"/>
        <v>0.5</v>
      </c>
      <c r="S47" s="19">
        <f t="shared" si="5"/>
        <v>0.5</v>
      </c>
      <c r="T47" s="21"/>
      <c r="U47" s="26">
        <f>SUMPRODUCT(R46:S46, O47:P47)</f>
        <v>-0.31076734514066118</v>
      </c>
      <c r="V47" s="26"/>
    </row>
    <row r="48" spans="2:22">
      <c r="B48" s="13">
        <v>34181</v>
      </c>
      <c r="C48" s="14">
        <v>79.319999999999993</v>
      </c>
      <c r="D48" s="14"/>
      <c r="E48" s="15">
        <v>806.6</v>
      </c>
      <c r="F48" s="14">
        <v>3.1875</v>
      </c>
      <c r="H48" s="17">
        <f t="shared" si="0"/>
        <v>-2.9249785827928032</v>
      </c>
      <c r="I48" s="17">
        <f t="shared" si="1"/>
        <v>0.36083115590395121</v>
      </c>
      <c r="K48" s="26">
        <v>0</v>
      </c>
      <c r="L48" s="29">
        <f t="shared" si="2"/>
        <v>0.265625</v>
      </c>
      <c r="M48" s="29">
        <f t="shared" si="6"/>
        <v>0.62741461366182527</v>
      </c>
      <c r="N48" s="2"/>
      <c r="O48" s="26">
        <f t="shared" si="3"/>
        <v>-2.9249785827928032</v>
      </c>
      <c r="P48" s="26">
        <f>I48+M48</f>
        <v>0.98824576956577648</v>
      </c>
      <c r="R48" s="19">
        <f t="shared" si="4"/>
        <v>0.5</v>
      </c>
      <c r="S48" s="19">
        <f t="shared" si="5"/>
        <v>0.5</v>
      </c>
      <c r="T48" s="21"/>
      <c r="U48" s="26">
        <f>SUMPRODUCT(R47:S47, O48:P48)</f>
        <v>-0.96836640661351336</v>
      </c>
      <c r="V48" s="26"/>
    </row>
    <row r="49" spans="2:28">
      <c r="B49" s="13">
        <v>34212</v>
      </c>
      <c r="C49" s="14">
        <v>73.239999999999995</v>
      </c>
      <c r="D49" s="14"/>
      <c r="E49" s="15">
        <v>808.4</v>
      </c>
      <c r="F49" s="14">
        <v>3.1875</v>
      </c>
      <c r="H49" s="17">
        <f t="shared" si="0"/>
        <v>-7.6651538073625787</v>
      </c>
      <c r="I49" s="17">
        <f t="shared" si="1"/>
        <v>0.22315893875526349</v>
      </c>
      <c r="K49" s="26">
        <v>0</v>
      </c>
      <c r="L49" s="29">
        <f t="shared" si="2"/>
        <v>0.265625</v>
      </c>
      <c r="M49" s="29">
        <f t="shared" si="6"/>
        <v>0.48937670468633954</v>
      </c>
      <c r="N49" s="2"/>
      <c r="O49" s="26">
        <f t="shared" si="3"/>
        <v>-7.6651538073625787</v>
      </c>
      <c r="P49" s="26">
        <f>I49+M49</f>
        <v>0.71253564344160303</v>
      </c>
      <c r="R49" s="19">
        <f t="shared" si="4"/>
        <v>0.5</v>
      </c>
      <c r="S49" s="19">
        <f t="shared" si="5"/>
        <v>0.5</v>
      </c>
      <c r="T49" s="21"/>
      <c r="U49" s="26">
        <f>SUMPRODUCT(R48:S48, O49:P49)</f>
        <v>-3.4763090819604878</v>
      </c>
      <c r="V49" s="26"/>
    </row>
    <row r="50" spans="2:28">
      <c r="B50" s="13">
        <v>34240</v>
      </c>
      <c r="C50" s="14">
        <v>78.599999999999994</v>
      </c>
      <c r="D50" s="14"/>
      <c r="E50" s="15">
        <v>808.8</v>
      </c>
      <c r="F50" s="14">
        <v>3.1875</v>
      </c>
      <c r="H50" s="17">
        <f t="shared" si="0"/>
        <v>7.3184052430365965</v>
      </c>
      <c r="I50" s="17">
        <f t="shared" si="1"/>
        <v>4.9480455220174413E-2</v>
      </c>
      <c r="K50" s="26">
        <v>0</v>
      </c>
      <c r="L50" s="29">
        <f t="shared" si="2"/>
        <v>0.265625</v>
      </c>
      <c r="M50" s="29">
        <f t="shared" si="6"/>
        <v>0.31523688767935987</v>
      </c>
      <c r="N50" s="2"/>
      <c r="O50" s="26">
        <f t="shared" si="3"/>
        <v>7.3184052430365965</v>
      </c>
      <c r="P50" s="26">
        <f>I50+M50</f>
        <v>0.36471734289953428</v>
      </c>
      <c r="R50" s="19">
        <f t="shared" si="4"/>
        <v>0.5</v>
      </c>
      <c r="S50" s="19">
        <f t="shared" si="5"/>
        <v>0.5</v>
      </c>
      <c r="T50" s="21"/>
      <c r="U50" s="26">
        <f>SUMPRODUCT(R49:S49, O50:P50)</f>
        <v>3.8415612929680654</v>
      </c>
      <c r="V50" s="26"/>
    </row>
    <row r="51" spans="2:28">
      <c r="B51" s="13">
        <v>34272</v>
      </c>
      <c r="C51" s="14">
        <v>81.44</v>
      </c>
      <c r="D51" s="14"/>
      <c r="E51" s="15">
        <v>808.2</v>
      </c>
      <c r="F51" s="14">
        <v>3.1875</v>
      </c>
      <c r="H51" s="17">
        <f t="shared" si="0"/>
        <v>3.6132315521628655</v>
      </c>
      <c r="I51" s="17">
        <f t="shared" si="1"/>
        <v>-7.4183976261121831E-2</v>
      </c>
      <c r="K51" s="26">
        <v>0</v>
      </c>
      <c r="L51" s="29">
        <f t="shared" si="2"/>
        <v>0.265625</v>
      </c>
      <c r="M51" s="29">
        <f t="shared" si="6"/>
        <v>0.19124397255194658</v>
      </c>
      <c r="N51" s="2"/>
      <c r="O51" s="26">
        <f t="shared" si="3"/>
        <v>3.6132315521628655</v>
      </c>
      <c r="P51" s="26">
        <f>I51+M51</f>
        <v>0.11705999629082475</v>
      </c>
      <c r="R51" s="19">
        <f t="shared" si="4"/>
        <v>0.5</v>
      </c>
      <c r="S51" s="19">
        <f t="shared" si="5"/>
        <v>0.5</v>
      </c>
      <c r="T51" s="21"/>
      <c r="U51" s="26">
        <f>SUMPRODUCT(R50:S50, O51:P51)</f>
        <v>1.8651457742268451</v>
      </c>
      <c r="V51" s="26"/>
    </row>
    <row r="52" spans="2:28">
      <c r="B52" s="13">
        <v>34303</v>
      </c>
      <c r="C52" s="14">
        <v>88.88</v>
      </c>
      <c r="D52" s="14"/>
      <c r="E52" s="15">
        <v>807.6</v>
      </c>
      <c r="F52" s="14">
        <v>3.5625</v>
      </c>
      <c r="H52" s="17">
        <f t="shared" si="0"/>
        <v>9.1355599214145258</v>
      </c>
      <c r="I52" s="17">
        <f t="shared" si="1"/>
        <v>-7.4239049740165708E-2</v>
      </c>
      <c r="K52" s="26">
        <v>0</v>
      </c>
      <c r="L52" s="29">
        <f t="shared" si="2"/>
        <v>0.265625</v>
      </c>
      <c r="M52" s="29">
        <f t="shared" si="6"/>
        <v>0.19118875278396619</v>
      </c>
      <c r="N52" s="2"/>
      <c r="O52" s="26">
        <f t="shared" si="3"/>
        <v>9.1355599214145258</v>
      </c>
      <c r="P52" s="26">
        <f>I52+M52</f>
        <v>0.11694970304380048</v>
      </c>
      <c r="R52" s="19">
        <f t="shared" si="4"/>
        <v>0.5</v>
      </c>
      <c r="S52" s="19">
        <f t="shared" si="5"/>
        <v>0.5</v>
      </c>
      <c r="T52" s="21"/>
      <c r="U52" s="26">
        <f>SUMPRODUCT(R51:S51, O52:P52)</f>
        <v>4.6262548122291633</v>
      </c>
      <c r="V52" s="26"/>
    </row>
    <row r="53" spans="2:28">
      <c r="B53" s="13">
        <v>34331</v>
      </c>
      <c r="C53" s="14">
        <v>96.19</v>
      </c>
      <c r="D53" s="14"/>
      <c r="E53" s="15">
        <v>808.1</v>
      </c>
      <c r="F53" s="14">
        <v>3.2578100000000001</v>
      </c>
      <c r="H53" s="17">
        <f t="shared" si="0"/>
        <v>8.2245724572457277</v>
      </c>
      <c r="I53" s="17">
        <f t="shared" si="1"/>
        <v>6.1911837543338066E-2</v>
      </c>
      <c r="K53" s="26">
        <v>0</v>
      </c>
      <c r="L53" s="29">
        <f t="shared" si="2"/>
        <v>0.296875</v>
      </c>
      <c r="M53" s="29">
        <f t="shared" si="6"/>
        <v>0.35897063831105136</v>
      </c>
      <c r="N53" s="2"/>
      <c r="O53" s="26">
        <f t="shared" si="3"/>
        <v>8.2245724572457277</v>
      </c>
      <c r="P53" s="26">
        <f>I53+M53</f>
        <v>0.42088247585438943</v>
      </c>
      <c r="R53" s="19">
        <f t="shared" si="4"/>
        <v>0.5</v>
      </c>
      <c r="S53" s="19">
        <f t="shared" si="5"/>
        <v>0.5</v>
      </c>
      <c r="T53" s="21"/>
      <c r="U53" s="26">
        <f>SUMPRODUCT(R52:S52, O53:P53)</f>
        <v>4.3227274665500586</v>
      </c>
      <c r="V53" s="26"/>
    </row>
    <row r="54" spans="2:28">
      <c r="B54" s="13">
        <v>34365</v>
      </c>
      <c r="C54" s="14">
        <v>105.81</v>
      </c>
      <c r="D54" s="14"/>
      <c r="E54" s="15">
        <v>808.1</v>
      </c>
      <c r="F54" s="14">
        <v>3.125</v>
      </c>
      <c r="H54" s="17">
        <f t="shared" si="0"/>
        <v>10.001039609106988</v>
      </c>
      <c r="I54" s="17">
        <f t="shared" si="1"/>
        <v>0</v>
      </c>
      <c r="K54" s="26">
        <v>0</v>
      </c>
      <c r="L54" s="29">
        <f t="shared" si="2"/>
        <v>0.27148416666666669</v>
      </c>
      <c r="M54" s="29">
        <f t="shared" si="6"/>
        <v>0.27148416666666897</v>
      </c>
      <c r="N54" s="2"/>
      <c r="O54" s="26">
        <f t="shared" si="3"/>
        <v>10.001039609106988</v>
      </c>
      <c r="P54" s="26">
        <f>I54+M54</f>
        <v>0.27148416666666897</v>
      </c>
      <c r="R54" s="19">
        <f t="shared" si="4"/>
        <v>0.5</v>
      </c>
      <c r="S54" s="19">
        <f t="shared" si="5"/>
        <v>0.5</v>
      </c>
      <c r="T54" s="21"/>
      <c r="U54" s="26">
        <f>SUMPRODUCT(R53:S53, O54:P54)</f>
        <v>5.1362618878868282</v>
      </c>
      <c r="V54" s="26"/>
    </row>
    <row r="55" spans="2:28">
      <c r="B55" s="13">
        <v>34393</v>
      </c>
      <c r="C55" s="14">
        <v>102.83</v>
      </c>
      <c r="D55" s="14"/>
      <c r="E55" s="15">
        <v>808</v>
      </c>
      <c r="F55" s="14">
        <v>3.5625</v>
      </c>
      <c r="H55" s="17">
        <f t="shared" si="0"/>
        <v>-2.8163689632359934</v>
      </c>
      <c r="I55" s="17">
        <f t="shared" si="1"/>
        <v>-1.237470610073732E-2</v>
      </c>
      <c r="K55" s="26">
        <v>0</v>
      </c>
      <c r="L55" s="29">
        <f t="shared" si="2"/>
        <v>0.26041666666666669</v>
      </c>
      <c r="M55" s="29">
        <f t="shared" si="6"/>
        <v>0.24800973476879484</v>
      </c>
      <c r="N55" s="2"/>
      <c r="O55" s="26">
        <f t="shared" si="3"/>
        <v>-2.8163689632359934</v>
      </c>
      <c r="P55" s="26">
        <f>I55+M55</f>
        <v>0.23563502866805752</v>
      </c>
      <c r="R55" s="19">
        <f t="shared" si="4"/>
        <v>0.5</v>
      </c>
      <c r="S55" s="19">
        <f t="shared" si="5"/>
        <v>0.5</v>
      </c>
      <c r="T55" s="21"/>
      <c r="U55" s="26">
        <f>SUMPRODUCT(R54:S54, O55:P55)</f>
        <v>-1.2903669672839679</v>
      </c>
      <c r="V55" s="26"/>
    </row>
    <row r="56" spans="2:28">
      <c r="B56" s="13">
        <v>34424</v>
      </c>
      <c r="C56" s="14">
        <v>97.03</v>
      </c>
      <c r="D56" s="14"/>
      <c r="E56" s="15">
        <v>806.5</v>
      </c>
      <c r="F56" s="14">
        <v>3.6875</v>
      </c>
      <c r="H56" s="17">
        <f t="shared" si="0"/>
        <v>-5.6403773217932436</v>
      </c>
      <c r="I56" s="17">
        <f t="shared" si="1"/>
        <v>-0.18564356435643026</v>
      </c>
      <c r="K56" s="26">
        <v>0</v>
      </c>
      <c r="L56" s="29">
        <f t="shared" si="2"/>
        <v>0.296875</v>
      </c>
      <c r="M56" s="29">
        <f t="shared" si="6"/>
        <v>0.1106803063118722</v>
      </c>
      <c r="N56" s="2"/>
      <c r="O56" s="26">
        <f t="shared" si="3"/>
        <v>-5.6403773217932436</v>
      </c>
      <c r="P56" s="26">
        <f>I56+M56</f>
        <v>-7.4963258044558057E-2</v>
      </c>
      <c r="R56" s="19">
        <f t="shared" si="4"/>
        <v>0.5</v>
      </c>
      <c r="S56" s="19">
        <f t="shared" si="5"/>
        <v>0.5</v>
      </c>
      <c r="T56" s="21"/>
      <c r="U56" s="26">
        <f>SUMPRODUCT(R55:S55, O56:P56)</f>
        <v>-2.857670289918901</v>
      </c>
      <c r="V56" s="26"/>
    </row>
    <row r="57" spans="2:28">
      <c r="B57" s="13">
        <v>34454</v>
      </c>
      <c r="C57" s="14">
        <v>102.72</v>
      </c>
      <c r="D57" s="14"/>
      <c r="E57" s="15">
        <v>807.5</v>
      </c>
      <c r="F57" s="14">
        <v>4</v>
      </c>
      <c r="H57" s="17">
        <f t="shared" si="0"/>
        <v>5.864165721941661</v>
      </c>
      <c r="I57" s="17">
        <f t="shared" si="1"/>
        <v>0.12399256044637319</v>
      </c>
      <c r="K57" s="26">
        <v>0</v>
      </c>
      <c r="L57" s="29">
        <f t="shared" si="2"/>
        <v>0.30729166666666669</v>
      </c>
      <c r="M57" s="29">
        <f t="shared" si="6"/>
        <v>0.43166524591857769</v>
      </c>
      <c r="N57" s="2"/>
      <c r="O57" s="26">
        <f t="shared" si="3"/>
        <v>5.864165721941661</v>
      </c>
      <c r="P57" s="26">
        <f>I57+M57</f>
        <v>0.55565780636495088</v>
      </c>
      <c r="R57" s="19">
        <f t="shared" si="4"/>
        <v>0.5</v>
      </c>
      <c r="S57" s="19">
        <f t="shared" si="5"/>
        <v>0.5</v>
      </c>
      <c r="T57" s="21"/>
      <c r="U57" s="26">
        <f>SUMPRODUCT(R56:S56, O57:P57)</f>
        <v>3.2099117641533059</v>
      </c>
      <c r="V57" s="26"/>
    </row>
    <row r="58" spans="2:28">
      <c r="B58" s="13">
        <v>34485</v>
      </c>
      <c r="C58" s="14">
        <v>106.52</v>
      </c>
      <c r="D58" s="14"/>
      <c r="E58" s="15">
        <v>806.1</v>
      </c>
      <c r="F58" s="14">
        <v>4.375</v>
      </c>
      <c r="H58" s="17">
        <f t="shared" si="0"/>
        <v>3.6993769470405002</v>
      </c>
      <c r="I58" s="17">
        <f t="shared" si="1"/>
        <v>-0.17337461300309664</v>
      </c>
      <c r="K58" s="26">
        <v>0</v>
      </c>
      <c r="L58" s="29">
        <f t="shared" si="2"/>
        <v>0.33333333333333331</v>
      </c>
      <c r="M58" s="29">
        <f t="shared" si="6"/>
        <v>0.15938080495356832</v>
      </c>
      <c r="N58" s="2"/>
      <c r="O58" s="26">
        <f t="shared" si="3"/>
        <v>3.6993769470405002</v>
      </c>
      <c r="P58" s="26">
        <f>I58+M58</f>
        <v>-1.3993808049528322E-2</v>
      </c>
      <c r="R58" s="19">
        <f t="shared" si="4"/>
        <v>0.5</v>
      </c>
      <c r="S58" s="19">
        <f t="shared" si="5"/>
        <v>0.5</v>
      </c>
      <c r="T58" s="21"/>
      <c r="U58" s="26">
        <f>SUMPRODUCT(R57:S57, O58:P58)</f>
        <v>1.842691569495486</v>
      </c>
      <c r="V58" s="26"/>
    </row>
    <row r="59" spans="2:28">
      <c r="B59" s="13">
        <v>34515</v>
      </c>
      <c r="C59" s="14">
        <v>105.27</v>
      </c>
      <c r="D59" s="14"/>
      <c r="E59" s="15">
        <v>805.5</v>
      </c>
      <c r="F59" s="14">
        <v>4.5625</v>
      </c>
      <c r="H59" s="17">
        <f t="shared" si="0"/>
        <v>-1.1734885467517886</v>
      </c>
      <c r="I59" s="17">
        <f t="shared" si="1"/>
        <v>-7.443245254931119E-2</v>
      </c>
      <c r="K59" s="26">
        <v>0</v>
      </c>
      <c r="L59" s="29">
        <f t="shared" si="2"/>
        <v>0.36458333333333331</v>
      </c>
      <c r="M59" s="29">
        <f t="shared" si="6"/>
        <v>0.28987951246743915</v>
      </c>
      <c r="N59" s="2"/>
      <c r="O59" s="26">
        <f t="shared" si="3"/>
        <v>-1.1734885467517886</v>
      </c>
      <c r="P59" s="26">
        <f>I59+M59</f>
        <v>0.21544705991812796</v>
      </c>
      <c r="R59" s="19">
        <f t="shared" si="4"/>
        <v>0.5</v>
      </c>
      <c r="S59" s="19">
        <f t="shared" si="5"/>
        <v>0.5</v>
      </c>
      <c r="T59" s="21"/>
      <c r="U59" s="26">
        <f>SUMPRODUCT(R58:S58, O59:P59)</f>
        <v>-0.47902074341683032</v>
      </c>
      <c r="V59" s="26"/>
    </row>
    <row r="60" spans="2:28">
      <c r="B60" s="13">
        <v>34545</v>
      </c>
      <c r="C60" s="14">
        <v>104.41</v>
      </c>
      <c r="D60" s="14"/>
      <c r="E60" s="15">
        <v>802.6</v>
      </c>
      <c r="F60" s="14">
        <v>4.5</v>
      </c>
      <c r="H60" s="17">
        <f t="shared" si="0"/>
        <v>-0.81694689845159818</v>
      </c>
      <c r="I60" s="17">
        <f t="shared" si="1"/>
        <v>-0.36002482929856638</v>
      </c>
      <c r="K60" s="26">
        <v>0</v>
      </c>
      <c r="L60" s="29">
        <f t="shared" si="2"/>
        <v>0.38020833333333331</v>
      </c>
      <c r="M60" s="29">
        <f t="shared" si="6"/>
        <v>1.8814659631716246E-2</v>
      </c>
      <c r="N60" s="2"/>
      <c r="O60" s="26">
        <f t="shared" si="3"/>
        <v>-0.81694689845159818</v>
      </c>
      <c r="P60" s="26">
        <f>I60+M60</f>
        <v>-0.34121016966685014</v>
      </c>
      <c r="R60" s="19">
        <f t="shared" si="4"/>
        <v>0.5</v>
      </c>
      <c r="S60" s="19">
        <f t="shared" si="5"/>
        <v>0.5</v>
      </c>
      <c r="T60" s="21"/>
      <c r="U60" s="26">
        <f>SUMPRODUCT(R59:S59, O60:P60)</f>
        <v>-0.57907853405922416</v>
      </c>
      <c r="V60" s="26"/>
    </row>
    <row r="61" spans="2:28">
      <c r="B61" s="13">
        <v>34577</v>
      </c>
      <c r="C61" s="14">
        <v>107.97</v>
      </c>
      <c r="D61" s="14"/>
      <c r="E61" s="15">
        <v>801.1</v>
      </c>
      <c r="F61" s="14">
        <v>4.875</v>
      </c>
      <c r="H61" s="17">
        <f t="shared" si="0"/>
        <v>3.4096350924240904</v>
      </c>
      <c r="I61" s="17">
        <f t="shared" si="1"/>
        <v>-0.18689259905307898</v>
      </c>
      <c r="K61" s="26">
        <v>0</v>
      </c>
      <c r="L61" s="29">
        <f t="shared" si="2"/>
        <v>0.375</v>
      </c>
      <c r="M61" s="29">
        <f t="shared" si="6"/>
        <v>0.18740655370046433</v>
      </c>
      <c r="N61" s="2"/>
      <c r="O61" s="26">
        <f t="shared" si="3"/>
        <v>3.4096350924240904</v>
      </c>
      <c r="P61" s="26">
        <f>I61+M61</f>
        <v>5.1395464738535068E-4</v>
      </c>
      <c r="R61" s="19">
        <f t="shared" si="4"/>
        <v>0.5</v>
      </c>
      <c r="S61" s="19">
        <f t="shared" si="5"/>
        <v>0.5</v>
      </c>
      <c r="T61" s="21"/>
      <c r="U61" s="26">
        <f>SUMPRODUCT(R60:S60, O61:P61)</f>
        <v>1.7050745235357379</v>
      </c>
      <c r="V61" s="26"/>
    </row>
    <row r="62" spans="2:28">
      <c r="B62" s="13">
        <v>34607</v>
      </c>
      <c r="C62" s="14">
        <v>120.16</v>
      </c>
      <c r="D62" s="14"/>
      <c r="E62" s="15">
        <v>798.9</v>
      </c>
      <c r="F62" s="14">
        <v>5.0546899999999999</v>
      </c>
      <c r="H62" s="17">
        <f t="shared" si="0"/>
        <v>11.290173196258223</v>
      </c>
      <c r="I62" s="17">
        <f t="shared" si="1"/>
        <v>-0.27462239420796841</v>
      </c>
      <c r="K62" s="26">
        <v>0</v>
      </c>
      <c r="L62" s="29">
        <f t="shared" si="2"/>
        <v>0.40625</v>
      </c>
      <c r="M62" s="29">
        <f t="shared" si="6"/>
        <v>0.13051195231557067</v>
      </c>
      <c r="N62" s="2"/>
      <c r="O62" s="26">
        <f t="shared" si="3"/>
        <v>11.290173196258223</v>
      </c>
      <c r="P62" s="26">
        <f>I62+M62</f>
        <v>-0.14411044189239774</v>
      </c>
      <c r="R62" s="19">
        <f t="shared" si="4"/>
        <v>0.5</v>
      </c>
      <c r="S62" s="19">
        <f t="shared" si="5"/>
        <v>0.5</v>
      </c>
      <c r="T62" s="21"/>
      <c r="U62" s="26">
        <f>SUMPRODUCT(R61:S61, O62:P62)</f>
        <v>5.5730313771829127</v>
      </c>
      <c r="V62" s="26"/>
      <c r="X62" s="43" t="s">
        <v>30</v>
      </c>
    </row>
    <row r="63" spans="2:28">
      <c r="B63" s="13">
        <v>34638</v>
      </c>
      <c r="C63" s="14">
        <v>126.1</v>
      </c>
      <c r="D63" s="14"/>
      <c r="E63" s="15">
        <v>796.9</v>
      </c>
      <c r="F63" s="14">
        <v>5.0625</v>
      </c>
      <c r="H63" s="17">
        <f t="shared" si="0"/>
        <v>4.9434087882822775</v>
      </c>
      <c r="I63" s="17">
        <f t="shared" si="1"/>
        <v>-0.25034422330704187</v>
      </c>
      <c r="K63" s="26">
        <v>0</v>
      </c>
      <c r="L63" s="29">
        <f t="shared" si="2"/>
        <v>0.42122416666666668</v>
      </c>
      <c r="M63" s="29">
        <f t="shared" si="6"/>
        <v>0.16982543299119968</v>
      </c>
      <c r="N63" s="2"/>
      <c r="O63" s="26">
        <f t="shared" si="3"/>
        <v>4.9434087882822775</v>
      </c>
      <c r="P63" s="26">
        <f>I63+M63</f>
        <v>-8.0518790315842192E-2</v>
      </c>
      <c r="R63" s="19">
        <f t="shared" si="4"/>
        <v>0.5</v>
      </c>
      <c r="S63" s="19">
        <f t="shared" si="5"/>
        <v>0.5</v>
      </c>
      <c r="T63" s="21"/>
      <c r="U63" s="26">
        <f>SUMPRODUCT(R62:S62, O63:P63)</f>
        <v>2.4314449989832179</v>
      </c>
      <c r="V63" s="26"/>
      <c r="X63" s="30" t="s">
        <v>27</v>
      </c>
      <c r="Y63" s="31"/>
      <c r="Z63" s="30" t="s">
        <v>28</v>
      </c>
      <c r="AA63" s="38"/>
      <c r="AB63" s="42" t="s">
        <v>29</v>
      </c>
    </row>
    <row r="64" spans="2:28">
      <c r="B64" s="13">
        <v>34668</v>
      </c>
      <c r="C64" s="14">
        <v>121.04</v>
      </c>
      <c r="D64" s="14"/>
      <c r="E64" s="15">
        <v>794.3</v>
      </c>
      <c r="F64" s="14">
        <v>6.0625</v>
      </c>
      <c r="H64" s="17">
        <f t="shared" si="0"/>
        <v>-4.0126883425852355</v>
      </c>
      <c r="I64" s="17">
        <f t="shared" si="1"/>
        <v>-0.32626427406199365</v>
      </c>
      <c r="K64" s="26">
        <v>0</v>
      </c>
      <c r="L64" s="29">
        <f t="shared" si="2"/>
        <v>0.421875</v>
      </c>
      <c r="M64" s="29">
        <f t="shared" si="6"/>
        <v>9.4234298531792327E-2</v>
      </c>
      <c r="N64" s="2"/>
      <c r="O64" s="26">
        <f t="shared" si="3"/>
        <v>-4.0126883425852355</v>
      </c>
      <c r="P64" s="26">
        <f>I64+M64</f>
        <v>-0.23202997553020133</v>
      </c>
      <c r="R64" s="19">
        <f t="shared" si="4"/>
        <v>0.5</v>
      </c>
      <c r="S64" s="19">
        <f t="shared" si="5"/>
        <v>0.5</v>
      </c>
      <c r="T64" s="21"/>
      <c r="U64" s="26">
        <f>SUMPRODUCT(R63:S63, O64:P64)</f>
        <v>-2.1223591590577184</v>
      </c>
      <c r="V64" s="26"/>
      <c r="X64" s="32" t="s">
        <v>25</v>
      </c>
      <c r="Y64" s="33" t="s">
        <v>26</v>
      </c>
      <c r="Z64" s="32" t="s">
        <v>25</v>
      </c>
      <c r="AA64" s="33" t="s">
        <v>26</v>
      </c>
      <c r="AB64" s="39"/>
    </row>
    <row r="65" spans="2:32">
      <c r="B65" s="13">
        <v>34696</v>
      </c>
      <c r="C65" s="14">
        <v>113.51</v>
      </c>
      <c r="D65" s="14"/>
      <c r="E65" s="15">
        <v>790.5</v>
      </c>
      <c r="F65" s="14">
        <v>6.125</v>
      </c>
      <c r="H65" s="17">
        <f t="shared" si="0"/>
        <v>-6.2210839391936501</v>
      </c>
      <c r="I65" s="17">
        <f t="shared" si="1"/>
        <v>-0.47840866171471319</v>
      </c>
      <c r="K65" s="26">
        <v>0</v>
      </c>
      <c r="L65" s="29">
        <f t="shared" si="2"/>
        <v>0.50520833333333337</v>
      </c>
      <c r="M65" s="29">
        <f t="shared" si="6"/>
        <v>2.4382711192250106E-2</v>
      </c>
      <c r="N65" s="2"/>
      <c r="O65" s="26">
        <f t="shared" si="3"/>
        <v>-6.2210839391936501</v>
      </c>
      <c r="P65" s="26">
        <f>I65+M65</f>
        <v>-0.45402595052246308</v>
      </c>
      <c r="R65" s="19">
        <f t="shared" si="4"/>
        <v>0.5</v>
      </c>
      <c r="S65" s="19">
        <f t="shared" si="5"/>
        <v>0.5</v>
      </c>
      <c r="T65" s="21"/>
      <c r="U65" s="26">
        <f>SUMPRODUCT(R64:S64, O65:P65)</f>
        <v>-3.3375549448580566</v>
      </c>
      <c r="V65" s="29">
        <v>100</v>
      </c>
      <c r="X65" s="34"/>
      <c r="Y65" s="35">
        <f>AB65*R65</f>
        <v>50</v>
      </c>
      <c r="Z65" s="34"/>
      <c r="AA65" s="35">
        <f>AB65*S65</f>
        <v>50</v>
      </c>
      <c r="AB65" s="29">
        <f>V65</f>
        <v>100</v>
      </c>
      <c r="AE65" s="2">
        <v>100</v>
      </c>
      <c r="AF65" s="2">
        <v>100</v>
      </c>
    </row>
    <row r="66" spans="2:32">
      <c r="B66" s="13">
        <v>34727</v>
      </c>
      <c r="C66" s="14">
        <v>102.85</v>
      </c>
      <c r="D66" s="14"/>
      <c r="E66" s="15">
        <v>786.7</v>
      </c>
      <c r="F66" s="14">
        <v>6</v>
      </c>
      <c r="H66" s="17">
        <f t="shared" si="0"/>
        <v>-9.3912430622852696</v>
      </c>
      <c r="I66" s="17">
        <f t="shared" si="1"/>
        <v>-0.48070841239721274</v>
      </c>
      <c r="K66" s="26">
        <v>0</v>
      </c>
      <c r="L66" s="29">
        <f t="shared" si="2"/>
        <v>0.51041666666666663</v>
      </c>
      <c r="M66" s="29">
        <f t="shared" si="6"/>
        <v>2.7254638414508925E-2</v>
      </c>
      <c r="N66" s="2"/>
      <c r="O66" s="26">
        <f t="shared" si="3"/>
        <v>-9.3912430622852696</v>
      </c>
      <c r="P66" s="26">
        <f>I66+M66</f>
        <v>-0.45345377398270381</v>
      </c>
      <c r="R66" s="19">
        <f t="shared" si="4"/>
        <v>0.5</v>
      </c>
      <c r="S66" s="19">
        <f t="shared" si="5"/>
        <v>0.5</v>
      </c>
      <c r="T66" s="21"/>
      <c r="U66" s="26">
        <f>SUMPRODUCT(R65:S65, O66:P66)</f>
        <v>-4.9223484181339865</v>
      </c>
      <c r="V66" s="26">
        <f>V65*(1+U66%)</f>
        <v>95.077651581866022</v>
      </c>
      <c r="X66" s="36">
        <f>Y65*(1+ H66%+K66)</f>
        <v>45.304378468857365</v>
      </c>
      <c r="Y66" s="37">
        <f t="shared" ref="Y66:Y129" si="7">AB66*R66</f>
        <v>47.538825790933004</v>
      </c>
      <c r="Z66" s="36">
        <f>AA65*(1+ I66%+M66%)</f>
        <v>49.773273113008649</v>
      </c>
      <c r="AA66" s="37">
        <f>AB66*S66</f>
        <v>47.538825790933004</v>
      </c>
      <c r="AB66" s="40">
        <f t="shared" ref="AB66:AB129" si="8">X66+Z66</f>
        <v>95.077651581866007</v>
      </c>
      <c r="AE66" s="2">
        <f>100*C66/C$65</f>
        <v>90.60875693771473</v>
      </c>
      <c r="AF66" s="2">
        <f>100*E66/E$65 + AF65*F65%*(B66-B65)/360</f>
        <v>100.04672214315833</v>
      </c>
    </row>
    <row r="67" spans="2:32">
      <c r="B67" s="13">
        <v>34758</v>
      </c>
      <c r="C67" s="14">
        <v>98.9</v>
      </c>
      <c r="D67" s="14"/>
      <c r="E67" s="15">
        <v>786</v>
      </c>
      <c r="F67" s="14">
        <v>6.125</v>
      </c>
      <c r="H67" s="17">
        <f t="shared" si="0"/>
        <v>-3.8405444822557033</v>
      </c>
      <c r="I67" s="17">
        <f t="shared" si="1"/>
        <v>-8.8979280538969974E-2</v>
      </c>
      <c r="K67" s="26">
        <v>0</v>
      </c>
      <c r="L67" s="29">
        <f t="shared" si="2"/>
        <v>0.5</v>
      </c>
      <c r="M67" s="29">
        <f t="shared" si="6"/>
        <v>0.41057582305832341</v>
      </c>
      <c r="N67" s="2"/>
      <c r="O67" s="26">
        <f t="shared" si="3"/>
        <v>-3.8405444822557033</v>
      </c>
      <c r="P67" s="26">
        <f>I67+M67</f>
        <v>0.32159654251935343</v>
      </c>
      <c r="R67" s="19">
        <f t="shared" si="4"/>
        <v>0.5</v>
      </c>
      <c r="S67" s="19">
        <f t="shared" si="5"/>
        <v>0.5</v>
      </c>
      <c r="T67" s="21"/>
      <c r="U67" s="26">
        <f>SUMPRODUCT(R66:S66, O67:P67)</f>
        <v>-1.7594739698681749</v>
      </c>
      <c r="V67" s="26">
        <f t="shared" ref="V67:V130" si="9">V66*(1+U67%)</f>
        <v>93.404785051121138</v>
      </c>
      <c r="X67" s="36">
        <f>Y66*(1+ H67%+K67)</f>
        <v>45.713076040090172</v>
      </c>
      <c r="Y67" s="37">
        <f t="shared" si="7"/>
        <v>46.702392525560555</v>
      </c>
      <c r="Z67" s="36">
        <f>AA66*(1 + I67% + M67%)</f>
        <v>47.691709011030945</v>
      </c>
      <c r="AA67" s="37">
        <f t="shared" ref="AA67:AA130" si="10">AB67*S67</f>
        <v>46.702392525560555</v>
      </c>
      <c r="AB67" s="40">
        <f t="shared" si="8"/>
        <v>93.40478505112111</v>
      </c>
      <c r="AE67" s="2">
        <f>100*C67/C$65</f>
        <v>87.128887322702838</v>
      </c>
      <c r="AF67" s="2">
        <f>100*E67/E$65 + AF66*F66%*(B67-B66)/360</f>
        <v>99.947648102356993</v>
      </c>
    </row>
    <row r="68" spans="2:32">
      <c r="B68" s="13">
        <v>34789</v>
      </c>
      <c r="C68" s="14">
        <v>104.86</v>
      </c>
      <c r="D68" s="14"/>
      <c r="E68" s="15">
        <v>771.5</v>
      </c>
      <c r="F68" s="14">
        <v>6.125</v>
      </c>
      <c r="H68" s="17">
        <f t="shared" si="0"/>
        <v>6.0262891809908847</v>
      </c>
      <c r="I68" s="17">
        <f t="shared" si="1"/>
        <v>-1.8447837150127211</v>
      </c>
      <c r="K68" s="26">
        <v>0</v>
      </c>
      <c r="L68" s="29">
        <f t="shared" si="2"/>
        <v>0.51041666666666663</v>
      </c>
      <c r="M68" s="29">
        <f t="shared" si="6"/>
        <v>-1.3437831318914295</v>
      </c>
      <c r="N68" s="2"/>
      <c r="O68" s="26">
        <f t="shared" si="3"/>
        <v>6.0262891809908847</v>
      </c>
      <c r="P68" s="26">
        <f>I68+M68</f>
        <v>-3.1885668469041506</v>
      </c>
      <c r="R68" s="19">
        <f t="shared" si="4"/>
        <v>0.5</v>
      </c>
      <c r="S68" s="19">
        <f t="shared" si="5"/>
        <v>0.5</v>
      </c>
      <c r="T68" s="21"/>
      <c r="U68" s="26">
        <f>SUMPRODUCT(R67:S67, O68:P68)</f>
        <v>1.4188611670433671</v>
      </c>
      <c r="V68" s="26">
        <f t="shared" si="9"/>
        <v>94.730069274371829</v>
      </c>
      <c r="X68" s="36">
        <f>Y67*(1+ H68%+K68)</f>
        <v>49.516813753592309</v>
      </c>
      <c r="Y68" s="37">
        <f t="shared" si="7"/>
        <v>47.3650346371859</v>
      </c>
      <c r="Z68" s="36">
        <f>AA67*(1 + I68% + M68%)</f>
        <v>45.213255520779491</v>
      </c>
      <c r="AA68" s="37">
        <f t="shared" si="10"/>
        <v>47.3650346371859</v>
      </c>
      <c r="AB68" s="40">
        <f t="shared" si="8"/>
        <v>94.7300692743718</v>
      </c>
      <c r="AE68" s="2">
        <f>100*C68/C$65</f>
        <v>92.379526032948633</v>
      </c>
      <c r="AF68" s="2">
        <f>100*E68/E$65 + AF67*F67%*(B68-B67)/360</f>
        <v>98.123612373664884</v>
      </c>
    </row>
    <row r="69" spans="2:32">
      <c r="B69" s="13">
        <v>34818</v>
      </c>
      <c r="C69" s="14">
        <v>101.78</v>
      </c>
      <c r="D69" s="14"/>
      <c r="E69" s="15">
        <v>761.8</v>
      </c>
      <c r="F69" s="14">
        <v>6.0625</v>
      </c>
      <c r="H69" s="17">
        <f t="shared" si="0"/>
        <v>-2.9372496662216308</v>
      </c>
      <c r="I69" s="17">
        <f t="shared" si="1"/>
        <v>-1.2572909915748554</v>
      </c>
      <c r="K69" s="26">
        <v>0</v>
      </c>
      <c r="L69" s="29">
        <f t="shared" si="2"/>
        <v>0.51041666666666663</v>
      </c>
      <c r="M69" s="29">
        <f t="shared" si="6"/>
        <v>-0.75329174767768681</v>
      </c>
      <c r="N69" s="2"/>
      <c r="O69" s="26">
        <f t="shared" si="3"/>
        <v>-2.9372496662216308</v>
      </c>
      <c r="P69" s="26">
        <f>I69+M69</f>
        <v>-2.0105827392525422</v>
      </c>
      <c r="R69" s="19">
        <f t="shared" si="4"/>
        <v>0.5</v>
      </c>
      <c r="S69" s="19">
        <f t="shared" si="5"/>
        <v>0.5</v>
      </c>
      <c r="T69" s="21"/>
      <c r="U69" s="26">
        <f>SUMPRODUCT(R68:S68, O69:P69)</f>
        <v>-2.4739162027370867</v>
      </c>
      <c r="V69" s="26">
        <f t="shared" si="9"/>
        <v>92.386526741729071</v>
      </c>
      <c r="X69" s="36">
        <f>Y68*(1+ H69%+K69)</f>
        <v>45.973805315399396</v>
      </c>
      <c r="Y69" s="37">
        <f t="shared" si="7"/>
        <v>46.193263370864528</v>
      </c>
      <c r="Z69" s="36">
        <f>AA68*(1 + I69% + M69%)</f>
        <v>46.412721426329654</v>
      </c>
      <c r="AA69" s="37">
        <f t="shared" si="10"/>
        <v>46.193263370864528</v>
      </c>
      <c r="AB69" s="40">
        <f t="shared" si="8"/>
        <v>92.386526741729057</v>
      </c>
      <c r="AE69" s="2">
        <f>100*C69/C$65</f>
        <v>89.666108712888729</v>
      </c>
      <c r="AF69" s="2">
        <f>100*E69/E$65 + AF68*F68%*(B69-B68)/360</f>
        <v>96.853531093370691</v>
      </c>
    </row>
    <row r="70" spans="2:32">
      <c r="B70" s="13">
        <v>34850</v>
      </c>
      <c r="C70" s="14">
        <v>99.96</v>
      </c>
      <c r="D70" s="14"/>
      <c r="E70" s="15">
        <v>760.1</v>
      </c>
      <c r="F70" s="14">
        <v>6.0625</v>
      </c>
      <c r="H70" s="17">
        <f t="shared" si="0"/>
        <v>-1.7881705639614887</v>
      </c>
      <c r="I70" s="17">
        <f t="shared" si="1"/>
        <v>-0.22315568390652851</v>
      </c>
      <c r="K70" s="26">
        <v>0</v>
      </c>
      <c r="L70" s="29">
        <f t="shared" si="2"/>
        <v>0.50520833333333337</v>
      </c>
      <c r="M70" s="29">
        <f t="shared" si="6"/>
        <v>0.28092524831540011</v>
      </c>
      <c r="N70" s="2"/>
      <c r="O70" s="26">
        <f t="shared" si="3"/>
        <v>-1.7881705639614887</v>
      </c>
      <c r="P70" s="26">
        <f>I70+M70</f>
        <v>5.7769564408871599E-2</v>
      </c>
      <c r="R70" s="19">
        <f t="shared" si="4"/>
        <v>0.5</v>
      </c>
      <c r="S70" s="19">
        <f t="shared" si="5"/>
        <v>0.5</v>
      </c>
      <c r="T70" s="21"/>
      <c r="U70" s="26">
        <f>SUMPRODUCT(R69:S69, O70:P70)</f>
        <v>-0.86520049977630853</v>
      </c>
      <c r="V70" s="26">
        <f t="shared" si="9"/>
        <v>91.58719805063366</v>
      </c>
      <c r="X70" s="36">
        <f>Y69*(1+ H70%+K70)</f>
        <v>45.367249032733525</v>
      </c>
      <c r="Y70" s="37">
        <f t="shared" si="7"/>
        <v>45.793599025316823</v>
      </c>
      <c r="Z70" s="36">
        <f>AA69*(1 + I70% + M70%)</f>
        <v>46.219949017900127</v>
      </c>
      <c r="AA70" s="37">
        <f t="shared" si="10"/>
        <v>45.793599025316823</v>
      </c>
      <c r="AB70" s="40">
        <f t="shared" si="8"/>
        <v>91.587198050633646</v>
      </c>
      <c r="AE70" s="2">
        <f>100*C70/C$65</f>
        <v>88.062725751035146</v>
      </c>
      <c r="AF70" s="2">
        <f>100*E70/E$65 + AF69*F69%*(B70-B69)/360</f>
        <v>96.676265618380981</v>
      </c>
    </row>
    <row r="71" spans="2:32">
      <c r="B71" s="13">
        <v>34880</v>
      </c>
      <c r="C71" s="14">
        <v>101.3</v>
      </c>
      <c r="D71" s="14"/>
      <c r="E71" s="15">
        <v>758.1</v>
      </c>
      <c r="F71" s="14">
        <v>6.125</v>
      </c>
      <c r="H71" s="17">
        <f t="shared" si="0"/>
        <v>1.3405362144857991</v>
      </c>
      <c r="I71" s="17">
        <f t="shared" si="1"/>
        <v>-0.26312327325351825</v>
      </c>
      <c r="K71" s="26">
        <v>0</v>
      </c>
      <c r="L71" s="29">
        <f t="shared" si="2"/>
        <v>0.50520833333333337</v>
      </c>
      <c r="M71" s="29">
        <f t="shared" si="6"/>
        <v>0.24075573937640815</v>
      </c>
      <c r="N71" s="2"/>
      <c r="O71" s="26">
        <f t="shared" si="3"/>
        <v>1.3405362144857991</v>
      </c>
      <c r="P71" s="26">
        <f>I71+M71</f>
        <v>-2.2367533877110102E-2</v>
      </c>
      <c r="R71" s="19">
        <f t="shared" si="4"/>
        <v>0.5</v>
      </c>
      <c r="S71" s="19">
        <f t="shared" si="5"/>
        <v>0.5</v>
      </c>
      <c r="T71" s="21"/>
      <c r="U71" s="26">
        <f>SUMPRODUCT(R70:S70, O71:P71)</f>
        <v>0.65908434030434448</v>
      </c>
      <c r="V71" s="26">
        <f t="shared" si="9"/>
        <v>92.190834930708917</v>
      </c>
      <c r="X71" s="36">
        <f>Y70*(1+ H71%+K71)</f>
        <v>46.40747880416761</v>
      </c>
      <c r="Y71" s="37">
        <f t="shared" si="7"/>
        <v>46.095417465354444</v>
      </c>
      <c r="Z71" s="36">
        <f>AA70*(1 + I71% + M71%)</f>
        <v>45.783356126541285</v>
      </c>
      <c r="AA71" s="37">
        <f t="shared" si="10"/>
        <v>46.095417465354444</v>
      </c>
      <c r="AB71" s="40">
        <f t="shared" si="8"/>
        <v>92.190834930708888</v>
      </c>
      <c r="AE71" s="2">
        <f>100*C71/C$65</f>
        <v>89.243238481191085</v>
      </c>
      <c r="AF71" s="2">
        <f>100*E71/E$65 + AF70*F70%*(B71-B70)/360</f>
        <v>96.389744823504316</v>
      </c>
    </row>
    <row r="72" spans="2:32">
      <c r="B72" s="13">
        <v>34911</v>
      </c>
      <c r="C72" s="14">
        <v>105.69</v>
      </c>
      <c r="D72" s="14"/>
      <c r="E72" s="15">
        <v>756.5</v>
      </c>
      <c r="F72" s="14">
        <v>5.875</v>
      </c>
      <c r="H72" s="17">
        <f t="shared" ref="H72:H135" si="11">(C72/C71-1)*100</f>
        <v>4.3336623889437265</v>
      </c>
      <c r="I72" s="17">
        <f t="shared" ref="I72:I135" si="12">(E72/E71-1)*100</f>
        <v>-0.21105395066614019</v>
      </c>
      <c r="K72" s="26">
        <v>0</v>
      </c>
      <c r="L72" s="29">
        <f t="shared" ref="L72:L135" si="13">F71/12</f>
        <v>0.51041666666666663</v>
      </c>
      <c r="M72" s="29">
        <f t="shared" si="6"/>
        <v>0.29828546146066781</v>
      </c>
      <c r="N72" s="2"/>
      <c r="O72" s="26">
        <f t="shared" ref="O72:O135" si="14">H72+K72</f>
        <v>4.3336623889437265</v>
      </c>
      <c r="P72" s="26">
        <f>I72+M72</f>
        <v>8.7231510794527622E-2</v>
      </c>
      <c r="R72" s="19">
        <f t="shared" ref="R72:R135" si="15">$R$6</f>
        <v>0.5</v>
      </c>
      <c r="S72" s="19">
        <f t="shared" ref="S72:S135" si="16">$S$6</f>
        <v>0.5</v>
      </c>
      <c r="T72" s="21"/>
      <c r="U72" s="26">
        <f>SUMPRODUCT(R71:S71, O72:P72)</f>
        <v>2.210446949869127</v>
      </c>
      <c r="V72" s="26">
        <f t="shared" si="9"/>
        <v>94.228664429493648</v>
      </c>
      <c r="X72" s="36">
        <f>Y71*(1+ H72%+K72)</f>
        <v>48.093037235077105</v>
      </c>
      <c r="Y72" s="37">
        <f t="shared" si="7"/>
        <v>47.11433221474681</v>
      </c>
      <c r="Z72" s="36">
        <f>AA71*(1 + I72% + M72%)</f>
        <v>46.135627194416514</v>
      </c>
      <c r="AA72" s="37">
        <f t="shared" si="10"/>
        <v>47.11433221474681</v>
      </c>
      <c r="AB72" s="40">
        <f t="shared" si="8"/>
        <v>94.22866442949362</v>
      </c>
      <c r="AE72" s="2">
        <f>100*C72/C$65</f>
        <v>93.110739141925819</v>
      </c>
      <c r="AF72" s="2">
        <f>100*E72/E$65 + AF71*F71%*(B72-B71)/360</f>
        <v>96.207313697803997</v>
      </c>
    </row>
    <row r="73" spans="2:32">
      <c r="B73" s="13">
        <v>34942</v>
      </c>
      <c r="C73" s="14">
        <v>103.45</v>
      </c>
      <c r="D73" s="14"/>
      <c r="E73" s="15">
        <v>777.1</v>
      </c>
      <c r="F73" s="14">
        <v>5.875</v>
      </c>
      <c r="H73" s="17">
        <f t="shared" si="11"/>
        <v>-2.1194058094427093</v>
      </c>
      <c r="I73" s="17">
        <f t="shared" si="12"/>
        <v>2.7230667547918141</v>
      </c>
      <c r="K73" s="26">
        <v>0</v>
      </c>
      <c r="L73" s="29">
        <f t="shared" si="13"/>
        <v>0.48958333333333331</v>
      </c>
      <c r="M73" s="29">
        <f t="shared" si="6"/>
        <v>3.2259817691121517</v>
      </c>
      <c r="N73" s="2"/>
      <c r="O73" s="26">
        <f t="shared" si="14"/>
        <v>-2.1194058094427093</v>
      </c>
      <c r="P73" s="26">
        <f>I73+M73</f>
        <v>5.9490485239039659</v>
      </c>
      <c r="R73" s="19">
        <f t="shared" si="15"/>
        <v>0.5</v>
      </c>
      <c r="S73" s="19">
        <f t="shared" si="16"/>
        <v>0.5</v>
      </c>
      <c r="T73" s="21"/>
      <c r="U73" s="26">
        <f>SUMPRODUCT(R72:S72, O73:P73)</f>
        <v>1.9148213572306283</v>
      </c>
      <c r="V73" s="26">
        <f t="shared" si="9"/>
        <v>96.032975020622771</v>
      </c>
      <c r="X73" s="36">
        <f>Y72*(1+ H73%+K73)</f>
        <v>46.115788320707331</v>
      </c>
      <c r="Y73" s="37">
        <f t="shared" si="7"/>
        <v>48.016487510311379</v>
      </c>
      <c r="Z73" s="36">
        <f>AA72*(1 + I73% + M73%)</f>
        <v>49.917186699915419</v>
      </c>
      <c r="AA73" s="37">
        <f t="shared" si="10"/>
        <v>48.016487510311379</v>
      </c>
      <c r="AB73" s="40">
        <f t="shared" si="8"/>
        <v>96.032975020622757</v>
      </c>
      <c r="AE73" s="2">
        <f>100*C73/C$65</f>
        <v>91.137344727336796</v>
      </c>
      <c r="AF73" s="2">
        <f>100*E73/E$65 + AF72*F72%*(B73-B72)/360</f>
        <v>98.791585807653448</v>
      </c>
    </row>
    <row r="74" spans="2:32">
      <c r="B74" s="13">
        <v>34972</v>
      </c>
      <c r="C74" s="14">
        <v>111.97</v>
      </c>
      <c r="D74" s="14"/>
      <c r="E74" s="15">
        <v>768.4</v>
      </c>
      <c r="F74" s="14">
        <v>5.875</v>
      </c>
      <c r="H74" s="17">
        <f t="shared" si="11"/>
        <v>8.235862735621069</v>
      </c>
      <c r="I74" s="17">
        <f t="shared" si="12"/>
        <v>-1.1195470338437818</v>
      </c>
      <c r="K74" s="26">
        <v>0</v>
      </c>
      <c r="L74" s="29">
        <f t="shared" si="13"/>
        <v>0.48958333333333331</v>
      </c>
      <c r="M74" s="29">
        <f t="shared" si="6"/>
        <v>-0.63544481619697279</v>
      </c>
      <c r="N74" s="2"/>
      <c r="O74" s="26">
        <f t="shared" si="14"/>
        <v>8.235862735621069</v>
      </c>
      <c r="P74" s="26">
        <f>I74+M74</f>
        <v>-1.7549918500407546</v>
      </c>
      <c r="R74" s="19">
        <f t="shared" si="15"/>
        <v>0.5</v>
      </c>
      <c r="S74" s="19">
        <f t="shared" si="16"/>
        <v>0.5</v>
      </c>
      <c r="T74" s="21"/>
      <c r="U74" s="26">
        <f>SUMPRODUCT(R73:S73, O74:P74)</f>
        <v>3.2404354427901572</v>
      </c>
      <c r="V74" s="26">
        <f t="shared" si="9"/>
        <v>99.144861579956853</v>
      </c>
      <c r="X74" s="36">
        <f>Y73*(1+ H74%+K74)</f>
        <v>51.971059512127255</v>
      </c>
      <c r="Y74" s="37">
        <f t="shared" si="7"/>
        <v>49.572430789978412</v>
      </c>
      <c r="Z74" s="36">
        <f>AA73*(1 + I74% + M74%)</f>
        <v>47.173802067829577</v>
      </c>
      <c r="AA74" s="37">
        <f t="shared" si="10"/>
        <v>49.572430789978412</v>
      </c>
      <c r="AB74" s="40">
        <f t="shared" si="8"/>
        <v>99.144861579956824</v>
      </c>
      <c r="AE74" s="2">
        <f>100*C74/C$65</f>
        <v>98.643291339970048</v>
      </c>
      <c r="AF74" s="2">
        <f>100*E74/E$65 + AF73*F73%*(B74-B73)/360</f>
        <v>97.687968214118783</v>
      </c>
    </row>
    <row r="75" spans="2:32">
      <c r="B75" s="13">
        <v>35003</v>
      </c>
      <c r="C75" s="14">
        <v>113.08</v>
      </c>
      <c r="D75" s="14"/>
      <c r="E75" s="15">
        <v>765.5</v>
      </c>
      <c r="F75" s="14">
        <v>5.8320299999999996</v>
      </c>
      <c r="H75" s="17">
        <f t="shared" si="11"/>
        <v>0.99133696525854909</v>
      </c>
      <c r="I75" s="17">
        <f t="shared" si="12"/>
        <v>-0.37740760020822384</v>
      </c>
      <c r="K75" s="26">
        <v>0</v>
      </c>
      <c r="L75" s="29">
        <f t="shared" si="13"/>
        <v>0.48958333333333331</v>
      </c>
      <c r="M75" s="29">
        <f t="shared" si="6"/>
        <v>0.11032800841574986</v>
      </c>
      <c r="N75" s="2"/>
      <c r="O75" s="26">
        <f t="shared" si="14"/>
        <v>0.99133696525854909</v>
      </c>
      <c r="P75" s="26">
        <f>I75+M75</f>
        <v>-0.26707959179247398</v>
      </c>
      <c r="R75" s="19">
        <f t="shared" si="15"/>
        <v>0.5</v>
      </c>
      <c r="S75" s="19">
        <f t="shared" si="16"/>
        <v>0.5</v>
      </c>
      <c r="T75" s="21"/>
      <c r="U75" s="26">
        <f>SUMPRODUCT(R74:S74, O75:P75)</f>
        <v>0.36212868673303755</v>
      </c>
      <c r="V75" s="26">
        <f t="shared" si="9"/>
        <v>99.503893565159643</v>
      </c>
      <c r="X75" s="36">
        <f>Y74*(1+ H75%+K75)</f>
        <v>50.063860620976676</v>
      </c>
      <c r="Y75" s="37">
        <f t="shared" si="7"/>
        <v>49.751946782579807</v>
      </c>
      <c r="Z75" s="36">
        <f>AA74*(1 + I75% + M75%)</f>
        <v>49.440032944182931</v>
      </c>
      <c r="AA75" s="37">
        <f t="shared" si="10"/>
        <v>49.751946782579807</v>
      </c>
      <c r="AB75" s="40">
        <f t="shared" si="8"/>
        <v>99.503893565159615</v>
      </c>
      <c r="AE75" s="2">
        <f>100*C75/C$65</f>
        <v>99.621178750770852</v>
      </c>
      <c r="AF75" s="2">
        <f>100*E75/E$65 + AF74*F74%*(B75-B74)/360</f>
        <v>97.331650800031369</v>
      </c>
    </row>
    <row r="76" spans="2:32">
      <c r="B76" s="13">
        <v>35033</v>
      </c>
      <c r="C76" s="14">
        <v>104.82</v>
      </c>
      <c r="D76" s="14"/>
      <c r="E76" s="15">
        <v>769.2</v>
      </c>
      <c r="F76" s="14">
        <v>5.9765600000000001</v>
      </c>
      <c r="H76" s="17">
        <f t="shared" si="11"/>
        <v>-7.3045631411390204</v>
      </c>
      <c r="I76" s="17">
        <f t="shared" si="12"/>
        <v>0.48334421946440997</v>
      </c>
      <c r="K76" s="26">
        <v>0</v>
      </c>
      <c r="L76" s="29">
        <f t="shared" si="13"/>
        <v>0.48600249999999995</v>
      </c>
      <c r="M76" s="29">
        <f t="shared" si="6"/>
        <v>0.97169578445459592</v>
      </c>
      <c r="N76" s="2"/>
      <c r="O76" s="26">
        <f t="shared" si="14"/>
        <v>-7.3045631411390204</v>
      </c>
      <c r="P76" s="26">
        <f>I76+M76</f>
        <v>1.4550400039190059</v>
      </c>
      <c r="R76" s="19">
        <f t="shared" si="15"/>
        <v>0.5</v>
      </c>
      <c r="S76" s="19">
        <f t="shared" si="16"/>
        <v>0.5</v>
      </c>
      <c r="T76" s="21"/>
      <c r="U76" s="26">
        <f>SUMPRODUCT(R75:S75, O76:P76)</f>
        <v>-2.9247615686100072</v>
      </c>
      <c r="V76" s="26">
        <f t="shared" si="9"/>
        <v>96.593641926895245</v>
      </c>
      <c r="X76" s="36">
        <f>Y75*(1+ H76%+K76)</f>
        <v>46.117784415900381</v>
      </c>
      <c r="Y76" s="37">
        <f t="shared" si="7"/>
        <v>48.296820963447608</v>
      </c>
      <c r="Z76" s="36">
        <f>AA75*(1 + I76% + M76%)</f>
        <v>50.475857510994835</v>
      </c>
      <c r="AA76" s="37">
        <f t="shared" si="10"/>
        <v>48.296820963447608</v>
      </c>
      <c r="AB76" s="40">
        <f t="shared" si="8"/>
        <v>96.593641926895216</v>
      </c>
      <c r="AE76" s="2">
        <f>100*C76/C$65</f>
        <v>92.34428684697383</v>
      </c>
      <c r="AF76" s="2">
        <f>100*E76/E$65 + AF75*F75%*(B76-B75)/360</f>
        <v>97.778537102479234</v>
      </c>
    </row>
    <row r="77" spans="2:32">
      <c r="B77" s="13">
        <v>35060</v>
      </c>
      <c r="C77" s="14">
        <v>100.01</v>
      </c>
      <c r="D77" s="14"/>
      <c r="E77" s="15">
        <v>772.7</v>
      </c>
      <c r="F77" s="14">
        <v>5.75</v>
      </c>
      <c r="H77" s="17">
        <f t="shared" si="11"/>
        <v>-4.5888189276855451</v>
      </c>
      <c r="I77" s="17">
        <f t="shared" si="12"/>
        <v>0.45501820072801902</v>
      </c>
      <c r="K77" s="26">
        <v>0</v>
      </c>
      <c r="L77" s="29">
        <f t="shared" si="13"/>
        <v>0.49804666666666669</v>
      </c>
      <c r="M77" s="29">
        <f t="shared" si="6"/>
        <v>0.95533107037613085</v>
      </c>
      <c r="N77" s="2"/>
      <c r="O77" s="26">
        <f t="shared" si="14"/>
        <v>-4.5888189276855451</v>
      </c>
      <c r="P77" s="26">
        <f>I77+M77</f>
        <v>1.4103492711041499</v>
      </c>
      <c r="R77" s="19">
        <f t="shared" si="15"/>
        <v>0.5</v>
      </c>
      <c r="S77" s="19">
        <f t="shared" si="16"/>
        <v>0.5</v>
      </c>
      <c r="T77" s="21"/>
      <c r="U77" s="26">
        <f>SUMPRODUCT(R76:S76, O77:P77)</f>
        <v>-1.5892348282906976</v>
      </c>
      <c r="V77" s="26">
        <f t="shared" si="9"/>
        <v>95.058542127478617</v>
      </c>
      <c r="X77" s="36">
        <f>Y76*(1+ H77%+K77)</f>
        <v>46.080567301606521</v>
      </c>
      <c r="Y77" s="37">
        <f t="shared" si="7"/>
        <v>47.529271063739294</v>
      </c>
      <c r="Z77" s="36">
        <f>AA76*(1 + I77% + M77%)</f>
        <v>48.977974825872067</v>
      </c>
      <c r="AA77" s="37">
        <f t="shared" si="10"/>
        <v>47.529271063739294</v>
      </c>
      <c r="AB77" s="40">
        <f t="shared" si="8"/>
        <v>95.058542127478589</v>
      </c>
      <c r="AE77" s="2">
        <f>100*C77/C$65</f>
        <v>88.106774733503656</v>
      </c>
      <c r="AF77" s="2">
        <f>100*E77/E$65 + AF76*F76%*(B77-B76)/360</f>
        <v>98.186545064839308</v>
      </c>
    </row>
    <row r="78" spans="2:32">
      <c r="B78" s="13">
        <v>35095</v>
      </c>
      <c r="C78" s="14">
        <v>99.02</v>
      </c>
      <c r="D78" s="14"/>
      <c r="E78" s="15">
        <v>784.3</v>
      </c>
      <c r="F78" s="14">
        <v>5.4375</v>
      </c>
      <c r="H78" s="17">
        <f t="shared" si="11"/>
        <v>-0.98990100989901908</v>
      </c>
      <c r="I78" s="17">
        <f t="shared" si="12"/>
        <v>1.5012294551572269</v>
      </c>
      <c r="K78" s="26">
        <v>0</v>
      </c>
      <c r="L78" s="29">
        <f t="shared" si="13"/>
        <v>0.47916666666666669</v>
      </c>
      <c r="M78" s="29">
        <f t="shared" si="6"/>
        <v>1.987589512963206</v>
      </c>
      <c r="N78" s="2"/>
      <c r="O78" s="26">
        <f t="shared" si="14"/>
        <v>-0.98990100989901908</v>
      </c>
      <c r="P78" s="26">
        <f>I78+M78</f>
        <v>3.4888189681204329</v>
      </c>
      <c r="R78" s="19">
        <f t="shared" si="15"/>
        <v>0.5</v>
      </c>
      <c r="S78" s="19">
        <f t="shared" si="16"/>
        <v>0.5</v>
      </c>
      <c r="T78" s="21"/>
      <c r="U78" s="26">
        <f>SUMPRODUCT(R77:S77, O78:P78)</f>
        <v>1.2494589791107069</v>
      </c>
      <c r="V78" s="26">
        <f t="shared" si="9"/>
        <v>96.246259617502133</v>
      </c>
      <c r="X78" s="36">
        <f>Y77*(1+ H78%+K78)</f>
        <v>47.058778329481697</v>
      </c>
      <c r="Y78" s="37">
        <f t="shared" si="7"/>
        <v>48.123129808751052</v>
      </c>
      <c r="Z78" s="36">
        <f>AA77*(1 + I78% + M78%)</f>
        <v>49.187481288020408</v>
      </c>
      <c r="AA78" s="37">
        <f t="shared" si="10"/>
        <v>48.123129808751052</v>
      </c>
      <c r="AB78" s="40">
        <f t="shared" si="8"/>
        <v>96.246259617502105</v>
      </c>
      <c r="AE78" s="2">
        <f>100*C78/C$65</f>
        <v>87.234604880627259</v>
      </c>
      <c r="AF78" s="2">
        <f>100*E78/E$65 + AF77*F77%*(B78-B77)/360</f>
        <v>99.76457633546255</v>
      </c>
    </row>
    <row r="79" spans="2:32">
      <c r="B79" s="13">
        <v>35124</v>
      </c>
      <c r="C79" s="14">
        <v>96.22</v>
      </c>
      <c r="D79" s="14"/>
      <c r="E79" s="15">
        <v>780.7</v>
      </c>
      <c r="F79" s="14">
        <v>5.3125</v>
      </c>
      <c r="H79" s="17">
        <f t="shared" si="11"/>
        <v>-2.8277115734195113</v>
      </c>
      <c r="I79" s="17">
        <f t="shared" si="12"/>
        <v>-0.45900803264056211</v>
      </c>
      <c r="K79" s="26">
        <v>0</v>
      </c>
      <c r="L79" s="29">
        <f t="shared" si="13"/>
        <v>0.453125</v>
      </c>
      <c r="M79" s="29">
        <f t="shared" ref="M79:M142" si="17">((1+L79%)*(1+I79%) - 1)*100</f>
        <v>-7.9629127884506268E-3</v>
      </c>
      <c r="N79" s="2"/>
      <c r="O79" s="26">
        <f t="shared" si="14"/>
        <v>-2.8277115734195113</v>
      </c>
      <c r="P79" s="26">
        <f>I79+M79</f>
        <v>-0.46697094542901274</v>
      </c>
      <c r="R79" s="19">
        <f t="shared" si="15"/>
        <v>0.5</v>
      </c>
      <c r="S79" s="19">
        <f t="shared" si="16"/>
        <v>0.5</v>
      </c>
      <c r="T79" s="21"/>
      <c r="U79" s="26">
        <f>SUMPRODUCT(R78:S78, O79:P79)</f>
        <v>-1.647341259424262</v>
      </c>
      <c r="V79" s="26">
        <f t="shared" si="9"/>
        <v>94.660755272170434</v>
      </c>
      <c r="X79" s="36">
        <f>Y78*(1+ H79%+K79)</f>
        <v>46.762346497657305</v>
      </c>
      <c r="Y79" s="37">
        <f t="shared" si="7"/>
        <v>47.330377636085203</v>
      </c>
      <c r="Z79" s="36">
        <f>AA78*(1 + I79% + M79%)</f>
        <v>47.898408774513094</v>
      </c>
      <c r="AA79" s="37">
        <f t="shared" si="10"/>
        <v>47.330377636085203</v>
      </c>
      <c r="AB79" s="40">
        <f t="shared" si="8"/>
        <v>94.660755272170405</v>
      </c>
      <c r="AE79" s="2">
        <f>100*C79/C$65</f>
        <v>84.767861862390973</v>
      </c>
      <c r="AF79" s="2">
        <f>100*E79/E$65 + AF78*F78%*(B79-B78)/360</f>
        <v>99.197267933506396</v>
      </c>
    </row>
    <row r="80" spans="2:32">
      <c r="B80" s="13">
        <v>35154</v>
      </c>
      <c r="C80" s="14">
        <v>98.26</v>
      </c>
      <c r="D80" s="14"/>
      <c r="E80" s="15">
        <v>782.7</v>
      </c>
      <c r="F80" s="14">
        <v>5.4375</v>
      </c>
      <c r="H80" s="17">
        <f t="shared" si="11"/>
        <v>2.1201413427561988</v>
      </c>
      <c r="I80" s="17">
        <f t="shared" si="12"/>
        <v>0.25618035096708347</v>
      </c>
      <c r="K80" s="26">
        <v>0</v>
      </c>
      <c r="L80" s="29">
        <f t="shared" si="13"/>
        <v>0.44270833333333331</v>
      </c>
      <c r="M80" s="29">
        <f t="shared" si="17"/>
        <v>0.70002281606251771</v>
      </c>
      <c r="N80" s="2"/>
      <c r="O80" s="26">
        <f t="shared" si="14"/>
        <v>2.1201413427561988</v>
      </c>
      <c r="P80" s="26">
        <f>I80+M80</f>
        <v>0.95620316702960118</v>
      </c>
      <c r="R80" s="19">
        <f t="shared" si="15"/>
        <v>0.5</v>
      </c>
      <c r="S80" s="19">
        <f t="shared" si="16"/>
        <v>0.5</v>
      </c>
      <c r="T80" s="21"/>
      <c r="U80" s="26">
        <f>SUMPRODUCT(R79:S79, O80:P80)</f>
        <v>1.5381722548929</v>
      </c>
      <c r="V80" s="26">
        <f t="shared" si="9"/>
        <v>96.116800746039033</v>
      </c>
      <c r="X80" s="36">
        <f>Y79*(1+ H80%+K80)</f>
        <v>48.33384854003048</v>
      </c>
      <c r="Y80" s="37">
        <f t="shared" si="7"/>
        <v>48.058400373019495</v>
      </c>
      <c r="Z80" s="36">
        <f>AA79*(1 + I80% + M80%)</f>
        <v>47.782952206008517</v>
      </c>
      <c r="AA80" s="37">
        <f t="shared" si="10"/>
        <v>48.058400373019495</v>
      </c>
      <c r="AB80" s="40">
        <f t="shared" si="8"/>
        <v>96.11680074603899</v>
      </c>
      <c r="AE80" s="2">
        <f>100*C80/C$65</f>
        <v>86.565060347105984</v>
      </c>
      <c r="AF80" s="2">
        <f>100*E80/E$65 + AF79*F79%*(B80-B79)/360</f>
        <v>99.45243730402845</v>
      </c>
    </row>
    <row r="81" spans="2:32">
      <c r="B81" s="13">
        <v>35185</v>
      </c>
      <c r="C81" s="14">
        <v>110.11</v>
      </c>
      <c r="D81" s="14"/>
      <c r="E81" s="15">
        <v>778.7</v>
      </c>
      <c r="F81" s="14">
        <v>5.4375</v>
      </c>
      <c r="H81" s="17">
        <f t="shared" si="11"/>
        <v>12.059841237533075</v>
      </c>
      <c r="I81" s="17">
        <f t="shared" si="12"/>
        <v>-0.51105148843746395</v>
      </c>
      <c r="K81" s="26">
        <v>0</v>
      </c>
      <c r="L81" s="29">
        <f t="shared" si="13"/>
        <v>0.453125</v>
      </c>
      <c r="M81" s="29">
        <f t="shared" si="17"/>
        <v>-6.0242190494441683E-2</v>
      </c>
      <c r="N81" s="2"/>
      <c r="O81" s="26">
        <f t="shared" si="14"/>
        <v>12.059841237533075</v>
      </c>
      <c r="P81" s="26">
        <f>I81+M81</f>
        <v>-0.57129367893190564</v>
      </c>
      <c r="R81" s="19">
        <f t="shared" si="15"/>
        <v>0.5</v>
      </c>
      <c r="S81" s="19">
        <f t="shared" si="16"/>
        <v>0.5</v>
      </c>
      <c r="T81" s="21"/>
      <c r="U81" s="26">
        <f>SUMPRODUCT(R80:S80, O81:P81)</f>
        <v>5.7442737793005847</v>
      </c>
      <c r="V81" s="26">
        <f t="shared" si="9"/>
        <v>101.63801292879634</v>
      </c>
      <c r="X81" s="36">
        <f>Y80*(1+ H81%+K81)</f>
        <v>53.85416715930365</v>
      </c>
      <c r="Y81" s="37">
        <f t="shared" si="7"/>
        <v>50.81900646439815</v>
      </c>
      <c r="Z81" s="36">
        <f>AA80*(1 + I81% + M81%)</f>
        <v>47.78384576949265</v>
      </c>
      <c r="AA81" s="37">
        <f t="shared" si="10"/>
        <v>50.81900646439815</v>
      </c>
      <c r="AB81" s="40">
        <f t="shared" si="8"/>
        <v>101.6380129287963</v>
      </c>
      <c r="AE81" s="2">
        <f>100*C81/C$65</f>
        <v>97.004669192141662</v>
      </c>
      <c r="AF81" s="2">
        <f>100*E81/E$65 + AF80*F80%*(B81-B80)/360</f>
        <v>98.972939195711191</v>
      </c>
    </row>
    <row r="82" spans="2:32">
      <c r="B82" s="13">
        <v>35216</v>
      </c>
      <c r="C82" s="14">
        <v>98.95</v>
      </c>
      <c r="D82" s="14"/>
      <c r="E82" s="15">
        <v>787.9</v>
      </c>
      <c r="F82" s="14">
        <v>5.4375</v>
      </c>
      <c r="H82" s="17">
        <f t="shared" si="11"/>
        <v>-10.135319226228312</v>
      </c>
      <c r="I82" s="17">
        <f t="shared" si="12"/>
        <v>1.1814562732759715</v>
      </c>
      <c r="K82" s="26">
        <v>0</v>
      </c>
      <c r="L82" s="29">
        <f t="shared" si="13"/>
        <v>0.453125</v>
      </c>
      <c r="M82" s="29">
        <f t="shared" si="17"/>
        <v>1.6399347470142711</v>
      </c>
      <c r="N82" s="2"/>
      <c r="O82" s="26">
        <f t="shared" si="14"/>
        <v>-10.135319226228312</v>
      </c>
      <c r="P82" s="26">
        <f>I82+M82</f>
        <v>2.8213910202902426</v>
      </c>
      <c r="R82" s="19">
        <f t="shared" si="15"/>
        <v>0.5</v>
      </c>
      <c r="S82" s="19">
        <f t="shared" si="16"/>
        <v>0.5</v>
      </c>
      <c r="T82" s="21"/>
      <c r="U82" s="26">
        <f>SUMPRODUCT(R81:S81, O82:P82)</f>
        <v>-3.6569641029690345</v>
      </c>
      <c r="V82" s="26">
        <f t="shared" si="9"/>
        <v>97.921147281019245</v>
      </c>
      <c r="X82" s="36">
        <f>Y81*(1+ H82%+K82)</f>
        <v>45.668337931633793</v>
      </c>
      <c r="Y82" s="37">
        <f t="shared" si="7"/>
        <v>48.960573640509594</v>
      </c>
      <c r="Z82" s="36">
        <f>AA81*(1 + I82% + M82%)</f>
        <v>52.252809349385394</v>
      </c>
      <c r="AA82" s="37">
        <f t="shared" si="10"/>
        <v>48.960573640509594</v>
      </c>
      <c r="AB82" s="40">
        <f t="shared" si="8"/>
        <v>97.921147281019188</v>
      </c>
      <c r="AE82" s="2">
        <f>100*C82/C$65</f>
        <v>87.172936305171348</v>
      </c>
      <c r="AF82" s="2">
        <f>100*E82/E$65 + AF81*F81%*(B82-B81)/360</f>
        <v>100.13451441257085</v>
      </c>
    </row>
    <row r="83" spans="2:32">
      <c r="B83" s="13">
        <v>35245</v>
      </c>
      <c r="C83" s="14">
        <v>89.29</v>
      </c>
      <c r="D83" s="14"/>
      <c r="E83" s="15">
        <v>810.6</v>
      </c>
      <c r="F83" s="14">
        <v>5.4960899999999997</v>
      </c>
      <c r="H83" s="17">
        <f t="shared" si="11"/>
        <v>-9.7625063163213728</v>
      </c>
      <c r="I83" s="17">
        <f t="shared" si="12"/>
        <v>2.8810762787155886</v>
      </c>
      <c r="K83" s="26">
        <v>0</v>
      </c>
      <c r="L83" s="29">
        <f t="shared" si="13"/>
        <v>0.453125</v>
      </c>
      <c r="M83" s="29">
        <f t="shared" si="17"/>
        <v>3.3472561556035396</v>
      </c>
      <c r="N83" s="2"/>
      <c r="O83" s="26">
        <f t="shared" si="14"/>
        <v>-9.7625063163213728</v>
      </c>
      <c r="P83" s="26">
        <f>I83+M83</f>
        <v>6.2283324343191282</v>
      </c>
      <c r="R83" s="19">
        <f t="shared" si="15"/>
        <v>0.5</v>
      </c>
      <c r="S83" s="19">
        <f t="shared" si="16"/>
        <v>0.5</v>
      </c>
      <c r="T83" s="21"/>
      <c r="U83" s="26">
        <f>SUMPRODUCT(R82:S82, O83:P83)</f>
        <v>-1.7670869410011223</v>
      </c>
      <c r="V83" s="26">
        <f t="shared" si="9"/>
        <v>96.190795474937886</v>
      </c>
      <c r="X83" s="36">
        <f>Y82*(1+ H83%+K83)</f>
        <v>44.18079454634767</v>
      </c>
      <c r="Y83" s="37">
        <f t="shared" si="7"/>
        <v>48.095397737468915</v>
      </c>
      <c r="Z83" s="36">
        <f>AA82*(1 + I83% + M83%)</f>
        <v>52.010000928590152</v>
      </c>
      <c r="AA83" s="37">
        <f t="shared" si="10"/>
        <v>48.095397737468915</v>
      </c>
      <c r="AB83" s="40">
        <f t="shared" si="8"/>
        <v>96.190795474937829</v>
      </c>
      <c r="AE83" s="2">
        <f>100*C83/C$65</f>
        <v>78.662672892256182</v>
      </c>
      <c r="AF83" s="2">
        <f>100*E83/E$65 + AF82*F82%*(B83-B82)/360</f>
        <v>102.98130453163793</v>
      </c>
    </row>
    <row r="84" spans="2:32">
      <c r="B84" s="13">
        <v>35277</v>
      </c>
      <c r="C84" s="14">
        <v>88.65</v>
      </c>
      <c r="D84" s="14"/>
      <c r="E84" s="15">
        <v>813.3</v>
      </c>
      <c r="F84" s="14">
        <v>5.4648399999999997</v>
      </c>
      <c r="H84" s="17">
        <f t="shared" si="11"/>
        <v>-0.71676559525143402</v>
      </c>
      <c r="I84" s="17">
        <f t="shared" si="12"/>
        <v>0.33308660251665234</v>
      </c>
      <c r="K84" s="26">
        <v>0</v>
      </c>
      <c r="L84" s="29">
        <f t="shared" si="13"/>
        <v>0.45800749999999996</v>
      </c>
      <c r="M84" s="29">
        <f t="shared" si="17"/>
        <v>0.7926196641376837</v>
      </c>
      <c r="N84" s="2"/>
      <c r="O84" s="26">
        <f t="shared" si="14"/>
        <v>-0.71676559525143402</v>
      </c>
      <c r="P84" s="26">
        <f>I84+M84</f>
        <v>1.125706266654336</v>
      </c>
      <c r="R84" s="19">
        <f t="shared" si="15"/>
        <v>0.5</v>
      </c>
      <c r="S84" s="19">
        <f t="shared" si="16"/>
        <v>0.5</v>
      </c>
      <c r="T84" s="21"/>
      <c r="U84" s="26">
        <f>SUMPRODUCT(R83:S83, O84:P84)</f>
        <v>0.20447033570145101</v>
      </c>
      <c r="V84" s="26">
        <f t="shared" si="9"/>
        <v>96.387477117359396</v>
      </c>
      <c r="X84" s="36">
        <f>Y83*(1+ H84%+K84)</f>
        <v>47.750666473587401</v>
      </c>
      <c r="Y84" s="37">
        <f t="shared" si="7"/>
        <v>48.193738558679669</v>
      </c>
      <c r="Z84" s="36">
        <f>AA83*(1 + I84% + M84%)</f>
        <v>48.636810643771931</v>
      </c>
      <c r="AA84" s="37">
        <f t="shared" si="10"/>
        <v>48.193738558679669</v>
      </c>
      <c r="AB84" s="40">
        <f t="shared" si="8"/>
        <v>96.387477117359339</v>
      </c>
      <c r="AE84" s="2">
        <f>100*C84/C$65</f>
        <v>78.098845916659329</v>
      </c>
      <c r="AF84" s="2">
        <f>100*E84/E$65 + AF83*F83%*(B84-B83)/360</f>
        <v>103.38735671262623</v>
      </c>
    </row>
    <row r="85" spans="2:32">
      <c r="B85" s="13">
        <v>35308</v>
      </c>
      <c r="C85" s="14">
        <v>83.81</v>
      </c>
      <c r="D85" s="14"/>
      <c r="E85" s="15">
        <v>819.4</v>
      </c>
      <c r="F85" s="14">
        <v>5.4375</v>
      </c>
      <c r="H85" s="17">
        <f t="shared" si="11"/>
        <v>-5.4596728708403823</v>
      </c>
      <c r="I85" s="17">
        <f t="shared" si="12"/>
        <v>0.75003073896471317</v>
      </c>
      <c r="K85" s="26">
        <v>0</v>
      </c>
      <c r="L85" s="29">
        <f t="shared" si="13"/>
        <v>0.45540333333333333</v>
      </c>
      <c r="M85" s="29">
        <f t="shared" si="17"/>
        <v>1.2088497372843232</v>
      </c>
      <c r="N85" s="2"/>
      <c r="O85" s="26">
        <f t="shared" si="14"/>
        <v>-5.4596728708403823</v>
      </c>
      <c r="P85" s="26">
        <f>I85+M85</f>
        <v>1.9588804762490364</v>
      </c>
      <c r="R85" s="19">
        <f t="shared" si="15"/>
        <v>0.5</v>
      </c>
      <c r="S85" s="19">
        <f t="shared" si="16"/>
        <v>0.5</v>
      </c>
      <c r="T85" s="21"/>
      <c r="U85" s="26">
        <f>SUMPRODUCT(R84:S84, O85:P85)</f>
        <v>-1.750396197295673</v>
      </c>
      <c r="V85" s="26">
        <f t="shared" si="9"/>
        <v>94.700314383227891</v>
      </c>
      <c r="X85" s="36">
        <f>Y84*(1+ H85%+K85)</f>
        <v>45.562518089147694</v>
      </c>
      <c r="Y85" s="37">
        <f t="shared" si="7"/>
        <v>47.350157191613917</v>
      </c>
      <c r="Z85" s="36">
        <f>AA84*(1 + I85% + M85%)</f>
        <v>49.137796294080147</v>
      </c>
      <c r="AA85" s="37">
        <f t="shared" si="10"/>
        <v>47.350157191613917</v>
      </c>
      <c r="AB85" s="40">
        <f t="shared" si="8"/>
        <v>94.700314383227834</v>
      </c>
      <c r="AE85" s="2">
        <f>100*C85/C$65</f>
        <v>73.834904413708045</v>
      </c>
      <c r="AF85" s="2">
        <f>100*E85/E$65 + AF84*F84%*(B85-B84)/360</f>
        <v>104.14243776283297</v>
      </c>
    </row>
    <row r="86" spans="2:32">
      <c r="B86" s="13">
        <v>35338</v>
      </c>
      <c r="C86" s="14">
        <v>82.66</v>
      </c>
      <c r="D86" s="14"/>
      <c r="E86" s="15">
        <v>821.2</v>
      </c>
      <c r="F86" s="14">
        <v>5.4335899999999997</v>
      </c>
      <c r="H86" s="17">
        <f t="shared" si="11"/>
        <v>-1.3721512945949255</v>
      </c>
      <c r="I86" s="17">
        <f t="shared" si="12"/>
        <v>0.21967293141322841</v>
      </c>
      <c r="K86" s="26">
        <v>0</v>
      </c>
      <c r="L86" s="29">
        <f t="shared" si="13"/>
        <v>0.453125</v>
      </c>
      <c r="M86" s="29">
        <f t="shared" si="17"/>
        <v>0.67379332438370909</v>
      </c>
      <c r="N86" s="2"/>
      <c r="O86" s="26">
        <f t="shared" si="14"/>
        <v>-1.3721512945949255</v>
      </c>
      <c r="P86" s="26">
        <f>I86+M86</f>
        <v>0.8934662557969375</v>
      </c>
      <c r="R86" s="19">
        <f t="shared" si="15"/>
        <v>0.5</v>
      </c>
      <c r="S86" s="19">
        <f t="shared" si="16"/>
        <v>0.5</v>
      </c>
      <c r="T86" s="21"/>
      <c r="U86" s="26">
        <f>SUMPRODUCT(R85:S85, O86:P86)</f>
        <v>-0.23934251939899398</v>
      </c>
      <c r="V86" s="26">
        <f t="shared" si="9"/>
        <v>94.473656264904307</v>
      </c>
      <c r="X86" s="36">
        <f>Y85*(1+ H86%+K86)</f>
        <v>46.700441396716457</v>
      </c>
      <c r="Y86" s="37">
        <f t="shared" si="7"/>
        <v>47.236828132452125</v>
      </c>
      <c r="Z86" s="36">
        <f>AA85*(1 + I86% + M86%)</f>
        <v>47.773214868187793</v>
      </c>
      <c r="AA86" s="37">
        <f t="shared" si="10"/>
        <v>47.236828132452125</v>
      </c>
      <c r="AB86" s="40">
        <f t="shared" si="8"/>
        <v>94.47365626490425</v>
      </c>
      <c r="AE86" s="2">
        <f>100*C86/C$65</f>
        <v>72.821777816932425</v>
      </c>
      <c r="AF86" s="2">
        <f>100*E86/E$65 + AF85*F85%*(B86-B85)/360</f>
        <v>104.3555133844272</v>
      </c>
    </row>
    <row r="87" spans="2:32">
      <c r="B87" s="13">
        <v>35369</v>
      </c>
      <c r="C87" s="14">
        <v>79.069999999999993</v>
      </c>
      <c r="D87" s="14"/>
      <c r="E87" s="15">
        <v>831.3</v>
      </c>
      <c r="F87" s="14">
        <v>5.375</v>
      </c>
      <c r="H87" s="17">
        <f t="shared" si="11"/>
        <v>-4.3430921848536252</v>
      </c>
      <c r="I87" s="17">
        <f t="shared" si="12"/>
        <v>1.2299074525085052</v>
      </c>
      <c r="K87" s="26">
        <v>0</v>
      </c>
      <c r="L87" s="29">
        <f t="shared" si="13"/>
        <v>0.45279916666666664</v>
      </c>
      <c r="M87" s="29">
        <f t="shared" si="17"/>
        <v>1.6882756298709056</v>
      </c>
      <c r="N87" s="2"/>
      <c r="O87" s="26">
        <f t="shared" si="14"/>
        <v>-4.3430921848536252</v>
      </c>
      <c r="P87" s="26">
        <f>I87+M87</f>
        <v>2.9181830823794108</v>
      </c>
      <c r="R87" s="19">
        <f t="shared" si="15"/>
        <v>0.5</v>
      </c>
      <c r="S87" s="19">
        <f t="shared" si="16"/>
        <v>0.5</v>
      </c>
      <c r="T87" s="21"/>
      <c r="U87" s="26">
        <f>SUMPRODUCT(R86:S86, O87:P87)</f>
        <v>-0.71245455123710721</v>
      </c>
      <c r="V87" s="26">
        <f t="shared" si="9"/>
        <v>93.800574401124891</v>
      </c>
      <c r="X87" s="36">
        <f>Y86*(1+ H87%+K87)</f>
        <v>45.18528914145886</v>
      </c>
      <c r="Y87" s="37">
        <f t="shared" si="7"/>
        <v>46.900287200562417</v>
      </c>
      <c r="Z87" s="36">
        <f>AA86*(1 + I87% + M87%)</f>
        <v>48.615285259665981</v>
      </c>
      <c r="AA87" s="37">
        <f t="shared" si="10"/>
        <v>46.900287200562417</v>
      </c>
      <c r="AB87" s="40">
        <f t="shared" si="8"/>
        <v>93.800574401124834</v>
      </c>
      <c r="AE87" s="2">
        <f>100*C87/C$65</f>
        <v>69.659060875693754</v>
      </c>
      <c r="AF87" s="2">
        <f>100*E87/E$65 + AF86*F86%*(B87-B86)/360</f>
        <v>105.64956191405523</v>
      </c>
    </row>
    <row r="88" spans="2:32">
      <c r="B88" s="13">
        <v>35399</v>
      </c>
      <c r="C88" s="14">
        <v>75.790000000000006</v>
      </c>
      <c r="D88" s="14"/>
      <c r="E88" s="15">
        <v>828.7</v>
      </c>
      <c r="F88" s="14">
        <v>5.5625</v>
      </c>
      <c r="H88" s="17">
        <f t="shared" si="11"/>
        <v>-4.1482230934614783</v>
      </c>
      <c r="I88" s="17">
        <f t="shared" si="12"/>
        <v>-0.31276314206662992</v>
      </c>
      <c r="K88" s="26">
        <v>0</v>
      </c>
      <c r="L88" s="29">
        <f t="shared" si="13"/>
        <v>0.44791666666666669</v>
      </c>
      <c r="M88" s="29">
        <f t="shared" si="17"/>
        <v>0.13375260635952735</v>
      </c>
      <c r="N88" s="2"/>
      <c r="O88" s="26">
        <f t="shared" si="14"/>
        <v>-4.1482230934614783</v>
      </c>
      <c r="P88" s="26">
        <f>I88+M88</f>
        <v>-0.17901053570710257</v>
      </c>
      <c r="R88" s="19">
        <f t="shared" si="15"/>
        <v>0.5</v>
      </c>
      <c r="S88" s="19">
        <f t="shared" si="16"/>
        <v>0.5</v>
      </c>
      <c r="T88" s="21"/>
      <c r="U88" s="26">
        <f>SUMPRODUCT(R87:S87, O88:P88)</f>
        <v>-2.1636168145842904</v>
      </c>
      <c r="V88" s="26">
        <f t="shared" si="9"/>
        <v>91.771089401205501</v>
      </c>
      <c r="X88" s="36">
        <f>Y87*(1+ H88%+K88)</f>
        <v>44.954758656008927</v>
      </c>
      <c r="Y88" s="37">
        <f t="shared" si="7"/>
        <v>45.885544700602722</v>
      </c>
      <c r="Z88" s="36">
        <f>AA87*(1 + I88% + M88%)</f>
        <v>46.816330745196524</v>
      </c>
      <c r="AA88" s="37">
        <f t="shared" si="10"/>
        <v>45.885544700602722</v>
      </c>
      <c r="AB88" s="40">
        <f t="shared" si="8"/>
        <v>91.771089401205444</v>
      </c>
      <c r="AE88" s="2">
        <f>100*C88/C$65</f>
        <v>66.769447625759852</v>
      </c>
      <c r="AF88" s="2">
        <f>100*E88/E$65 + AF87*F87%*(B88-B87)/360</f>
        <v>105.30560656280329</v>
      </c>
    </row>
    <row r="89" spans="2:32">
      <c r="B89" s="13">
        <v>35426</v>
      </c>
      <c r="C89" s="14">
        <v>67.930000000000007</v>
      </c>
      <c r="D89" s="14"/>
      <c r="E89" s="15">
        <v>843.9</v>
      </c>
      <c r="F89" s="14">
        <v>5.6875</v>
      </c>
      <c r="H89" s="17">
        <f t="shared" si="11"/>
        <v>-10.370761314157539</v>
      </c>
      <c r="I89" s="17">
        <f t="shared" si="12"/>
        <v>1.8341981416676534</v>
      </c>
      <c r="K89" s="26">
        <v>0</v>
      </c>
      <c r="L89" s="29">
        <f t="shared" si="13"/>
        <v>0.46354166666666669</v>
      </c>
      <c r="M89" s="29">
        <f t="shared" si="17"/>
        <v>2.3062420809701667</v>
      </c>
      <c r="N89" s="2"/>
      <c r="O89" s="26">
        <f t="shared" si="14"/>
        <v>-10.370761314157539</v>
      </c>
      <c r="P89" s="26">
        <f>I89+M89</f>
        <v>4.1404402226378201</v>
      </c>
      <c r="R89" s="19">
        <f t="shared" si="15"/>
        <v>0.5</v>
      </c>
      <c r="S89" s="19">
        <f t="shared" si="16"/>
        <v>0.5</v>
      </c>
      <c r="T89" s="21"/>
      <c r="U89" s="26">
        <f>SUMPRODUCT(R88:S88, O89:P89)</f>
        <v>-3.1151605457598595</v>
      </c>
      <c r="V89" s="26">
        <f t="shared" si="9"/>
        <v>88.912272631765148</v>
      </c>
      <c r="X89" s="36">
        <f>Y88*(1+ H89%+K89)</f>
        <v>41.126864382002147</v>
      </c>
      <c r="Y89" s="37">
        <f t="shared" si="7"/>
        <v>44.456136315882539</v>
      </c>
      <c r="Z89" s="36">
        <f>AA88*(1 + I89% + M89%)</f>
        <v>47.785408249762931</v>
      </c>
      <c r="AA89" s="37">
        <f t="shared" si="10"/>
        <v>44.456136315882539</v>
      </c>
      <c r="AB89" s="40">
        <f t="shared" si="8"/>
        <v>88.912272631765077</v>
      </c>
      <c r="AE89" s="2">
        <f>100*C89/C$65</f>
        <v>59.844947581710869</v>
      </c>
      <c r="AF89" s="2">
        <f>100*E89/E$65 + AF88*F88%*(B89-B88)/360</f>
        <v>107.19454004369797</v>
      </c>
    </row>
    <row r="90" spans="2:32">
      <c r="B90" s="13">
        <v>35461</v>
      </c>
      <c r="C90" s="14">
        <v>71.62</v>
      </c>
      <c r="D90" s="14"/>
      <c r="E90" s="15">
        <v>861.3</v>
      </c>
      <c r="F90" s="14">
        <v>5.4375</v>
      </c>
      <c r="H90" s="17">
        <f t="shared" si="11"/>
        <v>5.4320624171941612</v>
      </c>
      <c r="I90" s="17">
        <f t="shared" si="12"/>
        <v>2.0618556701030855</v>
      </c>
      <c r="K90" s="26">
        <v>0</v>
      </c>
      <c r="L90" s="29">
        <f t="shared" si="13"/>
        <v>0.47395833333333331</v>
      </c>
      <c r="M90" s="29">
        <f t="shared" si="17"/>
        <v>2.5455863402061629</v>
      </c>
      <c r="N90" s="2"/>
      <c r="O90" s="26">
        <f t="shared" si="14"/>
        <v>5.4320624171941612</v>
      </c>
      <c r="P90" s="26">
        <f>I90+M90</f>
        <v>4.6074420103092484</v>
      </c>
      <c r="R90" s="19">
        <f t="shared" si="15"/>
        <v>0.5</v>
      </c>
      <c r="S90" s="19">
        <f t="shared" si="16"/>
        <v>0.5</v>
      </c>
      <c r="T90" s="21"/>
      <c r="U90" s="26">
        <f>SUMPRODUCT(R89:S89, O90:P90)</f>
        <v>5.0197522137517048</v>
      </c>
      <c r="V90" s="26">
        <f t="shared" si="9"/>
        <v>93.375448405495135</v>
      </c>
      <c r="X90" s="36">
        <f>Y89*(1+ H90%+K90)</f>
        <v>46.871021388834201</v>
      </c>
      <c r="Y90" s="37">
        <f t="shared" si="7"/>
        <v>46.687724202747532</v>
      </c>
      <c r="Z90" s="36">
        <f>AA89*(1 + I90% + M90%)</f>
        <v>46.504427016660856</v>
      </c>
      <c r="AA90" s="37">
        <f t="shared" si="10"/>
        <v>46.687724202747532</v>
      </c>
      <c r="AB90" s="40">
        <f t="shared" si="8"/>
        <v>93.375448405495064</v>
      </c>
      <c r="AE90" s="2">
        <f>100*C90/C$65</f>
        <v>63.095762487886525</v>
      </c>
      <c r="AF90" s="2">
        <f>100*E90/E$65 + AF89*F89%*(B90-B89)/360</f>
        <v>109.54909043422757</v>
      </c>
    </row>
    <row r="91" spans="2:32">
      <c r="B91" s="13">
        <v>35489</v>
      </c>
      <c r="C91" s="14">
        <v>69.239999999999995</v>
      </c>
      <c r="D91" s="14"/>
      <c r="E91" s="15">
        <v>863.9</v>
      </c>
      <c r="F91" s="14">
        <v>5.4375</v>
      </c>
      <c r="H91" s="17">
        <f t="shared" si="11"/>
        <v>-3.3230941077911358</v>
      </c>
      <c r="I91" s="17">
        <f t="shared" si="12"/>
        <v>0.30186926738651199</v>
      </c>
      <c r="K91" s="26">
        <v>0</v>
      </c>
      <c r="L91" s="29">
        <f t="shared" si="13"/>
        <v>0.453125</v>
      </c>
      <c r="M91" s="29">
        <f t="shared" si="17"/>
        <v>0.7563621125043607</v>
      </c>
      <c r="N91" s="2"/>
      <c r="O91" s="26">
        <f t="shared" si="14"/>
        <v>-3.3230941077911358</v>
      </c>
      <c r="P91" s="26">
        <f>I91+M91</f>
        <v>1.0582313798908727</v>
      </c>
      <c r="R91" s="19">
        <f t="shared" si="15"/>
        <v>0.5</v>
      </c>
      <c r="S91" s="19">
        <f t="shared" si="16"/>
        <v>0.5</v>
      </c>
      <c r="T91" s="21"/>
      <c r="U91" s="26">
        <f>SUMPRODUCT(R90:S90, O91:P91)</f>
        <v>-1.1324313639501316</v>
      </c>
      <c r="V91" s="26">
        <f t="shared" si="9"/>
        <v>92.318035541522235</v>
      </c>
      <c r="X91" s="36">
        <f>Y90*(1+ H91%+K91)</f>
        <v>45.136247190704253</v>
      </c>
      <c r="Y91" s="37">
        <f t="shared" si="7"/>
        <v>46.159017770761082</v>
      </c>
      <c r="Z91" s="36">
        <f>AA90*(1 + I91% + M91%)</f>
        <v>47.181788350817911</v>
      </c>
      <c r="AA91" s="37">
        <f t="shared" si="10"/>
        <v>46.159017770761082</v>
      </c>
      <c r="AB91" s="40">
        <f t="shared" si="8"/>
        <v>92.318035541522164</v>
      </c>
      <c r="AE91" s="2">
        <f>100*C91/C$65</f>
        <v>60.999030922385685</v>
      </c>
      <c r="AF91" s="2">
        <f>100*E91/E$65 + AF90*F90%*(B91-B90)/360</f>
        <v>109.74856385372169</v>
      </c>
    </row>
    <row r="92" spans="2:32">
      <c r="B92" s="13">
        <v>35520</v>
      </c>
      <c r="C92" s="14">
        <v>68.72</v>
      </c>
      <c r="D92" s="14"/>
      <c r="E92" s="15">
        <v>897.1</v>
      </c>
      <c r="F92" s="14">
        <v>5.6875</v>
      </c>
      <c r="H92" s="17">
        <f t="shared" si="11"/>
        <v>-0.75101097631425917</v>
      </c>
      <c r="I92" s="17">
        <f t="shared" si="12"/>
        <v>3.8430373885866453</v>
      </c>
      <c r="K92" s="26">
        <v>0</v>
      </c>
      <c r="L92" s="29">
        <f t="shared" si="13"/>
        <v>0.453125</v>
      </c>
      <c r="M92" s="29">
        <f t="shared" si="17"/>
        <v>4.3135761517536952</v>
      </c>
      <c r="N92" s="2"/>
      <c r="O92" s="26">
        <f t="shared" si="14"/>
        <v>-0.75101097631425917</v>
      </c>
      <c r="P92" s="26">
        <f>I92+M92</f>
        <v>8.1566135403403415</v>
      </c>
      <c r="R92" s="19">
        <f t="shared" si="15"/>
        <v>0.5</v>
      </c>
      <c r="S92" s="19">
        <f t="shared" si="16"/>
        <v>0.5</v>
      </c>
      <c r="T92" s="21"/>
      <c r="U92" s="26">
        <f>SUMPRODUCT(R91:S91, O92:P92)</f>
        <v>3.7028012820130414</v>
      </c>
      <c r="V92" s="26">
        <f t="shared" si="9"/>
        <v>95.736388945082965</v>
      </c>
      <c r="X92" s="36">
        <f>Y91*(1+ H92%+K92)</f>
        <v>45.812358480743818</v>
      </c>
      <c r="Y92" s="37">
        <f t="shared" si="7"/>
        <v>47.868194472541447</v>
      </c>
      <c r="Z92" s="36">
        <f>AA91*(1 + I92% + M92%)</f>
        <v>49.924030464339083</v>
      </c>
      <c r="AA92" s="37">
        <f t="shared" si="10"/>
        <v>47.868194472541447</v>
      </c>
      <c r="AB92" s="40">
        <f t="shared" si="8"/>
        <v>95.736388945082894</v>
      </c>
      <c r="AE92" s="2">
        <f>100*C92/C$65</f>
        <v>60.540921504713239</v>
      </c>
      <c r="AF92" s="2">
        <f>100*E92/E$65 + AF91*F91%*(B92-B91)/360</f>
        <v>113.99901077584074</v>
      </c>
    </row>
    <row r="93" spans="2:32">
      <c r="B93" s="13">
        <v>35550</v>
      </c>
      <c r="C93" s="14">
        <v>71.209999999999994</v>
      </c>
      <c r="D93" s="14"/>
      <c r="E93" s="15">
        <v>892.1</v>
      </c>
      <c r="F93" s="14">
        <v>5.6875</v>
      </c>
      <c r="H93" s="17">
        <f t="shared" si="11"/>
        <v>3.6233993015133859</v>
      </c>
      <c r="I93" s="17">
        <f t="shared" si="12"/>
        <v>-0.5573514658343548</v>
      </c>
      <c r="K93" s="26">
        <v>0</v>
      </c>
      <c r="L93" s="29">
        <f t="shared" si="13"/>
        <v>0.47395833333333331</v>
      </c>
      <c r="M93" s="29">
        <f t="shared" si="17"/>
        <v>-8.6034746219310065E-2</v>
      </c>
      <c r="N93" s="2"/>
      <c r="O93" s="26">
        <f t="shared" si="14"/>
        <v>3.6233993015133859</v>
      </c>
      <c r="P93" s="26">
        <f>I93+M93</f>
        <v>-0.64338621205366486</v>
      </c>
      <c r="R93" s="19">
        <f t="shared" si="15"/>
        <v>0.5</v>
      </c>
      <c r="S93" s="19">
        <f t="shared" si="16"/>
        <v>0.5</v>
      </c>
      <c r="T93" s="21"/>
      <c r="U93" s="26">
        <f>SUMPRODUCT(R92:S92, O93:P93)</f>
        <v>1.4900065447298605</v>
      </c>
      <c r="V93" s="26">
        <f t="shared" si="9"/>
        <v>97.16286740605274</v>
      </c>
      <c r="X93" s="36">
        <f>Y92*(1+ H93%+K93)</f>
        <v>49.602650296706585</v>
      </c>
      <c r="Y93" s="37">
        <f t="shared" si="7"/>
        <v>48.581433703026335</v>
      </c>
      <c r="Z93" s="36">
        <f>AA92*(1 + I93% + M93%)</f>
        <v>47.560217109346084</v>
      </c>
      <c r="AA93" s="37">
        <f t="shared" si="10"/>
        <v>48.581433703026335</v>
      </c>
      <c r="AB93" s="40">
        <f t="shared" si="8"/>
        <v>97.162867406052669</v>
      </c>
      <c r="AE93" s="2">
        <f>100*C93/C$65</f>
        <v>62.734560831644778</v>
      </c>
      <c r="AF93" s="2">
        <f>100*E93/E$65 + AF92*F92%*(B93-B92)/360</f>
        <v>113.39293273242579</v>
      </c>
    </row>
    <row r="94" spans="2:32">
      <c r="B94" s="13">
        <v>35581</v>
      </c>
      <c r="C94" s="14">
        <v>77.88</v>
      </c>
      <c r="D94" s="14"/>
      <c r="E94" s="15">
        <v>891.8</v>
      </c>
      <c r="F94" s="14">
        <v>5.6875</v>
      </c>
      <c r="H94" s="17">
        <f t="shared" si="11"/>
        <v>9.3666619856761724</v>
      </c>
      <c r="I94" s="17">
        <f t="shared" si="12"/>
        <v>-3.3628516982409096E-2</v>
      </c>
      <c r="K94" s="26">
        <v>0</v>
      </c>
      <c r="L94" s="29">
        <f t="shared" si="13"/>
        <v>0.47395833333333331</v>
      </c>
      <c r="M94" s="29">
        <f t="shared" si="17"/>
        <v>0.44017043119231047</v>
      </c>
      <c r="N94" s="2"/>
      <c r="O94" s="26">
        <f t="shared" si="14"/>
        <v>9.3666619856761724</v>
      </c>
      <c r="P94" s="26">
        <f>I94+M94</f>
        <v>0.40654191420990138</v>
      </c>
      <c r="R94" s="19">
        <f t="shared" si="15"/>
        <v>0.5</v>
      </c>
      <c r="S94" s="19">
        <f t="shared" si="16"/>
        <v>0.5</v>
      </c>
      <c r="T94" s="21"/>
      <c r="U94" s="26">
        <f>SUMPRODUCT(R93:S93, O94:P94)</f>
        <v>4.8866019499430369</v>
      </c>
      <c r="V94" s="26">
        <f t="shared" si="9"/>
        <v>101.91082997933748</v>
      </c>
      <c r="X94" s="36">
        <f>Y93*(1+ H94%+K94)</f>
        <v>53.131892385784177</v>
      </c>
      <c r="Y94" s="37">
        <f t="shared" si="7"/>
        <v>50.955414989668704</v>
      </c>
      <c r="Z94" s="36">
        <f>AA93*(1 + I94% + M94%)</f>
        <v>48.778937593553231</v>
      </c>
      <c r="AA94" s="37">
        <f t="shared" si="10"/>
        <v>50.955414989668704</v>
      </c>
      <c r="AB94" s="40">
        <f t="shared" si="8"/>
        <v>101.91082997933741</v>
      </c>
      <c r="AE94" s="2">
        <f>100*C94/C$65</f>
        <v>68.610695092943345</v>
      </c>
      <c r="AF94" s="2">
        <f>100*E94/E$65 + AF93*F93%*(B94-B93)/360</f>
        <v>113.37002401936576</v>
      </c>
    </row>
    <row r="95" spans="2:32">
      <c r="B95" s="13">
        <v>35611</v>
      </c>
      <c r="C95" s="14">
        <v>77.5</v>
      </c>
      <c r="D95" s="14"/>
      <c r="E95" s="15">
        <v>888.1</v>
      </c>
      <c r="F95" s="14">
        <v>6.0625</v>
      </c>
      <c r="H95" s="17">
        <f t="shared" si="11"/>
        <v>-0.48793014894709108</v>
      </c>
      <c r="I95" s="17">
        <f t="shared" si="12"/>
        <v>-0.41489123121775107</v>
      </c>
      <c r="K95" s="26">
        <v>0</v>
      </c>
      <c r="L95" s="29">
        <f t="shared" si="13"/>
        <v>0.47395833333333331</v>
      </c>
      <c r="M95" s="29">
        <f t="shared" si="17"/>
        <v>5.7100690550937472E-2</v>
      </c>
      <c r="N95" s="2"/>
      <c r="O95" s="26">
        <f t="shared" si="14"/>
        <v>-0.48793014894709108</v>
      </c>
      <c r="P95" s="26">
        <f>I95+M95</f>
        <v>-0.35779054066681359</v>
      </c>
      <c r="R95" s="19">
        <f t="shared" si="15"/>
        <v>0.5</v>
      </c>
      <c r="S95" s="19">
        <f t="shared" si="16"/>
        <v>0.5</v>
      </c>
      <c r="T95" s="21"/>
      <c r="U95" s="26">
        <f>SUMPRODUCT(R94:S94, O95:P95)</f>
        <v>-0.42286034480695234</v>
      </c>
      <c r="V95" s="26">
        <f t="shared" si="9"/>
        <v>101.47988949229122</v>
      </c>
      <c r="X95" s="36">
        <f>Y94*(1+ H95%+K95)</f>
        <v>50.706788157413001</v>
      </c>
      <c r="Y95" s="37">
        <f t="shared" si="7"/>
        <v>50.739944746145575</v>
      </c>
      <c r="Z95" s="36">
        <f>AA94*(1 + I95% + M95%)</f>
        <v>50.773101334878149</v>
      </c>
      <c r="AA95" s="37">
        <f t="shared" si="10"/>
        <v>50.739944746145575</v>
      </c>
      <c r="AB95" s="40">
        <f t="shared" si="8"/>
        <v>101.47988949229115</v>
      </c>
      <c r="AE95" s="2">
        <f>100*C95/C$65</f>
        <v>68.275922826182708</v>
      </c>
      <c r="AF95" s="2">
        <f>100*E95/E$65 + AF94*F94%*(B95-B94)/360</f>
        <v>112.88394274212294</v>
      </c>
    </row>
    <row r="96" spans="2:32">
      <c r="B96" s="13">
        <v>35642</v>
      </c>
      <c r="C96" s="14">
        <v>74.92</v>
      </c>
      <c r="D96" s="14"/>
      <c r="E96" s="15">
        <v>892</v>
      </c>
      <c r="F96" s="14">
        <v>5.625</v>
      </c>
      <c r="H96" s="17">
        <f t="shared" si="11"/>
        <v>-3.3290322580645126</v>
      </c>
      <c r="I96" s="17">
        <f t="shared" si="12"/>
        <v>0.43913973651614757</v>
      </c>
      <c r="K96" s="26">
        <v>0</v>
      </c>
      <c r="L96" s="29">
        <f t="shared" si="13"/>
        <v>0.50520833333333337</v>
      </c>
      <c r="M96" s="29">
        <f t="shared" si="17"/>
        <v>0.9465666403933426</v>
      </c>
      <c r="N96" s="2"/>
      <c r="O96" s="26">
        <f t="shared" si="14"/>
        <v>-3.3290322580645126</v>
      </c>
      <c r="P96" s="26">
        <f>I96+M96</f>
        <v>1.3857063769094902</v>
      </c>
      <c r="R96" s="19">
        <f t="shared" si="15"/>
        <v>0.5</v>
      </c>
      <c r="S96" s="19">
        <f t="shared" si="16"/>
        <v>0.5</v>
      </c>
      <c r="T96" s="21"/>
      <c r="U96" s="26">
        <f>SUMPRODUCT(R95:S95, O96:P96)</f>
        <v>-0.97166294057751124</v>
      </c>
      <c r="V96" s="26">
        <f t="shared" si="9"/>
        <v>100.49384701395562</v>
      </c>
      <c r="X96" s="36">
        <f>Y95*(1+ H96%+K96)</f>
        <v>49.050795617822281</v>
      </c>
      <c r="Y96" s="37">
        <f t="shared" si="7"/>
        <v>50.246923506977772</v>
      </c>
      <c r="Z96" s="36">
        <f>AA95*(1 + I96% + M96%)</f>
        <v>51.443051396133264</v>
      </c>
      <c r="AA96" s="37">
        <f t="shared" si="10"/>
        <v>50.246923506977772</v>
      </c>
      <c r="AB96" s="40">
        <f t="shared" si="8"/>
        <v>100.49384701395554</v>
      </c>
      <c r="AE96" s="2">
        <f>100*C96/C$65</f>
        <v>66.002995330807849</v>
      </c>
      <c r="AF96" s="2">
        <f>100*E96/E$65 + AF95*F95%*(B96-B95)/360</f>
        <v>113.42928375480996</v>
      </c>
    </row>
    <row r="97" spans="2:32">
      <c r="B97" s="13">
        <v>35672</v>
      </c>
      <c r="C97" s="14">
        <v>72.81</v>
      </c>
      <c r="D97" s="14"/>
      <c r="E97" s="15">
        <v>902</v>
      </c>
      <c r="F97" s="14">
        <v>5.65625</v>
      </c>
      <c r="H97" s="17">
        <f t="shared" si="11"/>
        <v>-2.8163374265883556</v>
      </c>
      <c r="I97" s="17">
        <f t="shared" si="12"/>
        <v>1.1210762331838486</v>
      </c>
      <c r="K97" s="26">
        <v>0</v>
      </c>
      <c r="L97" s="29">
        <f t="shared" si="13"/>
        <v>0.46875</v>
      </c>
      <c r="M97" s="29">
        <f t="shared" si="17"/>
        <v>1.5950812780268997</v>
      </c>
      <c r="N97" s="2"/>
      <c r="O97" s="26">
        <f t="shared" si="14"/>
        <v>-2.8163374265883556</v>
      </c>
      <c r="P97" s="26">
        <f>I97+M97</f>
        <v>2.7161575112107483</v>
      </c>
      <c r="R97" s="19">
        <f t="shared" si="15"/>
        <v>0.5</v>
      </c>
      <c r="S97" s="19">
        <f t="shared" si="16"/>
        <v>0.5</v>
      </c>
      <c r="T97" s="21"/>
      <c r="U97" s="26">
        <f>SUMPRODUCT(R96:S96, O97:P97)</f>
        <v>-5.0089957688803644E-2</v>
      </c>
      <c r="V97" s="26">
        <f t="shared" si="9"/>
        <v>100.44350968850648</v>
      </c>
      <c r="X97" s="36">
        <f>Y96*(1+ H97%+K97)</f>
        <v>48.831800594541534</v>
      </c>
      <c r="Y97" s="37">
        <f t="shared" si="7"/>
        <v>50.221754844253198</v>
      </c>
      <c r="Z97" s="36">
        <f>AA96*(1 + I97% + M97%)</f>
        <v>51.611709093964869</v>
      </c>
      <c r="AA97" s="37">
        <f t="shared" si="10"/>
        <v>50.221754844253198</v>
      </c>
      <c r="AB97" s="40">
        <f t="shared" si="8"/>
        <v>100.4435096885064</v>
      </c>
      <c r="AE97" s="2">
        <f>100*C97/C$65</f>
        <v>64.144128270636941</v>
      </c>
      <c r="AF97" s="2">
        <f>100*E97/E$65 + AF96*F96%*(B97-B96)/360</f>
        <v>114.63669660504533</v>
      </c>
    </row>
    <row r="98" spans="2:32">
      <c r="B98" s="13">
        <v>35703</v>
      </c>
      <c r="C98" s="14">
        <v>68.069999999999993</v>
      </c>
      <c r="D98" s="14"/>
      <c r="E98" s="15">
        <v>914.8</v>
      </c>
      <c r="F98" s="14">
        <v>5.65625</v>
      </c>
      <c r="H98" s="17">
        <f t="shared" si="11"/>
        <v>-6.5100947672023235</v>
      </c>
      <c r="I98" s="17">
        <f t="shared" si="12"/>
        <v>1.4190687361419041</v>
      </c>
      <c r="K98" s="26">
        <v>0</v>
      </c>
      <c r="L98" s="29">
        <f t="shared" si="13"/>
        <v>0.47135416666666669</v>
      </c>
      <c r="M98" s="29">
        <f t="shared" si="17"/>
        <v>1.8971117424242401</v>
      </c>
      <c r="N98" s="2"/>
      <c r="O98" s="26">
        <f t="shared" si="14"/>
        <v>-6.5100947672023235</v>
      </c>
      <c r="P98" s="26">
        <f>I98+M98</f>
        <v>3.3161804785661442</v>
      </c>
      <c r="R98" s="19">
        <f t="shared" si="15"/>
        <v>0.5</v>
      </c>
      <c r="S98" s="19">
        <f t="shared" si="16"/>
        <v>0.5</v>
      </c>
      <c r="T98" s="21"/>
      <c r="U98" s="26">
        <f>SUMPRODUCT(R97:S97, O98:P98)</f>
        <v>-1.5969571443180897</v>
      </c>
      <c r="V98" s="26">
        <f t="shared" si="9"/>
        <v>98.839469884532051</v>
      </c>
      <c r="X98" s="36">
        <f>Y97*(1+ H98%+K98)</f>
        <v>46.952271010140294</v>
      </c>
      <c r="Y98" s="37">
        <f t="shared" si="7"/>
        <v>49.419734942265983</v>
      </c>
      <c r="Z98" s="36">
        <f>AA97*(1 + I98% + M98%)</f>
        <v>51.887198874391672</v>
      </c>
      <c r="AA98" s="37">
        <f t="shared" si="10"/>
        <v>49.419734942265983</v>
      </c>
      <c r="AB98" s="40">
        <f t="shared" si="8"/>
        <v>98.839469884531965</v>
      </c>
      <c r="AE98" s="2">
        <f>100*C98/C$65</f>
        <v>59.968284732622664</v>
      </c>
      <c r="AF98" s="2">
        <f>100*E98/E$65 + AF97*F97%*(B98-B97)/360</f>
        <v>116.28258151478335</v>
      </c>
    </row>
    <row r="99" spans="2:32">
      <c r="B99" s="13">
        <v>35734</v>
      </c>
      <c r="C99" s="14">
        <v>49.73</v>
      </c>
      <c r="D99" s="14"/>
      <c r="E99" s="15">
        <v>965.1</v>
      </c>
      <c r="F99" s="14">
        <v>5.6484399999999999</v>
      </c>
      <c r="H99" s="17">
        <f t="shared" si="11"/>
        <v>-26.942852945497275</v>
      </c>
      <c r="I99" s="17">
        <f t="shared" si="12"/>
        <v>5.4984696108439035</v>
      </c>
      <c r="K99" s="26">
        <v>0</v>
      </c>
      <c r="L99" s="29">
        <f t="shared" si="13"/>
        <v>0.47135416666666669</v>
      </c>
      <c r="M99" s="29">
        <f t="shared" si="17"/>
        <v>5.9957410431241698</v>
      </c>
      <c r="N99" s="2"/>
      <c r="O99" s="26">
        <f t="shared" si="14"/>
        <v>-26.942852945497275</v>
      </c>
      <c r="P99" s="26">
        <f>I99+M99</f>
        <v>11.494210653968073</v>
      </c>
      <c r="R99" s="19">
        <f t="shared" si="15"/>
        <v>0.5</v>
      </c>
      <c r="S99" s="19">
        <f t="shared" si="16"/>
        <v>0.5</v>
      </c>
      <c r="T99" s="21"/>
      <c r="U99" s="26">
        <f>SUMPRODUCT(R98:S98, O99:P99)</f>
        <v>-7.724321145764601</v>
      </c>
      <c r="V99" s="26">
        <f t="shared" si="9"/>
        <v>91.204791811879502</v>
      </c>
      <c r="X99" s="36">
        <f>Y98*(1+ H99%+K99)</f>
        <v>36.104648430716729</v>
      </c>
      <c r="Y99" s="37">
        <f t="shared" si="7"/>
        <v>45.602395905939716</v>
      </c>
      <c r="Z99" s="36">
        <f>AA98*(1 + I99% + M99%)</f>
        <v>55.100143381162702</v>
      </c>
      <c r="AA99" s="37">
        <f t="shared" si="10"/>
        <v>45.602395905939716</v>
      </c>
      <c r="AB99" s="40">
        <f t="shared" si="8"/>
        <v>91.204791811879431</v>
      </c>
      <c r="AE99" s="2">
        <f>100*C99/C$65</f>
        <v>43.81111796317505</v>
      </c>
      <c r="AF99" s="2">
        <f>100*E99/E$65 + AF98*F98%*(B99-B98)/360</f>
        <v>122.65365941369431</v>
      </c>
    </row>
    <row r="100" spans="2:32">
      <c r="B100" s="13">
        <v>35763</v>
      </c>
      <c r="C100" s="14">
        <v>43.62</v>
      </c>
      <c r="D100" s="14"/>
      <c r="E100" s="15">
        <v>1163.8</v>
      </c>
      <c r="F100" s="14">
        <v>5.96875</v>
      </c>
      <c r="H100" s="17">
        <f t="shared" si="11"/>
        <v>-12.28634626985723</v>
      </c>
      <c r="I100" s="17">
        <f t="shared" si="12"/>
        <v>20.588540047663439</v>
      </c>
      <c r="K100" s="26">
        <v>0</v>
      </c>
      <c r="L100" s="29">
        <f t="shared" si="13"/>
        <v>0.47070333333333331</v>
      </c>
      <c r="M100" s="29">
        <f t="shared" si="17"/>
        <v>21.156154325285815</v>
      </c>
      <c r="N100" s="2"/>
      <c r="O100" s="26">
        <f t="shared" si="14"/>
        <v>-12.28634626985723</v>
      </c>
      <c r="P100" s="26">
        <f>I100+M100</f>
        <v>41.744694372949255</v>
      </c>
      <c r="R100" s="19">
        <f t="shared" si="15"/>
        <v>0.5</v>
      </c>
      <c r="S100" s="19">
        <f t="shared" si="16"/>
        <v>0.5</v>
      </c>
      <c r="T100" s="21"/>
      <c r="U100" s="26">
        <f>SUMPRODUCT(R99:S99, O100:P100)</f>
        <v>14.729174051546012</v>
      </c>
      <c r="V100" s="26">
        <f t="shared" si="9"/>
        <v>104.63850434120143</v>
      </c>
      <c r="X100" s="36">
        <f>Y99*(1+ H100%+K100)</f>
        <v>39.999527637584762</v>
      </c>
      <c r="Y100" s="37">
        <f t="shared" si="7"/>
        <v>52.31925217060067</v>
      </c>
      <c r="Z100" s="36">
        <f>AA99*(1 + I100% + M100%)</f>
        <v>64.638976703616578</v>
      </c>
      <c r="AA100" s="37">
        <f t="shared" si="10"/>
        <v>52.31925217060067</v>
      </c>
      <c r="AB100" s="40">
        <f t="shared" si="8"/>
        <v>104.63850434120134</v>
      </c>
      <c r="AE100" s="2">
        <f>100*C100/C$65</f>
        <v>38.428332305523739</v>
      </c>
      <c r="AF100" s="2">
        <f>100*E100/E$65 + AF99*F99%*(B100-B99)/360</f>
        <v>147.78136677520885</v>
      </c>
    </row>
    <row r="101" spans="2:32">
      <c r="B101" s="13">
        <v>35791</v>
      </c>
      <c r="C101" s="14">
        <v>42.34</v>
      </c>
      <c r="D101" s="14"/>
      <c r="E101" s="15">
        <v>1512.9</v>
      </c>
      <c r="F101" s="14">
        <v>6</v>
      </c>
      <c r="H101" s="17">
        <f t="shared" si="11"/>
        <v>-2.9344337459880632</v>
      </c>
      <c r="I101" s="17">
        <f t="shared" si="12"/>
        <v>29.996562983330488</v>
      </c>
      <c r="K101" s="26">
        <v>0</v>
      </c>
      <c r="L101" s="29">
        <f t="shared" si="13"/>
        <v>0.49739583333333331</v>
      </c>
      <c r="M101" s="29">
        <f t="shared" si="17"/>
        <v>30.643160471086105</v>
      </c>
      <c r="N101" s="2"/>
      <c r="O101" s="26">
        <f t="shared" si="14"/>
        <v>-2.9344337459880632</v>
      </c>
      <c r="P101" s="26">
        <f>I101+M101</f>
        <v>60.639723454416597</v>
      </c>
      <c r="R101" s="19">
        <f t="shared" si="15"/>
        <v>0.5</v>
      </c>
      <c r="S101" s="19">
        <f t="shared" si="16"/>
        <v>0.5</v>
      </c>
      <c r="T101" s="21"/>
      <c r="U101" s="26">
        <f>SUMPRODUCT(R100:S100, O101:P101)</f>
        <v>28.852644854214265</v>
      </c>
      <c r="V101" s="26">
        <f t="shared" si="9"/>
        <v>134.82948037952985</v>
      </c>
      <c r="X101" s="36">
        <f>Y100*(1+ H101%+K101)</f>
        <v>50.783978379257974</v>
      </c>
      <c r="Y101" s="37">
        <f t="shared" si="7"/>
        <v>67.414740189764871</v>
      </c>
      <c r="Z101" s="36">
        <f>AA100*(1 + I101% + M101%)</f>
        <v>84.045502000271767</v>
      </c>
      <c r="AA101" s="37">
        <f t="shared" si="10"/>
        <v>67.414740189764871</v>
      </c>
      <c r="AB101" s="40">
        <f t="shared" si="8"/>
        <v>134.82948037952974</v>
      </c>
      <c r="AE101" s="2">
        <f>100*C101/C$65</f>
        <v>37.30067835433001</v>
      </c>
      <c r="AF101" s="2">
        <f>100*E101/E$65 + AF100*F100%*(B101-B100)/360</f>
        <v>192.07125371105079</v>
      </c>
    </row>
    <row r="102" spans="2:32">
      <c r="B102" s="13">
        <v>35826</v>
      </c>
      <c r="C102" s="14">
        <v>65.45</v>
      </c>
      <c r="D102" s="14"/>
      <c r="E102" s="15">
        <v>1572.9</v>
      </c>
      <c r="F102" s="14">
        <v>5.5976600000000003</v>
      </c>
      <c r="H102" s="17">
        <f t="shared" si="11"/>
        <v>54.581955597543683</v>
      </c>
      <c r="I102" s="17">
        <f t="shared" si="12"/>
        <v>3.9658933174697708</v>
      </c>
      <c r="K102" s="26">
        <v>0</v>
      </c>
      <c r="L102" s="29">
        <f t="shared" si="13"/>
        <v>0.5</v>
      </c>
      <c r="M102" s="29">
        <f t="shared" si="17"/>
        <v>4.4857227840571001</v>
      </c>
      <c r="N102" s="2"/>
      <c r="O102" s="26">
        <f t="shared" si="14"/>
        <v>54.581955597543683</v>
      </c>
      <c r="P102" s="26">
        <f>I102+M102</f>
        <v>8.45161610152687</v>
      </c>
      <c r="R102" s="19">
        <f t="shared" si="15"/>
        <v>0.5</v>
      </c>
      <c r="S102" s="19">
        <f t="shared" si="16"/>
        <v>0.5</v>
      </c>
      <c r="T102" s="21"/>
      <c r="U102" s="26">
        <f>SUMPRODUCT(R101:S101, O102:P102)</f>
        <v>31.516785849535275</v>
      </c>
      <c r="V102" s="26">
        <f t="shared" si="9"/>
        <v>177.32339897278746</v>
      </c>
      <c r="X102" s="36">
        <f>Y101*(1+ H102%+K102)</f>
        <v>104.21102374634177</v>
      </c>
      <c r="Y102" s="37">
        <f t="shared" si="7"/>
        <v>88.661699486393658</v>
      </c>
      <c r="Z102" s="36">
        <f>AA101*(1 + I102% + M102%)</f>
        <v>73.11237522644555</v>
      </c>
      <c r="AA102" s="37">
        <f t="shared" si="10"/>
        <v>88.661699486393658</v>
      </c>
      <c r="AB102" s="40">
        <f t="shared" si="8"/>
        <v>177.32339897278732</v>
      </c>
      <c r="AE102" s="2">
        <f>100*C102/C$65</f>
        <v>57.66011805127301</v>
      </c>
      <c r="AF102" s="2">
        <f>100*E102/E$65 + AF101*F101%*(B102-B101)/360</f>
        <v>200.09574771495897</v>
      </c>
    </row>
    <row r="103" spans="2:32">
      <c r="B103" s="13">
        <v>35854</v>
      </c>
      <c r="C103" s="14">
        <v>65.790000000000006</v>
      </c>
      <c r="D103" s="14"/>
      <c r="E103" s="15">
        <v>1640.1</v>
      </c>
      <c r="F103" s="14">
        <v>5.6875</v>
      </c>
      <c r="H103" s="17">
        <f t="shared" si="11"/>
        <v>0.51948051948051965</v>
      </c>
      <c r="I103" s="17">
        <f t="shared" si="12"/>
        <v>4.2723631508678084</v>
      </c>
      <c r="K103" s="26">
        <v>0</v>
      </c>
      <c r="L103" s="29">
        <f t="shared" si="13"/>
        <v>0.46647166666666667</v>
      </c>
      <c r="M103" s="29">
        <f t="shared" si="17"/>
        <v>4.7587641811303927</v>
      </c>
      <c r="N103" s="2"/>
      <c r="O103" s="26">
        <f t="shared" si="14"/>
        <v>0.51948051948051965</v>
      </c>
      <c r="P103" s="26">
        <f>I103+M103</f>
        <v>9.0311273319982011</v>
      </c>
      <c r="R103" s="19">
        <f t="shared" si="15"/>
        <v>0.5</v>
      </c>
      <c r="S103" s="19">
        <f t="shared" si="16"/>
        <v>0.5</v>
      </c>
      <c r="T103" s="21"/>
      <c r="U103" s="26">
        <f>SUMPRODUCT(R102:S102, O103:P103)</f>
        <v>4.7753039257393599</v>
      </c>
      <c r="V103" s="26">
        <f t="shared" si="9"/>
        <v>185.79113020518943</v>
      </c>
      <c r="X103" s="36">
        <f>Y102*(1+ H103%+K103)</f>
        <v>89.122279743465839</v>
      </c>
      <c r="Y103" s="37">
        <f t="shared" si="7"/>
        <v>92.895565102594645</v>
      </c>
      <c r="Z103" s="36">
        <f>AA102*(1 + I103% + M103%)</f>
        <v>96.668850461723466</v>
      </c>
      <c r="AA103" s="37">
        <f t="shared" si="10"/>
        <v>92.895565102594645</v>
      </c>
      <c r="AB103" s="40">
        <f t="shared" si="8"/>
        <v>185.79113020518929</v>
      </c>
      <c r="AE103" s="2">
        <f>100*C103/C$65</f>
        <v>57.959651132058852</v>
      </c>
      <c r="AF103" s="2">
        <f>100*E103/E$65 + AF102*F102%*(B103-B102)/360</f>
        <v>208.3474448062567</v>
      </c>
    </row>
    <row r="104" spans="2:32">
      <c r="B104" s="13">
        <v>35885</v>
      </c>
      <c r="C104" s="14">
        <v>55.28</v>
      </c>
      <c r="D104" s="14"/>
      <c r="E104" s="15">
        <v>1378.8</v>
      </c>
      <c r="F104" s="14">
        <v>5.6875</v>
      </c>
      <c r="H104" s="17">
        <f t="shared" si="11"/>
        <v>-15.975072199422414</v>
      </c>
      <c r="I104" s="17">
        <f t="shared" si="12"/>
        <v>-15.931955368575091</v>
      </c>
      <c r="K104" s="26">
        <v>0</v>
      </c>
      <c r="L104" s="29">
        <f t="shared" si="13"/>
        <v>0.47395833333333331</v>
      </c>
      <c r="M104" s="29">
        <f t="shared" si="17"/>
        <v>-15.533507865374075</v>
      </c>
      <c r="N104" s="2"/>
      <c r="O104" s="26">
        <f t="shared" si="14"/>
        <v>-15.975072199422414</v>
      </c>
      <c r="P104" s="26">
        <f>I104+M104</f>
        <v>-31.465463233949166</v>
      </c>
      <c r="R104" s="19">
        <f t="shared" si="15"/>
        <v>0.5</v>
      </c>
      <c r="S104" s="19">
        <f t="shared" si="16"/>
        <v>0.5</v>
      </c>
      <c r="T104" s="21"/>
      <c r="U104" s="26">
        <f>SUMPRODUCT(R103:S103, O104:P104)</f>
        <v>-23.72026771668579</v>
      </c>
      <c r="V104" s="26">
        <f t="shared" si="9"/>
        <v>141.72097672666223</v>
      </c>
      <c r="X104" s="36">
        <f>Y103*(1+ H104%+K104)</f>
        <v>78.055431507393706</v>
      </c>
      <c r="Y104" s="37">
        <f t="shared" si="7"/>
        <v>70.860488363331058</v>
      </c>
      <c r="Z104" s="36">
        <f>AA103*(1 + I104% + M104%)</f>
        <v>63.665545219268417</v>
      </c>
      <c r="AA104" s="37">
        <f t="shared" si="10"/>
        <v>70.860488363331058</v>
      </c>
      <c r="AB104" s="40">
        <f t="shared" si="8"/>
        <v>141.72097672666212</v>
      </c>
      <c r="AE104" s="2">
        <f>100*C104/C$65</f>
        <v>48.700555017179099</v>
      </c>
      <c r="AF104" s="2">
        <f>100*E104/E$65 + AF103*F103%*(B104-B103)/360</f>
        <v>175.44164845142768</v>
      </c>
    </row>
    <row r="105" spans="2:32">
      <c r="B105" s="13">
        <v>35915</v>
      </c>
      <c r="C105" s="14">
        <v>49.39</v>
      </c>
      <c r="D105" s="14"/>
      <c r="E105" s="15">
        <v>1338.2</v>
      </c>
      <c r="F105" s="14">
        <v>5.65625</v>
      </c>
      <c r="H105" s="17">
        <f t="shared" si="11"/>
        <v>-10.654848046309695</v>
      </c>
      <c r="I105" s="17">
        <f t="shared" si="12"/>
        <v>-2.9445894981142917</v>
      </c>
      <c r="K105" s="26">
        <v>0</v>
      </c>
      <c r="L105" s="29">
        <f t="shared" si="13"/>
        <v>0.47395833333333331</v>
      </c>
      <c r="M105" s="29">
        <f t="shared" si="17"/>
        <v>-2.4845872920897349</v>
      </c>
      <c r="N105" s="2"/>
      <c r="O105" s="26">
        <f t="shared" si="14"/>
        <v>-10.654848046309695</v>
      </c>
      <c r="P105" s="26">
        <f>I105+M105</f>
        <v>-5.4291767902040267</v>
      </c>
      <c r="R105" s="19">
        <f t="shared" si="15"/>
        <v>0.5</v>
      </c>
      <c r="S105" s="19">
        <f t="shared" si="16"/>
        <v>0.5</v>
      </c>
      <c r="T105" s="21"/>
      <c r="U105" s="26">
        <f>SUMPRODUCT(R104:S104, O105:P105)</f>
        <v>-8.04201241825686</v>
      </c>
      <c r="V105" s="26">
        <f t="shared" si="9"/>
        <v>130.32375817902914</v>
      </c>
      <c r="X105" s="36">
        <f>Y104*(1+ H105%+K105)</f>
        <v>63.310411003345173</v>
      </c>
      <c r="Y105" s="37">
        <f t="shared" si="7"/>
        <v>65.161879089514514</v>
      </c>
      <c r="Z105" s="36">
        <f>AA104*(1 + I105% + M105%)</f>
        <v>67.013347175683862</v>
      </c>
      <c r="AA105" s="37">
        <f t="shared" si="10"/>
        <v>65.161879089514514</v>
      </c>
      <c r="AB105" s="40">
        <f t="shared" si="8"/>
        <v>130.32375817902903</v>
      </c>
      <c r="AE105" s="2">
        <f>100*C105/C$65</f>
        <v>43.511584882389215</v>
      </c>
      <c r="AF105" s="2">
        <f>100*E105/E$65 + AF104*F104%*(B105-B104)/360</f>
        <v>170.11678280506652</v>
      </c>
    </row>
    <row r="106" spans="2:32">
      <c r="B106" s="13">
        <v>35945</v>
      </c>
      <c r="C106" s="14">
        <v>38.479999999999997</v>
      </c>
      <c r="D106" s="14"/>
      <c r="E106" s="15">
        <v>1410.8</v>
      </c>
      <c r="F106" s="14">
        <v>5.65625</v>
      </c>
      <c r="H106" s="17">
        <f t="shared" si="11"/>
        <v>-22.089491799959514</v>
      </c>
      <c r="I106" s="17">
        <f t="shared" si="12"/>
        <v>5.4251980272007172</v>
      </c>
      <c r="K106" s="26">
        <v>0</v>
      </c>
      <c r="L106" s="29">
        <f t="shared" si="13"/>
        <v>0.47135416666666669</v>
      </c>
      <c r="M106" s="29">
        <f t="shared" si="17"/>
        <v>5.9221240908185147</v>
      </c>
      <c r="N106" s="2"/>
      <c r="O106" s="26">
        <f t="shared" si="14"/>
        <v>-22.089491799959514</v>
      </c>
      <c r="P106" s="26">
        <f>I106+M106</f>
        <v>11.347322118019232</v>
      </c>
      <c r="R106" s="19">
        <f t="shared" si="15"/>
        <v>0.5</v>
      </c>
      <c r="S106" s="19">
        <f t="shared" si="16"/>
        <v>0.5</v>
      </c>
      <c r="T106" s="21"/>
      <c r="U106" s="26">
        <f>SUMPRODUCT(R105:S105, O106:P106)</f>
        <v>-5.3710848409701413</v>
      </c>
      <c r="V106" s="26">
        <f t="shared" si="9"/>
        <v>123.32395855929272</v>
      </c>
      <c r="X106" s="36">
        <f>Y105*(1+ H106%+K106)</f>
        <v>50.767951151336675</v>
      </c>
      <c r="Y106" s="37">
        <f t="shared" si="7"/>
        <v>61.66197927964631</v>
      </c>
      <c r="Z106" s="36">
        <f>AA105*(1 + I106% + M106%)</f>
        <v>72.556007407955946</v>
      </c>
      <c r="AA106" s="37">
        <f t="shared" si="10"/>
        <v>61.66197927964631</v>
      </c>
      <c r="AB106" s="40">
        <f t="shared" si="8"/>
        <v>123.32395855929262</v>
      </c>
      <c r="AE106" s="2">
        <f>100*C106/C$65</f>
        <v>33.900096907761423</v>
      </c>
      <c r="AF106" s="2">
        <f>100*E106/E$65 + AF105*F105%*(B106-B105)/360</f>
        <v>179.27117575710719</v>
      </c>
    </row>
    <row r="107" spans="2:32">
      <c r="B107" s="13">
        <v>35976</v>
      </c>
      <c r="C107" s="14">
        <v>34.369999999999997</v>
      </c>
      <c r="D107" s="14"/>
      <c r="E107" s="15">
        <v>1385.2</v>
      </c>
      <c r="F107" s="14">
        <v>5.6601600000000003</v>
      </c>
      <c r="H107" s="17">
        <f t="shared" si="11"/>
        <v>-10.680873180873185</v>
      </c>
      <c r="I107" s="17">
        <f t="shared" si="12"/>
        <v>-1.8145732917493551</v>
      </c>
      <c r="K107" s="26">
        <v>0</v>
      </c>
      <c r="L107" s="29">
        <f t="shared" si="13"/>
        <v>0.47135416666666669</v>
      </c>
      <c r="M107" s="29">
        <f t="shared" si="17"/>
        <v>-1.3517721919005798</v>
      </c>
      <c r="N107" s="2"/>
      <c r="O107" s="26">
        <f t="shared" si="14"/>
        <v>-10.680873180873185</v>
      </c>
      <c r="P107" s="26">
        <f>I107+M107</f>
        <v>-3.166345483649935</v>
      </c>
      <c r="R107" s="19">
        <f t="shared" si="15"/>
        <v>0.5</v>
      </c>
      <c r="S107" s="19">
        <f t="shared" si="16"/>
        <v>0.5</v>
      </c>
      <c r="T107" s="21"/>
      <c r="U107" s="26">
        <f>SUMPRODUCT(R106:S106, O107:P107)</f>
        <v>-6.9236093322615595</v>
      </c>
      <c r="V107" s="26">
        <f t="shared" si="9"/>
        <v>114.78548945556715</v>
      </c>
      <c r="X107" s="36">
        <f>Y106*(1+ H107%+K107)</f>
        <v>55.075941471970985</v>
      </c>
      <c r="Y107" s="37">
        <f t="shared" si="7"/>
        <v>57.392744727783523</v>
      </c>
      <c r="Z107" s="36">
        <f>AA106*(1 + I107% + M107%)</f>
        <v>59.709547983596067</v>
      </c>
      <c r="AA107" s="37">
        <f t="shared" si="10"/>
        <v>57.392744727783523</v>
      </c>
      <c r="AB107" s="40">
        <f t="shared" si="8"/>
        <v>114.78548945556705</v>
      </c>
      <c r="AE107" s="2">
        <f>100*C107/C$65</f>
        <v>30.279270548850317</v>
      </c>
      <c r="AF107" s="2">
        <f>100*E107/E$65 + AF106*F106%*(B107-B106)/360</f>
        <v>176.10403543528</v>
      </c>
    </row>
    <row r="108" spans="2:32">
      <c r="B108" s="13">
        <v>36007</v>
      </c>
      <c r="C108" s="14">
        <v>39.51</v>
      </c>
      <c r="D108" s="14"/>
      <c r="E108" s="15">
        <v>1236</v>
      </c>
      <c r="F108" s="14">
        <v>5.65625</v>
      </c>
      <c r="H108" s="17">
        <f t="shared" si="11"/>
        <v>14.95490253127727</v>
      </c>
      <c r="I108" s="17">
        <f t="shared" si="12"/>
        <v>-10.771007796708055</v>
      </c>
      <c r="K108" s="26">
        <v>0</v>
      </c>
      <c r="L108" s="29">
        <f t="shared" si="13"/>
        <v>0.47168000000000004</v>
      </c>
      <c r="M108" s="29">
        <f t="shared" si="17"/>
        <v>-10.35013248628357</v>
      </c>
      <c r="N108" s="2"/>
      <c r="O108" s="26">
        <f t="shared" si="14"/>
        <v>14.95490253127727</v>
      </c>
      <c r="P108" s="26">
        <f>I108+M108</f>
        <v>-21.121140282991625</v>
      </c>
      <c r="R108" s="19">
        <f t="shared" si="15"/>
        <v>0.5</v>
      </c>
      <c r="S108" s="19">
        <f t="shared" si="16"/>
        <v>0.5</v>
      </c>
      <c r="T108" s="21"/>
      <c r="U108" s="26">
        <f>SUMPRODUCT(R107:S107, O108:P108)</f>
        <v>-3.0831188758571777</v>
      </c>
      <c r="V108" s="26">
        <f t="shared" si="9"/>
        <v>111.2465163634175</v>
      </c>
      <c r="X108" s="36">
        <f>Y107*(1+ H108%+K108)</f>
        <v>65.975773761848316</v>
      </c>
      <c r="Y108" s="37">
        <f t="shared" si="7"/>
        <v>55.6232581817087</v>
      </c>
      <c r="Z108" s="36">
        <f>AA107*(1 + I108% + M108%)</f>
        <v>45.270742601569083</v>
      </c>
      <c r="AA108" s="37">
        <f t="shared" si="10"/>
        <v>55.6232581817087</v>
      </c>
      <c r="AB108" s="40">
        <f t="shared" si="8"/>
        <v>111.2465163634174</v>
      </c>
      <c r="AE108" s="2">
        <f>100*C108/C$65</f>
        <v>34.807505946612629</v>
      </c>
      <c r="AF108" s="2">
        <f>100*E108/E$65 + AF107*F107%*(B108-B107)/360</f>
        <v>157.21507200770341</v>
      </c>
    </row>
    <row r="109" spans="2:32">
      <c r="B109" s="13">
        <v>36038</v>
      </c>
      <c r="C109" s="14">
        <v>35.549999999999997</v>
      </c>
      <c r="D109" s="14"/>
      <c r="E109" s="15">
        <v>1331.8</v>
      </c>
      <c r="F109" s="14">
        <v>5.6445299999999996</v>
      </c>
      <c r="H109" s="17">
        <f t="shared" si="11"/>
        <v>-10.022779043280183</v>
      </c>
      <c r="I109" s="17">
        <f t="shared" si="12"/>
        <v>7.7508090614886616</v>
      </c>
      <c r="K109" s="26">
        <v>0</v>
      </c>
      <c r="L109" s="29">
        <f t="shared" si="13"/>
        <v>0.47135416666666669</v>
      </c>
      <c r="M109" s="29">
        <f t="shared" si="17"/>
        <v>8.2586969896170324</v>
      </c>
      <c r="N109" s="2"/>
      <c r="O109" s="26">
        <f t="shared" si="14"/>
        <v>-10.022779043280183</v>
      </c>
      <c r="P109" s="26">
        <f>I109+M109</f>
        <v>16.009506051105696</v>
      </c>
      <c r="R109" s="19">
        <f t="shared" si="15"/>
        <v>0.5</v>
      </c>
      <c r="S109" s="19">
        <f t="shared" si="16"/>
        <v>0.5</v>
      </c>
      <c r="T109" s="21"/>
      <c r="U109" s="26">
        <f>SUMPRODUCT(R108:S108, O109:P109)</f>
        <v>2.9933635039127564</v>
      </c>
      <c r="V109" s="26">
        <f t="shared" si="9"/>
        <v>114.57652898361437</v>
      </c>
      <c r="X109" s="36">
        <f>Y108*(1+ H109%+K109)</f>
        <v>50.048261917482769</v>
      </c>
      <c r="Y109" s="37">
        <f t="shared" si="7"/>
        <v>57.288264491807126</v>
      </c>
      <c r="Z109" s="36">
        <f>AA108*(1 + I109% + M109%)</f>
        <v>64.528267066131491</v>
      </c>
      <c r="AA109" s="37">
        <f t="shared" si="10"/>
        <v>57.288264491807126</v>
      </c>
      <c r="AB109" s="40">
        <f t="shared" si="8"/>
        <v>114.57652898361425</v>
      </c>
      <c r="AE109" s="2">
        <f>100*C109/C$65</f>
        <v>31.318826535107032</v>
      </c>
      <c r="AF109" s="2">
        <f>100*E109/E$65 + AF108*F108%*(B109-B108)/360</f>
        <v>169.24138944279986</v>
      </c>
    </row>
    <row r="110" spans="2:32">
      <c r="B110" s="13">
        <v>36068</v>
      </c>
      <c r="C110" s="14">
        <v>35.450000000000003</v>
      </c>
      <c r="D110" s="14"/>
      <c r="E110" s="15">
        <v>1373.6</v>
      </c>
      <c r="F110" s="14">
        <v>5.375</v>
      </c>
      <c r="H110" s="17">
        <f t="shared" si="11"/>
        <v>-0.28129395218001729</v>
      </c>
      <c r="I110" s="17">
        <f t="shared" si="12"/>
        <v>3.1386094008109211</v>
      </c>
      <c r="K110" s="26">
        <v>0</v>
      </c>
      <c r="L110" s="29">
        <f t="shared" si="13"/>
        <v>0.47037749999999995</v>
      </c>
      <c r="M110" s="29">
        <f t="shared" si="17"/>
        <v>3.6237502132452359</v>
      </c>
      <c r="N110" s="2"/>
      <c r="O110" s="26">
        <f t="shared" si="14"/>
        <v>-0.28129395218001729</v>
      </c>
      <c r="P110" s="26">
        <f>I110+M110</f>
        <v>6.762359614056157</v>
      </c>
      <c r="R110" s="19">
        <f t="shared" si="15"/>
        <v>0.5</v>
      </c>
      <c r="S110" s="19">
        <f t="shared" si="16"/>
        <v>0.5</v>
      </c>
      <c r="T110" s="21"/>
      <c r="U110" s="26">
        <f>SUMPRODUCT(R109:S109, O110:P110)</f>
        <v>3.2405328309380699</v>
      </c>
      <c r="V110" s="26">
        <f t="shared" si="9"/>
        <v>118.28941902187768</v>
      </c>
      <c r="X110" s="36">
        <f>Y109*(1+ H110%+K110)</f>
        <v>57.127116068482778</v>
      </c>
      <c r="Y110" s="37">
        <f t="shared" si="7"/>
        <v>59.144709510938767</v>
      </c>
      <c r="Z110" s="36">
        <f>AA109*(1 + I110% + M110%)</f>
        <v>61.162302953394764</v>
      </c>
      <c r="AA110" s="37">
        <f t="shared" si="10"/>
        <v>59.144709510938767</v>
      </c>
      <c r="AB110" s="40">
        <f t="shared" si="8"/>
        <v>118.28941902187753</v>
      </c>
      <c r="AE110" s="2">
        <f>100*C110/C$65</f>
        <v>31.230728570170033</v>
      </c>
      <c r="AF110" s="2">
        <f>100*E110/E$65 + AF109*F109%*(B110-B109)/360</f>
        <v>174.55951427684136</v>
      </c>
    </row>
    <row r="111" spans="2:32">
      <c r="B111" s="13">
        <v>36099</v>
      </c>
      <c r="C111" s="14">
        <v>47.61</v>
      </c>
      <c r="D111" s="14"/>
      <c r="E111" s="15">
        <v>1313.8</v>
      </c>
      <c r="F111" s="14">
        <v>5.2387499999999996</v>
      </c>
      <c r="H111" s="17">
        <f t="shared" si="11"/>
        <v>34.301833568406195</v>
      </c>
      <c r="I111" s="17">
        <f t="shared" si="12"/>
        <v>-4.3535235876528748</v>
      </c>
      <c r="K111" s="26">
        <v>0</v>
      </c>
      <c r="L111" s="29">
        <f t="shared" si="13"/>
        <v>0.44791666666666669</v>
      </c>
      <c r="M111" s="29">
        <f t="shared" si="17"/>
        <v>-3.9251070787225784</v>
      </c>
      <c r="N111" s="2"/>
      <c r="O111" s="26">
        <f t="shared" si="14"/>
        <v>34.301833568406195</v>
      </c>
      <c r="P111" s="26">
        <f>I111+M111</f>
        <v>-8.2786306663754523</v>
      </c>
      <c r="R111" s="19">
        <f t="shared" si="15"/>
        <v>0.5</v>
      </c>
      <c r="S111" s="19">
        <f t="shared" si="16"/>
        <v>0.5</v>
      </c>
      <c r="T111" s="21"/>
      <c r="U111" s="26">
        <f>SUMPRODUCT(R110:S110, O111:P111)</f>
        <v>13.011601451015371</v>
      </c>
      <c r="V111" s="26">
        <f t="shared" si="9"/>
        <v>133.68076678372597</v>
      </c>
      <c r="X111" s="36">
        <f>Y110*(1+ H111%+K111)</f>
        <v>79.432429331898291</v>
      </c>
      <c r="Y111" s="37">
        <f t="shared" si="7"/>
        <v>66.8403833918629</v>
      </c>
      <c r="Z111" s="36">
        <f>AA110*(1 + I111% + M111%)</f>
        <v>54.24833745182751</v>
      </c>
      <c r="AA111" s="37">
        <f t="shared" si="10"/>
        <v>66.8403833918629</v>
      </c>
      <c r="AB111" s="40">
        <f t="shared" si="8"/>
        <v>133.6807667837258</v>
      </c>
      <c r="AE111" s="2">
        <f>100*C111/C$65</f>
        <v>41.943441106510434</v>
      </c>
      <c r="AF111" s="2">
        <f>100*E111/E$65 + AF110*F110%*(B111-B110)/360</f>
        <v>167.00655233860329</v>
      </c>
    </row>
    <row r="112" spans="2:32">
      <c r="B112" s="13">
        <v>36129</v>
      </c>
      <c r="C112" s="14">
        <v>51.93</v>
      </c>
      <c r="D112" s="14"/>
      <c r="E112" s="15">
        <v>1243.7</v>
      </c>
      <c r="F112" s="14">
        <v>5.6206300000000002</v>
      </c>
      <c r="H112" s="17">
        <f t="shared" si="11"/>
        <v>9.0737240075614345</v>
      </c>
      <c r="I112" s="17">
        <f t="shared" si="12"/>
        <v>-5.3356675293042999</v>
      </c>
      <c r="K112" s="26">
        <v>0</v>
      </c>
      <c r="L112" s="29">
        <f t="shared" si="13"/>
        <v>0.43656249999999996</v>
      </c>
      <c r="M112" s="29">
        <f t="shared" si="17"/>
        <v>-4.9223985528619281</v>
      </c>
      <c r="N112" s="2"/>
      <c r="O112" s="26">
        <f t="shared" si="14"/>
        <v>9.0737240075614345</v>
      </c>
      <c r="P112" s="26">
        <f>I112+M112</f>
        <v>-10.258066082166227</v>
      </c>
      <c r="R112" s="19">
        <f t="shared" si="15"/>
        <v>0.5</v>
      </c>
      <c r="S112" s="19">
        <f t="shared" si="16"/>
        <v>0.5</v>
      </c>
      <c r="T112" s="21"/>
      <c r="U112" s="26">
        <f>SUMPRODUCT(R111:S111, O112:P112)</f>
        <v>-0.59217103730239629</v>
      </c>
      <c r="V112" s="26">
        <f t="shared" si="9"/>
        <v>132.88914800038899</v>
      </c>
      <c r="X112" s="36">
        <f>Y111*(1+ H112%+K112)</f>
        <v>72.905295306436471</v>
      </c>
      <c r="Y112" s="37">
        <f t="shared" si="7"/>
        <v>66.444574000194407</v>
      </c>
      <c r="Z112" s="36">
        <f>AA111*(1 + I112% + M112%)</f>
        <v>59.983852693952343</v>
      </c>
      <c r="AA112" s="37">
        <f t="shared" si="10"/>
        <v>66.444574000194407</v>
      </c>
      <c r="AB112" s="40">
        <f t="shared" si="8"/>
        <v>132.88914800038881</v>
      </c>
      <c r="AE112" s="2">
        <f>100*C112/C$65</f>
        <v>45.749273191789264</v>
      </c>
      <c r="AF112" s="2">
        <f>100*E112/E$65 + AF111*F111%*(B112-B111)/360</f>
        <v>158.05989126911078</v>
      </c>
    </row>
    <row r="113" spans="2:32">
      <c r="B113" s="13">
        <v>36157</v>
      </c>
      <c r="C113" s="14">
        <v>64.94</v>
      </c>
      <c r="D113" s="14"/>
      <c r="E113" s="15">
        <v>1207</v>
      </c>
      <c r="F113" s="14">
        <v>5.6287500000000001</v>
      </c>
      <c r="H113" s="17">
        <f t="shared" si="11"/>
        <v>25.052955902175999</v>
      </c>
      <c r="I113" s="17">
        <f t="shared" si="12"/>
        <v>-2.9508723968802775</v>
      </c>
      <c r="K113" s="26">
        <v>0</v>
      </c>
      <c r="L113" s="29">
        <f t="shared" si="13"/>
        <v>0.46838583333333333</v>
      </c>
      <c r="M113" s="29">
        <f t="shared" si="17"/>
        <v>-2.4963080318136766</v>
      </c>
      <c r="N113" s="2"/>
      <c r="O113" s="26">
        <f t="shared" si="14"/>
        <v>25.052955902175999</v>
      </c>
      <c r="P113" s="26">
        <f>I113+M113</f>
        <v>-5.4471804286939545</v>
      </c>
      <c r="R113" s="19">
        <f t="shared" si="15"/>
        <v>0.5</v>
      </c>
      <c r="S113" s="19">
        <f t="shared" si="16"/>
        <v>0.5</v>
      </c>
      <c r="T113" s="21"/>
      <c r="U113" s="26">
        <f>SUMPRODUCT(R112:S112, O113:P113)</f>
        <v>9.8028877367410221</v>
      </c>
      <c r="V113" s="26">
        <f t="shared" si="9"/>
        <v>145.91612199317876</v>
      </c>
      <c r="X113" s="36">
        <f>Y112*(1+ H113%+K113)</f>
        <v>83.090903823851818</v>
      </c>
      <c r="Y113" s="37">
        <f t="shared" si="7"/>
        <v>72.958060996589282</v>
      </c>
      <c r="Z113" s="36">
        <f>AA112*(1 + I113% + M113%)</f>
        <v>62.825218169326746</v>
      </c>
      <c r="AA113" s="37">
        <f t="shared" si="10"/>
        <v>72.958060996589282</v>
      </c>
      <c r="AB113" s="40">
        <f t="shared" si="8"/>
        <v>145.91612199317856</v>
      </c>
      <c r="AE113" s="2">
        <f>100*C113/C$65</f>
        <v>57.210818430094264</v>
      </c>
      <c r="AF113" s="2">
        <f>100*E113/E$65 + AF112*F112%*(B113-B112)/360</f>
        <v>153.37914683930489</v>
      </c>
    </row>
    <row r="114" spans="2:32">
      <c r="B114" s="13">
        <v>36189</v>
      </c>
      <c r="C114" s="14">
        <v>65.72</v>
      </c>
      <c r="D114" s="14"/>
      <c r="E114" s="15">
        <v>1175.0999999999999</v>
      </c>
      <c r="F114" s="14">
        <v>4.9390599999999996</v>
      </c>
      <c r="H114" s="17">
        <f t="shared" si="11"/>
        <v>1.2011087157375977</v>
      </c>
      <c r="I114" s="17">
        <f t="shared" si="12"/>
        <v>-2.6429163214581664</v>
      </c>
      <c r="K114" s="26">
        <v>0</v>
      </c>
      <c r="L114" s="29">
        <f t="shared" si="13"/>
        <v>0.46906249999999999</v>
      </c>
      <c r="M114" s="29">
        <f t="shared" si="17"/>
        <v>-2.1862507508285001</v>
      </c>
      <c r="N114" s="2"/>
      <c r="O114" s="26">
        <f t="shared" si="14"/>
        <v>1.2011087157375977</v>
      </c>
      <c r="P114" s="26">
        <f>I114+M114</f>
        <v>-4.8291670722866664</v>
      </c>
      <c r="R114" s="19">
        <f t="shared" si="15"/>
        <v>0.5</v>
      </c>
      <c r="S114" s="19">
        <f t="shared" si="16"/>
        <v>0.5</v>
      </c>
      <c r="T114" s="21"/>
      <c r="U114" s="26">
        <f>SUMPRODUCT(R113:S113, O114:P114)</f>
        <v>-1.8140291782745344</v>
      </c>
      <c r="V114" s="26">
        <f t="shared" si="9"/>
        <v>143.26916096441585</v>
      </c>
      <c r="X114" s="36">
        <f>Y113*(1+ H114%+K114)</f>
        <v>73.834366626052471</v>
      </c>
      <c r="Y114" s="37">
        <f t="shared" si="7"/>
        <v>71.634580482207824</v>
      </c>
      <c r="Z114" s="36">
        <f>AA113*(1 + I114% + M114%)</f>
        <v>69.434794338363176</v>
      </c>
      <c r="AA114" s="37">
        <f t="shared" si="10"/>
        <v>71.634580482207824</v>
      </c>
      <c r="AB114" s="40">
        <f t="shared" si="8"/>
        <v>143.26916096441565</v>
      </c>
      <c r="AE114" s="2">
        <f>100*C114/C$65</f>
        <v>57.89798255660294</v>
      </c>
      <c r="AF114" s="2">
        <f>100*E114/E$65 + AF113*F113%*(B114-B113)/360</f>
        <v>149.42015842116919</v>
      </c>
    </row>
    <row r="115" spans="2:32">
      <c r="B115" s="13">
        <v>36217</v>
      </c>
      <c r="C115" s="14">
        <v>60.28</v>
      </c>
      <c r="D115" s="14"/>
      <c r="E115" s="15">
        <v>1221.7</v>
      </c>
      <c r="F115" s="14">
        <v>4.9625000000000004</v>
      </c>
      <c r="H115" s="17">
        <f t="shared" si="11"/>
        <v>-8.2775410833840546</v>
      </c>
      <c r="I115" s="17">
        <f t="shared" si="12"/>
        <v>3.9656199472385412</v>
      </c>
      <c r="K115" s="26">
        <v>0</v>
      </c>
      <c r="L115" s="29">
        <f t="shared" si="13"/>
        <v>0.41158833333333328</v>
      </c>
      <c r="M115" s="29">
        <f t="shared" si="17"/>
        <v>4.3935303096190426</v>
      </c>
      <c r="N115" s="2"/>
      <c r="O115" s="26">
        <f t="shared" si="14"/>
        <v>-8.2775410833840546</v>
      </c>
      <c r="P115" s="26">
        <f>I115+M115</f>
        <v>8.3591502568575837</v>
      </c>
      <c r="R115" s="19">
        <f t="shared" si="15"/>
        <v>0.5</v>
      </c>
      <c r="S115" s="19">
        <f t="shared" si="16"/>
        <v>0.5</v>
      </c>
      <c r="T115" s="21"/>
      <c r="U115" s="26">
        <f>SUMPRODUCT(R114:S114, O115:P115)</f>
        <v>4.080458673676457E-2</v>
      </c>
      <c r="V115" s="26">
        <f t="shared" si="9"/>
        <v>143.3276213534686</v>
      </c>
      <c r="X115" s="36">
        <f>Y114*(1+ H115%+K115)</f>
        <v>65.704998652883262</v>
      </c>
      <c r="Y115" s="37">
        <f t="shared" si="7"/>
        <v>71.663810676734215</v>
      </c>
      <c r="Z115" s="36">
        <f>AA114*(1 + I115% + M115%)</f>
        <v>77.622622700585154</v>
      </c>
      <c r="AA115" s="37">
        <f t="shared" si="10"/>
        <v>71.663810676734215</v>
      </c>
      <c r="AB115" s="40">
        <f t="shared" si="8"/>
        <v>143.32762135346843</v>
      </c>
      <c r="AE115" s="2">
        <f>100*C115/C$65</f>
        <v>53.105453264029599</v>
      </c>
      <c r="AF115" s="2">
        <f>100*E115/E$65 + AF114*F114%*(B115-B114)/360</f>
        <v>155.121750796101</v>
      </c>
    </row>
    <row r="116" spans="2:32">
      <c r="B116" s="13">
        <v>36250</v>
      </c>
      <c r="C116" s="14">
        <v>71.84</v>
      </c>
      <c r="D116" s="14"/>
      <c r="E116" s="15">
        <v>1224.7</v>
      </c>
      <c r="F116" s="14">
        <v>4.9371900000000002</v>
      </c>
      <c r="H116" s="17">
        <f t="shared" si="11"/>
        <v>19.177173191771747</v>
      </c>
      <c r="I116" s="17">
        <f t="shared" si="12"/>
        <v>0.24555946631743542</v>
      </c>
      <c r="K116" s="26">
        <v>0</v>
      </c>
      <c r="L116" s="29">
        <f t="shared" si="13"/>
        <v>0.4135416666666667</v>
      </c>
      <c r="M116" s="29">
        <f t="shared" si="17"/>
        <v>0.66011662369378499</v>
      </c>
      <c r="N116" s="2"/>
      <c r="O116" s="26">
        <f t="shared" si="14"/>
        <v>19.177173191771747</v>
      </c>
      <c r="P116" s="26">
        <f>I116+M116</f>
        <v>0.9056760900112204</v>
      </c>
      <c r="R116" s="19">
        <f t="shared" si="15"/>
        <v>0.5</v>
      </c>
      <c r="S116" s="19">
        <f t="shared" si="16"/>
        <v>0.5</v>
      </c>
      <c r="T116" s="21"/>
      <c r="U116" s="26">
        <f>SUMPRODUCT(R115:S115, O116:P116)</f>
        <v>10.041424640891483</v>
      </c>
      <c r="V116" s="26">
        <f t="shared" si="9"/>
        <v>157.71975644125945</v>
      </c>
      <c r="X116" s="36">
        <f>Y115*(1+ H116%+K116)</f>
        <v>85.406903766034944</v>
      </c>
      <c r="Y116" s="37">
        <f t="shared" si="7"/>
        <v>78.859878220629625</v>
      </c>
      <c r="Z116" s="36">
        <f>AA115*(1 + I116% + M116%)</f>
        <v>72.312852675224306</v>
      </c>
      <c r="AA116" s="37">
        <f t="shared" si="10"/>
        <v>78.859878220629625</v>
      </c>
      <c r="AB116" s="40">
        <f t="shared" si="8"/>
        <v>157.71975644125925</v>
      </c>
      <c r="AE116" s="2">
        <f>100*C116/C$65</f>
        <v>63.289578010747952</v>
      </c>
      <c r="AF116" s="2">
        <f>100*E116/E$65 + AF115*F115%*(B116-B115)/360</f>
        <v>155.63290360803666</v>
      </c>
    </row>
    <row r="117" spans="2:32">
      <c r="B117" s="13">
        <v>36280</v>
      </c>
      <c r="C117" s="14">
        <v>87.15</v>
      </c>
      <c r="D117" s="14"/>
      <c r="E117" s="15">
        <v>1176.4000000000001</v>
      </c>
      <c r="F117" s="14">
        <v>4.9024999999999999</v>
      </c>
      <c r="H117" s="17">
        <f t="shared" si="11"/>
        <v>21.311247216035632</v>
      </c>
      <c r="I117" s="17">
        <f t="shared" si="12"/>
        <v>-3.9438229770555999</v>
      </c>
      <c r="K117" s="26">
        <v>0</v>
      </c>
      <c r="L117" s="29">
        <f t="shared" si="13"/>
        <v>0.41143250000000003</v>
      </c>
      <c r="M117" s="29">
        <f t="shared" si="17"/>
        <v>-3.5486166465256819</v>
      </c>
      <c r="N117" s="2"/>
      <c r="O117" s="26">
        <f t="shared" si="14"/>
        <v>21.311247216035632</v>
      </c>
      <c r="P117" s="26">
        <f>I117+M117</f>
        <v>-7.4924396235812818</v>
      </c>
      <c r="R117" s="19">
        <f t="shared" si="15"/>
        <v>0.5</v>
      </c>
      <c r="S117" s="19">
        <f t="shared" si="16"/>
        <v>0.5</v>
      </c>
      <c r="T117" s="21"/>
      <c r="U117" s="26">
        <f>SUMPRODUCT(R116:S116, O117:P117)</f>
        <v>6.909403796227175</v>
      </c>
      <c r="V117" s="26">
        <f t="shared" si="9"/>
        <v>168.61725128021209</v>
      </c>
      <c r="X117" s="36">
        <f>Y116*(1+ H117%+K117)</f>
        <v>95.665901822492643</v>
      </c>
      <c r="Y117" s="37">
        <f t="shared" si="7"/>
        <v>84.30862564010593</v>
      </c>
      <c r="Z117" s="36">
        <f>AA116*(1 + I117% + M117%)</f>
        <v>72.951349457719232</v>
      </c>
      <c r="AA117" s="37">
        <f t="shared" si="10"/>
        <v>84.30862564010593</v>
      </c>
      <c r="AB117" s="40">
        <f t="shared" si="8"/>
        <v>168.61725128021186</v>
      </c>
      <c r="AE117" s="2">
        <f>100*C117/C$65</f>
        <v>76.777376442604179</v>
      </c>
      <c r="AF117" s="2">
        <f>100*E117/E$65 + AF116*F116%*(B117-B116)/360</f>
        <v>149.45752864721243</v>
      </c>
    </row>
    <row r="118" spans="2:32">
      <c r="B118" s="13">
        <v>36311</v>
      </c>
      <c r="C118" s="14">
        <v>85.68</v>
      </c>
      <c r="D118" s="14"/>
      <c r="E118" s="15">
        <v>1186.3</v>
      </c>
      <c r="F118" s="14">
        <v>4.9436999999999998</v>
      </c>
      <c r="H118" s="17">
        <f t="shared" si="11"/>
        <v>-1.6867469879518038</v>
      </c>
      <c r="I118" s="17">
        <f t="shared" si="12"/>
        <v>0.84155049302956364</v>
      </c>
      <c r="K118" s="26">
        <v>0</v>
      </c>
      <c r="L118" s="29">
        <f t="shared" si="13"/>
        <v>0.40854166666666664</v>
      </c>
      <c r="M118" s="29">
        <f t="shared" si="17"/>
        <v>1.2535302441062823</v>
      </c>
      <c r="N118" s="2"/>
      <c r="O118" s="26">
        <f t="shared" si="14"/>
        <v>-1.6867469879518038</v>
      </c>
      <c r="P118" s="26">
        <f>I118+M118</f>
        <v>2.095080737135846</v>
      </c>
      <c r="R118" s="19">
        <f t="shared" si="15"/>
        <v>0.5</v>
      </c>
      <c r="S118" s="19">
        <f t="shared" si="16"/>
        <v>0.5</v>
      </c>
      <c r="T118" s="21"/>
      <c r="U118" s="26">
        <f>SUMPRODUCT(R117:S117, O118:P118)</f>
        <v>0.2041668745920211</v>
      </c>
      <c r="V118" s="26">
        <f t="shared" si="9"/>
        <v>168.96151185217386</v>
      </c>
      <c r="X118" s="36">
        <f>Y117*(1+ H118%+K118)</f>
        <v>82.886552436537883</v>
      </c>
      <c r="Y118" s="37">
        <f t="shared" si="7"/>
        <v>84.480755926086829</v>
      </c>
      <c r="Z118" s="36">
        <f>AA117*(1 + I118% + M118%)</f>
        <v>86.07495941563576</v>
      </c>
      <c r="AA118" s="37">
        <f t="shared" si="10"/>
        <v>84.480755926086829</v>
      </c>
      <c r="AB118" s="40">
        <f t="shared" si="8"/>
        <v>168.96151185217366</v>
      </c>
      <c r="AE118" s="2">
        <f>100*C118/C$65</f>
        <v>75.482336358030125</v>
      </c>
      <c r="AF118" s="2">
        <f>100*E118/E$65 + AF117*F117%*(B118-B117)/360</f>
        <v>150.70052570536106</v>
      </c>
    </row>
    <row r="119" spans="2:32">
      <c r="B119" s="13">
        <v>36341</v>
      </c>
      <c r="C119" s="14">
        <v>105.47</v>
      </c>
      <c r="D119" s="14"/>
      <c r="E119" s="15">
        <v>1155.9000000000001</v>
      </c>
      <c r="F119" s="14">
        <v>5.2362500000000001</v>
      </c>
      <c r="H119" s="17">
        <f t="shared" si="11"/>
        <v>23.097572362278228</v>
      </c>
      <c r="I119" s="17">
        <f t="shared" si="12"/>
        <v>-2.5625895641911756</v>
      </c>
      <c r="K119" s="26">
        <v>0</v>
      </c>
      <c r="L119" s="29">
        <f t="shared" si="13"/>
        <v>0.41197499999999998</v>
      </c>
      <c r="M119" s="29">
        <f t="shared" si="17"/>
        <v>-2.1611717925482443</v>
      </c>
      <c r="N119" s="2"/>
      <c r="O119" s="26">
        <f t="shared" si="14"/>
        <v>23.097572362278228</v>
      </c>
      <c r="P119" s="26">
        <f>I119+M119</f>
        <v>-4.7237613567394199</v>
      </c>
      <c r="R119" s="19">
        <f t="shared" si="15"/>
        <v>0.5</v>
      </c>
      <c r="S119" s="19">
        <f t="shared" si="16"/>
        <v>0.5</v>
      </c>
      <c r="T119" s="21"/>
      <c r="U119" s="26">
        <f>SUMPRODUCT(R118:S118, O119:P119)</f>
        <v>9.1869055027694042</v>
      </c>
      <c r="V119" s="26">
        <f t="shared" si="9"/>
        <v>184.48384628208359</v>
      </c>
      <c r="X119" s="36">
        <f>Y118*(1+ H119%+K119)</f>
        <v>103.99375965831439</v>
      </c>
      <c r="Y119" s="37">
        <f t="shared" si="7"/>
        <v>92.241923141041696</v>
      </c>
      <c r="Z119" s="36">
        <f>AA118*(1 + I119% + M119%)</f>
        <v>80.490086623768988</v>
      </c>
      <c r="AA119" s="37">
        <f t="shared" si="10"/>
        <v>92.241923141041696</v>
      </c>
      <c r="AB119" s="40">
        <f t="shared" si="8"/>
        <v>184.48384628208339</v>
      </c>
      <c r="AE119" s="2">
        <f>100*C119/C$65</f>
        <v>92.916923619064391</v>
      </c>
      <c r="AF119" s="2">
        <f>100*E119/E$65 + AF118*F118%*(B119-B118)/360</f>
        <v>146.84475740918074</v>
      </c>
    </row>
    <row r="120" spans="2:32">
      <c r="B120" s="13">
        <v>36371</v>
      </c>
      <c r="C120" s="14">
        <v>116.14</v>
      </c>
      <c r="D120" s="14"/>
      <c r="E120" s="15">
        <v>1201.0999999999999</v>
      </c>
      <c r="F120" s="14">
        <v>5.1937499999999996</v>
      </c>
      <c r="H120" s="17">
        <f t="shared" si="11"/>
        <v>10.116620840049295</v>
      </c>
      <c r="I120" s="17">
        <f t="shared" si="12"/>
        <v>3.9103728696253892</v>
      </c>
      <c r="K120" s="26">
        <v>0</v>
      </c>
      <c r="L120" s="29">
        <f t="shared" si="13"/>
        <v>0.43635416666666665</v>
      </c>
      <c r="M120" s="29">
        <f t="shared" si="17"/>
        <v>4.3637901112408839</v>
      </c>
      <c r="N120" s="2"/>
      <c r="O120" s="26">
        <f t="shared" si="14"/>
        <v>10.116620840049295</v>
      </c>
      <c r="P120" s="26">
        <f>I120+M120</f>
        <v>8.2741629808662722</v>
      </c>
      <c r="R120" s="19">
        <f t="shared" si="15"/>
        <v>0.5</v>
      </c>
      <c r="S120" s="19">
        <f t="shared" si="16"/>
        <v>0.5</v>
      </c>
      <c r="T120" s="21"/>
      <c r="U120" s="26">
        <f>SUMPRODUCT(R119:S119, O120:P120)</f>
        <v>9.1953919104577828</v>
      </c>
      <c r="V120" s="26">
        <f t="shared" si="9"/>
        <v>201.44785895920765</v>
      </c>
      <c r="X120" s="36">
        <f>Y119*(1+ H120%+K120)</f>
        <v>101.57368876079057</v>
      </c>
      <c r="Y120" s="37">
        <f t="shared" si="7"/>
        <v>100.72392947960373</v>
      </c>
      <c r="Z120" s="36">
        <f>AA119*(1 + I120% + M120%)</f>
        <v>99.874170198416891</v>
      </c>
      <c r="AA120" s="37">
        <f t="shared" si="10"/>
        <v>100.72392947960373</v>
      </c>
      <c r="AB120" s="40">
        <f t="shared" si="8"/>
        <v>201.44785895920745</v>
      </c>
      <c r="AE120" s="2">
        <f>100*C120/C$65</f>
        <v>102.31697647784335</v>
      </c>
      <c r="AF120" s="2">
        <f>100*E120/E$65 + AF119*F119%*(B120-B119)/360</f>
        <v>152.58257219914367</v>
      </c>
    </row>
    <row r="121" spans="2:32">
      <c r="B121" s="13">
        <v>36403</v>
      </c>
      <c r="C121" s="14">
        <v>112.79</v>
      </c>
      <c r="D121" s="14"/>
      <c r="E121" s="15">
        <v>1184.9000000000001</v>
      </c>
      <c r="F121" s="14">
        <v>5.375</v>
      </c>
      <c r="H121" s="17">
        <f t="shared" si="11"/>
        <v>-2.8844498019631404</v>
      </c>
      <c r="I121" s="17">
        <f t="shared" si="12"/>
        <v>-1.3487636333360919</v>
      </c>
      <c r="K121" s="26">
        <v>0</v>
      </c>
      <c r="L121" s="29">
        <f t="shared" si="13"/>
        <v>0.43281249999999999</v>
      </c>
      <c r="M121" s="29">
        <f t="shared" si="17"/>
        <v>-0.92178875093662516</v>
      </c>
      <c r="N121" s="2"/>
      <c r="O121" s="26">
        <f t="shared" si="14"/>
        <v>-2.8844498019631404</v>
      </c>
      <c r="P121" s="26">
        <f>I121+M121</f>
        <v>-2.2705523842727171</v>
      </c>
      <c r="R121" s="19">
        <f t="shared" si="15"/>
        <v>0.5</v>
      </c>
      <c r="S121" s="19">
        <f t="shared" si="16"/>
        <v>0.5</v>
      </c>
      <c r="T121" s="21"/>
      <c r="U121" s="26">
        <f>SUMPRODUCT(R120:S120, O121:P121)</f>
        <v>-2.5775010931179287</v>
      </c>
      <c r="V121" s="26">
        <f t="shared" si="9"/>
        <v>196.25553819247142</v>
      </c>
      <c r="X121" s="36">
        <f>Y120*(1+ H121%+K121)</f>
        <v>97.818598295199806</v>
      </c>
      <c r="Y121" s="37">
        <f t="shared" si="7"/>
        <v>98.12776909623561</v>
      </c>
      <c r="Z121" s="36">
        <f>AA120*(1 + I121% + M121%)</f>
        <v>98.436939897271415</v>
      </c>
      <c r="AA121" s="37">
        <f t="shared" si="10"/>
        <v>98.12776909623561</v>
      </c>
      <c r="AB121" s="40">
        <f t="shared" si="8"/>
        <v>196.25553819247122</v>
      </c>
      <c r="AE121" s="2">
        <f>100*C121/C$65</f>
        <v>99.365694652453527</v>
      </c>
      <c r="AF121" s="2">
        <f>100*E121/E$65 + AF120*F120%*(B121-B120)/360</f>
        <v>150.59689599326563</v>
      </c>
    </row>
    <row r="122" spans="2:32">
      <c r="B122" s="13">
        <v>36433</v>
      </c>
      <c r="C122" s="14">
        <v>100.71</v>
      </c>
      <c r="D122" s="14"/>
      <c r="E122" s="15">
        <v>1218.7</v>
      </c>
      <c r="F122" s="14">
        <v>5.4</v>
      </c>
      <c r="H122" s="17">
        <f t="shared" si="11"/>
        <v>-10.710169341253673</v>
      </c>
      <c r="I122" s="17">
        <f t="shared" si="12"/>
        <v>2.8525613975862951</v>
      </c>
      <c r="K122" s="26">
        <v>0</v>
      </c>
      <c r="L122" s="29">
        <f t="shared" si="13"/>
        <v>0.44791666666666669</v>
      </c>
      <c r="M122" s="29">
        <f t="shared" si="17"/>
        <v>3.3132551621796402</v>
      </c>
      <c r="N122" s="2"/>
      <c r="O122" s="26">
        <f t="shared" si="14"/>
        <v>-10.710169341253673</v>
      </c>
      <c r="P122" s="26">
        <f>I122+M122</f>
        <v>6.1658165597659353</v>
      </c>
      <c r="R122" s="19">
        <f t="shared" si="15"/>
        <v>0.5</v>
      </c>
      <c r="S122" s="19">
        <f t="shared" si="16"/>
        <v>0.5</v>
      </c>
      <c r="T122" s="21"/>
      <c r="U122" s="26">
        <f>SUMPRODUCT(R121:S121, O122:P122)</f>
        <v>-2.2721763907438688</v>
      </c>
      <c r="V122" s="26">
        <f t="shared" si="9"/>
        <v>191.79626618813475</v>
      </c>
      <c r="X122" s="36">
        <f>Y121*(1+ H122%+K122)</f>
        <v>87.618118855234385</v>
      </c>
      <c r="Y122" s="37">
        <f t="shared" si="7"/>
        <v>95.898133094067276</v>
      </c>
      <c r="Z122" s="36">
        <f>AA121*(1 + I122% + M122%)</f>
        <v>104.17814733290018</v>
      </c>
      <c r="AA122" s="37">
        <f t="shared" si="10"/>
        <v>95.898133094067276</v>
      </c>
      <c r="AB122" s="40">
        <f t="shared" si="8"/>
        <v>191.79626618813455</v>
      </c>
      <c r="AE122" s="2">
        <f>100*C122/C$65</f>
        <v>88.723460488062727</v>
      </c>
      <c r="AF122" s="2">
        <f>100*E122/E$65 + AF121*F121%*(B122-B121)/360</f>
        <v>154.84279654097551</v>
      </c>
    </row>
    <row r="123" spans="2:32">
      <c r="B123" s="13">
        <v>36462</v>
      </c>
      <c r="C123" s="14">
        <v>100.19</v>
      </c>
      <c r="D123" s="14"/>
      <c r="E123" s="15">
        <v>1199.2</v>
      </c>
      <c r="F123" s="14">
        <v>5.4087500000000004</v>
      </c>
      <c r="H123" s="17">
        <f t="shared" si="11"/>
        <v>-0.51633402839836862</v>
      </c>
      <c r="I123" s="17">
        <f t="shared" si="12"/>
        <v>-1.6000656437187177</v>
      </c>
      <c r="K123" s="26">
        <v>0</v>
      </c>
      <c r="L123" s="29">
        <f t="shared" si="13"/>
        <v>0.45</v>
      </c>
      <c r="M123" s="29">
        <f t="shared" si="17"/>
        <v>-1.1572659391154594</v>
      </c>
      <c r="N123" s="2"/>
      <c r="O123" s="26">
        <f t="shared" si="14"/>
        <v>-0.51633402839836862</v>
      </c>
      <c r="P123" s="26">
        <f>I123+M123</f>
        <v>-2.7573315828341771</v>
      </c>
      <c r="R123" s="19">
        <f t="shared" si="15"/>
        <v>0.5</v>
      </c>
      <c r="S123" s="19">
        <f t="shared" si="16"/>
        <v>0.5</v>
      </c>
      <c r="T123" s="21"/>
      <c r="U123" s="26">
        <f>SUMPRODUCT(R122:S122, O123:P123)</f>
        <v>-1.6368328056162729</v>
      </c>
      <c r="V123" s="26">
        <f t="shared" si="9"/>
        <v>188.65688198322025</v>
      </c>
      <c r="X123" s="36">
        <f>Y122*(1+ H123%+K123)</f>
        <v>95.402978400303851</v>
      </c>
      <c r="Y123" s="37">
        <f t="shared" si="7"/>
        <v>94.328440991610023</v>
      </c>
      <c r="Z123" s="36">
        <f>AA122*(1 + I123% + M123%)</f>
        <v>93.253903582916209</v>
      </c>
      <c r="AA123" s="37">
        <f t="shared" si="10"/>
        <v>94.328440991610023</v>
      </c>
      <c r="AB123" s="40">
        <f t="shared" si="8"/>
        <v>188.65688198322005</v>
      </c>
      <c r="AE123" s="2">
        <f>100*C123/C$65</f>
        <v>88.265351070390267</v>
      </c>
      <c r="AF123" s="2">
        <f>100*E123/E$65 + AF122*F122%*(B123-B122)/360</f>
        <v>152.37502094041182</v>
      </c>
    </row>
    <row r="124" spans="2:32">
      <c r="B124" s="13">
        <v>36494</v>
      </c>
      <c r="C124" s="14">
        <v>123.59</v>
      </c>
      <c r="D124" s="14"/>
      <c r="E124" s="15">
        <v>1157.5</v>
      </c>
      <c r="F124" s="14">
        <v>6.4824999999999999</v>
      </c>
      <c r="H124" s="17">
        <f t="shared" si="11"/>
        <v>23.35562431380378</v>
      </c>
      <c r="I124" s="17">
        <f t="shared" si="12"/>
        <v>-3.4773182121414337</v>
      </c>
      <c r="K124" s="26">
        <v>0</v>
      </c>
      <c r="L124" s="29">
        <f t="shared" si="13"/>
        <v>0.45072916666666668</v>
      </c>
      <c r="M124" s="29">
        <f t="shared" si="17"/>
        <v>-3.0422623328747012</v>
      </c>
      <c r="N124" s="2"/>
      <c r="O124" s="26">
        <f t="shared" si="14"/>
        <v>23.35562431380378</v>
      </c>
      <c r="P124" s="26">
        <f>I124+M124</f>
        <v>-6.5195805450161348</v>
      </c>
      <c r="R124" s="19">
        <f t="shared" si="15"/>
        <v>0.5</v>
      </c>
      <c r="S124" s="19">
        <f t="shared" si="16"/>
        <v>0.5</v>
      </c>
      <c r="T124" s="21"/>
      <c r="U124" s="26">
        <f>SUMPRODUCT(R123:S123, O124:P124)</f>
        <v>8.4180218843938235</v>
      </c>
      <c r="V124" s="26">
        <f t="shared" si="9"/>
        <v>204.53805959498274</v>
      </c>
      <c r="X124" s="36">
        <f>Y123*(1+ H124%+K124)</f>
        <v>116.35943729067854</v>
      </c>
      <c r="Y124" s="37">
        <f t="shared" si="7"/>
        <v>102.26902979749127</v>
      </c>
      <c r="Z124" s="36">
        <f>AA123*(1 + I124% + M124%)</f>
        <v>88.178622304303985</v>
      </c>
      <c r="AA124" s="37">
        <f t="shared" si="10"/>
        <v>102.26902979749127</v>
      </c>
      <c r="AB124" s="40">
        <f t="shared" si="8"/>
        <v>204.53805959498254</v>
      </c>
      <c r="AE124" s="2">
        <f>100*C124/C$65</f>
        <v>108.88027486565061</v>
      </c>
      <c r="AF124" s="2">
        <f>100*E124/E$65 + AF123*F123%*(B124-B123)/360</f>
        <v>147.1588977000338</v>
      </c>
    </row>
    <row r="125" spans="2:32">
      <c r="B125" s="13">
        <v>36522</v>
      </c>
      <c r="C125" s="14">
        <v>130.02000000000001</v>
      </c>
      <c r="D125" s="14"/>
      <c r="E125" s="15">
        <v>1133.2</v>
      </c>
      <c r="F125" s="14">
        <v>6.49</v>
      </c>
      <c r="H125" s="17">
        <f t="shared" si="11"/>
        <v>5.2026863014807079</v>
      </c>
      <c r="I125" s="17">
        <f t="shared" si="12"/>
        <v>-2.0993520518358455</v>
      </c>
      <c r="K125" s="26">
        <v>0</v>
      </c>
      <c r="L125" s="29">
        <f t="shared" si="13"/>
        <v>0.54020833333333329</v>
      </c>
      <c r="M125" s="29">
        <f t="shared" si="17"/>
        <v>-1.5704845932325462</v>
      </c>
      <c r="N125" s="2"/>
      <c r="O125" s="26">
        <f t="shared" si="14"/>
        <v>5.2026863014807079</v>
      </c>
      <c r="P125" s="26">
        <f>I125+M125</f>
        <v>-3.6698366450683917</v>
      </c>
      <c r="R125" s="19">
        <f t="shared" si="15"/>
        <v>0.5</v>
      </c>
      <c r="S125" s="19">
        <f t="shared" si="16"/>
        <v>0.5</v>
      </c>
      <c r="T125" s="21"/>
      <c r="U125" s="26">
        <f>SUMPRODUCT(R124:S124, O125:P125)</f>
        <v>0.76642482820615809</v>
      </c>
      <c r="V125" s="26">
        <f t="shared" si="9"/>
        <v>206.10569006684983</v>
      </c>
      <c r="X125" s="36">
        <f>Y124*(1+ H125%+K125)</f>
        <v>107.58976660142257</v>
      </c>
      <c r="Y125" s="37">
        <f t="shared" si="7"/>
        <v>103.0528450334248</v>
      </c>
      <c r="Z125" s="36">
        <f>AA124*(1 + I125% + M125%)</f>
        <v>98.515923465427022</v>
      </c>
      <c r="AA125" s="37">
        <f t="shared" si="10"/>
        <v>103.0528450334248</v>
      </c>
      <c r="AB125" s="40">
        <f t="shared" si="8"/>
        <v>206.1056900668496</v>
      </c>
      <c r="AE125" s="2">
        <f>100*C125/C$65</f>
        <v>114.54497401110035</v>
      </c>
      <c r="AF125" s="2">
        <f>100*E125/E$65 + AF124*F124%*(B125-B124)/360</f>
        <v>144.09427565211089</v>
      </c>
    </row>
    <row r="126" spans="2:32">
      <c r="B126" s="13">
        <v>36556</v>
      </c>
      <c r="C126" s="14">
        <v>119.08</v>
      </c>
      <c r="D126" s="14"/>
      <c r="E126" s="15">
        <v>1122.0999999999999</v>
      </c>
      <c r="F126" s="14">
        <v>5.8849999999999998</v>
      </c>
      <c r="H126" s="17">
        <f t="shared" si="11"/>
        <v>-8.4140901399784696</v>
      </c>
      <c r="I126" s="17">
        <f t="shared" si="12"/>
        <v>-0.97952700317686103</v>
      </c>
      <c r="K126" s="26">
        <v>0</v>
      </c>
      <c r="L126" s="29">
        <f t="shared" si="13"/>
        <v>0.54083333333333339</v>
      </c>
      <c r="M126" s="29">
        <f t="shared" si="17"/>
        <v>-0.44399127838571362</v>
      </c>
      <c r="N126" s="2"/>
      <c r="O126" s="26">
        <f t="shared" si="14"/>
        <v>-8.4140901399784696</v>
      </c>
      <c r="P126" s="26">
        <f>I126+M126</f>
        <v>-1.4235182815625746</v>
      </c>
      <c r="R126" s="19">
        <f t="shared" si="15"/>
        <v>0.5</v>
      </c>
      <c r="S126" s="19">
        <f t="shared" si="16"/>
        <v>0.5</v>
      </c>
      <c r="T126" s="21"/>
      <c r="U126" s="26">
        <f>SUMPRODUCT(R125:S125, O126:P126)</f>
        <v>-4.9188042107705225</v>
      </c>
      <c r="V126" s="26">
        <f t="shared" si="9"/>
        <v>195.96775470520399</v>
      </c>
      <c r="X126" s="36">
        <f>Y125*(1+ H126%+K126)</f>
        <v>94.381885760500111</v>
      </c>
      <c r="Y126" s="37">
        <f t="shared" si="7"/>
        <v>97.98387735260188</v>
      </c>
      <c r="Z126" s="36">
        <f>AA125*(1 + I126% + M126%)</f>
        <v>101.58586894470365</v>
      </c>
      <c r="AA126" s="37">
        <f t="shared" si="10"/>
        <v>97.98387735260188</v>
      </c>
      <c r="AB126" s="40">
        <f t="shared" si="8"/>
        <v>195.96775470520376</v>
      </c>
      <c r="AE126" s="2">
        <f>100*C126/C$65</f>
        <v>104.90705664699145</v>
      </c>
      <c r="AF126" s="2">
        <f>100*E126/E$65 + AF125*F125%*(B126-B125)/360</f>
        <v>142.83135194971868</v>
      </c>
    </row>
    <row r="127" spans="2:32">
      <c r="B127" s="13">
        <v>36585</v>
      </c>
      <c r="C127" s="14">
        <v>103.17</v>
      </c>
      <c r="D127" s="14"/>
      <c r="E127" s="15">
        <v>1131.8</v>
      </c>
      <c r="F127" s="14">
        <v>5.9187500000000002</v>
      </c>
      <c r="H127" s="17">
        <f t="shared" si="11"/>
        <v>-13.360765871682901</v>
      </c>
      <c r="I127" s="17">
        <f t="shared" si="12"/>
        <v>0.86445058372695005</v>
      </c>
      <c r="K127" s="26">
        <v>0</v>
      </c>
      <c r="L127" s="29">
        <f t="shared" si="13"/>
        <v>0.49041666666666667</v>
      </c>
      <c r="M127" s="29">
        <f t="shared" si="17"/>
        <v>1.3591066601313262</v>
      </c>
      <c r="N127" s="2"/>
      <c r="O127" s="26">
        <f t="shared" si="14"/>
        <v>-13.360765871682901</v>
      </c>
      <c r="P127" s="26">
        <f>I127+M127</f>
        <v>2.2235572438582762</v>
      </c>
      <c r="R127" s="19">
        <f t="shared" si="15"/>
        <v>0.5</v>
      </c>
      <c r="S127" s="19">
        <f t="shared" si="16"/>
        <v>0.5</v>
      </c>
      <c r="T127" s="21"/>
      <c r="U127" s="26">
        <f>SUMPRODUCT(R126:S126, O127:P127)</f>
        <v>-5.5686043139123118</v>
      </c>
      <c r="V127" s="26">
        <f t="shared" si="9"/>
        <v>185.05508586281292</v>
      </c>
      <c r="X127" s="36">
        <f>Y126*(1+ H127%+K127)</f>
        <v>84.892480907523819</v>
      </c>
      <c r="Y127" s="37">
        <f t="shared" si="7"/>
        <v>92.527542931406344</v>
      </c>
      <c r="Z127" s="36">
        <f>AA126*(1 + I127% + M127%)</f>
        <v>100.16260495528887</v>
      </c>
      <c r="AA127" s="37">
        <f t="shared" si="10"/>
        <v>92.527542931406344</v>
      </c>
      <c r="AB127" s="40">
        <f t="shared" si="8"/>
        <v>185.05508586281269</v>
      </c>
      <c r="AE127" s="2">
        <f>100*C127/C$65</f>
        <v>90.890670425513164</v>
      </c>
      <c r="AF127" s="2">
        <f>100*E127/E$65 + AF126*F126%*(B127-B126)/360</f>
        <v>143.85232536277795</v>
      </c>
    </row>
    <row r="128" spans="2:32">
      <c r="B128" s="13">
        <v>36616</v>
      </c>
      <c r="C128" s="14">
        <v>108.03</v>
      </c>
      <c r="D128" s="14"/>
      <c r="E128" s="15">
        <v>1108.3</v>
      </c>
      <c r="F128" s="14">
        <v>6.1325000000000003</v>
      </c>
      <c r="H128" s="17">
        <f t="shared" si="11"/>
        <v>4.7106717068915449</v>
      </c>
      <c r="I128" s="17">
        <f t="shared" si="12"/>
        <v>-2.0763385757200936</v>
      </c>
      <c r="K128" s="26">
        <v>0</v>
      </c>
      <c r="L128" s="29">
        <f t="shared" si="13"/>
        <v>0.49322916666666666</v>
      </c>
      <c r="M128" s="29">
        <f t="shared" si="17"/>
        <v>-1.5933505165076189</v>
      </c>
      <c r="N128" s="2"/>
      <c r="O128" s="26">
        <f t="shared" si="14"/>
        <v>4.7106717068915449</v>
      </c>
      <c r="P128" s="26">
        <f>I128+M128</f>
        <v>-3.6696890922277126</v>
      </c>
      <c r="R128" s="19">
        <f t="shared" si="15"/>
        <v>0.5</v>
      </c>
      <c r="S128" s="19">
        <f t="shared" si="16"/>
        <v>0.5</v>
      </c>
      <c r="T128" s="21"/>
      <c r="U128" s="26">
        <f>SUMPRODUCT(R127:S127, O128:P128)</f>
        <v>0.52049130733191618</v>
      </c>
      <c r="V128" s="26">
        <f t="shared" si="9"/>
        <v>186.01828149850448</v>
      </c>
      <c r="X128" s="36">
        <f>Y127*(1+ H128%+K128)</f>
        <v>96.886211717358037</v>
      </c>
      <c r="Y128" s="37">
        <f t="shared" si="7"/>
        <v>93.009140749252126</v>
      </c>
      <c r="Z128" s="36">
        <f>AA127*(1 + I128% + M128%)</f>
        <v>89.132069781146214</v>
      </c>
      <c r="AA128" s="37">
        <f t="shared" si="10"/>
        <v>93.009140749252126</v>
      </c>
      <c r="AB128" s="40">
        <f t="shared" si="8"/>
        <v>186.01828149850425</v>
      </c>
      <c r="AE128" s="2">
        <f>100*C128/C$65</f>
        <v>95.172231521451849</v>
      </c>
      <c r="AF128" s="2">
        <f>100*E128/E$65 + AF127*F127%*(B128-B127)/360</f>
        <v>140.93557588853335</v>
      </c>
    </row>
    <row r="129" spans="2:32">
      <c r="B129" s="13">
        <v>36644</v>
      </c>
      <c r="C129" s="14">
        <v>91.21</v>
      </c>
      <c r="D129" s="14"/>
      <c r="E129" s="15">
        <v>1110.4000000000001</v>
      </c>
      <c r="F129" s="14">
        <v>6.2912499999999998</v>
      </c>
      <c r="H129" s="17">
        <f t="shared" si="11"/>
        <v>-15.569749143756372</v>
      </c>
      <c r="I129" s="17">
        <f t="shared" si="12"/>
        <v>0.18947938283859767</v>
      </c>
      <c r="K129" s="26">
        <v>0</v>
      </c>
      <c r="L129" s="29">
        <f t="shared" si="13"/>
        <v>0.51104166666666673</v>
      </c>
      <c r="M129" s="29">
        <f t="shared" si="17"/>
        <v>0.70148936810130458</v>
      </c>
      <c r="N129" s="2"/>
      <c r="O129" s="26">
        <f t="shared" si="14"/>
        <v>-15.569749143756372</v>
      </c>
      <c r="P129" s="26">
        <f>I129+M129</f>
        <v>0.89096875093990224</v>
      </c>
      <c r="R129" s="19">
        <f t="shared" si="15"/>
        <v>0.5</v>
      </c>
      <c r="S129" s="19">
        <f t="shared" si="16"/>
        <v>0.5</v>
      </c>
      <c r="T129" s="21"/>
      <c r="U129" s="26">
        <f>SUMPRODUCT(R128:S128, O129:P129)</f>
        <v>-7.3393901964082353</v>
      </c>
      <c r="V129" s="26">
        <f t="shared" si="9"/>
        <v>172.36567398267616</v>
      </c>
      <c r="X129" s="36">
        <f>Y128*(1+ H129%+K129)</f>
        <v>78.527850853830287</v>
      </c>
      <c r="Y129" s="37">
        <f t="shared" si="7"/>
        <v>86.182836991337979</v>
      </c>
      <c r="Z129" s="36">
        <f>AA128*(1 + I129% + M129%)</f>
        <v>93.83782312884567</v>
      </c>
      <c r="AA129" s="37">
        <f t="shared" si="10"/>
        <v>86.182836991337979</v>
      </c>
      <c r="AB129" s="40">
        <f t="shared" si="8"/>
        <v>172.36567398267596</v>
      </c>
      <c r="AE129" s="2">
        <f>100*C129/C$65</f>
        <v>80.354153819046772</v>
      </c>
      <c r="AF129" s="2">
        <f>100*E129/E$65 + AF128*F128%*(B129-B128)/360</f>
        <v>141.1402817392356</v>
      </c>
    </row>
    <row r="130" spans="2:32">
      <c r="B130" s="13">
        <v>36677</v>
      </c>
      <c r="C130" s="14">
        <v>92.74</v>
      </c>
      <c r="D130" s="14"/>
      <c r="E130" s="15">
        <v>1133.8</v>
      </c>
      <c r="F130" s="14">
        <v>6.6537499999999996</v>
      </c>
      <c r="H130" s="17">
        <f t="shared" si="11"/>
        <v>1.6774476482841916</v>
      </c>
      <c r="I130" s="17">
        <f t="shared" si="12"/>
        <v>2.10734870317002</v>
      </c>
      <c r="K130" s="26">
        <v>0</v>
      </c>
      <c r="L130" s="29">
        <f t="shared" si="13"/>
        <v>0.52427083333333335</v>
      </c>
      <c r="M130" s="29">
        <f t="shared" si="17"/>
        <v>2.6426677511107055</v>
      </c>
      <c r="N130" s="2"/>
      <c r="O130" s="26">
        <f t="shared" si="14"/>
        <v>1.6774476482841916</v>
      </c>
      <c r="P130" s="26">
        <f>I130+M130</f>
        <v>4.7500164542807255</v>
      </c>
      <c r="R130" s="19">
        <f t="shared" si="15"/>
        <v>0.5</v>
      </c>
      <c r="S130" s="19">
        <f t="shared" si="16"/>
        <v>0.5</v>
      </c>
      <c r="T130" s="21"/>
      <c r="U130" s="26">
        <f>SUMPRODUCT(R129:S129, O130:P130)</f>
        <v>3.2137320512824585</v>
      </c>
      <c r="V130" s="26">
        <f t="shared" si="9"/>
        <v>177.90504489286644</v>
      </c>
      <c r="X130" s="36">
        <f>Y129*(1+ H130%+K130)</f>
        <v>87.628508963673781</v>
      </c>
      <c r="Y130" s="37">
        <f t="shared" ref="Y130:Y193" si="18">AB130*R130</f>
        <v>88.952522446433122</v>
      </c>
      <c r="Z130" s="36">
        <f>AA129*(1 + I130% + M130%)</f>
        <v>90.276535929192463</v>
      </c>
      <c r="AA130" s="37">
        <f t="shared" si="10"/>
        <v>88.952522446433122</v>
      </c>
      <c r="AB130" s="40">
        <f t="shared" ref="AB130:AB193" si="19">X130+Z130</f>
        <v>177.90504489286624</v>
      </c>
      <c r="AE130" s="2">
        <f>100*C130/C$65</f>
        <v>81.70205268258303</v>
      </c>
      <c r="AF130" s="2">
        <f>100*E130/E$65 + AF129*F129%*(B130-B129)/360</f>
        <v>144.24216305804254</v>
      </c>
    </row>
    <row r="131" spans="2:32">
      <c r="B131" s="13">
        <v>36707</v>
      </c>
      <c r="C131" s="14">
        <v>104.43</v>
      </c>
      <c r="D131" s="14"/>
      <c r="E131" s="15">
        <v>1114.8</v>
      </c>
      <c r="F131" s="14">
        <v>6.6418799999999996</v>
      </c>
      <c r="H131" s="17">
        <f t="shared" si="11"/>
        <v>12.605132628854875</v>
      </c>
      <c r="I131" s="17">
        <f t="shared" si="12"/>
        <v>-1.6757805609454945</v>
      </c>
      <c r="K131" s="26">
        <v>0</v>
      </c>
      <c r="L131" s="29">
        <f t="shared" si="13"/>
        <v>0.55447916666666663</v>
      </c>
      <c r="M131" s="29">
        <f t="shared" si="17"/>
        <v>-1.1305932483683168</v>
      </c>
      <c r="N131" s="2"/>
      <c r="O131" s="26">
        <f t="shared" si="14"/>
        <v>12.605132628854875</v>
      </c>
      <c r="P131" s="26">
        <f>I131+M131</f>
        <v>-2.8063738093138113</v>
      </c>
      <c r="R131" s="19">
        <f t="shared" si="15"/>
        <v>0.5</v>
      </c>
      <c r="S131" s="19">
        <f t="shared" si="16"/>
        <v>0.5</v>
      </c>
      <c r="T131" s="21"/>
      <c r="U131" s="26">
        <f>SUMPRODUCT(R130:S130, O131:P131)</f>
        <v>4.8993794097705319</v>
      </c>
      <c r="V131" s="26">
        <f t="shared" ref="V131:V194" si="20">V130*(1+U131%)</f>
        <v>186.62128803129053</v>
      </c>
      <c r="X131" s="36">
        <f>Y130*(1+ H131%+K131)</f>
        <v>100.16510587751792</v>
      </c>
      <c r="Y131" s="37">
        <f t="shared" si="18"/>
        <v>93.310644015645181</v>
      </c>
      <c r="Z131" s="36">
        <f>AA130*(1 + I131% + M131%)</f>
        <v>86.456182153772431</v>
      </c>
      <c r="AA131" s="37">
        <f t="shared" ref="AA131:AA194" si="21">AB131*S131</f>
        <v>93.310644015645181</v>
      </c>
      <c r="AB131" s="40">
        <f t="shared" si="19"/>
        <v>186.62128803129036</v>
      </c>
      <c r="AE131" s="2">
        <f>100*C131/C$65</f>
        <v>92.000704783719499</v>
      </c>
      <c r="AF131" s="2">
        <f>100*E131/E$65 + AF130*F130%*(B131-B130)/360</f>
        <v>141.82446067539502</v>
      </c>
    </row>
    <row r="132" spans="2:32">
      <c r="B132" s="13">
        <v>36738</v>
      </c>
      <c r="C132" s="14">
        <v>89.35</v>
      </c>
      <c r="D132" s="14"/>
      <c r="E132" s="15">
        <v>1116.2</v>
      </c>
      <c r="F132" s="14">
        <v>6.6206300000000002</v>
      </c>
      <c r="H132" s="17">
        <f t="shared" si="11"/>
        <v>-14.440294934405829</v>
      </c>
      <c r="I132" s="17">
        <f t="shared" si="12"/>
        <v>0.12558306422678633</v>
      </c>
      <c r="K132" s="26">
        <v>0</v>
      </c>
      <c r="L132" s="29">
        <f t="shared" si="13"/>
        <v>0.55348999999999993</v>
      </c>
      <c r="M132" s="29">
        <f t="shared" si="17"/>
        <v>0.67976815392898349</v>
      </c>
      <c r="N132" s="2"/>
      <c r="O132" s="26">
        <f t="shared" si="14"/>
        <v>-14.440294934405829</v>
      </c>
      <c r="P132" s="26">
        <f>I132+M132</f>
        <v>0.80535121815576982</v>
      </c>
      <c r="R132" s="19">
        <f t="shared" si="15"/>
        <v>0.5</v>
      </c>
      <c r="S132" s="19">
        <f t="shared" si="16"/>
        <v>0.5</v>
      </c>
      <c r="T132" s="21"/>
      <c r="U132" s="26">
        <f>SUMPRODUCT(R131:S131, O132:P132)</f>
        <v>-6.81747185812503</v>
      </c>
      <c r="V132" s="26">
        <f t="shared" si="20"/>
        <v>173.89843423848686</v>
      </c>
      <c r="X132" s="36">
        <f>Y131*(1+ H132%+K132)</f>
        <v>79.83631181459252</v>
      </c>
      <c r="Y132" s="37">
        <f t="shared" si="18"/>
        <v>86.949217119243343</v>
      </c>
      <c r="Z132" s="36">
        <f>AA131*(1 + I132% + M132%)</f>
        <v>94.062122423894166</v>
      </c>
      <c r="AA132" s="37">
        <f t="shared" si="21"/>
        <v>86.949217119243343</v>
      </c>
      <c r="AB132" s="40">
        <f t="shared" si="19"/>
        <v>173.89843423848669</v>
      </c>
      <c r="AE132" s="2">
        <f>100*C132/C$65</f>
        <v>78.715531671218386</v>
      </c>
      <c r="AF132" s="2">
        <f>100*E132/E$65 + AF131*F131%*(B132-B131)/360</f>
        <v>142.01292137863169</v>
      </c>
    </row>
    <row r="133" spans="2:32">
      <c r="B133" s="13">
        <v>36769</v>
      </c>
      <c r="C133" s="14">
        <v>86.54</v>
      </c>
      <c r="D133" s="14"/>
      <c r="E133" s="15">
        <v>1108.8</v>
      </c>
      <c r="F133" s="14">
        <v>6.63</v>
      </c>
      <c r="H133" s="17">
        <f t="shared" si="11"/>
        <v>-3.1449356463346234</v>
      </c>
      <c r="I133" s="17">
        <f t="shared" si="12"/>
        <v>-0.66296362659022945</v>
      </c>
      <c r="K133" s="26">
        <v>0</v>
      </c>
      <c r="L133" s="29">
        <f t="shared" si="13"/>
        <v>0.55171916666666665</v>
      </c>
      <c r="M133" s="29">
        <f t="shared" si="17"/>
        <v>-0.11490215731948528</v>
      </c>
      <c r="N133" s="2"/>
      <c r="O133" s="26">
        <f t="shared" si="14"/>
        <v>-3.1449356463346234</v>
      </c>
      <c r="P133" s="26">
        <f>I133+M133</f>
        <v>-0.77786578390971473</v>
      </c>
      <c r="R133" s="19">
        <f t="shared" si="15"/>
        <v>0.5</v>
      </c>
      <c r="S133" s="19">
        <f t="shared" si="16"/>
        <v>0.5</v>
      </c>
      <c r="T133" s="21"/>
      <c r="U133" s="26">
        <f>SUMPRODUCT(R132:S132, O133:P133)</f>
        <v>-1.9614007151221691</v>
      </c>
      <c r="V133" s="26">
        <f t="shared" si="20"/>
        <v>170.48758910574693</v>
      </c>
      <c r="X133" s="36">
        <f>Y132*(1+ H133%+K133)</f>
        <v>84.21472019585137</v>
      </c>
      <c r="Y133" s="37">
        <f t="shared" si="18"/>
        <v>85.243794552873368</v>
      </c>
      <c r="Z133" s="36">
        <f>AA132*(1 + I133% + M133%)</f>
        <v>86.272868909895379</v>
      </c>
      <c r="AA133" s="37">
        <f t="shared" si="21"/>
        <v>85.243794552873368</v>
      </c>
      <c r="AB133" s="40">
        <f t="shared" si="19"/>
        <v>170.48758910574674</v>
      </c>
      <c r="AE133" s="2">
        <f>100*C133/C$65</f>
        <v>76.239978856488406</v>
      </c>
      <c r="AF133" s="2">
        <f>100*E133/E$65 + AF132*F132%*(B133-B132)/360</f>
        <v>141.07528423889184</v>
      </c>
    </row>
    <row r="134" spans="2:32">
      <c r="B134" s="13">
        <v>36798</v>
      </c>
      <c r="C134" s="14">
        <v>76.37</v>
      </c>
      <c r="D134" s="14"/>
      <c r="E134" s="15">
        <v>1114.7</v>
      </c>
      <c r="F134" s="14">
        <v>6.6174999999999997</v>
      </c>
      <c r="H134" s="17">
        <f t="shared" si="11"/>
        <v>-11.751791079269703</v>
      </c>
      <c r="I134" s="17">
        <f t="shared" si="12"/>
        <v>0.5321067821068004</v>
      </c>
      <c r="K134" s="26">
        <v>0</v>
      </c>
      <c r="L134" s="29">
        <f t="shared" si="13"/>
        <v>0.55249999999999999</v>
      </c>
      <c r="M134" s="29">
        <f t="shared" si="17"/>
        <v>1.0875466720779325</v>
      </c>
      <c r="N134" s="2"/>
      <c r="O134" s="26">
        <f t="shared" si="14"/>
        <v>-11.751791079269703</v>
      </c>
      <c r="P134" s="26">
        <f>I134+M134</f>
        <v>1.6196534541847329</v>
      </c>
      <c r="R134" s="19">
        <f t="shared" si="15"/>
        <v>0.5</v>
      </c>
      <c r="S134" s="19">
        <f t="shared" si="16"/>
        <v>0.5</v>
      </c>
      <c r="T134" s="21"/>
      <c r="U134" s="26">
        <f>SUMPRODUCT(R133:S133, O134:P134)</f>
        <v>-5.0660688125424844</v>
      </c>
      <c r="V134" s="26">
        <f t="shared" si="20"/>
        <v>161.85057052480511</v>
      </c>
      <c r="X134" s="36">
        <f>Y133*(1+ H134%+K134)</f>
        <v>75.226121908977802</v>
      </c>
      <c r="Y134" s="37">
        <f t="shared" si="18"/>
        <v>80.925285262402468</v>
      </c>
      <c r="Z134" s="36">
        <f>AA133*(1 + I134% + M134%)</f>
        <v>86.62444861582712</v>
      </c>
      <c r="AA134" s="37">
        <f t="shared" si="21"/>
        <v>80.925285262402468</v>
      </c>
      <c r="AB134" s="40">
        <f t="shared" si="19"/>
        <v>161.85057052480494</v>
      </c>
      <c r="AE134" s="2">
        <f>100*C134/C$65</f>
        <v>67.280415822394502</v>
      </c>
      <c r="AF134" s="2">
        <f>100*E134/E$65 + AF133*F133%*(B134-B133)/360</f>
        <v>141.76547729088247</v>
      </c>
    </row>
    <row r="135" spans="2:32">
      <c r="B135" s="13">
        <v>36830</v>
      </c>
      <c r="C135" s="14">
        <v>64</v>
      </c>
      <c r="D135" s="14"/>
      <c r="E135" s="15">
        <v>1136.7</v>
      </c>
      <c r="F135" s="14">
        <v>6.62</v>
      </c>
      <c r="H135" s="17">
        <f t="shared" si="11"/>
        <v>-16.197459735498231</v>
      </c>
      <c r="I135" s="17">
        <f t="shared" si="12"/>
        <v>1.9736251906342428</v>
      </c>
      <c r="K135" s="26">
        <v>0</v>
      </c>
      <c r="L135" s="29">
        <f t="shared" si="13"/>
        <v>0.55145833333333327</v>
      </c>
      <c r="M135" s="29">
        <f t="shared" si="17"/>
        <v>2.5359672445500969</v>
      </c>
      <c r="N135" s="2"/>
      <c r="O135" s="26">
        <f t="shared" si="14"/>
        <v>-16.197459735498231</v>
      </c>
      <c r="P135" s="26">
        <f>I135+M135</f>
        <v>4.5095924351843397</v>
      </c>
      <c r="R135" s="19">
        <f t="shared" si="15"/>
        <v>0.5</v>
      </c>
      <c r="S135" s="19">
        <f t="shared" si="16"/>
        <v>0.5</v>
      </c>
      <c r="T135" s="21"/>
      <c r="U135" s="26">
        <f>SUMPRODUCT(R134:S134, O135:P135)</f>
        <v>-5.8439336501569459</v>
      </c>
      <c r="V135" s="26">
        <f t="shared" si="20"/>
        <v>152.39213057093502</v>
      </c>
      <c r="X135" s="36">
        <f>Y134*(1+ H135%+K135)</f>
        <v>67.817444766187748</v>
      </c>
      <c r="Y135" s="37">
        <f t="shared" si="18"/>
        <v>76.196065285467427</v>
      </c>
      <c r="Z135" s="36">
        <f>AA134*(1 + I135% + M135%)</f>
        <v>84.574685804747119</v>
      </c>
      <c r="AA135" s="37">
        <f t="shared" si="21"/>
        <v>76.196065285467427</v>
      </c>
      <c r="AB135" s="40">
        <f t="shared" si="19"/>
        <v>152.39213057093485</v>
      </c>
      <c r="AE135" s="2">
        <f>100*C135/C$65</f>
        <v>56.38269755968637</v>
      </c>
      <c r="AF135" s="2">
        <f>100*E135/E$65 + AF134*F134%*(B135-B134)/360</f>
        <v>144.6289624545266</v>
      </c>
    </row>
    <row r="136" spans="2:32">
      <c r="B136" s="13">
        <v>36860</v>
      </c>
      <c r="C136" s="14">
        <v>63.48</v>
      </c>
      <c r="D136" s="14"/>
      <c r="E136" s="15">
        <v>1195.3</v>
      </c>
      <c r="F136" s="14">
        <v>6.80375</v>
      </c>
      <c r="H136" s="17">
        <f t="shared" ref="H136:H199" si="22">(C136/C135-1)*100</f>
        <v>-0.81250000000000488</v>
      </c>
      <c r="I136" s="17">
        <f t="shared" ref="I136:I199" si="23">(E136/E135-1)*100</f>
        <v>5.155274038884472</v>
      </c>
      <c r="K136" s="26">
        <v>0</v>
      </c>
      <c r="L136" s="29">
        <f t="shared" ref="L136:L199" si="24">F135/12</f>
        <v>0.55166666666666664</v>
      </c>
      <c r="M136" s="29">
        <f t="shared" si="17"/>
        <v>5.7353806339989877</v>
      </c>
      <c r="N136" s="2"/>
      <c r="O136" s="26">
        <f t="shared" ref="O136:O199" si="25">H136+K136</f>
        <v>-0.81250000000000488</v>
      </c>
      <c r="P136" s="26">
        <f>I136+M136</f>
        <v>10.890654672883461</v>
      </c>
      <c r="R136" s="19">
        <f t="shared" ref="R136:R199" si="26">$R$6</f>
        <v>0.5</v>
      </c>
      <c r="S136" s="19">
        <f t="shared" ref="S136:S199" si="27">$S$6</f>
        <v>0.5</v>
      </c>
      <c r="T136" s="21"/>
      <c r="U136" s="26">
        <f>SUMPRODUCT(R135:S135, O136:P136)</f>
        <v>5.0390773364417276</v>
      </c>
      <c r="V136" s="26">
        <f t="shared" si="20"/>
        <v>160.07128788505571</v>
      </c>
      <c r="X136" s="36">
        <f>Y135*(1+ H136%+K136)</f>
        <v>75.576972255022994</v>
      </c>
      <c r="Y136" s="37">
        <f t="shared" si="18"/>
        <v>80.035643942527756</v>
      </c>
      <c r="Z136" s="36">
        <f>AA135*(1 + I136% + M136%)</f>
        <v>84.494315630032517</v>
      </c>
      <c r="AA136" s="37">
        <f t="shared" si="21"/>
        <v>80.035643942527756</v>
      </c>
      <c r="AB136" s="40">
        <f t="shared" si="19"/>
        <v>160.07128788505551</v>
      </c>
      <c r="AE136" s="2">
        <f>100*C136/C$65</f>
        <v>55.924588142013917</v>
      </c>
      <c r="AF136" s="2">
        <f>100*E136/E$65 + AF135*F135%*(B136-B135)/360</f>
        <v>152.00596591788997</v>
      </c>
    </row>
    <row r="137" spans="2:32">
      <c r="B137" s="13">
        <v>36886</v>
      </c>
      <c r="C137" s="14">
        <v>63.35</v>
      </c>
      <c r="D137" s="14"/>
      <c r="E137" s="15">
        <v>1232.0999999999999</v>
      </c>
      <c r="F137" s="14">
        <v>6.6462500000000002</v>
      </c>
      <c r="H137" s="17">
        <f t="shared" si="22"/>
        <v>-0.20478890989287235</v>
      </c>
      <c r="I137" s="17">
        <f t="shared" si="23"/>
        <v>3.0787250062745741</v>
      </c>
      <c r="K137" s="26">
        <v>0</v>
      </c>
      <c r="L137" s="29">
        <f t="shared" si="24"/>
        <v>0.5669791666666667</v>
      </c>
      <c r="M137" s="29">
        <f t="shared" si="17"/>
        <v>3.6631599023257744</v>
      </c>
      <c r="N137" s="2"/>
      <c r="O137" s="26">
        <f t="shared" si="25"/>
        <v>-0.20478890989287235</v>
      </c>
      <c r="P137" s="26">
        <f>I137+M137</f>
        <v>6.7418849086003485</v>
      </c>
      <c r="R137" s="19">
        <f t="shared" si="26"/>
        <v>0.5</v>
      </c>
      <c r="S137" s="19">
        <f t="shared" si="27"/>
        <v>0.5</v>
      </c>
      <c r="T137" s="21"/>
      <c r="U137" s="26">
        <f>SUMPRODUCT(R136:S136, O137:P137)</f>
        <v>3.2685479993537383</v>
      </c>
      <c r="V137" s="26">
        <f t="shared" si="20"/>
        <v>165.30329476276248</v>
      </c>
      <c r="X137" s="36">
        <f>Y136*(1+ H137%+K137)</f>
        <v>79.871739819772117</v>
      </c>
      <c r="Y137" s="37">
        <f t="shared" si="18"/>
        <v>82.651647381381139</v>
      </c>
      <c r="Z137" s="36">
        <f>AA136*(1 + I137% + M137%)</f>
        <v>85.431554942990147</v>
      </c>
      <c r="AA137" s="37">
        <f t="shared" si="21"/>
        <v>82.651647381381139</v>
      </c>
      <c r="AB137" s="40">
        <f t="shared" si="19"/>
        <v>165.30329476276228</v>
      </c>
      <c r="AE137" s="2">
        <f>100*C137/C$65</f>
        <v>55.810060787595802</v>
      </c>
      <c r="AF137" s="2">
        <f>100*E137/E$65 + AF136*F136%*(B137-B136)/360</f>
        <v>156.61030748010702</v>
      </c>
    </row>
    <row r="138" spans="2:32">
      <c r="B138" s="13">
        <v>36922</v>
      </c>
      <c r="C138" s="14">
        <v>77.98</v>
      </c>
      <c r="D138" s="14"/>
      <c r="E138" s="15">
        <v>1265.5</v>
      </c>
      <c r="F138" s="14">
        <v>5.57</v>
      </c>
      <c r="H138" s="17">
        <f t="shared" si="22"/>
        <v>23.093922651933706</v>
      </c>
      <c r="I138" s="17">
        <f t="shared" si="23"/>
        <v>2.7108189270351524</v>
      </c>
      <c r="K138" s="26">
        <v>0</v>
      </c>
      <c r="L138" s="29">
        <f t="shared" si="24"/>
        <v>0.55385416666666665</v>
      </c>
      <c r="M138" s="29">
        <f t="shared" si="17"/>
        <v>3.2796870772799913</v>
      </c>
      <c r="N138" s="2"/>
      <c r="O138" s="26">
        <f t="shared" si="25"/>
        <v>23.093922651933706</v>
      </c>
      <c r="P138" s="26">
        <f>I138+M138</f>
        <v>5.9905060043151437</v>
      </c>
      <c r="R138" s="19">
        <f t="shared" si="26"/>
        <v>0.5</v>
      </c>
      <c r="S138" s="19">
        <f t="shared" si="27"/>
        <v>0.5</v>
      </c>
      <c r="T138" s="21"/>
      <c r="U138" s="26">
        <f>SUMPRODUCT(R137:S137, O138:P138)</f>
        <v>14.542214328124425</v>
      </c>
      <c r="V138" s="26">
        <f t="shared" si="20"/>
        <v>189.34205417861466</v>
      </c>
      <c r="X138" s="36">
        <f>Y137*(1+ H138%+K138)</f>
        <v>101.73915489818629</v>
      </c>
      <c r="Y138" s="37">
        <f t="shared" si="18"/>
        <v>94.671027089307216</v>
      </c>
      <c r="Z138" s="36">
        <f>AA137*(1 + I138% + M138%)</f>
        <v>87.602899280428161</v>
      </c>
      <c r="AA138" s="37">
        <f t="shared" si="21"/>
        <v>94.671027089307216</v>
      </c>
      <c r="AB138" s="40">
        <f t="shared" si="19"/>
        <v>189.34205417861443</v>
      </c>
      <c r="AE138" s="2">
        <f>100*C138/C$65</f>
        <v>68.698793057880366</v>
      </c>
      <c r="AF138" s="2">
        <f>100*E138/E$65 + AF137*F137%*(B138-B137)/360</f>
        <v>161.1294228057418</v>
      </c>
    </row>
    <row r="139" spans="2:32">
      <c r="B139" s="13">
        <v>36950</v>
      </c>
      <c r="C139" s="14">
        <v>72.14</v>
      </c>
      <c r="D139" s="14"/>
      <c r="E139" s="15">
        <v>1245.7</v>
      </c>
      <c r="F139" s="14">
        <v>5.2074999999999996</v>
      </c>
      <c r="H139" s="17">
        <f t="shared" si="22"/>
        <v>-7.489099769171581</v>
      </c>
      <c r="I139" s="17">
        <f t="shared" si="23"/>
        <v>-1.5645989727380405</v>
      </c>
      <c r="K139" s="26">
        <v>0</v>
      </c>
      <c r="L139" s="29">
        <f t="shared" si="24"/>
        <v>0.46416666666666667</v>
      </c>
      <c r="M139" s="29">
        <f t="shared" si="17"/>
        <v>-1.1076946529698373</v>
      </c>
      <c r="N139" s="2"/>
      <c r="O139" s="26">
        <f t="shared" si="25"/>
        <v>-7.489099769171581</v>
      </c>
      <c r="P139" s="26">
        <f>I139+M139</f>
        <v>-2.6722936257078778</v>
      </c>
      <c r="R139" s="19">
        <f t="shared" si="26"/>
        <v>0.5</v>
      </c>
      <c r="S139" s="19">
        <f t="shared" si="27"/>
        <v>0.5</v>
      </c>
      <c r="T139" s="21"/>
      <c r="U139" s="26">
        <f>SUMPRODUCT(R138:S138, O139:P139)</f>
        <v>-5.0806966974397296</v>
      </c>
      <c r="V139" s="26">
        <f t="shared" si="20"/>
        <v>179.72215868509724</v>
      </c>
      <c r="X139" s="36">
        <f>Y138*(1+ H139%+K139)</f>
        <v>87.581019418089539</v>
      </c>
      <c r="Y139" s="37">
        <f t="shared" si="18"/>
        <v>89.861079342548507</v>
      </c>
      <c r="Z139" s="36">
        <f>AA138*(1 + I139% + M139%)</f>
        <v>92.141139267007475</v>
      </c>
      <c r="AA139" s="37">
        <f t="shared" si="21"/>
        <v>89.861079342548507</v>
      </c>
      <c r="AB139" s="40">
        <f t="shared" si="19"/>
        <v>179.72215868509701</v>
      </c>
      <c r="AE139" s="2">
        <f>100*C139/C$65</f>
        <v>63.553871905558978</v>
      </c>
      <c r="AF139" s="2">
        <f>100*E139/E$65 + AF138*F138%*(B139-B138)/360</f>
        <v>158.28185618276794</v>
      </c>
    </row>
    <row r="140" spans="2:32">
      <c r="B140" s="13">
        <v>36980</v>
      </c>
      <c r="C140" s="14">
        <v>65.16</v>
      </c>
      <c r="D140" s="14"/>
      <c r="E140" s="15">
        <v>1314</v>
      </c>
      <c r="F140" s="14">
        <v>5.08</v>
      </c>
      <c r="H140" s="17">
        <f t="shared" si="22"/>
        <v>-9.6756307180482448</v>
      </c>
      <c r="I140" s="17">
        <f t="shared" si="23"/>
        <v>5.4828610419844326</v>
      </c>
      <c r="K140" s="26">
        <v>0</v>
      </c>
      <c r="L140" s="29">
        <f t="shared" si="24"/>
        <v>0.43395833333333328</v>
      </c>
      <c r="M140" s="29">
        <f t="shared" si="17"/>
        <v>5.9406127077145321</v>
      </c>
      <c r="N140" s="2"/>
      <c r="O140" s="26">
        <f t="shared" si="25"/>
        <v>-9.6756307180482448</v>
      </c>
      <c r="P140" s="26">
        <f>I140+M140</f>
        <v>11.423473749698964</v>
      </c>
      <c r="R140" s="19">
        <f t="shared" si="26"/>
        <v>0.5</v>
      </c>
      <c r="S140" s="19">
        <f t="shared" si="27"/>
        <v>0.5</v>
      </c>
      <c r="T140" s="21"/>
      <c r="U140" s="26">
        <f>SUMPRODUCT(R139:S139, O140:P140)</f>
        <v>0.87392151582535949</v>
      </c>
      <c r="V140" s="26">
        <f t="shared" si="20"/>
        <v>181.29278929855209</v>
      </c>
      <c r="X140" s="36">
        <f>Y139*(1+ H140%+K140)</f>
        <v>81.166453146111181</v>
      </c>
      <c r="Y140" s="37">
        <f t="shared" si="18"/>
        <v>90.646394649275948</v>
      </c>
      <c r="Z140" s="36">
        <f>AA139*(1 + I140% + M140%)</f>
        <v>100.1263361524407</v>
      </c>
      <c r="AA140" s="37">
        <f t="shared" si="21"/>
        <v>90.646394649275948</v>
      </c>
      <c r="AB140" s="40">
        <f t="shared" si="19"/>
        <v>181.2927892985519</v>
      </c>
      <c r="AE140" s="2">
        <f>100*C140/C$65</f>
        <v>57.404633952955685</v>
      </c>
      <c r="AF140" s="2">
        <f>100*E140/E$65 + AF139*F139%*(B140-B139)/360</f>
        <v>166.91078622346586</v>
      </c>
    </row>
    <row r="141" spans="2:32">
      <c r="B141" s="13">
        <v>37011</v>
      </c>
      <c r="C141" s="14">
        <v>72.45</v>
      </c>
      <c r="D141" s="14"/>
      <c r="E141" s="15">
        <v>1324.7</v>
      </c>
      <c r="F141" s="14">
        <v>4.4325000000000001</v>
      </c>
      <c r="H141" s="17">
        <f t="shared" si="22"/>
        <v>11.187845303867405</v>
      </c>
      <c r="I141" s="17">
        <f t="shared" si="23"/>
        <v>0.81430745814308203</v>
      </c>
      <c r="K141" s="26">
        <v>0</v>
      </c>
      <c r="L141" s="29">
        <f t="shared" si="24"/>
        <v>0.42333333333333334</v>
      </c>
      <c r="M141" s="29">
        <f t="shared" si="17"/>
        <v>1.2410880263825419</v>
      </c>
      <c r="N141" s="2"/>
      <c r="O141" s="26">
        <f t="shared" si="25"/>
        <v>11.187845303867405</v>
      </c>
      <c r="P141" s="26">
        <f>I141+M141</f>
        <v>2.0553954845256239</v>
      </c>
      <c r="R141" s="19">
        <f t="shared" si="26"/>
        <v>0.5</v>
      </c>
      <c r="S141" s="19">
        <f t="shared" si="27"/>
        <v>0.5</v>
      </c>
      <c r="T141" s="21"/>
      <c r="U141" s="26">
        <f>SUMPRODUCT(R140:S140, O141:P141)</f>
        <v>6.6216203941965146</v>
      </c>
      <c r="V141" s="26">
        <f t="shared" si="20"/>
        <v>193.29730960795274</v>
      </c>
      <c r="X141" s="36">
        <f>Y140*(1+ H141%+K141)</f>
        <v>100.78777305617008</v>
      </c>
      <c r="Y141" s="37">
        <f t="shared" si="18"/>
        <v>96.648654803976257</v>
      </c>
      <c r="Z141" s="36">
        <f>AA140*(1 + I141% + M141%)</f>
        <v>92.509536551782446</v>
      </c>
      <c r="AA141" s="37">
        <f t="shared" si="21"/>
        <v>96.648654803976257</v>
      </c>
      <c r="AB141" s="40">
        <f t="shared" si="19"/>
        <v>193.29730960795251</v>
      </c>
      <c r="AE141" s="2">
        <f>100*C141/C$65</f>
        <v>63.826975596863711</v>
      </c>
      <c r="AF141" s="2">
        <f>100*E141/E$65 + AF140*F140%*(B141-B140)/360</f>
        <v>168.30762456745867</v>
      </c>
    </row>
    <row r="142" spans="2:32">
      <c r="B142" s="13">
        <v>37042</v>
      </c>
      <c r="C142" s="14">
        <v>76.09</v>
      </c>
      <c r="D142" s="14"/>
      <c r="E142" s="15">
        <v>1292.9000000000001</v>
      </c>
      <c r="F142" s="14">
        <v>4.0575000000000001</v>
      </c>
      <c r="H142" s="17">
        <f t="shared" si="22"/>
        <v>5.0241545893719763</v>
      </c>
      <c r="I142" s="17">
        <f t="shared" si="23"/>
        <v>-2.4005435192873792</v>
      </c>
      <c r="K142" s="26">
        <v>0</v>
      </c>
      <c r="L142" s="29">
        <f t="shared" si="24"/>
        <v>0.36937500000000001</v>
      </c>
      <c r="M142" s="29">
        <f t="shared" si="17"/>
        <v>-2.0400355269117432</v>
      </c>
      <c r="N142" s="2"/>
      <c r="O142" s="26">
        <f t="shared" si="25"/>
        <v>5.0241545893719763</v>
      </c>
      <c r="P142" s="26">
        <f>I142+M142</f>
        <v>-4.4405790461991224</v>
      </c>
      <c r="R142" s="19">
        <f t="shared" si="26"/>
        <v>0.5</v>
      </c>
      <c r="S142" s="19">
        <f t="shared" si="27"/>
        <v>0.5</v>
      </c>
      <c r="T142" s="21"/>
      <c r="U142" s="26">
        <f>SUMPRODUCT(R141:S141, O142:P142)</f>
        <v>0.29178777158642699</v>
      </c>
      <c r="V142" s="26">
        <f t="shared" si="20"/>
        <v>193.86132752019429</v>
      </c>
      <c r="X142" s="36">
        <f>Y141*(1+ H142%+K142)</f>
        <v>101.5044326298765</v>
      </c>
      <c r="Y142" s="37">
        <f t="shared" si="18"/>
        <v>96.930663760097033</v>
      </c>
      <c r="Z142" s="36">
        <f>AA141*(1 + I142% + M142%)</f>
        <v>92.356894890317562</v>
      </c>
      <c r="AA142" s="37">
        <f t="shared" si="21"/>
        <v>96.930663760097033</v>
      </c>
      <c r="AB142" s="40">
        <f t="shared" si="19"/>
        <v>193.86132752019407</v>
      </c>
      <c r="AE142" s="2">
        <f>100*C142/C$65</f>
        <v>67.033741520570871</v>
      </c>
      <c r="AF142" s="2">
        <f>100*E142/E$65 + AF141*F141%*(B142-B141)/360</f>
        <v>164.19712137198457</v>
      </c>
    </row>
    <row r="143" spans="2:32">
      <c r="B143" s="13">
        <v>37071</v>
      </c>
      <c r="C143" s="14">
        <v>73.2</v>
      </c>
      <c r="D143" s="14"/>
      <c r="E143" s="15">
        <v>1302.3</v>
      </c>
      <c r="F143" s="14">
        <v>3.8624999999999998</v>
      </c>
      <c r="H143" s="17">
        <f t="shared" si="22"/>
        <v>-3.7981337889341549</v>
      </c>
      <c r="I143" s="17">
        <f t="shared" si="23"/>
        <v>0.72704772217493385</v>
      </c>
      <c r="K143" s="26">
        <v>0</v>
      </c>
      <c r="L143" s="29">
        <f t="shared" si="24"/>
        <v>0.33812500000000001</v>
      </c>
      <c r="M143" s="29">
        <f t="shared" ref="M143:M206" si="28">((1+L143%)*(1+I143%) - 1)*100</f>
        <v>1.0676310522855337</v>
      </c>
      <c r="N143" s="2"/>
      <c r="O143" s="26">
        <f t="shared" si="25"/>
        <v>-3.7981337889341549</v>
      </c>
      <c r="P143" s="26">
        <f>I143+M143</f>
        <v>1.7946787744604675</v>
      </c>
      <c r="R143" s="19">
        <f t="shared" si="26"/>
        <v>0.5</v>
      </c>
      <c r="S143" s="19">
        <f t="shared" si="27"/>
        <v>0.5</v>
      </c>
      <c r="T143" s="21"/>
      <c r="U143" s="26">
        <f>SUMPRODUCT(R142:S142, O143:P143)</f>
        <v>-1.0017275072368437</v>
      </c>
      <c r="V143" s="26">
        <f t="shared" si="20"/>
        <v>191.91936527653002</v>
      </c>
      <c r="X143" s="36">
        <f>Y142*(1+ H143%+K143)</f>
        <v>93.249107467986633</v>
      </c>
      <c r="Y143" s="37">
        <f t="shared" si="18"/>
        <v>95.959682638264894</v>
      </c>
      <c r="Z143" s="36">
        <f>AA142*(1 + I143% + M143%)</f>
        <v>98.670257808543141</v>
      </c>
      <c r="AA143" s="37">
        <f t="shared" si="21"/>
        <v>95.959682638264894</v>
      </c>
      <c r="AB143" s="40">
        <f t="shared" si="19"/>
        <v>191.91936527652979</v>
      </c>
      <c r="AE143" s="2">
        <f>100*C143/C$65</f>
        <v>64.487710333891286</v>
      </c>
      <c r="AF143" s="2">
        <f>100*E143/E$65 + AF142*F142%*(B143-B142)/360</f>
        <v>165.28051814982885</v>
      </c>
    </row>
    <row r="144" spans="2:32">
      <c r="B144" s="13">
        <v>37103</v>
      </c>
      <c r="C144" s="14">
        <v>66.98</v>
      </c>
      <c r="D144" s="14"/>
      <c r="E144" s="15">
        <v>1301.4000000000001</v>
      </c>
      <c r="F144" s="14">
        <v>3.75</v>
      </c>
      <c r="H144" s="17">
        <f t="shared" si="22"/>
        <v>-8.4972677595628436</v>
      </c>
      <c r="I144" s="17">
        <f t="shared" si="23"/>
        <v>-6.910850034552718E-2</v>
      </c>
      <c r="K144" s="26">
        <v>0</v>
      </c>
      <c r="L144" s="29">
        <f t="shared" si="24"/>
        <v>0.32187499999999997</v>
      </c>
      <c r="M144" s="29">
        <f t="shared" si="28"/>
        <v>0.25254405666899071</v>
      </c>
      <c r="N144" s="2"/>
      <c r="O144" s="26">
        <f t="shared" si="25"/>
        <v>-8.4972677595628436</v>
      </c>
      <c r="P144" s="26">
        <f>I144+M144</f>
        <v>0.18343555632346353</v>
      </c>
      <c r="R144" s="19">
        <f t="shared" si="26"/>
        <v>0.5</v>
      </c>
      <c r="S144" s="19">
        <f t="shared" si="27"/>
        <v>0.5</v>
      </c>
      <c r="T144" s="21"/>
      <c r="U144" s="26">
        <f>SUMPRODUCT(R143:S143, O144:P144)</f>
        <v>-4.1569161016196903</v>
      </c>
      <c r="V144" s="26">
        <f t="shared" si="20"/>
        <v>183.94143827922363</v>
      </c>
      <c r="X144" s="36">
        <f>Y143*(1+ H144%+K144)</f>
        <v>87.805731463264792</v>
      </c>
      <c r="Y144" s="37">
        <f t="shared" si="18"/>
        <v>91.970719139611703</v>
      </c>
      <c r="Z144" s="36">
        <f>AA143*(1 + I144% + M144%)</f>
        <v>96.135706815958613</v>
      </c>
      <c r="AA144" s="37">
        <f t="shared" si="21"/>
        <v>91.970719139611703</v>
      </c>
      <c r="AB144" s="40">
        <f t="shared" si="19"/>
        <v>183.94143827922341</v>
      </c>
      <c r="AE144" s="2">
        <f>100*C144/C$65</f>
        <v>59.008016914809268</v>
      </c>
      <c r="AF144" s="2">
        <f>100*E144/E$65 + AF143*F143%*(B144-B143)/360</f>
        <v>165.19744413698237</v>
      </c>
    </row>
    <row r="145" spans="2:32">
      <c r="B145" s="13">
        <v>37134</v>
      </c>
      <c r="C145" s="14">
        <v>67.42</v>
      </c>
      <c r="D145" s="14"/>
      <c r="E145" s="15">
        <v>1283.8</v>
      </c>
      <c r="F145" s="14">
        <v>3.5812499999999998</v>
      </c>
      <c r="H145" s="17">
        <f t="shared" si="22"/>
        <v>0.65691251119737171</v>
      </c>
      <c r="I145" s="17">
        <f t="shared" si="23"/>
        <v>-1.3523897341324864</v>
      </c>
      <c r="K145" s="26">
        <v>0</v>
      </c>
      <c r="L145" s="29">
        <f t="shared" si="24"/>
        <v>0.3125</v>
      </c>
      <c r="M145" s="29">
        <f t="shared" si="28"/>
        <v>-1.0441159520516496</v>
      </c>
      <c r="N145" s="2"/>
      <c r="O145" s="26">
        <f t="shared" si="25"/>
        <v>0.65691251119737171</v>
      </c>
      <c r="P145" s="26">
        <f>I145+M145</f>
        <v>-2.3965056861841361</v>
      </c>
      <c r="R145" s="19">
        <f t="shared" si="26"/>
        <v>0.5</v>
      </c>
      <c r="S145" s="19">
        <f t="shared" si="27"/>
        <v>0.5</v>
      </c>
      <c r="T145" s="21"/>
      <c r="U145" s="26">
        <f>SUMPRODUCT(R144:S144, O145:P145)</f>
        <v>-0.86979658749338218</v>
      </c>
      <c r="V145" s="26">
        <f t="shared" si="20"/>
        <v>182.34152192608471</v>
      </c>
      <c r="X145" s="36">
        <f>Y144*(1+ H145%+K145)</f>
        <v>92.57488630027801</v>
      </c>
      <c r="Y145" s="37">
        <f t="shared" si="18"/>
        <v>91.170760963042241</v>
      </c>
      <c r="Z145" s="36">
        <f>AA144*(1 + I145% + M145%)</f>
        <v>89.766635625806472</v>
      </c>
      <c r="AA145" s="37">
        <f t="shared" si="21"/>
        <v>91.170760963042241</v>
      </c>
      <c r="AB145" s="40">
        <f t="shared" si="19"/>
        <v>182.34152192608448</v>
      </c>
      <c r="AE145" s="2">
        <f>100*C145/C$65</f>
        <v>59.395647960532109</v>
      </c>
      <c r="AF145" s="2">
        <f>100*E145/E$65 + AF144*F144%*(B145-B144)/360</f>
        <v>162.93699214201175</v>
      </c>
    </row>
    <row r="146" spans="2:32">
      <c r="B146" s="13">
        <v>37162</v>
      </c>
      <c r="C146" s="14">
        <v>58.91</v>
      </c>
      <c r="D146" s="14"/>
      <c r="E146" s="15">
        <v>1305.9000000000001</v>
      </c>
      <c r="F146" s="14">
        <v>2.63</v>
      </c>
      <c r="H146" s="17">
        <f t="shared" si="22"/>
        <v>-12.622367250074173</v>
      </c>
      <c r="I146" s="17">
        <f t="shared" si="23"/>
        <v>1.7214519395544636</v>
      </c>
      <c r="K146" s="26">
        <v>0</v>
      </c>
      <c r="L146" s="29">
        <f t="shared" si="24"/>
        <v>0.29843749999999997</v>
      </c>
      <c r="M146" s="29">
        <f t="shared" si="28"/>
        <v>2.0250268976865771</v>
      </c>
      <c r="N146" s="2"/>
      <c r="O146" s="26">
        <f t="shared" si="25"/>
        <v>-12.622367250074173</v>
      </c>
      <c r="P146" s="26">
        <f>I146+M146</f>
        <v>3.7464788372410407</v>
      </c>
      <c r="R146" s="19">
        <f t="shared" si="26"/>
        <v>0.5</v>
      </c>
      <c r="S146" s="19">
        <f t="shared" si="27"/>
        <v>0.5</v>
      </c>
      <c r="T146" s="21"/>
      <c r="U146" s="26">
        <f>SUMPRODUCT(R145:S145, O146:P146)</f>
        <v>-4.4379442064165664</v>
      </c>
      <c r="V146" s="26">
        <f t="shared" si="20"/>
        <v>174.24930691787424</v>
      </c>
      <c r="X146" s="36">
        <f>Y145*(1+ H146%+K146)</f>
        <v>79.662852689599788</v>
      </c>
      <c r="Y146" s="37">
        <f t="shared" si="18"/>
        <v>87.124653458937019</v>
      </c>
      <c r="Z146" s="36">
        <f>AA145*(1 + I146% + M146%)</f>
        <v>94.586454228274235</v>
      </c>
      <c r="AA146" s="37">
        <f t="shared" si="21"/>
        <v>87.124653458937019</v>
      </c>
      <c r="AB146" s="40">
        <f t="shared" si="19"/>
        <v>174.24930691787404</v>
      </c>
      <c r="AE146" s="2">
        <f>100*C146/C$65</f>
        <v>51.898511144392565</v>
      </c>
      <c r="AF146" s="2">
        <f>100*E146/E$65 + AF145*F145%*(B146-B145)/360</f>
        <v>165.65308840024619</v>
      </c>
    </row>
    <row r="147" spans="2:32">
      <c r="B147" s="13">
        <v>37195</v>
      </c>
      <c r="C147" s="14">
        <v>66.44</v>
      </c>
      <c r="D147" s="14"/>
      <c r="E147" s="15">
        <v>1296.0999999999999</v>
      </c>
      <c r="F147" s="14">
        <v>2.2875000000000001</v>
      </c>
      <c r="H147" s="17">
        <f t="shared" si="22"/>
        <v>12.782210151077923</v>
      </c>
      <c r="I147" s="17">
        <f t="shared" si="23"/>
        <v>-0.75044030936520789</v>
      </c>
      <c r="K147" s="26">
        <v>0</v>
      </c>
      <c r="L147" s="29">
        <f t="shared" si="24"/>
        <v>0.21916666666666665</v>
      </c>
      <c r="M147" s="29">
        <f t="shared" si="28"/>
        <v>-0.53291835770991058</v>
      </c>
      <c r="N147" s="2"/>
      <c r="O147" s="26">
        <f t="shared" si="25"/>
        <v>12.782210151077923</v>
      </c>
      <c r="P147" s="26">
        <f>I147+M147</f>
        <v>-1.2833586670751185</v>
      </c>
      <c r="R147" s="19">
        <f t="shared" si="26"/>
        <v>0.5</v>
      </c>
      <c r="S147" s="19">
        <f t="shared" si="27"/>
        <v>0.5</v>
      </c>
      <c r="T147" s="21"/>
      <c r="U147" s="26">
        <f>SUMPRODUCT(R146:S146, O147:P147)</f>
        <v>5.7494257420014021</v>
      </c>
      <c r="V147" s="26">
        <f t="shared" si="20"/>
        <v>184.26764142506954</v>
      </c>
      <c r="X147" s="36">
        <f>Y146*(1+ H147%+K147)</f>
        <v>98.261109757456722</v>
      </c>
      <c r="Y147" s="37">
        <f t="shared" si="18"/>
        <v>92.133820712534657</v>
      </c>
      <c r="Z147" s="36">
        <f>AA146*(1 + I147% + M147%)</f>
        <v>86.006531667612592</v>
      </c>
      <c r="AA147" s="37">
        <f t="shared" si="21"/>
        <v>92.133820712534657</v>
      </c>
      <c r="AB147" s="40">
        <f t="shared" si="19"/>
        <v>184.26764142506931</v>
      </c>
      <c r="AE147" s="2">
        <f>100*C147/C$65</f>
        <v>58.532287904149413</v>
      </c>
      <c r="AF147" s="2">
        <f>100*E147/E$65 + AF146*F146%*(B147-B146)/360</f>
        <v>164.3588812788725</v>
      </c>
    </row>
    <row r="148" spans="2:32">
      <c r="B148" s="13">
        <v>37225</v>
      </c>
      <c r="C148" s="14">
        <v>80.03</v>
      </c>
      <c r="D148" s="14"/>
      <c r="E148" s="15">
        <v>1274</v>
      </c>
      <c r="F148" s="14">
        <v>2.1187499999999999</v>
      </c>
      <c r="H148" s="17">
        <f t="shared" si="22"/>
        <v>20.45454545454546</v>
      </c>
      <c r="I148" s="17">
        <f t="shared" si="23"/>
        <v>-1.7051153460381108</v>
      </c>
      <c r="K148" s="26">
        <v>0</v>
      </c>
      <c r="L148" s="29">
        <f t="shared" si="24"/>
        <v>0.19062500000000002</v>
      </c>
      <c r="M148" s="29">
        <f t="shared" si="28"/>
        <v>-1.517740722166494</v>
      </c>
      <c r="N148" s="2"/>
      <c r="O148" s="26">
        <f t="shared" si="25"/>
        <v>20.45454545454546</v>
      </c>
      <c r="P148" s="26">
        <f>I148+M148</f>
        <v>-3.2228560682046048</v>
      </c>
      <c r="R148" s="19">
        <f t="shared" si="26"/>
        <v>0.5</v>
      </c>
      <c r="S148" s="19">
        <f t="shared" si="27"/>
        <v>0.5</v>
      </c>
      <c r="T148" s="21"/>
      <c r="U148" s="26">
        <f>SUMPRODUCT(R147:S147, O148:P148)</f>
        <v>8.6158446931704269</v>
      </c>
      <c r="V148" s="26">
        <f t="shared" si="20"/>
        <v>200.1438552300217</v>
      </c>
      <c r="X148" s="36">
        <f>Y147*(1+ H148%+K148)</f>
        <v>110.97937494918948</v>
      </c>
      <c r="Y148" s="37">
        <f t="shared" si="18"/>
        <v>100.07192761501074</v>
      </c>
      <c r="Z148" s="36">
        <f>AA147*(1 + I148% + M148%)</f>
        <v>89.164480280831981</v>
      </c>
      <c r="AA148" s="37">
        <f t="shared" si="21"/>
        <v>100.07192761501074</v>
      </c>
      <c r="AB148" s="40">
        <f t="shared" si="19"/>
        <v>200.14385523002147</v>
      </c>
      <c r="AE148" s="2">
        <f>100*C148/C$65</f>
        <v>70.50480133908907</v>
      </c>
      <c r="AF148" s="2">
        <f>100*E148/E$65 + AF147*F147%*(B148-B147)/360</f>
        <v>161.47712948429427</v>
      </c>
    </row>
    <row r="149" spans="2:32">
      <c r="B149" s="13">
        <v>37253</v>
      </c>
      <c r="C149" s="14">
        <v>86.97</v>
      </c>
      <c r="D149" s="14"/>
      <c r="E149" s="15">
        <v>1325.1</v>
      </c>
      <c r="F149" s="14">
        <v>1.87375</v>
      </c>
      <c r="H149" s="17">
        <f t="shared" si="22"/>
        <v>8.6717480944645828</v>
      </c>
      <c r="I149" s="17">
        <f t="shared" si="23"/>
        <v>4.0109890109889967</v>
      </c>
      <c r="K149" s="26">
        <v>0</v>
      </c>
      <c r="L149" s="29">
        <f t="shared" si="24"/>
        <v>0.17656249999999998</v>
      </c>
      <c r="M149" s="29">
        <f t="shared" si="28"/>
        <v>4.1946334134615126</v>
      </c>
      <c r="N149" s="2"/>
      <c r="O149" s="26">
        <f t="shared" si="25"/>
        <v>8.6717480944645828</v>
      </c>
      <c r="P149" s="26">
        <f>I149+M149</f>
        <v>8.2056224244505103</v>
      </c>
      <c r="R149" s="19">
        <f t="shared" si="26"/>
        <v>0.5</v>
      </c>
      <c r="S149" s="19">
        <f t="shared" si="27"/>
        <v>0.5</v>
      </c>
      <c r="T149" s="21"/>
      <c r="U149" s="26">
        <f>SUMPRODUCT(R148:S148, O149:P149)</f>
        <v>8.4386852594575466</v>
      </c>
      <c r="V149" s="26">
        <f t="shared" si="20"/>
        <v>217.0333652390276</v>
      </c>
      <c r="X149" s="36">
        <f>Y148*(1+ H149%+K149)</f>
        <v>108.74991309105941</v>
      </c>
      <c r="Y149" s="37">
        <f t="shared" si="18"/>
        <v>108.51668261951367</v>
      </c>
      <c r="Z149" s="36">
        <f>AA148*(1 + I149% + M149%)</f>
        <v>108.28345214796794</v>
      </c>
      <c r="AA149" s="37">
        <f t="shared" si="21"/>
        <v>108.51668261951367</v>
      </c>
      <c r="AB149" s="40">
        <f t="shared" si="19"/>
        <v>217.03336523902735</v>
      </c>
      <c r="AE149" s="2">
        <f>100*C149/C$65</f>
        <v>76.618800105717554</v>
      </c>
      <c r="AF149" s="2">
        <f>100*E149/E$65 + AF148*F148%*(B149-B148)/360</f>
        <v>167.89418434442376</v>
      </c>
    </row>
    <row r="150" spans="2:32">
      <c r="B150" s="13">
        <v>37287</v>
      </c>
      <c r="C150" s="14">
        <v>92.99</v>
      </c>
      <c r="D150" s="14"/>
      <c r="E150" s="15">
        <v>1314.8</v>
      </c>
      <c r="F150" s="14">
        <v>1.8474999999999999</v>
      </c>
      <c r="H150" s="17">
        <f t="shared" si="22"/>
        <v>6.9219271012992856</v>
      </c>
      <c r="I150" s="17">
        <f t="shared" si="23"/>
        <v>-0.77729982642819051</v>
      </c>
      <c r="K150" s="26">
        <v>0</v>
      </c>
      <c r="L150" s="29">
        <f t="shared" si="24"/>
        <v>0.15614583333333334</v>
      </c>
      <c r="M150" s="29">
        <f t="shared" si="28"/>
        <v>-0.62236771438631822</v>
      </c>
      <c r="N150" s="2"/>
      <c r="O150" s="26">
        <f t="shared" si="25"/>
        <v>6.9219271012992856</v>
      </c>
      <c r="P150" s="26">
        <f>I150+M150</f>
        <v>-1.3996675408145087</v>
      </c>
      <c r="R150" s="19">
        <f t="shared" si="26"/>
        <v>0.5</v>
      </c>
      <c r="S150" s="19">
        <f t="shared" si="27"/>
        <v>0.5</v>
      </c>
      <c r="T150" s="21"/>
      <c r="U150" s="26">
        <f>SUMPRODUCT(R149:S149, O150:P150)</f>
        <v>2.7611297802423884</v>
      </c>
      <c r="V150" s="26">
        <f t="shared" si="20"/>
        <v>223.02593811970462</v>
      </c>
      <c r="X150" s="36">
        <f>Y149*(1+ H150%+K150)</f>
        <v>116.02812828318473</v>
      </c>
      <c r="Y150" s="37">
        <f t="shared" si="18"/>
        <v>111.51296905985218</v>
      </c>
      <c r="Z150" s="36">
        <f>AA149*(1 + I150% + M150%)</f>
        <v>106.99780983651964</v>
      </c>
      <c r="AA150" s="37">
        <f t="shared" si="21"/>
        <v>111.51296905985218</v>
      </c>
      <c r="AB150" s="40">
        <f t="shared" si="19"/>
        <v>223.02593811970436</v>
      </c>
      <c r="AE150" s="2">
        <f>100*C150/C$65</f>
        <v>81.922297594925553</v>
      </c>
      <c r="AF150" s="2">
        <f>100*E150/E$65 + AF149*F149%*(B150-B149)/360</f>
        <v>166.62222509913491</v>
      </c>
    </row>
    <row r="151" spans="2:32">
      <c r="B151" s="13">
        <v>37315</v>
      </c>
      <c r="C151" s="14">
        <v>102.62</v>
      </c>
      <c r="D151" s="14"/>
      <c r="E151" s="15">
        <v>1327.7</v>
      </c>
      <c r="F151" s="14">
        <v>1.87</v>
      </c>
      <c r="H151" s="17">
        <f t="shared" si="22"/>
        <v>10.355952252930422</v>
      </c>
      <c r="I151" s="17">
        <f t="shared" si="23"/>
        <v>0.98113781563735625</v>
      </c>
      <c r="K151" s="26">
        <v>0</v>
      </c>
      <c r="L151" s="29">
        <f t="shared" si="24"/>
        <v>0.15395833333333334</v>
      </c>
      <c r="M151" s="29">
        <f t="shared" si="28"/>
        <v>1.1366066923993445</v>
      </c>
      <c r="N151" s="2"/>
      <c r="O151" s="26">
        <f t="shared" si="25"/>
        <v>10.355952252930422</v>
      </c>
      <c r="P151" s="26">
        <f>I151+M151</f>
        <v>2.1177445080367008</v>
      </c>
      <c r="R151" s="19">
        <f t="shared" si="26"/>
        <v>0.5</v>
      </c>
      <c r="S151" s="19">
        <f t="shared" si="27"/>
        <v>0.5</v>
      </c>
      <c r="T151" s="21"/>
      <c r="U151" s="26">
        <f>SUMPRODUCT(R150:S150, O151:P151)</f>
        <v>6.2368483804835613</v>
      </c>
      <c r="V151" s="26">
        <f t="shared" si="20"/>
        <v>236.93572772938165</v>
      </c>
      <c r="X151" s="36">
        <f>Y150*(1+ H151%+K151)</f>
        <v>123.06119889151555</v>
      </c>
      <c r="Y151" s="37">
        <f t="shared" si="18"/>
        <v>118.46786386469071</v>
      </c>
      <c r="Z151" s="36">
        <f>AA150*(1 + I151% + M151%)</f>
        <v>113.87452883786587</v>
      </c>
      <c r="AA151" s="37">
        <f t="shared" si="21"/>
        <v>118.46786386469071</v>
      </c>
      <c r="AB151" s="40">
        <f t="shared" si="19"/>
        <v>236.93572772938143</v>
      </c>
      <c r="AE151" s="2">
        <f>100*C151/C$65</f>
        <v>90.406131618359609</v>
      </c>
      <c r="AF151" s="2">
        <f>100*E151/E$65 + AF150*F150%*(B151-B150)/360</f>
        <v>168.19641612798901</v>
      </c>
    </row>
    <row r="152" spans="2:32">
      <c r="B152" s="13">
        <v>37344</v>
      </c>
      <c r="C152" s="14">
        <v>111.84</v>
      </c>
      <c r="D152" s="14"/>
      <c r="E152" s="15">
        <v>1327</v>
      </c>
      <c r="F152" s="14">
        <v>1.8787499999999999</v>
      </c>
      <c r="H152" s="17">
        <f t="shared" si="22"/>
        <v>8.9846033911518131</v>
      </c>
      <c r="I152" s="17">
        <f t="shared" si="23"/>
        <v>-5.2722753634104613E-2</v>
      </c>
      <c r="K152" s="26">
        <v>0</v>
      </c>
      <c r="L152" s="29">
        <f t="shared" si="24"/>
        <v>0.15583333333333335</v>
      </c>
      <c r="M152" s="29">
        <f t="shared" si="28"/>
        <v>0.10302842007481328</v>
      </c>
      <c r="N152" s="2"/>
      <c r="O152" s="26">
        <f t="shared" si="25"/>
        <v>8.9846033911518131</v>
      </c>
      <c r="P152" s="26">
        <f>I152+M152</f>
        <v>5.0305666440708663E-2</v>
      </c>
      <c r="R152" s="19">
        <f t="shared" si="26"/>
        <v>0.5</v>
      </c>
      <c r="S152" s="19">
        <f t="shared" si="27"/>
        <v>0.5</v>
      </c>
      <c r="T152" s="21"/>
      <c r="U152" s="26">
        <f>SUMPRODUCT(R151:S151, O152:P152)</f>
        <v>4.5174545287962609</v>
      </c>
      <c r="V152" s="26">
        <f t="shared" si="20"/>
        <v>247.63919149202897</v>
      </c>
      <c r="X152" s="36">
        <f>Y151*(1+ H152%+K152)</f>
        <v>129.11173157890283</v>
      </c>
      <c r="Y152" s="37">
        <f t="shared" si="18"/>
        <v>123.81959574601439</v>
      </c>
      <c r="Z152" s="36">
        <f>AA151*(1 + I152% + M152%)</f>
        <v>118.52745991312592</v>
      </c>
      <c r="AA152" s="37">
        <f t="shared" si="21"/>
        <v>123.81959574601439</v>
      </c>
      <c r="AB152" s="40">
        <f t="shared" si="19"/>
        <v>247.63919149202877</v>
      </c>
      <c r="AE152" s="2">
        <f>100*C152/C$65</f>
        <v>98.528763985551933</v>
      </c>
      <c r="AF152" s="2">
        <f>100*E152/E$65 + AF151*F151%*(B152-B151)/360</f>
        <v>168.12180691006586</v>
      </c>
    </row>
    <row r="153" spans="2:32">
      <c r="B153" s="13">
        <v>37376</v>
      </c>
      <c r="C153" s="14">
        <v>106.39</v>
      </c>
      <c r="D153" s="14"/>
      <c r="E153" s="15">
        <v>1292.2</v>
      </c>
      <c r="F153" s="14">
        <v>1.84</v>
      </c>
      <c r="H153" s="17">
        <f t="shared" si="22"/>
        <v>-4.8730329041487881</v>
      </c>
      <c r="I153" s="17">
        <f t="shared" si="23"/>
        <v>-2.6224566691785967</v>
      </c>
      <c r="K153" s="26">
        <v>0</v>
      </c>
      <c r="L153" s="29">
        <f t="shared" si="24"/>
        <v>0.15656249999999999</v>
      </c>
      <c r="M153" s="29">
        <f t="shared" si="28"/>
        <v>-2.4699999529012806</v>
      </c>
      <c r="N153" s="2"/>
      <c r="O153" s="26">
        <f t="shared" si="25"/>
        <v>-4.8730329041487881</v>
      </c>
      <c r="P153" s="26">
        <f>I153+M153</f>
        <v>-5.0924566220798777</v>
      </c>
      <c r="R153" s="19">
        <f t="shared" si="26"/>
        <v>0.5</v>
      </c>
      <c r="S153" s="19">
        <f t="shared" si="27"/>
        <v>0.5</v>
      </c>
      <c r="T153" s="21"/>
      <c r="U153" s="26">
        <f>SUMPRODUCT(R152:S152, O153:P153)</f>
        <v>-4.9827447631143329</v>
      </c>
      <c r="V153" s="26">
        <f t="shared" si="20"/>
        <v>235.29996264654122</v>
      </c>
      <c r="X153" s="36">
        <f>Y152*(1+ H153%+K153)</f>
        <v>117.78582610352709</v>
      </c>
      <c r="Y153" s="37">
        <f t="shared" si="18"/>
        <v>117.64998132327051</v>
      </c>
      <c r="Z153" s="36">
        <f>AA152*(1 + I153% + M153%)</f>
        <v>117.51413654301395</v>
      </c>
      <c r="AA153" s="37">
        <f t="shared" si="21"/>
        <v>117.64998132327051</v>
      </c>
      <c r="AB153" s="40">
        <f t="shared" si="19"/>
        <v>235.29996264654102</v>
      </c>
      <c r="AE153" s="2">
        <f>100*C153/C$65</f>
        <v>93.727424896484891</v>
      </c>
      <c r="AF153" s="2">
        <f>100*E153/E$65 + AF152*F152%*(B153-B152)/360</f>
        <v>163.74692407535133</v>
      </c>
    </row>
    <row r="154" spans="2:32">
      <c r="B154" s="13">
        <v>37407</v>
      </c>
      <c r="C154" s="14">
        <v>100.8</v>
      </c>
      <c r="D154" s="14"/>
      <c r="E154" s="15">
        <v>1233.3</v>
      </c>
      <c r="F154" s="14">
        <v>1.84375</v>
      </c>
      <c r="H154" s="17">
        <f t="shared" si="22"/>
        <v>-5.2542532192875306</v>
      </c>
      <c r="I154" s="17">
        <f t="shared" si="23"/>
        <v>-4.5581179383996311</v>
      </c>
      <c r="K154" s="26">
        <v>0</v>
      </c>
      <c r="L154" s="29">
        <f t="shared" si="24"/>
        <v>0.15333333333333335</v>
      </c>
      <c r="M154" s="29">
        <f t="shared" si="28"/>
        <v>-4.4117737192385098</v>
      </c>
      <c r="N154" s="2"/>
      <c r="O154" s="26">
        <f t="shared" si="25"/>
        <v>-5.2542532192875306</v>
      </c>
      <c r="P154" s="26">
        <f>I154+M154</f>
        <v>-8.96989165763814</v>
      </c>
      <c r="R154" s="19">
        <f t="shared" si="26"/>
        <v>0.5</v>
      </c>
      <c r="S154" s="19">
        <f t="shared" si="27"/>
        <v>0.5</v>
      </c>
      <c r="T154" s="21"/>
      <c r="U154" s="26">
        <f>SUMPRODUCT(R153:S153, O154:P154)</f>
        <v>-7.1120724384628353</v>
      </c>
      <c r="V154" s="26">
        <f t="shared" si="20"/>
        <v>218.5652588554432</v>
      </c>
      <c r="X154" s="36">
        <f>Y153*(1+ H154%+K154)</f>
        <v>111.46835339210139</v>
      </c>
      <c r="Y154" s="37">
        <f t="shared" si="18"/>
        <v>109.28262942772152</v>
      </c>
      <c r="Z154" s="36">
        <f>AA153*(1 + I154% + M154%)</f>
        <v>107.09690546334164</v>
      </c>
      <c r="AA154" s="37">
        <f t="shared" si="21"/>
        <v>109.28262942772152</v>
      </c>
      <c r="AB154" s="40">
        <f t="shared" si="19"/>
        <v>218.56525885544303</v>
      </c>
      <c r="AE154" s="2">
        <f>100*C154/C$65</f>
        <v>88.802748656506026</v>
      </c>
      <c r="AF154" s="2">
        <f>100*E154/E$65 + AF153*F153%*(B154-B153)/360</f>
        <v>156.27462816980068</v>
      </c>
    </row>
    <row r="155" spans="2:32">
      <c r="B155" s="13">
        <v>37435</v>
      </c>
      <c r="C155" s="14">
        <v>93.69</v>
      </c>
      <c r="D155" s="14"/>
      <c r="E155" s="15">
        <v>1204.8</v>
      </c>
      <c r="F155" s="14">
        <v>1.8387500000000001</v>
      </c>
      <c r="H155" s="17">
        <f t="shared" si="22"/>
        <v>-7.0535714285714253</v>
      </c>
      <c r="I155" s="17">
        <f t="shared" si="23"/>
        <v>-2.3108732668450482</v>
      </c>
      <c r="K155" s="26">
        <v>0</v>
      </c>
      <c r="L155" s="29">
        <f t="shared" si="24"/>
        <v>0.15364583333333334</v>
      </c>
      <c r="M155" s="29">
        <f t="shared" si="28"/>
        <v>-2.1607779939998406</v>
      </c>
      <c r="N155" s="2"/>
      <c r="O155" s="26">
        <f t="shared" si="25"/>
        <v>-7.0535714285714253</v>
      </c>
      <c r="P155" s="26">
        <f>I155+M155</f>
        <v>-4.4716512608448884</v>
      </c>
      <c r="R155" s="19">
        <f t="shared" si="26"/>
        <v>0.5</v>
      </c>
      <c r="S155" s="19">
        <f t="shared" si="27"/>
        <v>0.5</v>
      </c>
      <c r="T155" s="21"/>
      <c r="U155" s="26">
        <f>SUMPRODUCT(R154:S154, O155:P155)</f>
        <v>-5.7626113447081568</v>
      </c>
      <c r="V155" s="26">
        <f t="shared" si="20"/>
        <v>205.9701924530487</v>
      </c>
      <c r="X155" s="36">
        <f>Y154*(1+ H155%+K155)</f>
        <v>101.57430110201616</v>
      </c>
      <c r="Y155" s="37">
        <f t="shared" si="18"/>
        <v>102.98509622652426</v>
      </c>
      <c r="Z155" s="36">
        <f>AA154*(1 + I155% + M155%)</f>
        <v>104.39589135103236</v>
      </c>
      <c r="AA155" s="37">
        <f t="shared" si="21"/>
        <v>102.98509622652426</v>
      </c>
      <c r="AB155" s="40">
        <f t="shared" si="19"/>
        <v>205.97019245304853</v>
      </c>
      <c r="AE155" s="2">
        <f>100*C155/C$65</f>
        <v>82.538983349484624</v>
      </c>
      <c r="AF155" s="2">
        <f>100*E155/E$65 + AF154*F154%*(B155-B154)/360</f>
        <v>152.6339693304329</v>
      </c>
    </row>
    <row r="156" spans="2:32">
      <c r="B156" s="13">
        <v>37468</v>
      </c>
      <c r="C156" s="14">
        <v>90.16</v>
      </c>
      <c r="D156" s="14"/>
      <c r="E156" s="15">
        <v>1197</v>
      </c>
      <c r="F156" s="14">
        <v>1.82</v>
      </c>
      <c r="H156" s="17">
        <f t="shared" si="22"/>
        <v>-3.7677446899348932</v>
      </c>
      <c r="I156" s="17">
        <f t="shared" si="23"/>
        <v>-0.64741035856573648</v>
      </c>
      <c r="K156" s="26">
        <v>0</v>
      </c>
      <c r="L156" s="29">
        <f t="shared" si="24"/>
        <v>0.15322916666666667</v>
      </c>
      <c r="M156" s="29">
        <f t="shared" si="28"/>
        <v>-0.49517321339641596</v>
      </c>
      <c r="N156" s="2"/>
      <c r="O156" s="26">
        <f t="shared" si="25"/>
        <v>-3.7677446899348932</v>
      </c>
      <c r="P156" s="26">
        <f>I156+M156</f>
        <v>-1.1425835719621524</v>
      </c>
      <c r="R156" s="19">
        <f t="shared" si="26"/>
        <v>0.5</v>
      </c>
      <c r="S156" s="19">
        <f t="shared" si="27"/>
        <v>0.5</v>
      </c>
      <c r="T156" s="21"/>
      <c r="U156" s="26">
        <f>SUMPRODUCT(R155:S155, O156:P156)</f>
        <v>-2.455164130948523</v>
      </c>
      <c r="V156" s="26">
        <f t="shared" si="20"/>
        <v>200.91328616749578</v>
      </c>
      <c r="X156" s="36">
        <f>Y155*(1+ H156%+K156)</f>
        <v>99.104880732025052</v>
      </c>
      <c r="Y156" s="37">
        <f t="shared" si="18"/>
        <v>100.45664308374782</v>
      </c>
      <c r="Z156" s="36">
        <f>AA155*(1 + I156% + M156%)</f>
        <v>101.80840543547058</v>
      </c>
      <c r="AA156" s="37">
        <f t="shared" si="21"/>
        <v>100.45664308374782</v>
      </c>
      <c r="AB156" s="40">
        <f t="shared" si="19"/>
        <v>200.91328616749564</v>
      </c>
      <c r="AE156" s="2">
        <f>100*C156/C$65</f>
        <v>79.429125187208172</v>
      </c>
      <c r="AF156" s="2">
        <f>100*E156/E$65 + AF155*F155%*(B156-B155)/360</f>
        <v>151.68041764030417</v>
      </c>
    </row>
    <row r="157" spans="2:32">
      <c r="B157" s="13">
        <v>37498</v>
      </c>
      <c r="C157" s="14">
        <v>92.55</v>
      </c>
      <c r="D157" s="14"/>
      <c r="E157" s="15">
        <v>1204.9000000000001</v>
      </c>
      <c r="F157" s="14">
        <v>1.82</v>
      </c>
      <c r="H157" s="17">
        <f t="shared" si="22"/>
        <v>2.6508429458740101</v>
      </c>
      <c r="I157" s="17">
        <f t="shared" si="23"/>
        <v>0.65998329156224944</v>
      </c>
      <c r="K157" s="26">
        <v>0</v>
      </c>
      <c r="L157" s="29">
        <f t="shared" si="24"/>
        <v>0.15166666666666667</v>
      </c>
      <c r="M157" s="29">
        <f t="shared" si="28"/>
        <v>0.81265093288778179</v>
      </c>
      <c r="N157" s="2"/>
      <c r="O157" s="26">
        <f t="shared" si="25"/>
        <v>2.6508429458740101</v>
      </c>
      <c r="P157" s="26">
        <f>I157+M157</f>
        <v>1.4726342244500312</v>
      </c>
      <c r="R157" s="19">
        <f t="shared" si="26"/>
        <v>0.5</v>
      </c>
      <c r="S157" s="19">
        <f t="shared" si="27"/>
        <v>0.5</v>
      </c>
      <c r="T157" s="21"/>
      <c r="U157" s="26">
        <f>SUMPRODUCT(R156:S156, O157:P157)</f>
        <v>2.0617385851620207</v>
      </c>
      <c r="V157" s="26">
        <f t="shared" si="20"/>
        <v>205.055592911128</v>
      </c>
      <c r="X157" s="36">
        <f>Y156*(1+ H157%+K157)</f>
        <v>103.11959092059519</v>
      </c>
      <c r="Y157" s="37">
        <f t="shared" si="18"/>
        <v>102.52779645556394</v>
      </c>
      <c r="Z157" s="36">
        <f>AA156*(1 + I157% + M157%)</f>
        <v>101.9360019905327</v>
      </c>
      <c r="AA157" s="37">
        <f t="shared" si="21"/>
        <v>102.52779645556394</v>
      </c>
      <c r="AB157" s="40">
        <f t="shared" si="19"/>
        <v>205.05559291112789</v>
      </c>
      <c r="AE157" s="2">
        <f>100*C157/C$65</f>
        <v>81.534666549202711</v>
      </c>
      <c r="AF157" s="2">
        <f>100*E157/E$65 + AF156*F156%*(B157-B156)/360</f>
        <v>152.65256602747553</v>
      </c>
    </row>
    <row r="158" spans="2:32">
      <c r="B158" s="13">
        <v>37529</v>
      </c>
      <c r="C158" s="14">
        <v>81.37</v>
      </c>
      <c r="D158" s="14"/>
      <c r="E158" s="15">
        <v>1225.5</v>
      </c>
      <c r="F158" s="14">
        <v>1.81125</v>
      </c>
      <c r="H158" s="17">
        <f t="shared" si="22"/>
        <v>-12.079956780118851</v>
      </c>
      <c r="I158" s="17">
        <f t="shared" si="23"/>
        <v>1.7096854510747717</v>
      </c>
      <c r="K158" s="26">
        <v>0</v>
      </c>
      <c r="L158" s="29">
        <f t="shared" si="24"/>
        <v>0.15166666666666667</v>
      </c>
      <c r="M158" s="29">
        <f t="shared" si="28"/>
        <v>1.8639451406755603</v>
      </c>
      <c r="N158" s="2"/>
      <c r="O158" s="26">
        <f t="shared" si="25"/>
        <v>-12.079956780118851</v>
      </c>
      <c r="P158" s="26">
        <f>I158+M158</f>
        <v>3.5736305917503319</v>
      </c>
      <c r="R158" s="19">
        <f t="shared" si="26"/>
        <v>0.5</v>
      </c>
      <c r="S158" s="19">
        <f t="shared" si="27"/>
        <v>0.5</v>
      </c>
      <c r="T158" s="21"/>
      <c r="U158" s="26">
        <f>SUMPRODUCT(R157:S157, O158:P158)</f>
        <v>-4.2531630941842593</v>
      </c>
      <c r="V158" s="26">
        <f t="shared" si="20"/>
        <v>196.33424411087117</v>
      </c>
      <c r="X158" s="36">
        <f>Y157*(1+ H158%+K158)</f>
        <v>90.142482956123587</v>
      </c>
      <c r="Y158" s="37">
        <f t="shared" si="18"/>
        <v>98.167122055435541</v>
      </c>
      <c r="Z158" s="36">
        <f>AA157*(1 + I158% + M158%)</f>
        <v>106.1917611547475</v>
      </c>
      <c r="AA158" s="37">
        <f t="shared" si="21"/>
        <v>98.167122055435541</v>
      </c>
      <c r="AB158" s="40">
        <f t="shared" si="19"/>
        <v>196.33424411087108</v>
      </c>
      <c r="AE158" s="2">
        <f>100*C158/C$65</f>
        <v>71.685314069244995</v>
      </c>
      <c r="AF158" s="2">
        <f>100*E158/E$65 + AF157*F157%*(B158-B157)/360</f>
        <v>155.26770349185998</v>
      </c>
    </row>
    <row r="159" spans="2:32">
      <c r="B159" s="13">
        <v>37560</v>
      </c>
      <c r="C159" s="14">
        <v>83.1</v>
      </c>
      <c r="D159" s="14"/>
      <c r="E159" s="15">
        <v>1233.4000000000001</v>
      </c>
      <c r="F159" s="14">
        <v>1.7162500000000001</v>
      </c>
      <c r="H159" s="17">
        <f t="shared" si="22"/>
        <v>2.1260906968169957</v>
      </c>
      <c r="I159" s="17">
        <f t="shared" si="23"/>
        <v>0.6446348429212545</v>
      </c>
      <c r="K159" s="26">
        <v>0</v>
      </c>
      <c r="L159" s="29">
        <f t="shared" si="24"/>
        <v>0.1509375</v>
      </c>
      <c r="M159" s="29">
        <f t="shared" si="28"/>
        <v>0.79654533863728894</v>
      </c>
      <c r="N159" s="2"/>
      <c r="O159" s="26">
        <f t="shared" si="25"/>
        <v>2.1260906968169957</v>
      </c>
      <c r="P159" s="26">
        <f>I159+M159</f>
        <v>1.4411801815585434</v>
      </c>
      <c r="R159" s="19">
        <f t="shared" si="26"/>
        <v>0.5</v>
      </c>
      <c r="S159" s="19">
        <f t="shared" si="27"/>
        <v>0.5</v>
      </c>
      <c r="T159" s="21"/>
      <c r="U159" s="26">
        <f>SUMPRODUCT(R158:S158, O159:P159)</f>
        <v>1.7836354391877696</v>
      </c>
      <c r="V159" s="26">
        <f t="shared" si="20"/>
        <v>199.83613126809408</v>
      </c>
      <c r="X159" s="36">
        <f>Y158*(1+ H159%+K159)</f>
        <v>100.25424410478914</v>
      </c>
      <c r="Y159" s="37">
        <f t="shared" si="18"/>
        <v>99.918065634046997</v>
      </c>
      <c r="Z159" s="36">
        <f>AA158*(1 + I159% + M159%)</f>
        <v>99.58188716330487</v>
      </c>
      <c r="AA159" s="37">
        <f t="shared" si="21"/>
        <v>99.918065634046997</v>
      </c>
      <c r="AB159" s="40">
        <f t="shared" si="19"/>
        <v>199.83613126809399</v>
      </c>
      <c r="AE159" s="2">
        <f>100*C159/C$65</f>
        <v>73.209408862655266</v>
      </c>
      <c r="AF159" s="2">
        <f>100*E159/E$65 + AF158*F158%*(B159-B158)/360</f>
        <v>156.26999958332351</v>
      </c>
    </row>
    <row r="160" spans="2:32">
      <c r="B160" s="13">
        <v>37589</v>
      </c>
      <c r="C160" s="14">
        <v>92.05</v>
      </c>
      <c r="D160" s="14"/>
      <c r="E160" s="15">
        <v>1207.7</v>
      </c>
      <c r="F160" s="14">
        <v>1.43875</v>
      </c>
      <c r="H160" s="17">
        <f t="shared" si="22"/>
        <v>10.770156438026479</v>
      </c>
      <c r="I160" s="17">
        <f t="shared" si="23"/>
        <v>-2.08367115291066</v>
      </c>
      <c r="K160" s="26">
        <v>0</v>
      </c>
      <c r="L160" s="29">
        <f t="shared" si="24"/>
        <v>0.14302083333333335</v>
      </c>
      <c r="M160" s="29">
        <f t="shared" si="28"/>
        <v>-1.9436304034241458</v>
      </c>
      <c r="N160" s="2"/>
      <c r="O160" s="26">
        <f t="shared" si="25"/>
        <v>10.770156438026479</v>
      </c>
      <c r="P160" s="26">
        <f>I160+M160</f>
        <v>-4.0273015563348054</v>
      </c>
      <c r="R160" s="19">
        <f t="shared" si="26"/>
        <v>0.5</v>
      </c>
      <c r="S160" s="19">
        <f t="shared" si="27"/>
        <v>0.5</v>
      </c>
      <c r="T160" s="21"/>
      <c r="U160" s="26">
        <f>SUMPRODUCT(R159:S159, O160:P160)</f>
        <v>3.3714274408458369</v>
      </c>
      <c r="V160" s="26">
        <f t="shared" si="20"/>
        <v>206.57346143439133</v>
      </c>
      <c r="X160" s="36">
        <f>Y159*(1+ H160%+K160)</f>
        <v>110.67939761268383</v>
      </c>
      <c r="Y160" s="37">
        <f t="shared" si="18"/>
        <v>103.28673071719561</v>
      </c>
      <c r="Z160" s="36">
        <f>AA159*(1 + I160% + M160%)</f>
        <v>95.894063821707391</v>
      </c>
      <c r="AA160" s="37">
        <f t="shared" si="21"/>
        <v>103.28673071719561</v>
      </c>
      <c r="AB160" s="40">
        <f t="shared" si="19"/>
        <v>206.57346143439122</v>
      </c>
      <c r="AE160" s="2">
        <f>100*C160/C$65</f>
        <v>81.094176724517666</v>
      </c>
      <c r="AF160" s="2">
        <f>100*E160/E$65 + AF159*F159%*(B160-B159)/360</f>
        <v>152.99277229312847</v>
      </c>
    </row>
    <row r="161" spans="2:32">
      <c r="B161" s="13">
        <v>37620</v>
      </c>
      <c r="C161" s="14">
        <v>79.87</v>
      </c>
      <c r="D161" s="14"/>
      <c r="E161" s="15">
        <v>1197.2</v>
      </c>
      <c r="F161" s="14">
        <v>1.38</v>
      </c>
      <c r="H161" s="17">
        <f t="shared" si="22"/>
        <v>-13.231939163498097</v>
      </c>
      <c r="I161" s="17">
        <f t="shared" si="23"/>
        <v>-0.86942121387761917</v>
      </c>
      <c r="K161" s="26">
        <v>0</v>
      </c>
      <c r="L161" s="29">
        <f t="shared" si="24"/>
        <v>0.11989583333333333</v>
      </c>
      <c r="M161" s="29">
        <f t="shared" si="28"/>
        <v>-0.75056778035383909</v>
      </c>
      <c r="N161" s="2"/>
      <c r="O161" s="26">
        <f t="shared" si="25"/>
        <v>-13.231939163498097</v>
      </c>
      <c r="P161" s="26">
        <f>I161+M161</f>
        <v>-1.6199889942314583</v>
      </c>
      <c r="R161" s="19">
        <f t="shared" si="26"/>
        <v>0.5</v>
      </c>
      <c r="S161" s="19">
        <f t="shared" si="27"/>
        <v>0.5</v>
      </c>
      <c r="T161" s="21"/>
      <c r="U161" s="26">
        <f>SUMPRODUCT(R160:S160, O161:P161)</f>
        <v>-7.4259640788647783</v>
      </c>
      <c r="V161" s="26">
        <f t="shared" si="20"/>
        <v>191.23339039180584</v>
      </c>
      <c r="X161" s="36">
        <f>Y160*(1+ H161%+K161)</f>
        <v>89.619893344730187</v>
      </c>
      <c r="Y161" s="37">
        <f t="shared" si="18"/>
        <v>95.616695195902878</v>
      </c>
      <c r="Z161" s="36">
        <f>AA160*(1 + I161% + M161%)</f>
        <v>101.61349704707555</v>
      </c>
      <c r="AA161" s="37">
        <f t="shared" si="21"/>
        <v>95.616695195902878</v>
      </c>
      <c r="AB161" s="40">
        <f t="shared" si="19"/>
        <v>191.23339039180576</v>
      </c>
      <c r="AE161" s="2">
        <f>100*C161/C$65</f>
        <v>70.363844595189846</v>
      </c>
      <c r="AF161" s="2">
        <f>100*E161/E$65 + AF160*F160%*(B161-B160)/360</f>
        <v>151.63799670580437</v>
      </c>
    </row>
    <row r="162" spans="2:32">
      <c r="B162" s="13">
        <v>37651</v>
      </c>
      <c r="C162" s="14">
        <v>75.22</v>
      </c>
      <c r="D162" s="14"/>
      <c r="E162" s="15">
        <v>1170.5</v>
      </c>
      <c r="F162" s="14">
        <v>1.34</v>
      </c>
      <c r="H162" s="17">
        <f t="shared" si="22"/>
        <v>-5.8219606861149469</v>
      </c>
      <c r="I162" s="17">
        <f t="shared" si="23"/>
        <v>-2.2302038088874099</v>
      </c>
      <c r="K162" s="26">
        <v>0</v>
      </c>
      <c r="L162" s="29">
        <f t="shared" si="24"/>
        <v>0.11499999999999999</v>
      </c>
      <c r="M162" s="29">
        <f t="shared" si="28"/>
        <v>-2.1177685432676285</v>
      </c>
      <c r="N162" s="2"/>
      <c r="O162" s="26">
        <f t="shared" si="25"/>
        <v>-5.8219606861149469</v>
      </c>
      <c r="P162" s="26">
        <f>I162+M162</f>
        <v>-4.347972352155038</v>
      </c>
      <c r="R162" s="19">
        <f t="shared" si="26"/>
        <v>0.5</v>
      </c>
      <c r="S162" s="19">
        <f t="shared" si="27"/>
        <v>0.5</v>
      </c>
      <c r="T162" s="21"/>
      <c r="U162" s="26">
        <f>SUMPRODUCT(R161:S161, O162:P162)</f>
        <v>-5.0849665191349924</v>
      </c>
      <c r="V162" s="26">
        <f t="shared" si="20"/>
        <v>181.50923651697579</v>
      </c>
      <c r="X162" s="36">
        <f>Y161*(1+ H162%+K162)</f>
        <v>90.04992879223505</v>
      </c>
      <c r="Y162" s="37">
        <f t="shared" si="18"/>
        <v>90.754618258487852</v>
      </c>
      <c r="Z162" s="36">
        <f>AA161*(1 + I162% + M162%)</f>
        <v>91.459307724740668</v>
      </c>
      <c r="AA162" s="37">
        <f t="shared" si="21"/>
        <v>90.754618258487852</v>
      </c>
      <c r="AB162" s="40">
        <f t="shared" si="19"/>
        <v>181.5092365169757</v>
      </c>
      <c r="AE162" s="2">
        <f>100*C162/C$65</f>
        <v>66.267289225618882</v>
      </c>
      <c r="AF162" s="2">
        <f>100*E162/E$65 + AF161*F161%*(B162-B161)/360</f>
        <v>148.25103772580709</v>
      </c>
    </row>
    <row r="163" spans="2:32">
      <c r="B163" s="13">
        <v>37680</v>
      </c>
      <c r="C163" s="14">
        <v>72.849999999999994</v>
      </c>
      <c r="D163" s="14"/>
      <c r="E163" s="15">
        <v>1186.8</v>
      </c>
      <c r="F163" s="14">
        <v>1.3374999999999999</v>
      </c>
      <c r="H163" s="17">
        <f t="shared" si="22"/>
        <v>-3.15075777718693</v>
      </c>
      <c r="I163" s="17">
        <f t="shared" si="23"/>
        <v>1.3925672789406152</v>
      </c>
      <c r="K163" s="26">
        <v>0</v>
      </c>
      <c r="L163" s="29">
        <f t="shared" si="24"/>
        <v>0.11166666666666668</v>
      </c>
      <c r="M163" s="29">
        <f t="shared" si="28"/>
        <v>1.5057889790687673</v>
      </c>
      <c r="N163" s="2"/>
      <c r="O163" s="26">
        <f t="shared" si="25"/>
        <v>-3.15075777718693</v>
      </c>
      <c r="P163" s="26">
        <f>I163+M163</f>
        <v>2.8983562580093825</v>
      </c>
      <c r="R163" s="19">
        <f t="shared" si="26"/>
        <v>0.5</v>
      </c>
      <c r="S163" s="19">
        <f t="shared" si="27"/>
        <v>0.5</v>
      </c>
      <c r="T163" s="21"/>
      <c r="U163" s="26">
        <f>SUMPRODUCT(R162:S162, O163:P163)</f>
        <v>-0.12620075958877375</v>
      </c>
      <c r="V163" s="26">
        <f t="shared" si="20"/>
        <v>181.28017048176758</v>
      </c>
      <c r="X163" s="36">
        <f>Y162*(1+ H163%+K163)</f>
        <v>87.895160065552233</v>
      </c>
      <c r="Y163" s="37">
        <f t="shared" si="18"/>
        <v>90.640085240883749</v>
      </c>
      <c r="Z163" s="36">
        <f>AA162*(1 + I163% + M163%)</f>
        <v>93.385010416215266</v>
      </c>
      <c r="AA163" s="37">
        <f t="shared" si="21"/>
        <v>90.640085240883749</v>
      </c>
      <c r="AB163" s="40">
        <f t="shared" si="19"/>
        <v>181.2801704817675</v>
      </c>
      <c r="AE163" s="2">
        <f>100*C163/C$65</f>
        <v>64.179367456611743</v>
      </c>
      <c r="AF163" s="2">
        <f>100*E163/E$65 + AF162*F162%*(B163-B162)/360</f>
        <v>150.29285608353442</v>
      </c>
    </row>
    <row r="164" spans="2:32">
      <c r="B164" s="13">
        <v>37711</v>
      </c>
      <c r="C164" s="14">
        <v>68.05</v>
      </c>
      <c r="D164" s="14"/>
      <c r="E164" s="15">
        <v>1252.9000000000001</v>
      </c>
      <c r="F164" s="14">
        <v>1.3</v>
      </c>
      <c r="H164" s="17">
        <f t="shared" si="22"/>
        <v>-6.588881262868906</v>
      </c>
      <c r="I164" s="17">
        <f t="shared" si="23"/>
        <v>5.5695989214695096</v>
      </c>
      <c r="K164" s="26">
        <v>0</v>
      </c>
      <c r="L164" s="29">
        <f t="shared" si="24"/>
        <v>0.11145833333333333</v>
      </c>
      <c r="M164" s="29">
        <f t="shared" si="28"/>
        <v>5.6872650369340638</v>
      </c>
      <c r="N164" s="2"/>
      <c r="O164" s="26">
        <f t="shared" si="25"/>
        <v>-6.588881262868906</v>
      </c>
      <c r="P164" s="26">
        <f>I164+M164</f>
        <v>11.256863958403574</v>
      </c>
      <c r="R164" s="19">
        <f t="shared" si="26"/>
        <v>0.5</v>
      </c>
      <c r="S164" s="19">
        <f t="shared" si="27"/>
        <v>0.5</v>
      </c>
      <c r="T164" s="21"/>
      <c r="U164" s="26">
        <f>SUMPRODUCT(R163:S163, O164:P164)</f>
        <v>2.3339913477673342</v>
      </c>
      <c r="V164" s="26">
        <f t="shared" si="20"/>
        <v>185.5112339760299</v>
      </c>
      <c r="X164" s="36">
        <f>Y163*(1+ H164%+K164)</f>
        <v>84.66791764779876</v>
      </c>
      <c r="Y164" s="37">
        <f t="shared" si="18"/>
        <v>92.755616988014907</v>
      </c>
      <c r="Z164" s="36">
        <f>AA163*(1 + I164% + M164%)</f>
        <v>100.84331632823107</v>
      </c>
      <c r="AA164" s="37">
        <f t="shared" si="21"/>
        <v>92.755616988014907</v>
      </c>
      <c r="AB164" s="40">
        <f t="shared" si="19"/>
        <v>185.51123397602981</v>
      </c>
      <c r="AE164" s="2">
        <f>100*C164/C$65</f>
        <v>59.950665139635269</v>
      </c>
      <c r="AF164" s="2">
        <f>100*E164/E$65 + AF163*F163%*(B164-B163)/360</f>
        <v>158.66772136550742</v>
      </c>
    </row>
    <row r="165" spans="2:32">
      <c r="B165" s="13">
        <v>37741</v>
      </c>
      <c r="C165" s="14">
        <v>76.45</v>
      </c>
      <c r="D165" s="14"/>
      <c r="E165" s="15">
        <v>1213.0999999999999</v>
      </c>
      <c r="F165" s="14">
        <v>1.32</v>
      </c>
      <c r="H165" s="17">
        <f t="shared" si="22"/>
        <v>12.343864805290238</v>
      </c>
      <c r="I165" s="17">
        <f t="shared" si="23"/>
        <v>-3.1766302178944938</v>
      </c>
      <c r="K165" s="26">
        <v>0</v>
      </c>
      <c r="L165" s="29">
        <f t="shared" si="24"/>
        <v>0.10833333333333334</v>
      </c>
      <c r="M165" s="29">
        <f t="shared" si="28"/>
        <v>-3.0717382339638832</v>
      </c>
      <c r="N165" s="2"/>
      <c r="O165" s="26">
        <f t="shared" si="25"/>
        <v>12.343864805290238</v>
      </c>
      <c r="P165" s="26">
        <f>I165+M165</f>
        <v>-6.2483684518583775</v>
      </c>
      <c r="R165" s="19">
        <f t="shared" si="26"/>
        <v>0.5</v>
      </c>
      <c r="S165" s="19">
        <f t="shared" si="27"/>
        <v>0.5</v>
      </c>
      <c r="T165" s="21"/>
      <c r="U165" s="26">
        <f>SUMPRODUCT(R164:S164, O165:P165)</f>
        <v>3.0477481767159302</v>
      </c>
      <c r="V165" s="26">
        <f t="shared" si="20"/>
        <v>191.16514922713759</v>
      </c>
      <c r="X165" s="36">
        <f>Y164*(1+ H165%+K165)</f>
        <v>104.2052449483283</v>
      </c>
      <c r="Y165" s="37">
        <f t="shared" si="18"/>
        <v>95.582574613568738</v>
      </c>
      <c r="Z165" s="36">
        <f>AA164*(1 + I165% + M165%)</f>
        <v>86.959904278809191</v>
      </c>
      <c r="AA165" s="37">
        <f t="shared" si="21"/>
        <v>95.582574613568738</v>
      </c>
      <c r="AB165" s="40">
        <f t="shared" si="19"/>
        <v>191.16514922713748</v>
      </c>
      <c r="AE165" s="2">
        <f>100*C165/C$65</f>
        <v>67.350894194344107</v>
      </c>
      <c r="AF165" s="2">
        <f>100*E165/E$65 + AF164*F164%*(B165-B164)/360</f>
        <v>153.63172557860136</v>
      </c>
    </row>
    <row r="166" spans="2:32">
      <c r="B166" s="13">
        <v>37771</v>
      </c>
      <c r="C166" s="14">
        <v>80.53</v>
      </c>
      <c r="D166" s="14"/>
      <c r="E166" s="15">
        <v>1206.5999999999999</v>
      </c>
      <c r="F166" s="14">
        <v>1.32</v>
      </c>
      <c r="H166" s="17">
        <f t="shared" si="22"/>
        <v>5.3368214519293522</v>
      </c>
      <c r="I166" s="17">
        <f t="shared" si="23"/>
        <v>-0.5358173275080369</v>
      </c>
      <c r="K166" s="26">
        <v>0</v>
      </c>
      <c r="L166" s="29">
        <f t="shared" si="24"/>
        <v>0.11</v>
      </c>
      <c r="M166" s="29">
        <f t="shared" si="28"/>
        <v>-0.42640672656828471</v>
      </c>
      <c r="N166" s="2"/>
      <c r="O166" s="26">
        <f t="shared" si="25"/>
        <v>5.3368214519293522</v>
      </c>
      <c r="P166" s="26">
        <f>I166+M166</f>
        <v>-0.96222405407632161</v>
      </c>
      <c r="R166" s="19">
        <f t="shared" si="26"/>
        <v>0.5</v>
      </c>
      <c r="S166" s="19">
        <f t="shared" si="27"/>
        <v>0.5</v>
      </c>
      <c r="T166" s="21"/>
      <c r="U166" s="26">
        <f>SUMPRODUCT(R165:S165, O166:P166)</f>
        <v>2.1872986989265151</v>
      </c>
      <c r="V166" s="26">
        <f t="shared" si="20"/>
        <v>195.34650204898369</v>
      </c>
      <c r="X166" s="36">
        <f>Y165*(1+ H166%+K166)</f>
        <v>100.68364595985206</v>
      </c>
      <c r="Y166" s="37">
        <f t="shared" si="18"/>
        <v>97.673251024491805</v>
      </c>
      <c r="Z166" s="36">
        <f>AA165*(1 + I166% + M166%)</f>
        <v>94.662856089131537</v>
      </c>
      <c r="AA166" s="37">
        <f t="shared" si="21"/>
        <v>97.673251024491805</v>
      </c>
      <c r="AB166" s="40">
        <f t="shared" si="19"/>
        <v>195.34650204898361</v>
      </c>
      <c r="AE166" s="2">
        <f>100*C166/C$65</f>
        <v>70.945291163774115</v>
      </c>
      <c r="AF166" s="2">
        <f>100*E166/E$65 + AF165*F165%*(B166-B165)/360</f>
        <v>152.80656605563172</v>
      </c>
    </row>
    <row r="167" spans="2:32">
      <c r="B167" s="13">
        <v>37802</v>
      </c>
      <c r="C167" s="14">
        <v>85.47</v>
      </c>
      <c r="D167" s="14"/>
      <c r="E167" s="15">
        <v>1193.0999999999999</v>
      </c>
      <c r="F167" s="14">
        <v>1.1200000000000001</v>
      </c>
      <c r="H167" s="17">
        <f t="shared" si="22"/>
        <v>6.1343598658884835</v>
      </c>
      <c r="I167" s="17">
        <f t="shared" si="23"/>
        <v>-1.1188463451019426</v>
      </c>
      <c r="K167" s="26">
        <v>0</v>
      </c>
      <c r="L167" s="29">
        <f t="shared" si="24"/>
        <v>0.11</v>
      </c>
      <c r="M167" s="29">
        <f t="shared" si="28"/>
        <v>-1.0100770760815503</v>
      </c>
      <c r="N167" s="2"/>
      <c r="O167" s="26">
        <f t="shared" si="25"/>
        <v>6.1343598658884835</v>
      </c>
      <c r="P167" s="26">
        <f>I167+M167</f>
        <v>-2.1289234211834929</v>
      </c>
      <c r="R167" s="19">
        <f t="shared" si="26"/>
        <v>0.5</v>
      </c>
      <c r="S167" s="19">
        <f t="shared" si="27"/>
        <v>0.5</v>
      </c>
      <c r="T167" s="21"/>
      <c r="U167" s="26">
        <f>SUMPRODUCT(R166:S166, O167:P167)</f>
        <v>2.0027182223524953</v>
      </c>
      <c r="V167" s="26">
        <f t="shared" si="20"/>
        <v>199.25874204224689</v>
      </c>
      <c r="X167" s="36">
        <f>Y166*(1+ H167%+K167)</f>
        <v>103.66487973504674</v>
      </c>
      <c r="Y167" s="37">
        <f t="shared" si="18"/>
        <v>99.629371021123404</v>
      </c>
      <c r="Z167" s="36">
        <f>AA166*(1 + I167% + M167%)</f>
        <v>95.593862307200055</v>
      </c>
      <c r="AA167" s="37">
        <f t="shared" si="21"/>
        <v>99.629371021123404</v>
      </c>
      <c r="AB167" s="40">
        <f t="shared" si="19"/>
        <v>199.25874204224681</v>
      </c>
      <c r="AE167" s="2">
        <f>100*C167/C$65</f>
        <v>75.297330631662405</v>
      </c>
      <c r="AF167" s="2">
        <f>100*E167/E$65 + AF166*F166%*(B167-B166)/360</f>
        <v>151.10348140143046</v>
      </c>
    </row>
    <row r="168" spans="2:32">
      <c r="B168" s="13">
        <v>37833</v>
      </c>
      <c r="C168" s="14">
        <v>91.52</v>
      </c>
      <c r="D168" s="14"/>
      <c r="E168" s="15">
        <v>1180</v>
      </c>
      <c r="F168" s="14">
        <v>1.1000000000000001</v>
      </c>
      <c r="H168" s="17">
        <f t="shared" si="22"/>
        <v>7.0785070785070792</v>
      </c>
      <c r="I168" s="17">
        <f t="shared" si="23"/>
        <v>-1.0979800519654637</v>
      </c>
      <c r="K168" s="26">
        <v>0</v>
      </c>
      <c r="L168" s="29">
        <f t="shared" si="24"/>
        <v>9.3333333333333338E-2</v>
      </c>
      <c r="M168" s="29">
        <f t="shared" si="28"/>
        <v>-1.0056715000139715</v>
      </c>
      <c r="N168" s="2"/>
      <c r="O168" s="26">
        <f t="shared" si="25"/>
        <v>7.0785070785070792</v>
      </c>
      <c r="P168" s="26">
        <f>I168+M168</f>
        <v>-2.1036515519794352</v>
      </c>
      <c r="R168" s="19">
        <f t="shared" si="26"/>
        <v>0.5</v>
      </c>
      <c r="S168" s="19">
        <f t="shared" si="27"/>
        <v>0.5</v>
      </c>
      <c r="T168" s="21"/>
      <c r="U168" s="26">
        <f>SUMPRODUCT(R167:S167, O168:P168)</f>
        <v>2.4874277632638222</v>
      </c>
      <c r="V168" s="26">
        <f t="shared" si="20"/>
        <v>204.215159312536</v>
      </c>
      <c r="X168" s="36">
        <f>Y167*(1+ H168%+K168)</f>
        <v>106.6816431011257</v>
      </c>
      <c r="Y168" s="37">
        <f t="shared" si="18"/>
        <v>102.10757965626794</v>
      </c>
      <c r="Z168" s="36">
        <f>AA167*(1 + I168% + M168%)</f>
        <v>97.533516211410188</v>
      </c>
      <c r="AA168" s="37">
        <f t="shared" si="21"/>
        <v>102.10757965626794</v>
      </c>
      <c r="AB168" s="40">
        <f t="shared" si="19"/>
        <v>204.21515931253589</v>
      </c>
      <c r="AE168" s="2">
        <f>100*C168/C$65</f>
        <v>80.627257510351512</v>
      </c>
      <c r="AF168" s="2">
        <f>100*E168/E$65 + AF167*F167%*(B168-B167)/360</f>
        <v>149.41834318388857</v>
      </c>
    </row>
    <row r="169" spans="2:32">
      <c r="B169" s="13">
        <v>37862</v>
      </c>
      <c r="C169" s="14">
        <v>97.59</v>
      </c>
      <c r="D169" s="14"/>
      <c r="E169" s="15">
        <v>1179.9000000000001</v>
      </c>
      <c r="F169" s="14">
        <v>1.11938</v>
      </c>
      <c r="H169" s="17">
        <f t="shared" si="22"/>
        <v>6.6324300699300842</v>
      </c>
      <c r="I169" s="17">
        <f t="shared" si="23"/>
        <v>-8.4745762711779804E-3</v>
      </c>
      <c r="K169" s="26">
        <v>0</v>
      </c>
      <c r="L169" s="29">
        <f t="shared" si="24"/>
        <v>9.1666666666666674E-2</v>
      </c>
      <c r="M169" s="29">
        <f t="shared" si="28"/>
        <v>8.318432203391346E-2</v>
      </c>
      <c r="N169" s="2"/>
      <c r="O169" s="26">
        <f t="shared" si="25"/>
        <v>6.6324300699300842</v>
      </c>
      <c r="P169" s="26">
        <f>I169+M169</f>
        <v>7.470974576273548E-2</v>
      </c>
      <c r="R169" s="19">
        <f t="shared" si="26"/>
        <v>0.5</v>
      </c>
      <c r="S169" s="19">
        <f t="shared" si="27"/>
        <v>0.5</v>
      </c>
      <c r="T169" s="21"/>
      <c r="U169" s="26">
        <f>SUMPRODUCT(R168:S168, O169:P169)</f>
        <v>3.3535699078464098</v>
      </c>
      <c r="V169" s="26">
        <f t="shared" si="20"/>
        <v>211.06365744250181</v>
      </c>
      <c r="X169" s="36">
        <f>Y168*(1+ H169%+K169)</f>
        <v>108.87979347306808</v>
      </c>
      <c r="Y169" s="37">
        <f t="shared" si="18"/>
        <v>105.53182872125086</v>
      </c>
      <c r="Z169" s="36">
        <f>AA168*(1 + I169% + M169%)</f>
        <v>102.18386396943363</v>
      </c>
      <c r="AA169" s="37">
        <f t="shared" si="21"/>
        <v>105.53182872125086</v>
      </c>
      <c r="AB169" s="40">
        <f t="shared" si="19"/>
        <v>211.06365744250172</v>
      </c>
      <c r="AE169" s="2">
        <f>100*C169/C$65</f>
        <v>85.974803982028007</v>
      </c>
      <c r="AF169" s="2">
        <f>100*E169/E$65 + AF168*F168%*(B169-B168)/360</f>
        <v>149.39236330343493</v>
      </c>
    </row>
    <row r="170" spans="2:32">
      <c r="B170" s="13">
        <v>37894</v>
      </c>
      <c r="C170" s="14">
        <v>89.55</v>
      </c>
      <c r="D170" s="14"/>
      <c r="E170" s="15">
        <v>1150.2</v>
      </c>
      <c r="F170" s="14">
        <v>1.1200000000000001</v>
      </c>
      <c r="H170" s="17">
        <f t="shared" si="22"/>
        <v>-8.2385490316630889</v>
      </c>
      <c r="I170" s="17">
        <f t="shared" si="23"/>
        <v>-2.517162471395884</v>
      </c>
      <c r="K170" s="26">
        <v>0</v>
      </c>
      <c r="L170" s="29">
        <f t="shared" si="24"/>
        <v>9.3281666666666666E-2</v>
      </c>
      <c r="M170" s="29">
        <f t="shared" si="28"/>
        <v>-2.4262288558352441</v>
      </c>
      <c r="N170" s="2"/>
      <c r="O170" s="26">
        <f t="shared" si="25"/>
        <v>-8.2385490316630889</v>
      </c>
      <c r="P170" s="26">
        <f>I170+M170</f>
        <v>-4.9433913272311276</v>
      </c>
      <c r="R170" s="19">
        <f t="shared" si="26"/>
        <v>0.5</v>
      </c>
      <c r="S170" s="19">
        <f t="shared" si="27"/>
        <v>0.5</v>
      </c>
      <c r="T170" s="21"/>
      <c r="U170" s="26">
        <f>SUMPRODUCT(R169:S169, O170:P170)</f>
        <v>-6.5909701794471083</v>
      </c>
      <c r="V170" s="26">
        <f t="shared" si="20"/>
        <v>197.15251472081613</v>
      </c>
      <c r="X170" s="36">
        <f>Y169*(1+ H170%+K170)</f>
        <v>96.837537268039895</v>
      </c>
      <c r="Y170" s="37">
        <f t="shared" si="18"/>
        <v>98.576257360408022</v>
      </c>
      <c r="Z170" s="36">
        <f>AA169*(1 + I170% + M170%)</f>
        <v>100.31497745277613</v>
      </c>
      <c r="AA170" s="37">
        <f t="shared" si="21"/>
        <v>98.576257360408022</v>
      </c>
      <c r="AB170" s="40">
        <f t="shared" si="19"/>
        <v>197.15251472081604</v>
      </c>
      <c r="AE170" s="2">
        <f>100*C170/C$65</f>
        <v>78.891727601092413</v>
      </c>
      <c r="AF170" s="2">
        <f>100*E170/E$65 + AF169*F169%*(B170-B169)/360</f>
        <v>145.65149236526321</v>
      </c>
    </row>
    <row r="171" spans="2:32">
      <c r="B171" s="13">
        <v>37925</v>
      </c>
      <c r="C171" s="14">
        <v>101.44</v>
      </c>
      <c r="D171" s="14"/>
      <c r="E171" s="15">
        <v>1177.3</v>
      </c>
      <c r="F171" s="14">
        <v>1.1200000000000001</v>
      </c>
      <c r="H171" s="17">
        <f t="shared" si="22"/>
        <v>13.277498604131765</v>
      </c>
      <c r="I171" s="17">
        <f t="shared" si="23"/>
        <v>2.3561119805251218</v>
      </c>
      <c r="K171" s="26">
        <v>0</v>
      </c>
      <c r="L171" s="29">
        <f t="shared" si="24"/>
        <v>9.3333333333333338E-2</v>
      </c>
      <c r="M171" s="29">
        <f t="shared" si="28"/>
        <v>2.4516443517069275</v>
      </c>
      <c r="N171" s="2"/>
      <c r="O171" s="26">
        <f t="shared" si="25"/>
        <v>13.277498604131765</v>
      </c>
      <c r="P171" s="26">
        <f>I171+M171</f>
        <v>4.8077563322320493</v>
      </c>
      <c r="R171" s="19">
        <f t="shared" si="26"/>
        <v>0.5</v>
      </c>
      <c r="S171" s="19">
        <f t="shared" si="27"/>
        <v>0.5</v>
      </c>
      <c r="T171" s="21"/>
      <c r="U171" s="26">
        <f>SUMPRODUCT(R170:S170, O171:P171)</f>
        <v>9.042627468181907</v>
      </c>
      <c r="V171" s="26">
        <f t="shared" si="20"/>
        <v>214.98028217117201</v>
      </c>
      <c r="X171" s="36">
        <f>Y170*(1+ H171%+K171)</f>
        <v>111.66471855544154</v>
      </c>
      <c r="Y171" s="37">
        <f t="shared" si="18"/>
        <v>107.49014108558598</v>
      </c>
      <c r="Z171" s="36">
        <f>AA170*(1 + I171% + M171%)</f>
        <v>103.3155636157304</v>
      </c>
      <c r="AA171" s="37">
        <f t="shared" si="21"/>
        <v>107.49014108558598</v>
      </c>
      <c r="AB171" s="40">
        <f t="shared" si="19"/>
        <v>214.98028217117195</v>
      </c>
      <c r="AE171" s="2">
        <f>100*C171/C$65</f>
        <v>89.366575632102894</v>
      </c>
      <c r="AF171" s="2">
        <f>100*E171/E$65 + AF170*F170%*(B171-B170)/360</f>
        <v>149.07152906612185</v>
      </c>
    </row>
    <row r="172" spans="2:32">
      <c r="B172" s="13">
        <v>37953</v>
      </c>
      <c r="C172" s="14">
        <v>103.61</v>
      </c>
      <c r="D172" s="14"/>
      <c r="E172" s="15">
        <v>1202.5999999999999</v>
      </c>
      <c r="F172" s="14">
        <v>1.17</v>
      </c>
      <c r="H172" s="17">
        <f t="shared" si="22"/>
        <v>2.1391955835962095</v>
      </c>
      <c r="I172" s="17">
        <f t="shared" si="23"/>
        <v>2.1489849655992543</v>
      </c>
      <c r="K172" s="26">
        <v>0</v>
      </c>
      <c r="L172" s="29">
        <f t="shared" si="24"/>
        <v>9.3333333333333338E-2</v>
      </c>
      <c r="M172" s="29">
        <f t="shared" si="28"/>
        <v>2.2443240182338009</v>
      </c>
      <c r="N172" s="2"/>
      <c r="O172" s="26">
        <f t="shared" si="25"/>
        <v>2.1391955835962095</v>
      </c>
      <c r="P172" s="26">
        <f>I172+M172</f>
        <v>4.3933089838330552</v>
      </c>
      <c r="R172" s="19">
        <f t="shared" si="26"/>
        <v>0.5</v>
      </c>
      <c r="S172" s="19">
        <f t="shared" si="27"/>
        <v>0.5</v>
      </c>
      <c r="T172" s="21"/>
      <c r="U172" s="26">
        <f>SUMPRODUCT(R171:S171, O172:P172)</f>
        <v>3.2662522837146324</v>
      </c>
      <c r="V172" s="26">
        <f t="shared" si="20"/>
        <v>222.00208054712405</v>
      </c>
      <c r="X172" s="36">
        <f>Y171*(1+ H172%+K172)</f>
        <v>109.78956543649016</v>
      </c>
      <c r="Y172" s="37">
        <f t="shared" si="18"/>
        <v>111.00104027356201</v>
      </c>
      <c r="Z172" s="36">
        <f>AA171*(1 + I172% + M172%)</f>
        <v>112.21251511063384</v>
      </c>
      <c r="AA172" s="37">
        <f t="shared" si="21"/>
        <v>111.00104027356201</v>
      </c>
      <c r="AB172" s="40">
        <f t="shared" si="19"/>
        <v>222.00208054712402</v>
      </c>
      <c r="AE172" s="2">
        <f>100*C172/C$65</f>
        <v>91.278301471236006</v>
      </c>
      <c r="AF172" s="2">
        <f>100*E172/E$65 + AF171*F171%*(B172-B171)/360</f>
        <v>152.26142016766011</v>
      </c>
    </row>
    <row r="173" spans="2:32">
      <c r="B173" s="13">
        <v>37985</v>
      </c>
      <c r="C173" s="14">
        <v>105.21</v>
      </c>
      <c r="D173" s="14"/>
      <c r="E173" s="15">
        <v>1200.3</v>
      </c>
      <c r="F173" s="14">
        <v>1.1200000000000001</v>
      </c>
      <c r="H173" s="17">
        <f t="shared" si="22"/>
        <v>1.5442524852813388</v>
      </c>
      <c r="I173" s="17">
        <f t="shared" si="23"/>
        <v>-0.19125228671211802</v>
      </c>
      <c r="K173" s="26">
        <v>0</v>
      </c>
      <c r="L173" s="29">
        <f t="shared" si="24"/>
        <v>9.7499999999999989E-2</v>
      </c>
      <c r="M173" s="29">
        <f t="shared" si="28"/>
        <v>-9.3938757691669483E-2</v>
      </c>
      <c r="N173" s="2"/>
      <c r="O173" s="26">
        <f t="shared" si="25"/>
        <v>1.5442524852813388</v>
      </c>
      <c r="P173" s="26">
        <f>I173+M173</f>
        <v>-0.28519104440378751</v>
      </c>
      <c r="R173" s="19">
        <f t="shared" si="26"/>
        <v>0.5</v>
      </c>
      <c r="S173" s="19">
        <f t="shared" si="27"/>
        <v>0.5</v>
      </c>
      <c r="T173" s="21"/>
      <c r="U173" s="26">
        <f>SUMPRODUCT(R172:S172, O173:P173)</f>
        <v>0.62953072043877567</v>
      </c>
      <c r="V173" s="26">
        <f t="shared" si="20"/>
        <v>223.39965184418145</v>
      </c>
      <c r="X173" s="36">
        <f>Y172*(1+ H173%+K173)</f>
        <v>112.71517659667464</v>
      </c>
      <c r="Y173" s="37">
        <f t="shared" si="18"/>
        <v>111.6998259220907</v>
      </c>
      <c r="Z173" s="36">
        <f>AA172*(1 + I173% + M173%)</f>
        <v>110.68447524750677</v>
      </c>
      <c r="AA173" s="37">
        <f t="shared" si="21"/>
        <v>111.6998259220907</v>
      </c>
      <c r="AB173" s="40">
        <f t="shared" si="19"/>
        <v>223.39965184418139</v>
      </c>
      <c r="AE173" s="2">
        <f>100*C173/C$65</f>
        <v>92.687868910228175</v>
      </c>
      <c r="AF173" s="2">
        <f>100*E173/E$65 + AF172*F172%*(B173-B172)/360</f>
        <v>151.99895908760055</v>
      </c>
    </row>
    <row r="174" spans="2:32">
      <c r="B174" s="13">
        <v>38016</v>
      </c>
      <c r="C174" s="14">
        <v>110.89</v>
      </c>
      <c r="D174" s="14"/>
      <c r="E174" s="15">
        <v>1173.5999999999999</v>
      </c>
      <c r="F174" s="14">
        <v>1.1000000000000001</v>
      </c>
      <c r="H174" s="17">
        <f t="shared" si="22"/>
        <v>5.3987263568102017</v>
      </c>
      <c r="I174" s="17">
        <f t="shared" si="23"/>
        <v>-2.2244438890277496</v>
      </c>
      <c r="K174" s="26">
        <v>0</v>
      </c>
      <c r="L174" s="29">
        <f t="shared" si="24"/>
        <v>9.3333333333333338E-2</v>
      </c>
      <c r="M174" s="29">
        <f t="shared" si="28"/>
        <v>-2.1331867033241858</v>
      </c>
      <c r="N174" s="2"/>
      <c r="O174" s="26">
        <f t="shared" si="25"/>
        <v>5.3987263568102017</v>
      </c>
      <c r="P174" s="26">
        <f>I174+M174</f>
        <v>-4.357630592351935</v>
      </c>
      <c r="R174" s="19">
        <f t="shared" si="26"/>
        <v>0.5</v>
      </c>
      <c r="S174" s="19">
        <f t="shared" si="27"/>
        <v>0.5</v>
      </c>
      <c r="T174" s="21"/>
      <c r="U174" s="26">
        <f>SUMPRODUCT(R173:S173, O174:P174)</f>
        <v>0.5205478822291334</v>
      </c>
      <c r="V174" s="26">
        <f t="shared" si="20"/>
        <v>224.56255400076358</v>
      </c>
      <c r="X174" s="36">
        <f>Y173*(1+ H174%+K174)</f>
        <v>117.73019386465772</v>
      </c>
      <c r="Y174" s="37">
        <f t="shared" si="18"/>
        <v>112.28127700038178</v>
      </c>
      <c r="Z174" s="36">
        <f>AA173*(1 + I174% + M174%)</f>
        <v>106.83236013610582</v>
      </c>
      <c r="AA174" s="37">
        <f t="shared" si="21"/>
        <v>112.28127700038178</v>
      </c>
      <c r="AB174" s="40">
        <f t="shared" si="19"/>
        <v>224.56255400076355</v>
      </c>
      <c r="AE174" s="2">
        <f>100*C174/C$65</f>
        <v>97.691833318650339</v>
      </c>
      <c r="AF174" s="2">
        <f>100*E174/E$65 + AF173*F173%*(B174-B173)/360</f>
        <v>148.60959265412015</v>
      </c>
    </row>
    <row r="175" spans="2:32">
      <c r="B175" s="13">
        <v>38044</v>
      </c>
      <c r="C175" s="14">
        <v>115.92</v>
      </c>
      <c r="D175" s="14"/>
      <c r="E175" s="15">
        <v>1174.5</v>
      </c>
      <c r="F175" s="14">
        <v>1.0974999999999999</v>
      </c>
      <c r="H175" s="17">
        <f t="shared" si="22"/>
        <v>4.5360266931192994</v>
      </c>
      <c r="I175" s="17">
        <f t="shared" si="23"/>
        <v>7.6687116564433389E-2</v>
      </c>
      <c r="K175" s="26">
        <v>0</v>
      </c>
      <c r="L175" s="29">
        <f t="shared" si="24"/>
        <v>9.1666666666666674E-2</v>
      </c>
      <c r="M175" s="29">
        <f t="shared" si="28"/>
        <v>0.16842407975461438</v>
      </c>
      <c r="N175" s="2"/>
      <c r="O175" s="26">
        <f t="shared" si="25"/>
        <v>4.5360266931192994</v>
      </c>
      <c r="P175" s="26">
        <f>I175+M175</f>
        <v>0.24511119631904776</v>
      </c>
      <c r="R175" s="19">
        <f t="shared" si="26"/>
        <v>0.5</v>
      </c>
      <c r="S175" s="19">
        <f t="shared" si="27"/>
        <v>0.5</v>
      </c>
      <c r="T175" s="21"/>
      <c r="U175" s="26">
        <f>SUMPRODUCT(R174:S174, O175:P175)</f>
        <v>2.3905689447191736</v>
      </c>
      <c r="V175" s="26">
        <f t="shared" si="20"/>
        <v>229.93087667817409</v>
      </c>
      <c r="X175" s="36">
        <f>Y174*(1+ H175%+K175)</f>
        <v>117.37438569649431</v>
      </c>
      <c r="Y175" s="37">
        <f t="shared" si="18"/>
        <v>114.96543833908702</v>
      </c>
      <c r="Z175" s="36">
        <f>AA174*(1 + I175% + M175%)</f>
        <v>112.55649098167972</v>
      </c>
      <c r="AA175" s="37">
        <f t="shared" si="21"/>
        <v>114.96543833908702</v>
      </c>
      <c r="AB175" s="40">
        <f t="shared" si="19"/>
        <v>229.93087667817403</v>
      </c>
      <c r="AE175" s="2">
        <f>100*C175/C$65</f>
        <v>102.12316095498194</v>
      </c>
      <c r="AF175" s="2">
        <f>100*E175/E$65 + AF174*F174%*(B175-B174)/360</f>
        <v>148.70399385748073</v>
      </c>
    </row>
    <row r="176" spans="2:32">
      <c r="B176" s="13">
        <v>38077</v>
      </c>
      <c r="C176" s="14">
        <v>115.98</v>
      </c>
      <c r="D176" s="14"/>
      <c r="E176" s="15">
        <v>1153.5999999999999</v>
      </c>
      <c r="F176" s="14">
        <v>1.0900000000000001</v>
      </c>
      <c r="H176" s="17">
        <f t="shared" si="22"/>
        <v>5.1759834368536595E-2</v>
      </c>
      <c r="I176" s="17">
        <f t="shared" si="23"/>
        <v>-1.7794806300553523</v>
      </c>
      <c r="K176" s="26">
        <v>0</v>
      </c>
      <c r="L176" s="29">
        <f t="shared" si="24"/>
        <v>9.1458333333333322E-2</v>
      </c>
      <c r="M176" s="29">
        <f t="shared" si="28"/>
        <v>-1.6896497800482635</v>
      </c>
      <c r="N176" s="2"/>
      <c r="O176" s="26">
        <f t="shared" si="25"/>
        <v>5.1759834368536595E-2</v>
      </c>
      <c r="P176" s="26">
        <f>I176+M176</f>
        <v>-3.4691304101036158</v>
      </c>
      <c r="R176" s="19">
        <f t="shared" si="26"/>
        <v>0.5</v>
      </c>
      <c r="S176" s="19">
        <f t="shared" si="27"/>
        <v>0.5</v>
      </c>
      <c r="T176" s="21"/>
      <c r="U176" s="26">
        <f>SUMPRODUCT(R175:S175, O176:P176)</f>
        <v>-1.7086852878675396</v>
      </c>
      <c r="V176" s="26">
        <f t="shared" si="20"/>
        <v>226.00208161610928</v>
      </c>
      <c r="X176" s="36">
        <f>Y175*(1+ H176%+K176)</f>
        <v>115.02494425955238</v>
      </c>
      <c r="Y176" s="37">
        <f t="shared" si="18"/>
        <v>113.0010408080546</v>
      </c>
      <c r="Z176" s="36">
        <f>AA175*(1 + I176% + M176%)</f>
        <v>110.97713735655682</v>
      </c>
      <c r="AA176" s="37">
        <f t="shared" si="21"/>
        <v>113.0010408080546</v>
      </c>
      <c r="AB176" s="40">
        <f t="shared" si="19"/>
        <v>226.00208161610919</v>
      </c>
      <c r="AE176" s="2">
        <f>100*C176/C$65</f>
        <v>102.17601973394414</v>
      </c>
      <c r="AF176" s="2">
        <f>100*E176/E$65 + AF175*F175%*(B176-B175)/360</f>
        <v>146.0825562405123</v>
      </c>
    </row>
    <row r="177" spans="2:32">
      <c r="B177" s="13">
        <v>38107</v>
      </c>
      <c r="C177" s="14">
        <v>112.4</v>
      </c>
      <c r="D177" s="14"/>
      <c r="E177" s="15">
        <v>1167.7</v>
      </c>
      <c r="F177" s="14">
        <v>1.1000000000000001</v>
      </c>
      <c r="H177" s="17">
        <f t="shared" si="22"/>
        <v>-3.0867390929470551</v>
      </c>
      <c r="I177" s="17">
        <f t="shared" si="23"/>
        <v>1.2222607489597914</v>
      </c>
      <c r="K177" s="26">
        <v>0</v>
      </c>
      <c r="L177" s="29">
        <f t="shared" si="24"/>
        <v>9.0833333333333335E-2</v>
      </c>
      <c r="M177" s="29">
        <f t="shared" si="28"/>
        <v>1.3142043024734207</v>
      </c>
      <c r="N177" s="2"/>
      <c r="O177" s="26">
        <f t="shared" si="25"/>
        <v>-3.0867390929470551</v>
      </c>
      <c r="P177" s="26">
        <f>I177+M177</f>
        <v>2.5364650514332121</v>
      </c>
      <c r="R177" s="19">
        <f t="shared" si="26"/>
        <v>0.5</v>
      </c>
      <c r="S177" s="19">
        <f t="shared" si="27"/>
        <v>0.5</v>
      </c>
      <c r="T177" s="21"/>
      <c r="U177" s="26">
        <f>SUMPRODUCT(R176:S176, O177:P177)</f>
        <v>-0.27513702075692148</v>
      </c>
      <c r="V177" s="26">
        <f t="shared" si="20"/>
        <v>225.3802662219021</v>
      </c>
      <c r="X177" s="36">
        <f>Y176*(1+ H177%+K177)</f>
        <v>109.51299350599533</v>
      </c>
      <c r="Y177" s="37">
        <f t="shared" si="18"/>
        <v>112.690133110951</v>
      </c>
      <c r="Z177" s="36">
        <f>AA176*(1 + I177% + M177%)</f>
        <v>115.86727271590668</v>
      </c>
      <c r="AA177" s="37">
        <f t="shared" si="21"/>
        <v>112.690133110951</v>
      </c>
      <c r="AB177" s="40">
        <f t="shared" si="19"/>
        <v>225.38026622190199</v>
      </c>
      <c r="AE177" s="2">
        <f>100*C177/C$65</f>
        <v>99.022112589199182</v>
      </c>
      <c r="AF177" s="2">
        <f>100*E177/E$65 + AF176*F176%*(B177-B176)/360</f>
        <v>147.84932669636501</v>
      </c>
    </row>
    <row r="178" spans="2:32">
      <c r="B178" s="13">
        <v>38138</v>
      </c>
      <c r="C178" s="14">
        <v>104.14</v>
      </c>
      <c r="D178" s="14"/>
      <c r="E178" s="15">
        <v>1165.7</v>
      </c>
      <c r="F178" s="14">
        <v>1.11375</v>
      </c>
      <c r="H178" s="17">
        <f t="shared" si="22"/>
        <v>-7.3487544483985756</v>
      </c>
      <c r="I178" s="17">
        <f t="shared" si="23"/>
        <v>-0.17127686905883399</v>
      </c>
      <c r="K178" s="26">
        <v>0</v>
      </c>
      <c r="L178" s="29">
        <f t="shared" si="24"/>
        <v>9.1666666666666674E-2</v>
      </c>
      <c r="M178" s="29">
        <f t="shared" si="28"/>
        <v>-7.9767206188807727E-2</v>
      </c>
      <c r="N178" s="2"/>
      <c r="O178" s="26">
        <f t="shared" si="25"/>
        <v>-7.3487544483985756</v>
      </c>
      <c r="P178" s="26">
        <f>I178+M178</f>
        <v>-0.25104407524764172</v>
      </c>
      <c r="R178" s="19">
        <f t="shared" si="26"/>
        <v>0.5</v>
      </c>
      <c r="S178" s="19">
        <f t="shared" si="27"/>
        <v>0.5</v>
      </c>
      <c r="T178" s="21"/>
      <c r="U178" s="26">
        <f>SUMPRODUCT(R177:S177, O178:P178)</f>
        <v>-3.7998992618231089</v>
      </c>
      <c r="V178" s="26">
        <f t="shared" si="20"/>
        <v>216.81604314944107</v>
      </c>
      <c r="X178" s="36">
        <f>Y177*(1+ H178%+K178)</f>
        <v>104.40881194105371</v>
      </c>
      <c r="Y178" s="37">
        <f t="shared" si="18"/>
        <v>108.40802157472049</v>
      </c>
      <c r="Z178" s="36">
        <f>AA177*(1 + I178% + M178%)</f>
        <v>112.40723120838727</v>
      </c>
      <c r="AA178" s="37">
        <f t="shared" si="21"/>
        <v>108.40802157472049</v>
      </c>
      <c r="AB178" s="40">
        <f t="shared" si="19"/>
        <v>216.81604314944099</v>
      </c>
      <c r="AE178" s="2">
        <f>100*C178/C$65</f>
        <v>91.74522068540216</v>
      </c>
      <c r="AF178" s="2">
        <f>100*E178/E$65 + AF177*F177%*(B178-B177)/360</f>
        <v>147.60367678132314</v>
      </c>
    </row>
    <row r="179" spans="2:32">
      <c r="B179" s="13">
        <v>38168</v>
      </c>
      <c r="C179" s="14">
        <v>101.85</v>
      </c>
      <c r="D179" s="14"/>
      <c r="E179" s="15">
        <v>1152.5</v>
      </c>
      <c r="F179" s="14">
        <v>1.3687499999999999</v>
      </c>
      <c r="H179" s="17">
        <f t="shared" si="22"/>
        <v>-2.1989629345112394</v>
      </c>
      <c r="I179" s="17">
        <f t="shared" si="23"/>
        <v>-1.1323668182208202</v>
      </c>
      <c r="K179" s="26">
        <v>0</v>
      </c>
      <c r="L179" s="29">
        <f t="shared" si="24"/>
        <v>9.2812500000000006E-2</v>
      </c>
      <c r="M179" s="29">
        <f t="shared" si="28"/>
        <v>-1.0406052961739909</v>
      </c>
      <c r="N179" s="2"/>
      <c r="O179" s="26">
        <f t="shared" si="25"/>
        <v>-2.1989629345112394</v>
      </c>
      <c r="P179" s="26">
        <f>I179+M179</f>
        <v>-2.1729721143948111</v>
      </c>
      <c r="R179" s="19">
        <f t="shared" si="26"/>
        <v>0.5</v>
      </c>
      <c r="S179" s="19">
        <f t="shared" si="27"/>
        <v>0.5</v>
      </c>
      <c r="T179" s="21"/>
      <c r="U179" s="26">
        <f>SUMPRODUCT(R178:S178, O179:P179)</f>
        <v>-2.1859675244530252</v>
      </c>
      <c r="V179" s="26">
        <f t="shared" si="20"/>
        <v>212.07651485839023</v>
      </c>
      <c r="X179" s="36">
        <f>Y178*(1+ H179%+K179)</f>
        <v>106.02416936225544</v>
      </c>
      <c r="Y179" s="37">
        <f t="shared" si="18"/>
        <v>106.03825742919507</v>
      </c>
      <c r="Z179" s="36">
        <f>AA178*(1 + I179% + M179%)</f>
        <v>106.05234549613471</v>
      </c>
      <c r="AA179" s="37">
        <f t="shared" si="21"/>
        <v>106.03825742919507</v>
      </c>
      <c r="AB179" s="40">
        <f t="shared" si="19"/>
        <v>212.07651485839014</v>
      </c>
      <c r="AE179" s="2">
        <f>100*C179/C$65</f>
        <v>89.72777728834464</v>
      </c>
      <c r="AF179" s="2">
        <f>100*E179/E$65 + AF178*F178%*(B179-B178)/360</f>
        <v>145.93079605403702</v>
      </c>
    </row>
    <row r="180" spans="2:32">
      <c r="B180" s="13">
        <v>38198</v>
      </c>
      <c r="C180" s="14">
        <v>95.27</v>
      </c>
      <c r="D180" s="14"/>
      <c r="E180" s="15">
        <v>1168.3</v>
      </c>
      <c r="F180" s="14">
        <v>1.5037499999999999</v>
      </c>
      <c r="H180" s="17">
        <f t="shared" si="22"/>
        <v>-6.4604810996563566</v>
      </c>
      <c r="I180" s="17">
        <f t="shared" si="23"/>
        <v>1.3709327548806938</v>
      </c>
      <c r="K180" s="26">
        <v>0</v>
      </c>
      <c r="L180" s="29">
        <f t="shared" si="24"/>
        <v>0.1140625</v>
      </c>
      <c r="M180" s="29">
        <f t="shared" si="28"/>
        <v>1.4865589750542085</v>
      </c>
      <c r="N180" s="2"/>
      <c r="O180" s="26">
        <f t="shared" si="25"/>
        <v>-6.4604810996563566</v>
      </c>
      <c r="P180" s="26">
        <f>I180+M180</f>
        <v>2.8574917299349023</v>
      </c>
      <c r="R180" s="19">
        <f t="shared" si="26"/>
        <v>0.5</v>
      </c>
      <c r="S180" s="19">
        <f t="shared" si="27"/>
        <v>0.5</v>
      </c>
      <c r="T180" s="21"/>
      <c r="U180" s="26">
        <f>SUMPRODUCT(R179:S179, O180:P180)</f>
        <v>-1.8014946848607272</v>
      </c>
      <c r="V180" s="26">
        <f t="shared" si="20"/>
        <v>208.25596771537846</v>
      </c>
      <c r="X180" s="36">
        <f>Y179*(1+ H180%+K180)</f>
        <v>99.187675849576976</v>
      </c>
      <c r="Y180" s="37">
        <f t="shared" si="18"/>
        <v>104.12798385768919</v>
      </c>
      <c r="Z180" s="36">
        <f>AA179*(1 + I180% + M180%)</f>
        <v>109.0682918658014</v>
      </c>
      <c r="AA180" s="37">
        <f t="shared" si="21"/>
        <v>104.12798385768919</v>
      </c>
      <c r="AB180" s="40">
        <f t="shared" si="19"/>
        <v>208.25596771537838</v>
      </c>
      <c r="AE180" s="2">
        <f>100*C180/C$65</f>
        <v>83.930931195489379</v>
      </c>
      <c r="AF180" s="2">
        <f>100*E180/E$65 + AF179*F179%*(B180-B179)/360</f>
        <v>147.9589886836356</v>
      </c>
    </row>
    <row r="181" spans="2:32">
      <c r="B181" s="13">
        <v>38230</v>
      </c>
      <c r="C181" s="14">
        <v>102.89</v>
      </c>
      <c r="D181" s="14"/>
      <c r="E181" s="15">
        <v>1153.8</v>
      </c>
      <c r="F181" s="14">
        <v>1.67</v>
      </c>
      <c r="H181" s="17">
        <f t="shared" si="22"/>
        <v>7.9983205626115383</v>
      </c>
      <c r="I181" s="17">
        <f t="shared" si="23"/>
        <v>-1.2411195754515103</v>
      </c>
      <c r="K181" s="26">
        <v>0</v>
      </c>
      <c r="L181" s="29">
        <f t="shared" si="24"/>
        <v>0.12531249999999999</v>
      </c>
      <c r="M181" s="29">
        <f t="shared" si="28"/>
        <v>-1.1173623534194932</v>
      </c>
      <c r="N181" s="2"/>
      <c r="O181" s="26">
        <f t="shared" si="25"/>
        <v>7.9983205626115383</v>
      </c>
      <c r="P181" s="26">
        <f>I181+M181</f>
        <v>-2.3584819288710035</v>
      </c>
      <c r="R181" s="19">
        <f t="shared" si="26"/>
        <v>0.5</v>
      </c>
      <c r="S181" s="19">
        <f t="shared" si="27"/>
        <v>0.5</v>
      </c>
      <c r="T181" s="21"/>
      <c r="U181" s="26">
        <f>SUMPRODUCT(R180:S180, O181:P181)</f>
        <v>2.8199193168702674</v>
      </c>
      <c r="V181" s="26">
        <f t="shared" si="20"/>
        <v>214.12861797751953</v>
      </c>
      <c r="X181" s="36">
        <f>Y180*(1+ H181%+K181)</f>
        <v>112.45647380201156</v>
      </c>
      <c r="Y181" s="37">
        <f t="shared" si="18"/>
        <v>107.06430898875971</v>
      </c>
      <c r="Z181" s="36">
        <f>AA180*(1 + I181% + M181%)</f>
        <v>101.67214417550787</v>
      </c>
      <c r="AA181" s="37">
        <f t="shared" si="21"/>
        <v>107.06430898875971</v>
      </c>
      <c r="AB181" s="40">
        <f t="shared" si="19"/>
        <v>214.12861797751941</v>
      </c>
      <c r="AE181" s="2">
        <f>100*C181/C$65</f>
        <v>90.643996123689533</v>
      </c>
      <c r="AF181" s="2">
        <f>100*E181/E$65 + AF180*F180%*(B181-B180)/360</f>
        <v>146.15602611765686</v>
      </c>
    </row>
    <row r="182" spans="2:32">
      <c r="B182" s="13">
        <v>38260</v>
      </c>
      <c r="C182" s="14">
        <v>107.69</v>
      </c>
      <c r="D182" s="14"/>
      <c r="E182" s="15">
        <v>1147.9000000000001</v>
      </c>
      <c r="F182" s="14">
        <v>1.84</v>
      </c>
      <c r="H182" s="17">
        <f t="shared" si="22"/>
        <v>4.6651764019826958</v>
      </c>
      <c r="I182" s="17">
        <f t="shared" si="23"/>
        <v>-0.51135378748482507</v>
      </c>
      <c r="K182" s="26">
        <v>0</v>
      </c>
      <c r="L182" s="29">
        <f t="shared" si="24"/>
        <v>0.13916666666666666</v>
      </c>
      <c r="M182" s="29">
        <f t="shared" si="28"/>
        <v>-0.37289875483906831</v>
      </c>
      <c r="N182" s="2"/>
      <c r="O182" s="26">
        <f t="shared" si="25"/>
        <v>4.6651764019826958</v>
      </c>
      <c r="P182" s="26">
        <f>I182+M182</f>
        <v>-0.88425254232389339</v>
      </c>
      <c r="R182" s="19">
        <f t="shared" si="26"/>
        <v>0.5</v>
      </c>
      <c r="S182" s="19">
        <f t="shared" si="27"/>
        <v>0.5</v>
      </c>
      <c r="T182" s="21"/>
      <c r="U182" s="26">
        <f>SUMPRODUCT(R181:S181, O182:P182)</f>
        <v>1.8904619298294012</v>
      </c>
      <c r="V182" s="26">
        <f t="shared" si="20"/>
        <v>218.17663798125437</v>
      </c>
      <c r="X182" s="36">
        <f>Y181*(1+ H182%+K182)</f>
        <v>112.05904786664917</v>
      </c>
      <c r="Y182" s="37">
        <f t="shared" si="18"/>
        <v>109.08831899062713</v>
      </c>
      <c r="Z182" s="36">
        <f>AA181*(1 + I182% + M182%)</f>
        <v>106.11759011460509</v>
      </c>
      <c r="AA182" s="37">
        <f t="shared" si="21"/>
        <v>109.08831899062713</v>
      </c>
      <c r="AB182" s="40">
        <f t="shared" si="19"/>
        <v>218.17663798125426</v>
      </c>
      <c r="AE182" s="2">
        <f>100*C182/C$65</f>
        <v>94.872698440666014</v>
      </c>
      <c r="AF182" s="2">
        <f>100*E182/E$65 + AF181*F181%*(B182-B181)/360</f>
        <v>145.41529167777657</v>
      </c>
    </row>
    <row r="183" spans="2:32">
      <c r="B183" s="13">
        <v>38289</v>
      </c>
      <c r="C183" s="14">
        <v>107.99</v>
      </c>
      <c r="D183" s="14"/>
      <c r="E183" s="15">
        <v>1126</v>
      </c>
      <c r="F183" s="14">
        <v>2</v>
      </c>
      <c r="H183" s="17">
        <f t="shared" si="22"/>
        <v>0.27857739808709869</v>
      </c>
      <c r="I183" s="17">
        <f t="shared" si="23"/>
        <v>-1.9078316926561589</v>
      </c>
      <c r="K183" s="26">
        <v>0</v>
      </c>
      <c r="L183" s="29">
        <f t="shared" si="24"/>
        <v>0.15333333333333335</v>
      </c>
      <c r="M183" s="29">
        <f t="shared" si="28"/>
        <v>-1.7574237012515592</v>
      </c>
      <c r="N183" s="2"/>
      <c r="O183" s="26">
        <f t="shared" si="25"/>
        <v>0.27857739808709869</v>
      </c>
      <c r="P183" s="26">
        <f>I183+M183</f>
        <v>-3.6652553939077182</v>
      </c>
      <c r="R183" s="19">
        <f t="shared" si="26"/>
        <v>0.5</v>
      </c>
      <c r="S183" s="19">
        <f t="shared" si="27"/>
        <v>0.5</v>
      </c>
      <c r="T183" s="21"/>
      <c r="U183" s="26">
        <f>SUMPRODUCT(R182:S182, O183:P183)</f>
        <v>-1.6933389979103097</v>
      </c>
      <c r="V183" s="26">
        <f t="shared" si="20"/>
        <v>214.48216788598819</v>
      </c>
      <c r="X183" s="36">
        <f>Y182*(1+ H183%+K183)</f>
        <v>109.39221439128818</v>
      </c>
      <c r="Y183" s="37">
        <f t="shared" si="18"/>
        <v>107.24108394299404</v>
      </c>
      <c r="Z183" s="36">
        <f>AA182*(1 + I183% + M183%)</f>
        <v>105.08995349469991</v>
      </c>
      <c r="AA183" s="37">
        <f t="shared" si="21"/>
        <v>107.24108394299404</v>
      </c>
      <c r="AB183" s="40">
        <f t="shared" si="19"/>
        <v>214.48216788598808</v>
      </c>
      <c r="AE183" s="2">
        <f>100*C183/C$65</f>
        <v>95.136992335477046</v>
      </c>
      <c r="AF183" s="2">
        <f>100*E183/E$65 + AF182*F182%*(B183-B182)/360</f>
        <v>142.65703050289844</v>
      </c>
    </row>
    <row r="184" spans="2:32">
      <c r="B184" s="13">
        <v>38321</v>
      </c>
      <c r="C184" s="14">
        <v>113.4</v>
      </c>
      <c r="D184" s="14"/>
      <c r="E184" s="15">
        <v>1047.9000000000001</v>
      </c>
      <c r="F184" s="14">
        <v>2.29</v>
      </c>
      <c r="H184" s="17">
        <f t="shared" si="22"/>
        <v>5.0097231225113559</v>
      </c>
      <c r="I184" s="17">
        <f t="shared" si="23"/>
        <v>-6.9360568383658894</v>
      </c>
      <c r="K184" s="26">
        <v>0</v>
      </c>
      <c r="L184" s="29">
        <f t="shared" si="24"/>
        <v>0.16666666666666666</v>
      </c>
      <c r="M184" s="29">
        <f t="shared" si="28"/>
        <v>-6.78095026642983</v>
      </c>
      <c r="N184" s="2"/>
      <c r="O184" s="26">
        <f t="shared" si="25"/>
        <v>5.0097231225113559</v>
      </c>
      <c r="P184" s="26">
        <f>I184+M184</f>
        <v>-13.717007104795719</v>
      </c>
      <c r="R184" s="19">
        <f t="shared" si="26"/>
        <v>0.5</v>
      </c>
      <c r="S184" s="19">
        <f t="shared" si="27"/>
        <v>0.5</v>
      </c>
      <c r="T184" s="21"/>
      <c r="U184" s="26">
        <f>SUMPRODUCT(R183:S183, O184:P184)</f>
        <v>-4.3536419911421813</v>
      </c>
      <c r="V184" s="26">
        <f t="shared" si="20"/>
        <v>205.14438216139175</v>
      </c>
      <c r="X184" s="36">
        <f>Y183*(1+ H184%+K184)</f>
        <v>112.61356532211802</v>
      </c>
      <c r="Y184" s="37">
        <f t="shared" si="18"/>
        <v>102.5721910806958</v>
      </c>
      <c r="Z184" s="36">
        <f>AA183*(1 + I184% + M184%)</f>
        <v>92.530816839273598</v>
      </c>
      <c r="AA184" s="37">
        <f t="shared" si="21"/>
        <v>102.5721910806958</v>
      </c>
      <c r="AB184" s="40">
        <f t="shared" si="19"/>
        <v>205.1443821613916</v>
      </c>
      <c r="AE184" s="2">
        <f>100*C184/C$65</f>
        <v>99.903092238569286</v>
      </c>
      <c r="AF184" s="2">
        <f>100*E184/E$65 + AF183*F183%*(B184-B183)/360</f>
        <v>132.81528232789387</v>
      </c>
    </row>
    <row r="185" spans="2:32">
      <c r="B185" s="13">
        <v>38351</v>
      </c>
      <c r="C185" s="14">
        <v>115.25</v>
      </c>
      <c r="D185" s="14"/>
      <c r="E185" s="15">
        <v>1043.2</v>
      </c>
      <c r="F185" s="14">
        <v>2.39</v>
      </c>
      <c r="H185" s="17">
        <f t="shared" si="22"/>
        <v>1.6313932980599688</v>
      </c>
      <c r="I185" s="17">
        <f t="shared" si="23"/>
        <v>-0.44851607977860475</v>
      </c>
      <c r="K185" s="26">
        <v>0</v>
      </c>
      <c r="L185" s="29">
        <f t="shared" si="24"/>
        <v>0.19083333333333333</v>
      </c>
      <c r="M185" s="29">
        <f t="shared" si="28"/>
        <v>-0.2585386646308474</v>
      </c>
      <c r="N185" s="2"/>
      <c r="O185" s="26">
        <f t="shared" si="25"/>
        <v>1.6313932980599688</v>
      </c>
      <c r="P185" s="26">
        <f>I185+M185</f>
        <v>-0.70705474440945215</v>
      </c>
      <c r="R185" s="19">
        <f t="shared" si="26"/>
        <v>0.5</v>
      </c>
      <c r="S185" s="19">
        <f t="shared" si="27"/>
        <v>0.5</v>
      </c>
      <c r="T185" s="21"/>
      <c r="U185" s="26">
        <f>SUMPRODUCT(R184:S184, O185:P185)</f>
        <v>0.46216927682525832</v>
      </c>
      <c r="V185" s="26">
        <f t="shared" si="20"/>
        <v>206.09249646887469</v>
      </c>
      <c r="X185" s="36">
        <f>Y184*(1+ H185%+K185)</f>
        <v>104.24554693165953</v>
      </c>
      <c r="Y185" s="37">
        <f t="shared" si="18"/>
        <v>103.04624823443727</v>
      </c>
      <c r="Z185" s="36">
        <f>AA184*(1 + I185% + M185%)</f>
        <v>101.84694953721501</v>
      </c>
      <c r="AA185" s="37">
        <f t="shared" si="21"/>
        <v>103.04624823443727</v>
      </c>
      <c r="AB185" s="40">
        <f t="shared" si="19"/>
        <v>206.09249646887454</v>
      </c>
      <c r="AE185" s="2">
        <f>100*C185/C$65</f>
        <v>101.53290458990396</v>
      </c>
      <c r="AF185" s="2">
        <f>100*E185/E$65 + AF184*F184%*(B185-B184)/360</f>
        <v>132.22056525485732</v>
      </c>
    </row>
    <row r="186" spans="2:32">
      <c r="B186" s="13">
        <v>38383</v>
      </c>
      <c r="C186" s="14">
        <v>121.06</v>
      </c>
      <c r="D186" s="14"/>
      <c r="E186" s="15">
        <v>1026.4000000000001</v>
      </c>
      <c r="F186" s="14">
        <v>2.59</v>
      </c>
      <c r="H186" s="17">
        <f t="shared" si="22"/>
        <v>5.0412147505423111</v>
      </c>
      <c r="I186" s="17">
        <f t="shared" si="23"/>
        <v>-1.610429447852757</v>
      </c>
      <c r="K186" s="26">
        <v>0</v>
      </c>
      <c r="L186" s="29">
        <f t="shared" si="24"/>
        <v>0.19916666666666669</v>
      </c>
      <c r="M186" s="29">
        <f t="shared" si="28"/>
        <v>-1.4144702198364056</v>
      </c>
      <c r="N186" s="2"/>
      <c r="O186" s="26">
        <f t="shared" si="25"/>
        <v>5.0412147505423111</v>
      </c>
      <c r="P186" s="26">
        <f>I186+M186</f>
        <v>-3.0248996676891626</v>
      </c>
      <c r="R186" s="19">
        <f t="shared" si="26"/>
        <v>0.5</v>
      </c>
      <c r="S186" s="19">
        <f t="shared" si="27"/>
        <v>0.5</v>
      </c>
      <c r="T186" s="21"/>
      <c r="U186" s="26">
        <f>SUMPRODUCT(R185:S185, O186:P186)</f>
        <v>1.0081575414265742</v>
      </c>
      <c r="V186" s="26">
        <f t="shared" si="20"/>
        <v>208.17023351433994</v>
      </c>
      <c r="X186" s="36">
        <f>Y185*(1+ H186%+K186)</f>
        <v>108.24103090031217</v>
      </c>
      <c r="Y186" s="37">
        <f t="shared" si="18"/>
        <v>104.0851167571699</v>
      </c>
      <c r="Z186" s="36">
        <f>AA185*(1 + I186% + M186%)</f>
        <v>99.929202614027631</v>
      </c>
      <c r="AA186" s="37">
        <f t="shared" si="21"/>
        <v>104.0851167571699</v>
      </c>
      <c r="AB186" s="40">
        <f t="shared" si="19"/>
        <v>208.1702335143398</v>
      </c>
      <c r="AE186" s="2">
        <f>100*C186/C$65</f>
        <v>106.65139635274424</v>
      </c>
      <c r="AF186" s="2">
        <f>100*E186/E$65 + AF185*F185%*(B186-B185)/360</f>
        <v>130.12276747806109</v>
      </c>
    </row>
    <row r="187" spans="2:32">
      <c r="B187" s="13">
        <v>38411</v>
      </c>
      <c r="C187" s="14">
        <v>130.85</v>
      </c>
      <c r="D187" s="14"/>
      <c r="E187" s="15">
        <v>1008.1</v>
      </c>
      <c r="F187" s="14">
        <v>2.7162500000000001</v>
      </c>
      <c r="H187" s="17">
        <f t="shared" si="22"/>
        <v>8.0868990583181866</v>
      </c>
      <c r="I187" s="17">
        <f t="shared" si="23"/>
        <v>-1.7829306313328241</v>
      </c>
      <c r="K187" s="26">
        <v>0</v>
      </c>
      <c r="L187" s="29">
        <f t="shared" si="24"/>
        <v>0.21583333333333332</v>
      </c>
      <c r="M187" s="29">
        <f t="shared" si="28"/>
        <v>-1.5709454566121273</v>
      </c>
      <c r="N187" s="2"/>
      <c r="O187" s="26">
        <f t="shared" si="25"/>
        <v>8.0868990583181866</v>
      </c>
      <c r="P187" s="26">
        <f>I187+M187</f>
        <v>-3.3538760879449514</v>
      </c>
      <c r="R187" s="19">
        <f t="shared" si="26"/>
        <v>0.5</v>
      </c>
      <c r="S187" s="19">
        <f t="shared" si="27"/>
        <v>0.5</v>
      </c>
      <c r="T187" s="21"/>
      <c r="U187" s="26">
        <f>SUMPRODUCT(R186:S186, O187:P187)</f>
        <v>2.3665114851866176</v>
      </c>
      <c r="V187" s="26">
        <f t="shared" si="20"/>
        <v>213.09660599919658</v>
      </c>
      <c r="X187" s="36">
        <f>Y186*(1+ H187%+K187)</f>
        <v>112.50237508405486</v>
      </c>
      <c r="Y187" s="37">
        <f t="shared" si="18"/>
        <v>106.54830299959823</v>
      </c>
      <c r="Z187" s="36">
        <f>AA186*(1 + I187% + M187%)</f>
        <v>100.59423091514159</v>
      </c>
      <c r="AA187" s="37">
        <f t="shared" si="21"/>
        <v>106.54830299959823</v>
      </c>
      <c r="AB187" s="40">
        <f t="shared" si="19"/>
        <v>213.09660599919647</v>
      </c>
      <c r="AE187" s="2">
        <f>100*C187/C$65</f>
        <v>115.27618712007752</v>
      </c>
      <c r="AF187" s="2">
        <f>100*E187/E$65 + AF186*F186%*(B187-B186)/360</f>
        <v>127.78900680647203</v>
      </c>
    </row>
    <row r="188" spans="2:32">
      <c r="B188" s="13">
        <v>38442</v>
      </c>
      <c r="C188" s="14">
        <v>124.78</v>
      </c>
      <c r="D188" s="14"/>
      <c r="E188" s="15">
        <v>1024.3</v>
      </c>
      <c r="F188" s="14">
        <v>2.87</v>
      </c>
      <c r="H188" s="17">
        <f t="shared" si="22"/>
        <v>-4.6388995032479841</v>
      </c>
      <c r="I188" s="17">
        <f t="shared" si="23"/>
        <v>1.6069834341831069</v>
      </c>
      <c r="K188" s="26">
        <v>0</v>
      </c>
      <c r="L188" s="29">
        <f t="shared" si="24"/>
        <v>0.22635416666666666</v>
      </c>
      <c r="M188" s="29">
        <f t="shared" si="28"/>
        <v>1.8369750748107094</v>
      </c>
      <c r="N188" s="2"/>
      <c r="O188" s="26">
        <f t="shared" si="25"/>
        <v>-4.6388995032479841</v>
      </c>
      <c r="P188" s="26">
        <f>I188+M188</f>
        <v>3.4439585089938163</v>
      </c>
      <c r="R188" s="19">
        <f t="shared" si="26"/>
        <v>0.5</v>
      </c>
      <c r="S188" s="19">
        <f t="shared" si="27"/>
        <v>0.5</v>
      </c>
      <c r="T188" s="21"/>
      <c r="U188" s="26">
        <f>SUMPRODUCT(R187:S187, O188:P188)</f>
        <v>-0.59747049712708389</v>
      </c>
      <c r="V188" s="26">
        <f t="shared" si="20"/>
        <v>211.82341664797224</v>
      </c>
      <c r="X188" s="36">
        <f>Y187*(1+ H188%+K188)</f>
        <v>101.60563430103072</v>
      </c>
      <c r="Y188" s="37">
        <f t="shared" si="18"/>
        <v>105.91170832398606</v>
      </c>
      <c r="Z188" s="36">
        <f>AA187*(1 + I188% + M188%)</f>
        <v>110.21778234694141</v>
      </c>
      <c r="AA188" s="37">
        <f t="shared" si="21"/>
        <v>105.91170832398606</v>
      </c>
      <c r="AB188" s="40">
        <f t="shared" si="19"/>
        <v>211.82341664797212</v>
      </c>
      <c r="AE188" s="2">
        <f>100*C188/C$65</f>
        <v>109.92864064840101</v>
      </c>
      <c r="AF188" s="2">
        <f>100*E188/E$65 + AF187*F187%*(B188-B187)/360</f>
        <v>129.87511518330439</v>
      </c>
    </row>
    <row r="189" spans="2:32">
      <c r="B189" s="13">
        <v>38471</v>
      </c>
      <c r="C189" s="14">
        <v>117.58</v>
      </c>
      <c r="D189" s="14"/>
      <c r="E189" s="15">
        <v>1002.5</v>
      </c>
      <c r="F189" s="14">
        <v>3.0887500000000001</v>
      </c>
      <c r="H189" s="17">
        <f t="shared" si="22"/>
        <v>-5.770155473633598</v>
      </c>
      <c r="I189" s="17">
        <f t="shared" si="23"/>
        <v>-2.1282827296690399</v>
      </c>
      <c r="K189" s="26">
        <v>0</v>
      </c>
      <c r="L189" s="29">
        <f t="shared" si="24"/>
        <v>0.23916666666666667</v>
      </c>
      <c r="M189" s="29">
        <f t="shared" si="28"/>
        <v>-1.8942062058641795</v>
      </c>
      <c r="N189" s="2"/>
      <c r="O189" s="26">
        <f t="shared" si="25"/>
        <v>-5.770155473633598</v>
      </c>
      <c r="P189" s="26">
        <f>I189+M189</f>
        <v>-4.0224889355332198</v>
      </c>
      <c r="R189" s="19">
        <f t="shared" si="26"/>
        <v>0.5</v>
      </c>
      <c r="S189" s="19">
        <f t="shared" si="27"/>
        <v>0.5</v>
      </c>
      <c r="T189" s="21"/>
      <c r="U189" s="26">
        <f>SUMPRODUCT(R188:S188, O189:P189)</f>
        <v>-4.8963222045834094</v>
      </c>
      <c r="V189" s="26">
        <f t="shared" si="20"/>
        <v>201.45185966413032</v>
      </c>
      <c r="X189" s="36">
        <f>Y188*(1+ H189%+K189)</f>
        <v>99.800438088910724</v>
      </c>
      <c r="Y189" s="37">
        <f t="shared" si="18"/>
        <v>100.72592983206511</v>
      </c>
      <c r="Z189" s="36">
        <f>AA188*(1 + I189% + M189%)</f>
        <v>101.6514215752195</v>
      </c>
      <c r="AA189" s="37">
        <f t="shared" si="21"/>
        <v>100.72592983206511</v>
      </c>
      <c r="AB189" s="40">
        <f t="shared" si="19"/>
        <v>201.45185966413021</v>
      </c>
      <c r="AE189" s="2">
        <f>100*C189/C$65</f>
        <v>103.5855871729363</v>
      </c>
      <c r="AF189" s="2">
        <f>100*E189/E$65 + AF188*F188%*(B189-B188)/360</f>
        <v>127.11873337423278</v>
      </c>
    </row>
    <row r="190" spans="2:32">
      <c r="B190" s="13">
        <v>38503</v>
      </c>
      <c r="C190" s="14">
        <v>124.84</v>
      </c>
      <c r="D190" s="14"/>
      <c r="E190" s="15">
        <v>1002.5</v>
      </c>
      <c r="F190" s="14">
        <v>3.13</v>
      </c>
      <c r="H190" s="17">
        <f t="shared" si="22"/>
        <v>6.1745194761013922</v>
      </c>
      <c r="I190" s="17">
        <f t="shared" si="23"/>
        <v>0</v>
      </c>
      <c r="K190" s="26">
        <v>0</v>
      </c>
      <c r="L190" s="29">
        <f t="shared" si="24"/>
        <v>0.25739583333333332</v>
      </c>
      <c r="M190" s="29">
        <f t="shared" si="28"/>
        <v>0.25739583333332927</v>
      </c>
      <c r="N190" s="2"/>
      <c r="O190" s="26">
        <f t="shared" si="25"/>
        <v>6.1745194761013922</v>
      </c>
      <c r="P190" s="26">
        <f>I190+M190</f>
        <v>0.25739583333332927</v>
      </c>
      <c r="R190" s="19">
        <f t="shared" si="26"/>
        <v>0.5</v>
      </c>
      <c r="S190" s="19">
        <f t="shared" si="27"/>
        <v>0.5</v>
      </c>
      <c r="T190" s="21"/>
      <c r="U190" s="26">
        <f>SUMPRODUCT(R189:S189, O190:P190)</f>
        <v>3.2159576547173607</v>
      </c>
      <c r="V190" s="26">
        <f t="shared" si="20"/>
        <v>207.93046616556941</v>
      </c>
      <c r="X190" s="36">
        <f>Y189*(1+ H190%+K190)</f>
        <v>106.94527198703018</v>
      </c>
      <c r="Y190" s="37">
        <f t="shared" si="18"/>
        <v>103.96523308278464</v>
      </c>
      <c r="Z190" s="36">
        <f>AA189*(1 + I190% + M190%)</f>
        <v>100.98519417853909</v>
      </c>
      <c r="AA190" s="37">
        <f t="shared" si="21"/>
        <v>103.96523308278464</v>
      </c>
      <c r="AB190" s="40">
        <f t="shared" si="19"/>
        <v>207.93046616556927</v>
      </c>
      <c r="AE190" s="2">
        <f>100*C190/C$65</f>
        <v>109.98149942736322</v>
      </c>
      <c r="AF190" s="2">
        <f>100*E190/E$65 + AF189*F189%*(B190-B189)/360</f>
        <v>127.16748086784396</v>
      </c>
    </row>
    <row r="191" spans="2:32">
      <c r="B191" s="13">
        <v>38533</v>
      </c>
      <c r="C191" s="14">
        <v>129.43</v>
      </c>
      <c r="D191" s="14"/>
      <c r="E191" s="15">
        <v>1024.4000000000001</v>
      </c>
      <c r="F191" s="14">
        <v>3.34</v>
      </c>
      <c r="H191" s="17">
        <f t="shared" si="22"/>
        <v>3.6767061839154236</v>
      </c>
      <c r="I191" s="17">
        <f t="shared" si="23"/>
        <v>2.1845386533665856</v>
      </c>
      <c r="K191" s="26">
        <v>0</v>
      </c>
      <c r="L191" s="29">
        <f t="shared" si="24"/>
        <v>0.26083333333333331</v>
      </c>
      <c r="M191" s="29">
        <f t="shared" si="28"/>
        <v>2.451069991687449</v>
      </c>
      <c r="N191" s="2"/>
      <c r="O191" s="26">
        <f t="shared" si="25"/>
        <v>3.6767061839154236</v>
      </c>
      <c r="P191" s="26">
        <f>I191+M191</f>
        <v>4.6356086450540346</v>
      </c>
      <c r="R191" s="19">
        <f t="shared" si="26"/>
        <v>0.5</v>
      </c>
      <c r="S191" s="19">
        <f t="shared" si="27"/>
        <v>0.5</v>
      </c>
      <c r="T191" s="21"/>
      <c r="U191" s="26">
        <f>SUMPRODUCT(R190:S190, O191:P191)</f>
        <v>4.1561574144847295</v>
      </c>
      <c r="V191" s="26">
        <f t="shared" si="20"/>
        <v>216.57238365208241</v>
      </c>
      <c r="X191" s="36">
        <f>Y190*(1+ H191%+K191)</f>
        <v>107.78772923666146</v>
      </c>
      <c r="Y191" s="37">
        <f t="shared" si="18"/>
        <v>108.28619182604112</v>
      </c>
      <c r="Z191" s="36">
        <f>AA190*(1 + I191% + M191%)</f>
        <v>108.78465441542077</v>
      </c>
      <c r="AA191" s="37">
        <f t="shared" si="21"/>
        <v>108.28619182604112</v>
      </c>
      <c r="AB191" s="40">
        <f t="shared" si="19"/>
        <v>216.57238365208224</v>
      </c>
      <c r="AE191" s="2">
        <f>100*C191/C$65</f>
        <v>114.02519601797198</v>
      </c>
      <c r="AF191" s="2">
        <f>100*E191/E$65 + AF190*F190%*(B191-B190)/360</f>
        <v>129.92056298445021</v>
      </c>
    </row>
    <row r="192" spans="2:32">
      <c r="B192" s="13">
        <v>38562</v>
      </c>
      <c r="C192" s="14">
        <v>143.32</v>
      </c>
      <c r="D192" s="14"/>
      <c r="E192" s="15">
        <v>1028.3</v>
      </c>
      <c r="F192" s="14">
        <v>3.5187499999999998</v>
      </c>
      <c r="H192" s="17">
        <f t="shared" si="22"/>
        <v>10.731669628370533</v>
      </c>
      <c r="I192" s="17">
        <f t="shared" si="23"/>
        <v>0.38071065989846442</v>
      </c>
      <c r="K192" s="26">
        <v>0</v>
      </c>
      <c r="L192" s="29">
        <f t="shared" si="24"/>
        <v>0.27833333333333332</v>
      </c>
      <c r="M192" s="29">
        <f t="shared" si="28"/>
        <v>0.66010363790185433</v>
      </c>
      <c r="N192" s="2"/>
      <c r="O192" s="26">
        <f t="shared" si="25"/>
        <v>10.731669628370533</v>
      </c>
      <c r="P192" s="26">
        <f>I192+M192</f>
        <v>1.0408142978003188</v>
      </c>
      <c r="R192" s="19">
        <f t="shared" si="26"/>
        <v>0.5</v>
      </c>
      <c r="S192" s="19">
        <f t="shared" si="27"/>
        <v>0.5</v>
      </c>
      <c r="T192" s="21"/>
      <c r="U192" s="26">
        <f>SUMPRODUCT(R191:S191, O192:P192)</f>
        <v>5.8862419630854257</v>
      </c>
      <c r="V192" s="26">
        <f t="shared" si="20"/>
        <v>229.32035817906564</v>
      </c>
      <c r="X192" s="36">
        <f>Y191*(1+ H192%+K192)</f>
        <v>119.90710818595542</v>
      </c>
      <c r="Y192" s="37">
        <f t="shared" si="18"/>
        <v>114.66017908953273</v>
      </c>
      <c r="Z192" s="36">
        <f>AA191*(1 + I192% + M192%)</f>
        <v>109.41324999311003</v>
      </c>
      <c r="AA192" s="37">
        <f t="shared" si="21"/>
        <v>114.66017908953273</v>
      </c>
      <c r="AB192" s="40">
        <f t="shared" si="19"/>
        <v>229.32035817906547</v>
      </c>
      <c r="AE192" s="2">
        <f>100*C192/C$65</f>
        <v>126.26200334772267</v>
      </c>
      <c r="AF192" s="2">
        <f>100*E192/E$65 + AF191*F191%*(B192-B191)/360</f>
        <v>130.43178493148142</v>
      </c>
    </row>
    <row r="193" spans="2:32">
      <c r="B193" s="13">
        <v>38595</v>
      </c>
      <c r="C193" s="14">
        <v>140.09</v>
      </c>
      <c r="D193" s="14"/>
      <c r="E193" s="15">
        <v>1031</v>
      </c>
      <c r="F193" s="14">
        <v>3.7</v>
      </c>
      <c r="H193" s="17">
        <f t="shared" si="22"/>
        <v>-2.2536980184203137</v>
      </c>
      <c r="I193" s="17">
        <f t="shared" si="23"/>
        <v>0.26256928911796429</v>
      </c>
      <c r="K193" s="26">
        <v>0</v>
      </c>
      <c r="L193" s="29">
        <f t="shared" si="24"/>
        <v>0.29322916666666665</v>
      </c>
      <c r="M193" s="29">
        <f t="shared" si="28"/>
        <v>0.55656838552304855</v>
      </c>
      <c r="N193" s="2"/>
      <c r="O193" s="26">
        <f t="shared" si="25"/>
        <v>-2.2536980184203137</v>
      </c>
      <c r="P193" s="26">
        <f>I193+M193</f>
        <v>0.81913767464101284</v>
      </c>
      <c r="R193" s="19">
        <f t="shared" si="26"/>
        <v>0.5</v>
      </c>
      <c r="S193" s="19">
        <f t="shared" si="27"/>
        <v>0.5</v>
      </c>
      <c r="T193" s="21"/>
      <c r="U193" s="26">
        <f>SUMPRODUCT(R192:S192, O193:P193)</f>
        <v>-0.71728017188965043</v>
      </c>
      <c r="V193" s="26">
        <f t="shared" si="20"/>
        <v>227.67548871974086</v>
      </c>
      <c r="X193" s="36">
        <f>Y192*(1+ H193%+K193)</f>
        <v>112.07608490547474</v>
      </c>
      <c r="Y193" s="37">
        <f t="shared" si="18"/>
        <v>113.83774435987036</v>
      </c>
      <c r="Z193" s="36">
        <f>AA192*(1 + I193% + M193%)</f>
        <v>115.59940381426595</v>
      </c>
      <c r="AA193" s="37">
        <f t="shared" si="21"/>
        <v>113.83774435987036</v>
      </c>
      <c r="AB193" s="40">
        <f t="shared" si="19"/>
        <v>227.67548871974071</v>
      </c>
      <c r="AE193" s="2">
        <f>100*C193/C$65</f>
        <v>123.41643908025723</v>
      </c>
      <c r="AF193" s="2">
        <f>100*E193/E$65 + AF192*F192%*(B193-B192)/360</f>
        <v>130.84449285581763</v>
      </c>
    </row>
    <row r="194" spans="2:32">
      <c r="B194" s="13">
        <v>38625</v>
      </c>
      <c r="C194" s="14">
        <v>157.55000000000001</v>
      </c>
      <c r="D194" s="14"/>
      <c r="E194" s="15">
        <v>1038</v>
      </c>
      <c r="F194" s="14">
        <v>3.86375</v>
      </c>
      <c r="H194" s="17">
        <f t="shared" si="22"/>
        <v>12.463416375187375</v>
      </c>
      <c r="I194" s="17">
        <f t="shared" si="23"/>
        <v>0.67895247332687703</v>
      </c>
      <c r="K194" s="26">
        <v>0</v>
      </c>
      <c r="L194" s="29">
        <f t="shared" si="24"/>
        <v>0.30833333333333335</v>
      </c>
      <c r="M194" s="29">
        <f t="shared" si="28"/>
        <v>0.98937924345297024</v>
      </c>
      <c r="N194" s="2"/>
      <c r="O194" s="26">
        <f t="shared" si="25"/>
        <v>12.463416375187375</v>
      </c>
      <c r="P194" s="26">
        <f>I194+M194</f>
        <v>1.6683317167798473</v>
      </c>
      <c r="R194" s="19">
        <f t="shared" si="26"/>
        <v>0.5</v>
      </c>
      <c r="S194" s="19">
        <f t="shared" si="27"/>
        <v>0.5</v>
      </c>
      <c r="T194" s="21"/>
      <c r="U194" s="26">
        <f>SUMPRODUCT(R193:S193, O194:P194)</f>
        <v>7.0658740459836107</v>
      </c>
      <c r="V194" s="26">
        <f t="shared" si="20"/>
        <v>243.76275198625535</v>
      </c>
      <c r="X194" s="36">
        <f>Y193*(1+ H194%+K194)</f>
        <v>128.02581643156239</v>
      </c>
      <c r="Y194" s="37">
        <f t="shared" ref="Y194:Y257" si="29">AB194*R194</f>
        <v>121.88137599312762</v>
      </c>
      <c r="Z194" s="36">
        <f>AA193*(1 + I194% + M194%)</f>
        <v>115.73693555469283</v>
      </c>
      <c r="AA194" s="37">
        <f t="shared" si="21"/>
        <v>121.88137599312762</v>
      </c>
      <c r="AB194" s="40">
        <f t="shared" ref="AB194:AB257" si="30">X194+Z194</f>
        <v>243.76275198625524</v>
      </c>
      <c r="AE194" s="2">
        <f>100*C194/C$65</f>
        <v>138.79834375825919</v>
      </c>
      <c r="AF194" s="2">
        <f>100*E194/E$65 + AF193*F193%*(B194-B193)/360</f>
        <v>131.71273509901891</v>
      </c>
    </row>
    <row r="195" spans="2:32">
      <c r="B195" s="13">
        <v>38656</v>
      </c>
      <c r="C195" s="14">
        <v>148.84</v>
      </c>
      <c r="D195" s="14"/>
      <c r="E195" s="15">
        <v>1042.7</v>
      </c>
      <c r="F195" s="14">
        <v>4.09</v>
      </c>
      <c r="H195" s="17">
        <f t="shared" si="22"/>
        <v>-5.5284036813709969</v>
      </c>
      <c r="I195" s="17">
        <f t="shared" si="23"/>
        <v>0.45279383429672748</v>
      </c>
      <c r="K195" s="26">
        <v>0</v>
      </c>
      <c r="L195" s="29">
        <f t="shared" si="24"/>
        <v>0.32197916666666665</v>
      </c>
      <c r="M195" s="29">
        <f t="shared" si="28"/>
        <v>0.77623090277778584</v>
      </c>
      <c r="N195" s="2"/>
      <c r="O195" s="26">
        <f t="shared" si="25"/>
        <v>-5.5284036813709969</v>
      </c>
      <c r="P195" s="26">
        <f>I195+M195</f>
        <v>1.2290247370745133</v>
      </c>
      <c r="R195" s="19">
        <f t="shared" si="26"/>
        <v>0.5</v>
      </c>
      <c r="S195" s="19">
        <f t="shared" si="27"/>
        <v>0.5</v>
      </c>
      <c r="T195" s="21"/>
      <c r="U195" s="26">
        <f>SUMPRODUCT(R194:S194, O195:P195)</f>
        <v>-2.1496894721482418</v>
      </c>
      <c r="V195" s="26">
        <f t="shared" ref="V195:V258" si="31">V194*(1+U195%)</f>
        <v>238.522609769788</v>
      </c>
      <c r="X195" s="36">
        <f>Y194*(1+ H195%+K195)</f>
        <v>115.14328151581793</v>
      </c>
      <c r="Y195" s="37">
        <f t="shared" si="29"/>
        <v>119.26130488489395</v>
      </c>
      <c r="Z195" s="36">
        <f>AA194*(1 + I195% + M195%)</f>
        <v>123.37932825396996</v>
      </c>
      <c r="AA195" s="37">
        <f t="shared" ref="AA195:AA258" si="32">AB195*S195</f>
        <v>119.26130488489395</v>
      </c>
      <c r="AB195" s="40">
        <f t="shared" si="30"/>
        <v>238.52260976978789</v>
      </c>
      <c r="AE195" s="2">
        <f>100*C195/C$65</f>
        <v>131.12501101224561</v>
      </c>
      <c r="AF195" s="2">
        <f>100*E195/E$65 + AF194*F194%*(B195-B194)/360</f>
        <v>132.34208213661512</v>
      </c>
    </row>
    <row r="196" spans="2:32">
      <c r="B196" s="13">
        <v>38686</v>
      </c>
      <c r="C196" s="14">
        <v>165.95</v>
      </c>
      <c r="D196" s="14"/>
      <c r="E196" s="15">
        <v>1036.3</v>
      </c>
      <c r="F196" s="14">
        <v>4.2937500000000002</v>
      </c>
      <c r="H196" s="17">
        <f t="shared" si="22"/>
        <v>11.495565708142962</v>
      </c>
      <c r="I196" s="17">
        <f t="shared" si="23"/>
        <v>-0.61379111920975005</v>
      </c>
      <c r="K196" s="26">
        <v>0</v>
      </c>
      <c r="L196" s="29">
        <f t="shared" si="24"/>
        <v>0.34083333333333332</v>
      </c>
      <c r="M196" s="29">
        <f t="shared" si="28"/>
        <v>-0.27504979060772872</v>
      </c>
      <c r="N196" s="2"/>
      <c r="O196" s="26">
        <f t="shared" si="25"/>
        <v>11.495565708142962</v>
      </c>
      <c r="P196" s="26">
        <f>I196+M196</f>
        <v>-0.88884090981747876</v>
      </c>
      <c r="R196" s="19">
        <f t="shared" si="26"/>
        <v>0.5</v>
      </c>
      <c r="S196" s="19">
        <f t="shared" si="27"/>
        <v>0.5</v>
      </c>
      <c r="T196" s="21"/>
      <c r="U196" s="26">
        <f>SUMPRODUCT(R195:S195, O196:P196)</f>
        <v>5.3033623991627419</v>
      </c>
      <c r="V196" s="26">
        <f t="shared" si="31"/>
        <v>251.17232816982062</v>
      </c>
      <c r="X196" s="36">
        <f>Y195*(1+ H196%+K196)</f>
        <v>132.97106655232565</v>
      </c>
      <c r="Y196" s="37">
        <f t="shared" si="29"/>
        <v>125.58616408491025</v>
      </c>
      <c r="Z196" s="36">
        <f>AA195*(1 + I196% + M196%)</f>
        <v>118.20126161749485</v>
      </c>
      <c r="AA196" s="37">
        <f t="shared" si="32"/>
        <v>125.58616408491025</v>
      </c>
      <c r="AB196" s="40">
        <f t="shared" si="30"/>
        <v>251.1723281698205</v>
      </c>
      <c r="AE196" s="2">
        <f>100*C196/C$65</f>
        <v>146.19857281296802</v>
      </c>
      <c r="AF196" s="2">
        <f>100*E196/E$65 + AF195*F195%*(B196-B195)/360</f>
        <v>131.54531007922157</v>
      </c>
    </row>
    <row r="197" spans="2:32">
      <c r="B197" s="13">
        <v>38715</v>
      </c>
      <c r="C197" s="14">
        <v>177.43</v>
      </c>
      <c r="D197" s="14"/>
      <c r="E197" s="15">
        <v>1012.7</v>
      </c>
      <c r="F197" s="14">
        <v>4.3849999999999998</v>
      </c>
      <c r="H197" s="17">
        <f t="shared" si="22"/>
        <v>6.917746309129269</v>
      </c>
      <c r="I197" s="17">
        <f t="shared" si="23"/>
        <v>-2.2773328186818431</v>
      </c>
      <c r="K197" s="26">
        <v>0</v>
      </c>
      <c r="L197" s="29">
        <f t="shared" si="24"/>
        <v>0.35781250000000003</v>
      </c>
      <c r="M197" s="29">
        <f t="shared" si="28"/>
        <v>-1.9276689001736957</v>
      </c>
      <c r="N197" s="2"/>
      <c r="O197" s="26">
        <f t="shared" si="25"/>
        <v>6.917746309129269</v>
      </c>
      <c r="P197" s="26">
        <f>I197+M197</f>
        <v>-4.2050017188555389</v>
      </c>
      <c r="R197" s="19">
        <f t="shared" si="26"/>
        <v>0.5</v>
      </c>
      <c r="S197" s="19">
        <f t="shared" si="27"/>
        <v>0.5</v>
      </c>
      <c r="T197" s="21"/>
      <c r="U197" s="26">
        <f>SUMPRODUCT(R196:S196, O197:P197)</f>
        <v>1.3563722951368651</v>
      </c>
      <c r="V197" s="26">
        <f t="shared" si="31"/>
        <v>254.57916004216628</v>
      </c>
      <c r="X197" s="36">
        <f>Y196*(1+ H197%+K197)</f>
        <v>134.27389631567115</v>
      </c>
      <c r="Y197" s="37">
        <f t="shared" si="29"/>
        <v>127.2895800210831</v>
      </c>
      <c r="Z197" s="36">
        <f>AA196*(1 + I197% + M197%)</f>
        <v>120.30526372649504</v>
      </c>
      <c r="AA197" s="37">
        <f t="shared" si="32"/>
        <v>127.2895800210831</v>
      </c>
      <c r="AB197" s="40">
        <f t="shared" si="30"/>
        <v>254.57916004216619</v>
      </c>
      <c r="AE197" s="2">
        <f>100*C197/C$65</f>
        <v>156.31221918773676</v>
      </c>
      <c r="AF197" s="2">
        <f>100*E197/E$65 + AF196*F196%*(B197-B196)/360</f>
        <v>128.56378794773127</v>
      </c>
    </row>
    <row r="198" spans="2:32">
      <c r="B198" s="13">
        <v>38748</v>
      </c>
      <c r="C198" s="14">
        <v>180.65</v>
      </c>
      <c r="D198" s="14"/>
      <c r="E198" s="15">
        <v>971</v>
      </c>
      <c r="F198" s="14">
        <v>4.57</v>
      </c>
      <c r="H198" s="17">
        <f t="shared" si="22"/>
        <v>1.8148002028969268</v>
      </c>
      <c r="I198" s="17">
        <f t="shared" si="23"/>
        <v>-4.1177051446627866</v>
      </c>
      <c r="K198" s="26">
        <v>0</v>
      </c>
      <c r="L198" s="29">
        <f t="shared" si="24"/>
        <v>0.36541666666666667</v>
      </c>
      <c r="M198" s="29">
        <f t="shared" si="28"/>
        <v>-3.7673352588789011</v>
      </c>
      <c r="N198" s="2"/>
      <c r="O198" s="26">
        <f t="shared" si="25"/>
        <v>1.8148002028969268</v>
      </c>
      <c r="P198" s="26">
        <f>I198+M198</f>
        <v>-7.8850404035416872</v>
      </c>
      <c r="R198" s="19">
        <f t="shared" si="26"/>
        <v>0.5</v>
      </c>
      <c r="S198" s="19">
        <f t="shared" si="27"/>
        <v>0.5</v>
      </c>
      <c r="T198" s="21"/>
      <c r="U198" s="26">
        <f>SUMPRODUCT(R197:S197, O198:P198)</f>
        <v>-3.0351201003223802</v>
      </c>
      <c r="V198" s="26">
        <f t="shared" si="31"/>
        <v>246.85237678449462</v>
      </c>
      <c r="X198" s="36">
        <f>Y197*(1+ H198%+K198)</f>
        <v>129.59963157757235</v>
      </c>
      <c r="Y198" s="37">
        <f t="shared" si="29"/>
        <v>123.42618839224727</v>
      </c>
      <c r="Z198" s="36">
        <f>AA197*(1 + I198% + M198%)</f>
        <v>117.25274520692217</v>
      </c>
      <c r="AA198" s="37">
        <f t="shared" si="32"/>
        <v>123.42618839224727</v>
      </c>
      <c r="AB198" s="40">
        <f t="shared" si="30"/>
        <v>246.85237678449454</v>
      </c>
      <c r="AE198" s="2">
        <f>100*C198/C$65</f>
        <v>159.14897365870848</v>
      </c>
      <c r="AF198" s="2">
        <f>100*E198/E$65 + AF197*F197%*(B198-B197)/360</f>
        <v>123.35042244817271</v>
      </c>
    </row>
    <row r="199" spans="2:32">
      <c r="B199" s="13">
        <v>38776</v>
      </c>
      <c r="C199" s="14">
        <v>177.45</v>
      </c>
      <c r="D199" s="14"/>
      <c r="E199" s="15">
        <v>969</v>
      </c>
      <c r="F199" s="14">
        <v>4.6331300000000004</v>
      </c>
      <c r="H199" s="17">
        <f t="shared" si="22"/>
        <v>-1.7713811237199062</v>
      </c>
      <c r="I199" s="17">
        <f t="shared" si="23"/>
        <v>-0.2059732234809486</v>
      </c>
      <c r="K199" s="26">
        <v>0</v>
      </c>
      <c r="L199" s="29">
        <f t="shared" si="24"/>
        <v>0.38083333333333336</v>
      </c>
      <c r="M199" s="29">
        <f t="shared" si="28"/>
        <v>0.17407569515963672</v>
      </c>
      <c r="N199" s="2"/>
      <c r="O199" s="26">
        <f t="shared" si="25"/>
        <v>-1.7713811237199062</v>
      </c>
      <c r="P199" s="26">
        <f>I199+M199</f>
        <v>-3.1897528321311874E-2</v>
      </c>
      <c r="R199" s="19">
        <f t="shared" si="26"/>
        <v>0.5</v>
      </c>
      <c r="S199" s="19">
        <f t="shared" si="27"/>
        <v>0.5</v>
      </c>
      <c r="T199" s="21"/>
      <c r="U199" s="26">
        <f>SUMPRODUCT(R198:S198, O199:P199)</f>
        <v>-0.90163932602060903</v>
      </c>
      <c r="V199" s="26">
        <f t="shared" si="31"/>
        <v>244.62665867818905</v>
      </c>
      <c r="X199" s="36">
        <f>Y198*(1+ H199%+K199)</f>
        <v>121.23984018934003</v>
      </c>
      <c r="Y199" s="37">
        <f t="shared" si="29"/>
        <v>122.31332933909448</v>
      </c>
      <c r="Z199" s="36">
        <f>AA198*(1 + I199% + M199%)</f>
        <v>123.38681848884893</v>
      </c>
      <c r="AA199" s="37">
        <f t="shared" si="32"/>
        <v>122.31332933909448</v>
      </c>
      <c r="AB199" s="40">
        <f t="shared" si="30"/>
        <v>244.62665867818896</v>
      </c>
      <c r="AE199" s="2">
        <f>100*C199/C$65</f>
        <v>156.32983878072415</v>
      </c>
      <c r="AF199" s="2">
        <f>100*E199/E$65 + AF198*F198%*(B199-B198)/360</f>
        <v>123.01908738508111</v>
      </c>
    </row>
    <row r="200" spans="2:32">
      <c r="B200" s="13">
        <v>38807</v>
      </c>
      <c r="C200" s="14">
        <v>176.21</v>
      </c>
      <c r="D200" s="14"/>
      <c r="E200" s="15">
        <v>975.9</v>
      </c>
      <c r="F200" s="14">
        <v>4.8293799999999996</v>
      </c>
      <c r="H200" s="17">
        <f t="shared" ref="H200:H263" si="33">(C200/C199-1)*100</f>
        <v>-0.69878839109607238</v>
      </c>
      <c r="I200" s="17">
        <f t="shared" ref="I200:I263" si="34">(E200/E199-1)*100</f>
        <v>0.71207430340556321</v>
      </c>
      <c r="K200" s="26">
        <v>0</v>
      </c>
      <c r="L200" s="29">
        <f t="shared" ref="L200:L263" si="35">F199/12</f>
        <v>0.38609416666666668</v>
      </c>
      <c r="M200" s="29">
        <f t="shared" si="28"/>
        <v>1.1009177474200049</v>
      </c>
      <c r="N200" s="2"/>
      <c r="O200" s="26">
        <f t="shared" ref="O200:O263" si="36">H200+K200</f>
        <v>-0.69878839109607238</v>
      </c>
      <c r="P200" s="26">
        <f>I200+M200</f>
        <v>1.8129920508255681</v>
      </c>
      <c r="R200" s="19">
        <f t="shared" ref="R200:R263" si="37">$R$6</f>
        <v>0.5</v>
      </c>
      <c r="S200" s="19">
        <f t="shared" ref="S200:S263" si="38">$S$6</f>
        <v>0.5</v>
      </c>
      <c r="T200" s="21"/>
      <c r="U200" s="26">
        <f>SUMPRODUCT(R199:S199, O200:P200)</f>
        <v>0.55710182986474788</v>
      </c>
      <c r="V200" s="26">
        <f t="shared" si="31"/>
        <v>245.98947827002223</v>
      </c>
      <c r="X200" s="36">
        <f>Y199*(1+ H200%+K200)</f>
        <v>121.45861799290978</v>
      </c>
      <c r="Y200" s="37">
        <f t="shared" si="29"/>
        <v>122.99473913501107</v>
      </c>
      <c r="Z200" s="36">
        <f>AA199*(1 + I200% + M200%)</f>
        <v>124.53086027711237</v>
      </c>
      <c r="AA200" s="37">
        <f t="shared" si="32"/>
        <v>122.99473913501107</v>
      </c>
      <c r="AB200" s="40">
        <f t="shared" si="30"/>
        <v>245.98947827002215</v>
      </c>
      <c r="AE200" s="2">
        <f>100*C200/C$65</f>
        <v>155.23742401550524</v>
      </c>
      <c r="AF200" s="2">
        <f>100*E200/E$65 + AF199*F199%*(B200-B199)/360</f>
        <v>123.94431227405569</v>
      </c>
    </row>
    <row r="201" spans="2:32">
      <c r="B201" s="13">
        <v>38835</v>
      </c>
      <c r="C201" s="14">
        <v>184.1</v>
      </c>
      <c r="D201" s="14"/>
      <c r="E201" s="15">
        <v>945.7</v>
      </c>
      <c r="F201" s="14">
        <v>5.04</v>
      </c>
      <c r="H201" s="17">
        <f t="shared" si="33"/>
        <v>4.4776119402984982</v>
      </c>
      <c r="I201" s="17">
        <f t="shared" si="34"/>
        <v>-3.0945793626396045</v>
      </c>
      <c r="K201" s="26">
        <v>0</v>
      </c>
      <c r="L201" s="29">
        <f t="shared" si="35"/>
        <v>0.4024483333333333</v>
      </c>
      <c r="M201" s="29">
        <f t="shared" si="28"/>
        <v>-2.704585112374891</v>
      </c>
      <c r="N201" s="2"/>
      <c r="O201" s="26">
        <f t="shared" si="36"/>
        <v>4.4776119402984982</v>
      </c>
      <c r="P201" s="26">
        <f>I201+M201</f>
        <v>-5.7991644750144955</v>
      </c>
      <c r="R201" s="19">
        <f t="shared" si="37"/>
        <v>0.5</v>
      </c>
      <c r="S201" s="19">
        <f t="shared" si="38"/>
        <v>0.5</v>
      </c>
      <c r="T201" s="21"/>
      <c r="U201" s="26">
        <f>SUMPRODUCT(R200:S200, O201:P201)</f>
        <v>-0.66077626735799866</v>
      </c>
      <c r="V201" s="26">
        <f t="shared" si="31"/>
        <v>244.36403817741618</v>
      </c>
      <c r="X201" s="36">
        <f>Y200*(1+ H201%+K201)</f>
        <v>128.50196626045931</v>
      </c>
      <c r="Y201" s="37">
        <f t="shared" si="29"/>
        <v>122.18201908870805</v>
      </c>
      <c r="Z201" s="36">
        <f>AA200*(1 + I201% + M201%)</f>
        <v>115.86207191695676</v>
      </c>
      <c r="AA201" s="37">
        <f t="shared" si="32"/>
        <v>122.18201908870805</v>
      </c>
      <c r="AB201" s="40">
        <f t="shared" si="30"/>
        <v>244.36403817741609</v>
      </c>
      <c r="AE201" s="2">
        <f>100*C201/C$65</f>
        <v>162.18835344903533</v>
      </c>
      <c r="AF201" s="2">
        <f>100*E201/E$65 + AF200*F200%*(B201-B200)/360</f>
        <v>120.09870127775383</v>
      </c>
    </row>
    <row r="202" spans="2:32">
      <c r="B202" s="13">
        <v>38867</v>
      </c>
      <c r="C202" s="14">
        <v>171.01</v>
      </c>
      <c r="D202" s="14"/>
      <c r="E202" s="15">
        <v>947.4</v>
      </c>
      <c r="F202" s="14">
        <v>5.1090600000000004</v>
      </c>
      <c r="H202" s="17">
        <f t="shared" si="33"/>
        <v>-7.1102661596958221</v>
      </c>
      <c r="I202" s="17">
        <f t="shared" si="34"/>
        <v>0.1797610235804159</v>
      </c>
      <c r="K202" s="26">
        <v>0</v>
      </c>
      <c r="L202" s="29">
        <f t="shared" si="35"/>
        <v>0.42</v>
      </c>
      <c r="M202" s="29">
        <f t="shared" si="28"/>
        <v>0.60051601987944903</v>
      </c>
      <c r="N202" s="2"/>
      <c r="O202" s="26">
        <f t="shared" si="36"/>
        <v>-7.1102661596958221</v>
      </c>
      <c r="P202" s="26">
        <f>I202+M202</f>
        <v>0.78027704345986493</v>
      </c>
      <c r="R202" s="19">
        <f t="shared" si="37"/>
        <v>0.5</v>
      </c>
      <c r="S202" s="19">
        <f t="shared" si="38"/>
        <v>0.5</v>
      </c>
      <c r="T202" s="21"/>
      <c r="U202" s="26">
        <f>SUMPRODUCT(R201:S201, O202:P202)</f>
        <v>-3.1649945581179786</v>
      </c>
      <c r="V202" s="26">
        <f t="shared" si="31"/>
        <v>236.6299296671036</v>
      </c>
      <c r="X202" s="36">
        <f>Y201*(1+ H202%+K202)</f>
        <v>113.49455233221055</v>
      </c>
      <c r="Y202" s="37">
        <f t="shared" si="29"/>
        <v>118.31496483355176</v>
      </c>
      <c r="Z202" s="36">
        <f>AA201*(1 + I202% + M202%)</f>
        <v>123.13537733489298</v>
      </c>
      <c r="AA202" s="37">
        <f t="shared" si="32"/>
        <v>118.31496483355176</v>
      </c>
      <c r="AB202" s="40">
        <f t="shared" si="30"/>
        <v>236.62992966710351</v>
      </c>
      <c r="AE202" s="2">
        <f>100*C202/C$65</f>
        <v>150.65632983878072</v>
      </c>
      <c r="AF202" s="2">
        <f>100*E202/E$65 + AF201*F201%*(B202-B201)/360</f>
        <v>120.38623952517784</v>
      </c>
    </row>
    <row r="203" spans="2:32">
      <c r="B203" s="13">
        <v>38898</v>
      </c>
      <c r="C203" s="14">
        <v>167.45</v>
      </c>
      <c r="D203" s="14"/>
      <c r="E203" s="15">
        <v>960.3</v>
      </c>
      <c r="F203" s="14">
        <v>5.3343800000000003</v>
      </c>
      <c r="H203" s="17">
        <f t="shared" si="33"/>
        <v>-2.0817496052862428</v>
      </c>
      <c r="I203" s="17">
        <f t="shared" si="34"/>
        <v>1.3616212792906923</v>
      </c>
      <c r="K203" s="26">
        <v>0</v>
      </c>
      <c r="L203" s="29">
        <f t="shared" si="35"/>
        <v>0.42575500000000005</v>
      </c>
      <c r="M203" s="29">
        <f t="shared" si="28"/>
        <v>1.7931734499683216</v>
      </c>
      <c r="N203" s="2"/>
      <c r="O203" s="26">
        <f t="shared" si="36"/>
        <v>-2.0817496052862428</v>
      </c>
      <c r="P203" s="26">
        <f>I203+M203</f>
        <v>3.1547947292590139</v>
      </c>
      <c r="R203" s="19">
        <f t="shared" si="37"/>
        <v>0.5</v>
      </c>
      <c r="S203" s="19">
        <f t="shared" si="38"/>
        <v>0.5</v>
      </c>
      <c r="T203" s="21"/>
      <c r="U203" s="26">
        <f>SUMPRODUCT(R202:S202, O203:P203)</f>
        <v>0.53652256198638559</v>
      </c>
      <c r="V203" s="26">
        <f t="shared" si="31"/>
        <v>237.89950262818016</v>
      </c>
      <c r="X203" s="36">
        <f>Y202*(1+ H203%+K203)</f>
        <v>115.85194352013474</v>
      </c>
      <c r="Y203" s="37">
        <f t="shared" si="29"/>
        <v>118.94975131409002</v>
      </c>
      <c r="Z203" s="36">
        <f>AA202*(1 + I203% + M203%)</f>
        <v>122.04755910804531</v>
      </c>
      <c r="AA203" s="37">
        <f t="shared" si="32"/>
        <v>118.94975131409002</v>
      </c>
      <c r="AB203" s="40">
        <f t="shared" si="30"/>
        <v>237.89950262818004</v>
      </c>
      <c r="AE203" s="2">
        <f>100*C203/C$65</f>
        <v>147.52004228702316</v>
      </c>
      <c r="AF203" s="2">
        <f>100*E203/E$65 + AF202*F202%*(B203-B202)/360</f>
        <v>122.00971134988838</v>
      </c>
    </row>
    <row r="204" spans="2:32">
      <c r="B204" s="13">
        <v>38929</v>
      </c>
      <c r="C204" s="14">
        <v>168.51</v>
      </c>
      <c r="D204" s="14"/>
      <c r="E204" s="15">
        <v>953.1</v>
      </c>
      <c r="F204" s="14">
        <v>5.3906299999999998</v>
      </c>
      <c r="H204" s="17">
        <f t="shared" si="33"/>
        <v>0.63302478351747737</v>
      </c>
      <c r="I204" s="17">
        <f t="shared" si="34"/>
        <v>-0.74976569821929573</v>
      </c>
      <c r="K204" s="26">
        <v>0</v>
      </c>
      <c r="L204" s="29">
        <f t="shared" si="35"/>
        <v>0.44453166666666671</v>
      </c>
      <c r="M204" s="29">
        <f t="shared" si="28"/>
        <v>-0.30856697750701878</v>
      </c>
      <c r="N204" s="2"/>
      <c r="O204" s="26">
        <f t="shared" si="36"/>
        <v>0.63302478351747737</v>
      </c>
      <c r="P204" s="26">
        <f>I204+M204</f>
        <v>-1.0583326757263145</v>
      </c>
      <c r="R204" s="19">
        <f t="shared" si="37"/>
        <v>0.5</v>
      </c>
      <c r="S204" s="19">
        <f t="shared" si="38"/>
        <v>0.5</v>
      </c>
      <c r="T204" s="21"/>
      <c r="U204" s="26">
        <f>SUMPRODUCT(R203:S203, O204:P204)</f>
        <v>-0.21265394610441857</v>
      </c>
      <c r="V204" s="26">
        <f t="shared" si="31"/>
        <v>237.39359994807856</v>
      </c>
      <c r="X204" s="36">
        <f>Y203*(1+ H204%+K204)</f>
        <v>119.70273271984063</v>
      </c>
      <c r="Y204" s="37">
        <f t="shared" si="29"/>
        <v>118.69679997403922</v>
      </c>
      <c r="Z204" s="36">
        <f>AA203*(1 + I204% + M204%)</f>
        <v>117.69086722823782</v>
      </c>
      <c r="AA204" s="37">
        <f t="shared" si="32"/>
        <v>118.69679997403922</v>
      </c>
      <c r="AB204" s="40">
        <f t="shared" si="30"/>
        <v>237.39359994807845</v>
      </c>
      <c r="AE204" s="2">
        <f>100*C204/C$65</f>
        <v>148.45388071535547</v>
      </c>
      <c r="AF204" s="2">
        <f>100*E204/E$65 + AF203*F203%*(B204-B203)/360</f>
        <v>121.12971082552014</v>
      </c>
    </row>
    <row r="205" spans="2:32">
      <c r="B205" s="13">
        <v>38960</v>
      </c>
      <c r="C205" s="14">
        <v>175.44</v>
      </c>
      <c r="D205" s="14"/>
      <c r="E205" s="15">
        <v>959.6</v>
      </c>
      <c r="F205" s="14">
        <v>5.33</v>
      </c>
      <c r="H205" s="17">
        <f t="shared" si="33"/>
        <v>4.1125155777105293</v>
      </c>
      <c r="I205" s="17">
        <f t="shared" si="34"/>
        <v>0.68198510124855005</v>
      </c>
      <c r="K205" s="26">
        <v>0</v>
      </c>
      <c r="L205" s="29">
        <f t="shared" si="35"/>
        <v>0.44921916666666667</v>
      </c>
      <c r="M205" s="29">
        <f t="shared" si="28"/>
        <v>1.1342678757038316</v>
      </c>
      <c r="N205" s="2"/>
      <c r="O205" s="26">
        <f t="shared" si="36"/>
        <v>4.1125155777105293</v>
      </c>
      <c r="P205" s="26">
        <f>I205+M205</f>
        <v>1.8162529769523816</v>
      </c>
      <c r="R205" s="19">
        <f t="shared" si="37"/>
        <v>0.5</v>
      </c>
      <c r="S205" s="19">
        <f t="shared" si="38"/>
        <v>0.5</v>
      </c>
      <c r="T205" s="21"/>
      <c r="U205" s="26">
        <f>SUMPRODUCT(R204:S204, O205:P205)</f>
        <v>2.9643842773314555</v>
      </c>
      <c r="V205" s="26">
        <f t="shared" si="31"/>
        <v>244.43085850033054</v>
      </c>
      <c r="X205" s="36">
        <f>Y204*(1+ H205%+K205)</f>
        <v>123.5782243632155</v>
      </c>
      <c r="Y205" s="37">
        <f t="shared" si="29"/>
        <v>122.21542925016522</v>
      </c>
      <c r="Z205" s="36">
        <f>AA204*(1 + I205% + M205%)</f>
        <v>120.85263413711492</v>
      </c>
      <c r="AA205" s="37">
        <f t="shared" si="32"/>
        <v>122.21542925016522</v>
      </c>
      <c r="AB205" s="40">
        <f t="shared" si="30"/>
        <v>244.43085850033043</v>
      </c>
      <c r="AE205" s="2">
        <f>100*C205/C$65</f>
        <v>154.55906968549027</v>
      </c>
      <c r="AF205" s="2">
        <f>100*E205/E$65 + AF204*F204%*(B205-B204)/360</f>
        <v>121.95380015848417</v>
      </c>
    </row>
    <row r="206" spans="2:32">
      <c r="B206" s="13">
        <v>38989</v>
      </c>
      <c r="C206" s="14">
        <v>178.05</v>
      </c>
      <c r="D206" s="14"/>
      <c r="E206" s="15">
        <v>945.2</v>
      </c>
      <c r="F206" s="14">
        <v>5.3218800000000002</v>
      </c>
      <c r="H206" s="17">
        <f t="shared" si="33"/>
        <v>1.4876880984952212</v>
      </c>
      <c r="I206" s="17">
        <f t="shared" si="34"/>
        <v>-1.5006252605252124</v>
      </c>
      <c r="K206" s="26">
        <v>0</v>
      </c>
      <c r="L206" s="29">
        <f t="shared" si="35"/>
        <v>0.44416666666666665</v>
      </c>
      <c r="M206" s="29">
        <f t="shared" si="28"/>
        <v>-1.0631238710573809</v>
      </c>
      <c r="N206" s="2"/>
      <c r="O206" s="26">
        <f t="shared" si="36"/>
        <v>1.4876880984952212</v>
      </c>
      <c r="P206" s="26">
        <f>I206+M206</f>
        <v>-2.5637491315825933</v>
      </c>
      <c r="R206" s="19">
        <f t="shared" si="37"/>
        <v>0.5</v>
      </c>
      <c r="S206" s="19">
        <f t="shared" si="38"/>
        <v>0.5</v>
      </c>
      <c r="T206" s="21"/>
      <c r="U206" s="26">
        <f>SUMPRODUCT(R205:S205, O206:P206)</f>
        <v>-0.53803051654368605</v>
      </c>
      <c r="V206" s="26">
        <f t="shared" si="31"/>
        <v>243.11574588974904</v>
      </c>
      <c r="X206" s="36">
        <f>Y205*(1+ H206%+K206)</f>
        <v>124.03361364564476</v>
      </c>
      <c r="Y206" s="37">
        <f t="shared" si="29"/>
        <v>121.55787294487446</v>
      </c>
      <c r="Z206" s="36">
        <f>AA205*(1 + I206% + M206%)</f>
        <v>119.08213224410416</v>
      </c>
      <c r="AA206" s="37">
        <f t="shared" si="32"/>
        <v>121.55787294487446</v>
      </c>
      <c r="AB206" s="40">
        <f t="shared" si="30"/>
        <v>243.11574588974892</v>
      </c>
      <c r="AE206" s="2">
        <f>100*C206/C$65</f>
        <v>156.85842657034621</v>
      </c>
      <c r="AF206" s="2">
        <f>100*E206/E$65 + AF205*F205%*(B206-B205)/360</f>
        <v>120.09351466452097</v>
      </c>
    </row>
    <row r="207" spans="2:32">
      <c r="B207" s="13">
        <v>39021</v>
      </c>
      <c r="C207" s="14">
        <v>176.84</v>
      </c>
      <c r="D207" s="14"/>
      <c r="E207" s="15">
        <v>944.2</v>
      </c>
      <c r="F207" s="14">
        <v>5.32</v>
      </c>
      <c r="H207" s="17">
        <f t="shared" si="33"/>
        <v>-0.6795843864083162</v>
      </c>
      <c r="I207" s="17">
        <f t="shared" si="34"/>
        <v>-0.10579771476936228</v>
      </c>
      <c r="K207" s="26">
        <v>0</v>
      </c>
      <c r="L207" s="29">
        <f t="shared" si="35"/>
        <v>0.44349</v>
      </c>
      <c r="M207" s="29">
        <f t="shared" ref="M207:M270" si="39">((1+L207%)*(1+I207%) - 1)*100</f>
        <v>0.3372230829453926</v>
      </c>
      <c r="N207" s="2"/>
      <c r="O207" s="26">
        <f t="shared" si="36"/>
        <v>-0.6795843864083162</v>
      </c>
      <c r="P207" s="26">
        <f>I207+M207</f>
        <v>0.23142536817603032</v>
      </c>
      <c r="R207" s="19">
        <f t="shared" si="37"/>
        <v>0.5</v>
      </c>
      <c r="S207" s="19">
        <f t="shared" si="38"/>
        <v>0.5</v>
      </c>
      <c r="T207" s="21"/>
      <c r="U207" s="26">
        <f>SUMPRODUCT(R206:S206, O207:P207)</f>
        <v>-0.22407950911614294</v>
      </c>
      <c r="V207" s="26">
        <f t="shared" si="31"/>
        <v>242.57097331977525</v>
      </c>
      <c r="X207" s="36">
        <f>Y206*(1+ H207%+K207)</f>
        <v>120.73178461989103</v>
      </c>
      <c r="Y207" s="37">
        <f t="shared" si="29"/>
        <v>121.28548665988755</v>
      </c>
      <c r="Z207" s="36">
        <f>AA206*(1 + I207% + M207%)</f>
        <v>121.83918869988408</v>
      </c>
      <c r="AA207" s="37">
        <f t="shared" si="32"/>
        <v>121.28548665988755</v>
      </c>
      <c r="AB207" s="40">
        <f t="shared" si="30"/>
        <v>242.57097331977511</v>
      </c>
      <c r="AE207" s="2">
        <f>100*C207/C$65</f>
        <v>155.79244119460839</v>
      </c>
      <c r="AF207" s="2">
        <f>100*E207/E$65 + AF206*F206%*(B207-B206)/360</f>
        <v>120.01149983606093</v>
      </c>
    </row>
    <row r="208" spans="2:32">
      <c r="B208" s="13">
        <v>39051</v>
      </c>
      <c r="C208" s="14">
        <v>184.96</v>
      </c>
      <c r="D208" s="14"/>
      <c r="E208" s="15">
        <v>929.9</v>
      </c>
      <c r="F208" s="14">
        <v>5.35</v>
      </c>
      <c r="H208" s="17">
        <f t="shared" si="33"/>
        <v>4.591721330015841</v>
      </c>
      <c r="I208" s="17">
        <f t="shared" si="34"/>
        <v>-1.514509637788608</v>
      </c>
      <c r="K208" s="26">
        <v>0</v>
      </c>
      <c r="L208" s="29">
        <f t="shared" si="35"/>
        <v>0.44333333333333336</v>
      </c>
      <c r="M208" s="29">
        <f t="shared" si="39"/>
        <v>-1.0778906305161429</v>
      </c>
      <c r="N208" s="2"/>
      <c r="O208" s="26">
        <f t="shared" si="36"/>
        <v>4.591721330015841</v>
      </c>
      <c r="P208" s="26">
        <f>I208+M208</f>
        <v>-2.5924002683047509</v>
      </c>
      <c r="R208" s="19">
        <f t="shared" si="37"/>
        <v>0.5</v>
      </c>
      <c r="S208" s="19">
        <f t="shared" si="38"/>
        <v>0.5</v>
      </c>
      <c r="T208" s="21"/>
      <c r="U208" s="26">
        <f>SUMPRODUCT(R207:S207, O208:P208)</f>
        <v>0.99966053085554507</v>
      </c>
      <c r="V208" s="26">
        <f t="shared" si="31"/>
        <v>244.99585959936516</v>
      </c>
      <c r="X208" s="36">
        <f>Y207*(1+ H208%+K208)</f>
        <v>126.85457822106312</v>
      </c>
      <c r="Y208" s="37">
        <f t="shared" si="29"/>
        <v>122.49792979968251</v>
      </c>
      <c r="Z208" s="36">
        <f>AA207*(1 + I208% + M208%)</f>
        <v>118.14128137830191</v>
      </c>
      <c r="AA208" s="37">
        <f t="shared" si="32"/>
        <v>122.49792979968251</v>
      </c>
      <c r="AB208" s="40">
        <f t="shared" si="30"/>
        <v>244.99585959936502</v>
      </c>
      <c r="AE208" s="2">
        <f>100*C208/C$65</f>
        <v>162.9459959474936</v>
      </c>
      <c r="AF208" s="2">
        <f>100*E208/E$65 + AF207*F207%*(B208-B207)/360</f>
        <v>118.16645958475708</v>
      </c>
    </row>
    <row r="209" spans="2:32">
      <c r="B209" s="13">
        <v>39079</v>
      </c>
      <c r="C209" s="14">
        <v>185.39</v>
      </c>
      <c r="D209" s="14"/>
      <c r="E209" s="15">
        <v>930.6</v>
      </c>
      <c r="F209" s="14">
        <v>5.3256300000000003</v>
      </c>
      <c r="H209" s="17">
        <f t="shared" si="33"/>
        <v>0.2324826989619222</v>
      </c>
      <c r="I209" s="17">
        <f t="shared" si="34"/>
        <v>7.527691149586957E-2</v>
      </c>
      <c r="K209" s="26">
        <v>0</v>
      </c>
      <c r="L209" s="29">
        <f t="shared" si="35"/>
        <v>0.4458333333333333</v>
      </c>
      <c r="M209" s="29">
        <f t="shared" si="39"/>
        <v>0.52144585439295454</v>
      </c>
      <c r="N209" s="2"/>
      <c r="O209" s="26">
        <f t="shared" si="36"/>
        <v>0.2324826989619222</v>
      </c>
      <c r="P209" s="26">
        <f>I209+M209</f>
        <v>0.59672276588882411</v>
      </c>
      <c r="R209" s="19">
        <f t="shared" si="37"/>
        <v>0.5</v>
      </c>
      <c r="S209" s="19">
        <f t="shared" si="38"/>
        <v>0.5</v>
      </c>
      <c r="T209" s="21"/>
      <c r="U209" s="26">
        <f>SUMPRODUCT(R208:S208, O209:P209)</f>
        <v>0.41460273242537315</v>
      </c>
      <c r="V209" s="26">
        <f t="shared" si="31"/>
        <v>246.01161912759315</v>
      </c>
      <c r="X209" s="36">
        <f>Y208*(1+ H209%+K209)</f>
        <v>122.7827162930533</v>
      </c>
      <c r="Y209" s="37">
        <f t="shared" si="29"/>
        <v>123.0058095637965</v>
      </c>
      <c r="Z209" s="36">
        <f>AA208*(1 + I209% + M209%)</f>
        <v>123.22890283453972</v>
      </c>
      <c r="AA209" s="37">
        <f t="shared" si="32"/>
        <v>123.0058095637965</v>
      </c>
      <c r="AB209" s="40">
        <f t="shared" si="30"/>
        <v>246.01161912759301</v>
      </c>
      <c r="AE209" s="2">
        <f>100*C209/C$65</f>
        <v>163.32481719672276</v>
      </c>
      <c r="AF209" s="2">
        <f>100*E209/E$65 + AF208*F208%*(B209-B208)/360</f>
        <v>118.21466391974145</v>
      </c>
    </row>
    <row r="210" spans="2:32">
      <c r="B210" s="13">
        <v>39113</v>
      </c>
      <c r="C210" s="14">
        <v>175.99</v>
      </c>
      <c r="D210" s="14"/>
      <c r="E210" s="15">
        <v>940.9</v>
      </c>
      <c r="F210" s="14">
        <v>5.32</v>
      </c>
      <c r="H210" s="17">
        <f t="shared" si="33"/>
        <v>-5.0703921462861956</v>
      </c>
      <c r="I210" s="17">
        <f t="shared" si="34"/>
        <v>1.1068128089404716</v>
      </c>
      <c r="K210" s="26">
        <v>0</v>
      </c>
      <c r="L210" s="29">
        <f t="shared" si="35"/>
        <v>0.44380250000000004</v>
      </c>
      <c r="M210" s="29">
        <f t="shared" si="39"/>
        <v>1.5555273718568685</v>
      </c>
      <c r="N210" s="2"/>
      <c r="O210" s="26">
        <f t="shared" si="36"/>
        <v>-5.0703921462861956</v>
      </c>
      <c r="P210" s="26">
        <f>I210+M210</f>
        <v>2.6623401807973401</v>
      </c>
      <c r="R210" s="19">
        <f t="shared" si="37"/>
        <v>0.5</v>
      </c>
      <c r="S210" s="19">
        <f t="shared" si="38"/>
        <v>0.5</v>
      </c>
      <c r="T210" s="21"/>
      <c r="U210" s="26">
        <f>SUMPRODUCT(R209:S209, O210:P210)</f>
        <v>-1.2040259827444277</v>
      </c>
      <c r="V210" s="26">
        <f t="shared" si="31"/>
        <v>243.04957531272666</v>
      </c>
      <c r="X210" s="36">
        <f>Y209*(1+ H210%+K210)</f>
        <v>116.76893265619802</v>
      </c>
      <c r="Y210" s="37">
        <f t="shared" si="29"/>
        <v>121.52478765636326</v>
      </c>
      <c r="Z210" s="36">
        <f>AA209*(1 + I210% + M210%)</f>
        <v>126.28064265652851</v>
      </c>
      <c r="AA210" s="37">
        <f t="shared" si="32"/>
        <v>121.52478765636326</v>
      </c>
      <c r="AB210" s="40">
        <f t="shared" si="30"/>
        <v>243.04957531272652</v>
      </c>
      <c r="AE210" s="2">
        <f>100*C210/C$65</f>
        <v>155.04360849264381</v>
      </c>
      <c r="AF210" s="2">
        <f>100*E210/E$65 + AF209*F209%*(B210-B209)/360</f>
        <v>119.6205245388481</v>
      </c>
    </row>
    <row r="211" spans="2:32">
      <c r="B211" s="13">
        <v>39141</v>
      </c>
      <c r="C211" s="14">
        <v>183.2</v>
      </c>
      <c r="D211" s="14"/>
      <c r="E211" s="15">
        <v>938.3</v>
      </c>
      <c r="F211" s="14">
        <v>5.32</v>
      </c>
      <c r="H211" s="17">
        <f t="shared" si="33"/>
        <v>4.0968236831637972</v>
      </c>
      <c r="I211" s="17">
        <f t="shared" si="34"/>
        <v>-0.27633117228186288</v>
      </c>
      <c r="K211" s="26">
        <v>0</v>
      </c>
      <c r="L211" s="29">
        <f t="shared" si="35"/>
        <v>0.44333333333333336</v>
      </c>
      <c r="M211" s="29">
        <f t="shared" si="39"/>
        <v>0.16577709285434672</v>
      </c>
      <c r="N211" s="2"/>
      <c r="O211" s="26">
        <f t="shared" si="36"/>
        <v>4.0968236831637972</v>
      </c>
      <c r="P211" s="26">
        <f>I211+M211</f>
        <v>-0.11055407942751616</v>
      </c>
      <c r="R211" s="19">
        <f t="shared" si="37"/>
        <v>0.5</v>
      </c>
      <c r="S211" s="19">
        <f t="shared" si="38"/>
        <v>0.5</v>
      </c>
      <c r="T211" s="21"/>
      <c r="U211" s="26">
        <f>SUMPRODUCT(R210:S210, O211:P211)</f>
        <v>1.9931348018681405</v>
      </c>
      <c r="V211" s="26">
        <f t="shared" si="31"/>
        <v>247.89388098407733</v>
      </c>
      <c r="X211" s="36">
        <f>Y210*(1+ H211%+K211)</f>
        <v>126.50344393798366</v>
      </c>
      <c r="Y211" s="37">
        <f t="shared" si="29"/>
        <v>123.94694049203859</v>
      </c>
      <c r="Z211" s="36">
        <f>AA210*(1 + I211% + M211%)</f>
        <v>121.39043704609352</v>
      </c>
      <c r="AA211" s="37">
        <f t="shared" si="32"/>
        <v>123.94694049203859</v>
      </c>
      <c r="AB211" s="40">
        <f t="shared" si="30"/>
        <v>247.89388098407719</v>
      </c>
      <c r="AE211" s="2">
        <f>100*C211/C$65</f>
        <v>161.39547176460223</v>
      </c>
      <c r="AF211" s="2">
        <f>100*E211/E$65 + AF210*F210%*(B211-B210)/360</f>
        <v>119.19199034617894</v>
      </c>
    </row>
    <row r="212" spans="2:32">
      <c r="B212" s="13">
        <v>39171</v>
      </c>
      <c r="C212" s="14">
        <v>187.6</v>
      </c>
      <c r="D212" s="14"/>
      <c r="E212" s="15">
        <v>940.3</v>
      </c>
      <c r="F212" s="14">
        <v>5.32</v>
      </c>
      <c r="H212" s="17">
        <f t="shared" si="33"/>
        <v>2.4017467248908408</v>
      </c>
      <c r="I212" s="17">
        <f t="shared" si="34"/>
        <v>0.21315144410103404</v>
      </c>
      <c r="K212" s="26">
        <v>0</v>
      </c>
      <c r="L212" s="29">
        <f t="shared" si="35"/>
        <v>0.44333333333333336</v>
      </c>
      <c r="M212" s="29">
        <f t="shared" si="39"/>
        <v>0.65742974883653549</v>
      </c>
      <c r="N212" s="2"/>
      <c r="O212" s="26">
        <f t="shared" si="36"/>
        <v>2.4017467248908408</v>
      </c>
      <c r="P212" s="26">
        <f>I212+M212</f>
        <v>0.87058119293756953</v>
      </c>
      <c r="R212" s="19">
        <f t="shared" si="37"/>
        <v>0.5</v>
      </c>
      <c r="S212" s="19">
        <f t="shared" si="38"/>
        <v>0.5</v>
      </c>
      <c r="T212" s="21"/>
      <c r="U212" s="26">
        <f>SUMPRODUCT(R211:S211, O212:P212)</f>
        <v>1.6361639589142052</v>
      </c>
      <c r="V212" s="26">
        <f t="shared" si="31"/>
        <v>251.94983132109246</v>
      </c>
      <c r="X212" s="36">
        <f>Y211*(1+ H212%+K212)</f>
        <v>126.92383207590854</v>
      </c>
      <c r="Y212" s="37">
        <f t="shared" si="29"/>
        <v>125.97491566054617</v>
      </c>
      <c r="Z212" s="36">
        <f>AA211*(1 + I212% + M212%)</f>
        <v>125.0259992451838</v>
      </c>
      <c r="AA212" s="37">
        <f t="shared" si="32"/>
        <v>125.97491566054617</v>
      </c>
      <c r="AB212" s="40">
        <f t="shared" si="30"/>
        <v>251.94983132109235</v>
      </c>
      <c r="AE212" s="2">
        <f>100*C212/C$65</f>
        <v>165.27178222183068</v>
      </c>
      <c r="AF212" s="2">
        <f>100*E212/E$65 + AF211*F211%*(B212-B211)/360</f>
        <v>119.4784494494215</v>
      </c>
    </row>
    <row r="213" spans="2:32">
      <c r="B213" s="13">
        <v>39202</v>
      </c>
      <c r="C213" s="14">
        <v>198.55</v>
      </c>
      <c r="D213" s="14"/>
      <c r="E213" s="15">
        <v>929.4</v>
      </c>
      <c r="F213" s="14">
        <v>5.32</v>
      </c>
      <c r="H213" s="17">
        <f t="shared" si="33"/>
        <v>5.8368869936034296</v>
      </c>
      <c r="I213" s="17">
        <f t="shared" si="34"/>
        <v>-1.1592045091991854</v>
      </c>
      <c r="K213" s="26">
        <v>0</v>
      </c>
      <c r="L213" s="29">
        <f t="shared" si="35"/>
        <v>0.44333333333333336</v>
      </c>
      <c r="M213" s="29">
        <f t="shared" si="39"/>
        <v>-0.72101031585664055</v>
      </c>
      <c r="N213" s="2"/>
      <c r="O213" s="26">
        <f t="shared" si="36"/>
        <v>5.8368869936034296</v>
      </c>
      <c r="P213" s="26">
        <f>I213+M213</f>
        <v>-1.8802148250558259</v>
      </c>
      <c r="R213" s="19">
        <f t="shared" si="37"/>
        <v>0.5</v>
      </c>
      <c r="S213" s="19">
        <f t="shared" si="38"/>
        <v>0.5</v>
      </c>
      <c r="T213" s="21"/>
      <c r="U213" s="26">
        <f>SUMPRODUCT(R212:S212, O213:P213)</f>
        <v>1.9783360842738018</v>
      </c>
      <c r="V213" s="26">
        <f t="shared" si="31"/>
        <v>256.93424574838463</v>
      </c>
      <c r="X213" s="36">
        <f>Y212*(1+ H213%+K213)</f>
        <v>133.32792912793948</v>
      </c>
      <c r="Y213" s="37">
        <f t="shared" si="29"/>
        <v>128.46712287419226</v>
      </c>
      <c r="Z213" s="36">
        <f>AA212*(1 + I213% + M213%)</f>
        <v>123.60631662044501</v>
      </c>
      <c r="AA213" s="37">
        <f t="shared" si="32"/>
        <v>128.46712287419226</v>
      </c>
      <c r="AB213" s="40">
        <f t="shared" si="30"/>
        <v>256.93424574838451</v>
      </c>
      <c r="AE213" s="2">
        <f>100*C213/C$65</f>
        <v>174.91850938243326</v>
      </c>
      <c r="AF213" s="2">
        <f>100*E213/E$65 + AF212*F212%*(B213-B212)/360</f>
        <v>118.11850154756725</v>
      </c>
    </row>
    <row r="214" spans="2:32">
      <c r="B214" s="13">
        <v>39233</v>
      </c>
      <c r="C214" s="14">
        <v>216.45</v>
      </c>
      <c r="D214" s="14"/>
      <c r="E214" s="15">
        <v>929.9</v>
      </c>
      <c r="F214" s="14">
        <v>5.32</v>
      </c>
      <c r="H214" s="17">
        <f t="shared" si="33"/>
        <v>9.0153613699319948</v>
      </c>
      <c r="I214" s="17">
        <f t="shared" si="34"/>
        <v>5.3798149343653456E-2</v>
      </c>
      <c r="K214" s="26">
        <v>0</v>
      </c>
      <c r="L214" s="29">
        <f t="shared" si="35"/>
        <v>0.44333333333333336</v>
      </c>
      <c r="M214" s="29">
        <f t="shared" si="39"/>
        <v>0.49736998780574027</v>
      </c>
      <c r="N214" s="2"/>
      <c r="O214" s="26">
        <f t="shared" si="36"/>
        <v>9.0153613699319948</v>
      </c>
      <c r="P214" s="26">
        <f>I214+M214</f>
        <v>0.55116813714939372</v>
      </c>
      <c r="R214" s="19">
        <f t="shared" si="37"/>
        <v>0.5</v>
      </c>
      <c r="S214" s="19">
        <f t="shared" si="38"/>
        <v>0.5</v>
      </c>
      <c r="T214" s="21"/>
      <c r="U214" s="26">
        <f>SUMPRODUCT(R213:S213, O214:P214)</f>
        <v>4.7832647535406938</v>
      </c>
      <c r="V214" s="26">
        <f t="shared" si="31"/>
        <v>269.22409096504276</v>
      </c>
      <c r="X214" s="36">
        <f>Y213*(1+ H214%+K214)</f>
        <v>140.04889824285524</v>
      </c>
      <c r="Y214" s="37">
        <f t="shared" si="29"/>
        <v>134.6120454825213</v>
      </c>
      <c r="Z214" s="36">
        <f>AA213*(1 + I214% + M214%)</f>
        <v>129.17519272218738</v>
      </c>
      <c r="AA214" s="37">
        <f t="shared" si="32"/>
        <v>134.6120454825213</v>
      </c>
      <c r="AB214" s="40">
        <f t="shared" si="30"/>
        <v>269.22409096504259</v>
      </c>
      <c r="AE214" s="2">
        <f>100*C214/C$65</f>
        <v>190.68804510615803</v>
      </c>
      <c r="AF214" s="2">
        <f>100*E214/E$65 + AF213*F213%*(B214-B213)/360</f>
        <v>118.1755225820179</v>
      </c>
    </row>
    <row r="215" spans="2:32">
      <c r="B215" s="13">
        <v>39262</v>
      </c>
      <c r="C215" s="14">
        <v>221.31</v>
      </c>
      <c r="D215" s="14"/>
      <c r="E215" s="15">
        <v>926.8</v>
      </c>
      <c r="F215" s="14">
        <v>5.32</v>
      </c>
      <c r="H215" s="17">
        <f t="shared" si="33"/>
        <v>2.2453222453222565</v>
      </c>
      <c r="I215" s="17">
        <f t="shared" si="34"/>
        <v>-0.33336917948166844</v>
      </c>
      <c r="K215" s="26">
        <v>0</v>
      </c>
      <c r="L215" s="29">
        <f t="shared" si="35"/>
        <v>0.44333333333333336</v>
      </c>
      <c r="M215" s="29">
        <f t="shared" si="39"/>
        <v>0.10848621715595641</v>
      </c>
      <c r="N215" s="2"/>
      <c r="O215" s="26">
        <f t="shared" si="36"/>
        <v>2.2453222453222565</v>
      </c>
      <c r="P215" s="26">
        <f>I215+M215</f>
        <v>-0.22488296232571203</v>
      </c>
      <c r="R215" s="19">
        <f t="shared" si="37"/>
        <v>0.5</v>
      </c>
      <c r="S215" s="19">
        <f t="shared" si="38"/>
        <v>0.5</v>
      </c>
      <c r="T215" s="21"/>
      <c r="U215" s="26">
        <f>SUMPRODUCT(R214:S214, O215:P215)</f>
        <v>1.0102196414982723</v>
      </c>
      <c r="V215" s="26">
        <f t="shared" si="31"/>
        <v>271.94384561161684</v>
      </c>
      <c r="X215" s="36">
        <f>Y214*(1+ H215%+K215)</f>
        <v>137.63451968462365</v>
      </c>
      <c r="Y215" s="37">
        <f t="shared" si="29"/>
        <v>135.9719228058083</v>
      </c>
      <c r="Z215" s="36">
        <f>AA214*(1 + I215% + M215%)</f>
        <v>134.30932592699295</v>
      </c>
      <c r="AA215" s="37">
        <f t="shared" si="32"/>
        <v>135.9719228058083</v>
      </c>
      <c r="AB215" s="40">
        <f t="shared" si="30"/>
        <v>271.94384561161661</v>
      </c>
      <c r="AE215" s="2">
        <f>100*C215/C$65</f>
        <v>194.96960620209671</v>
      </c>
      <c r="AF215" s="2">
        <f>100*E215/E$65 + AF214*F214%*(B215-B214)/360</f>
        <v>117.74869950673749</v>
      </c>
    </row>
    <row r="216" spans="2:32">
      <c r="B216" s="13">
        <v>39294</v>
      </c>
      <c r="C216" s="14">
        <v>244.32</v>
      </c>
      <c r="D216" s="14"/>
      <c r="E216" s="15">
        <v>923.2</v>
      </c>
      <c r="F216" s="14">
        <v>5.32</v>
      </c>
      <c r="H216" s="17">
        <f t="shared" si="33"/>
        <v>10.397180425647278</v>
      </c>
      <c r="I216" s="17">
        <f t="shared" si="34"/>
        <v>-0.38843331894690136</v>
      </c>
      <c r="K216" s="26">
        <v>0</v>
      </c>
      <c r="L216" s="29">
        <f t="shared" si="35"/>
        <v>0.44333333333333336</v>
      </c>
      <c r="M216" s="29">
        <f t="shared" si="39"/>
        <v>5.3177960005768021E-2</v>
      </c>
      <c r="N216" s="2"/>
      <c r="O216" s="26">
        <f t="shared" si="36"/>
        <v>10.397180425647278</v>
      </c>
      <c r="P216" s="26">
        <f>I216+M216</f>
        <v>-0.33525535894113334</v>
      </c>
      <c r="R216" s="19">
        <f t="shared" si="37"/>
        <v>0.5</v>
      </c>
      <c r="S216" s="19">
        <f t="shared" si="38"/>
        <v>0.5</v>
      </c>
      <c r="T216" s="21"/>
      <c r="U216" s="26">
        <f>SUMPRODUCT(R215:S215, O216:P216)</f>
        <v>5.0309625333530725</v>
      </c>
      <c r="V216" s="26">
        <f t="shared" si="31"/>
        <v>285.62523859609678</v>
      </c>
      <c r="X216" s="36">
        <f>Y215*(1+ H216%+K216)</f>
        <v>150.10916894815003</v>
      </c>
      <c r="Y216" s="37">
        <f t="shared" si="29"/>
        <v>142.81261929804828</v>
      </c>
      <c r="Z216" s="36">
        <f>AA215*(1 + I216% + M216%)</f>
        <v>135.51606964794652</v>
      </c>
      <c r="AA216" s="37">
        <f t="shared" si="32"/>
        <v>142.81261929804828</v>
      </c>
      <c r="AB216" s="40">
        <f t="shared" si="30"/>
        <v>285.62523859609655</v>
      </c>
      <c r="AE216" s="2">
        <f>100*C216/C$65</f>
        <v>215.24094793410271</v>
      </c>
      <c r="AF216" s="2">
        <f>100*E216/E$65 + AF215*F215%*(B216-B215)/360</f>
        <v>117.3436642865445</v>
      </c>
    </row>
    <row r="217" spans="2:32">
      <c r="B217" s="13">
        <v>39325</v>
      </c>
      <c r="C217" s="14">
        <v>238.28</v>
      </c>
      <c r="D217" s="14"/>
      <c r="E217" s="15">
        <v>939.9</v>
      </c>
      <c r="F217" s="14">
        <v>5.72</v>
      </c>
      <c r="H217" s="17">
        <f t="shared" si="33"/>
        <v>-2.4721676489849354</v>
      </c>
      <c r="I217" s="17">
        <f t="shared" si="34"/>
        <v>1.8089254766031182</v>
      </c>
      <c r="K217" s="26">
        <v>0</v>
      </c>
      <c r="L217" s="29">
        <f t="shared" si="35"/>
        <v>0.44333333333333336</v>
      </c>
      <c r="M217" s="29">
        <f t="shared" si="39"/>
        <v>2.2602783795493853</v>
      </c>
      <c r="N217" s="2"/>
      <c r="O217" s="26">
        <f t="shared" si="36"/>
        <v>-2.4721676489849354</v>
      </c>
      <c r="P217" s="26">
        <f>I217+M217</f>
        <v>4.0692038561525035</v>
      </c>
      <c r="R217" s="19">
        <f t="shared" si="37"/>
        <v>0.5</v>
      </c>
      <c r="S217" s="19">
        <f t="shared" si="38"/>
        <v>0.5</v>
      </c>
      <c r="T217" s="21"/>
      <c r="U217" s="26">
        <f>SUMPRODUCT(R216:S216, O217:P217)</f>
        <v>0.79851810358378406</v>
      </c>
      <c r="V217" s="26">
        <f t="shared" si="31"/>
        <v>287.90600783469097</v>
      </c>
      <c r="X217" s="36">
        <f>Y216*(1+ H217%+K217)</f>
        <v>139.2820519250939</v>
      </c>
      <c r="Y217" s="37">
        <f t="shared" si="29"/>
        <v>143.95300391734537</v>
      </c>
      <c r="Z217" s="36">
        <f>AA216*(1 + I217% + M217%)</f>
        <v>148.62395590959684</v>
      </c>
      <c r="AA217" s="37">
        <f t="shared" si="32"/>
        <v>143.95300391734537</v>
      </c>
      <c r="AB217" s="40">
        <f t="shared" si="30"/>
        <v>287.90600783469074</v>
      </c>
      <c r="AE217" s="2">
        <f>100*C217/C$65</f>
        <v>209.91983085190731</v>
      </c>
      <c r="AF217" s="2">
        <f>100*E217/E$65 + AF216*F216%*(B217-B216)/360</f>
        <v>119.43699510431954</v>
      </c>
    </row>
    <row r="218" spans="2:32">
      <c r="B218" s="13">
        <v>39353</v>
      </c>
      <c r="C218" s="14">
        <v>247.2</v>
      </c>
      <c r="D218" s="14"/>
      <c r="E218" s="15">
        <v>920.7</v>
      </c>
      <c r="F218" s="14">
        <v>5.1237500000000002</v>
      </c>
      <c r="H218" s="17">
        <f t="shared" si="33"/>
        <v>3.7434950478428597</v>
      </c>
      <c r="I218" s="17">
        <f t="shared" si="34"/>
        <v>-2.0427705075007907</v>
      </c>
      <c r="K218" s="26">
        <v>0</v>
      </c>
      <c r="L218" s="29">
        <f t="shared" si="35"/>
        <v>0.47666666666666663</v>
      </c>
      <c r="M218" s="29">
        <f t="shared" si="39"/>
        <v>-1.5758410469198902</v>
      </c>
      <c r="N218" s="2"/>
      <c r="O218" s="26">
        <f t="shared" si="36"/>
        <v>3.7434950478428597</v>
      </c>
      <c r="P218" s="26">
        <f>I218+M218</f>
        <v>-3.6186115544206809</v>
      </c>
      <c r="R218" s="19">
        <f t="shared" si="37"/>
        <v>0.5</v>
      </c>
      <c r="S218" s="19">
        <f t="shared" si="38"/>
        <v>0.5</v>
      </c>
      <c r="T218" s="21"/>
      <c r="U218" s="26">
        <f>SUMPRODUCT(R217:S217, O218:P218)</f>
        <v>6.2441746711089374E-2</v>
      </c>
      <c r="V218" s="26">
        <f t="shared" si="31"/>
        <v>288.0857813748691</v>
      </c>
      <c r="X218" s="36">
        <f>Y217*(1+ H218%+K218)</f>
        <v>149.34187749021223</v>
      </c>
      <c r="Y218" s="37">
        <f t="shared" si="29"/>
        <v>144.04289068743444</v>
      </c>
      <c r="Z218" s="36">
        <f>AA217*(1 + I218% + M218%)</f>
        <v>138.74390388465665</v>
      </c>
      <c r="AA218" s="37">
        <f t="shared" si="32"/>
        <v>144.04289068743444</v>
      </c>
      <c r="AB218" s="40">
        <f t="shared" si="30"/>
        <v>288.08578137486887</v>
      </c>
      <c r="AE218" s="2">
        <f>100*C218/C$65</f>
        <v>217.7781693242886</v>
      </c>
      <c r="AF218" s="2">
        <f>100*E218/E$65 + AF217*F217%*(B218-B217)/360</f>
        <v>117.001950155736</v>
      </c>
    </row>
    <row r="219" spans="2:32">
      <c r="B219" s="13">
        <v>39386</v>
      </c>
      <c r="C219" s="14">
        <v>260.42</v>
      </c>
      <c r="D219" s="14"/>
      <c r="E219" s="15">
        <v>907.4</v>
      </c>
      <c r="F219" s="14">
        <v>4.7062499999999998</v>
      </c>
      <c r="H219" s="17">
        <f t="shared" si="33"/>
        <v>5.3478964401294515</v>
      </c>
      <c r="I219" s="17">
        <f t="shared" si="34"/>
        <v>-1.4445530574562881</v>
      </c>
      <c r="K219" s="26">
        <v>0</v>
      </c>
      <c r="L219" s="29">
        <f t="shared" si="35"/>
        <v>0.42697916666666669</v>
      </c>
      <c r="M219" s="29">
        <f t="shared" si="39"/>
        <v>-1.0237418313963964</v>
      </c>
      <c r="N219" s="2"/>
      <c r="O219" s="26">
        <f t="shared" si="36"/>
        <v>5.3478964401294515</v>
      </c>
      <c r="P219" s="26">
        <f>I219+M219</f>
        <v>-2.4682948888526846</v>
      </c>
      <c r="R219" s="19">
        <f t="shared" si="37"/>
        <v>0.5</v>
      </c>
      <c r="S219" s="19">
        <f t="shared" si="38"/>
        <v>0.5</v>
      </c>
      <c r="T219" s="21"/>
      <c r="U219" s="26">
        <f>SUMPRODUCT(R218:S218, O219:P219)</f>
        <v>1.4398007756383835</v>
      </c>
      <c r="V219" s="26">
        <f t="shared" si="31"/>
        <v>292.23364268960836</v>
      </c>
      <c r="X219" s="36">
        <f>Y218*(1+ H219%+K219)</f>
        <v>151.74615531076731</v>
      </c>
      <c r="Y219" s="37">
        <f t="shared" si="29"/>
        <v>146.11682134480407</v>
      </c>
      <c r="Z219" s="36">
        <f>AA218*(1 + I219% + M219%)</f>
        <v>140.48748737884083</v>
      </c>
      <c r="AA219" s="37">
        <f t="shared" si="32"/>
        <v>146.11682134480407</v>
      </c>
      <c r="AB219" s="40">
        <f t="shared" si="30"/>
        <v>292.23364268960813</v>
      </c>
      <c r="AE219" s="2">
        <f>100*C219/C$65</f>
        <v>229.42472028896131</v>
      </c>
      <c r="AF219" s="2">
        <f>100*E219/E$65 + AF218*F218%*(B219-B218)/360</f>
        <v>115.33764013883844</v>
      </c>
    </row>
    <row r="220" spans="2:32">
      <c r="B220" s="13">
        <v>39416</v>
      </c>
      <c r="C220" s="14">
        <v>241.91</v>
      </c>
      <c r="D220" s="14"/>
      <c r="E220" s="15">
        <v>929.6</v>
      </c>
      <c r="F220" s="14">
        <v>5.2362500000000001</v>
      </c>
      <c r="H220" s="17">
        <f t="shared" si="33"/>
        <v>-7.1077490208125376</v>
      </c>
      <c r="I220" s="17">
        <f t="shared" si="34"/>
        <v>2.4465505840864044</v>
      </c>
      <c r="K220" s="26">
        <v>0</v>
      </c>
      <c r="L220" s="29">
        <f t="shared" si="35"/>
        <v>0.39218749999999997</v>
      </c>
      <c r="M220" s="29">
        <f t="shared" si="39"/>
        <v>2.8483331496583775</v>
      </c>
      <c r="N220" s="2"/>
      <c r="O220" s="26">
        <f t="shared" si="36"/>
        <v>-7.1077490208125376</v>
      </c>
      <c r="P220" s="26">
        <f>I220+M220</f>
        <v>5.2948837337447818</v>
      </c>
      <c r="R220" s="19">
        <f t="shared" si="37"/>
        <v>0.5</v>
      </c>
      <c r="S220" s="19">
        <f t="shared" si="38"/>
        <v>0.5</v>
      </c>
      <c r="T220" s="21"/>
      <c r="U220" s="26">
        <f>SUMPRODUCT(R219:S219, O220:P220)</f>
        <v>-0.90643264353387787</v>
      </c>
      <c r="V220" s="26">
        <f t="shared" si="31"/>
        <v>289.58474155688157</v>
      </c>
      <c r="X220" s="36">
        <f>Y219*(1+ H220%+K220)</f>
        <v>135.73120440642634</v>
      </c>
      <c r="Y220" s="37">
        <f t="shared" si="29"/>
        <v>144.79237077844067</v>
      </c>
      <c r="Z220" s="36">
        <f>AA219*(1 + I220% + M220%)</f>
        <v>153.85353715045503</v>
      </c>
      <c r="AA220" s="37">
        <f t="shared" si="32"/>
        <v>144.79237077844067</v>
      </c>
      <c r="AB220" s="40">
        <f t="shared" si="30"/>
        <v>289.58474155688134</v>
      </c>
      <c r="AE220" s="2">
        <f>100*C220/C$65</f>
        <v>213.11778697912078</v>
      </c>
      <c r="AF220" s="2">
        <f>100*E220/E$65 + AF219*F219%*(B220-B219)/360</f>
        <v>118.04879774543342</v>
      </c>
    </row>
    <row r="221" spans="2:32">
      <c r="B221" s="13">
        <v>39444</v>
      </c>
      <c r="C221" s="14">
        <v>241.27</v>
      </c>
      <c r="D221" s="14"/>
      <c r="E221" s="15">
        <v>938.9</v>
      </c>
      <c r="F221" s="14">
        <v>4.6312499999999996</v>
      </c>
      <c r="H221" s="17">
        <f t="shared" si="33"/>
        <v>-0.26456120044644482</v>
      </c>
      <c r="I221" s="17">
        <f t="shared" si="34"/>
        <v>1.0004302925989528</v>
      </c>
      <c r="K221" s="26">
        <v>0</v>
      </c>
      <c r="L221" s="29">
        <f t="shared" si="35"/>
        <v>0.43635416666666665</v>
      </c>
      <c r="M221" s="29">
        <f t="shared" si="39"/>
        <v>1.4411498785319887</v>
      </c>
      <c r="N221" s="2"/>
      <c r="O221" s="26">
        <f t="shared" si="36"/>
        <v>-0.26456120044644482</v>
      </c>
      <c r="P221" s="26">
        <f>I221+M221</f>
        <v>2.4415801711309415</v>
      </c>
      <c r="R221" s="19">
        <f t="shared" si="37"/>
        <v>0.5</v>
      </c>
      <c r="S221" s="19">
        <f t="shared" si="38"/>
        <v>0.5</v>
      </c>
      <c r="T221" s="21"/>
      <c r="U221" s="26">
        <f>SUMPRODUCT(R220:S220, O221:P221)</f>
        <v>1.0885094853422483</v>
      </c>
      <c r="V221" s="26">
        <f t="shared" si="31"/>
        <v>292.73689893683206</v>
      </c>
      <c r="X221" s="36">
        <f>Y220*(1+ H221%+K221)</f>
        <v>144.40930634415437</v>
      </c>
      <c r="Y221" s="37">
        <f t="shared" si="29"/>
        <v>146.36844946841592</v>
      </c>
      <c r="Z221" s="36">
        <f>AA220*(1 + I221% + M221%)</f>
        <v>148.32759259267746</v>
      </c>
      <c r="AA221" s="37">
        <f t="shared" si="32"/>
        <v>146.36844946841592</v>
      </c>
      <c r="AB221" s="40">
        <f t="shared" si="30"/>
        <v>292.73689893683184</v>
      </c>
      <c r="AE221" s="2">
        <f>100*C221/C$65</f>
        <v>212.55396000352391</v>
      </c>
      <c r="AF221" s="2">
        <f>100*E221/E$65 + AF220*F220%*(B221-B220)/360</f>
        <v>119.25369865073384</v>
      </c>
    </row>
    <row r="222" spans="2:32">
      <c r="B222" s="13">
        <v>39478</v>
      </c>
      <c r="C222" s="14">
        <v>207.77</v>
      </c>
      <c r="D222" s="14"/>
      <c r="E222" s="15">
        <v>943.9</v>
      </c>
      <c r="F222" s="14">
        <v>3.1437499999999998</v>
      </c>
      <c r="H222" s="17">
        <f t="shared" si="33"/>
        <v>-13.884859286276786</v>
      </c>
      <c r="I222" s="17">
        <f t="shared" si="34"/>
        <v>0.53253807647246632</v>
      </c>
      <c r="K222" s="26">
        <v>0</v>
      </c>
      <c r="L222" s="29">
        <f t="shared" si="35"/>
        <v>0.38593749999999999</v>
      </c>
      <c r="M222" s="29">
        <f t="shared" si="39"/>
        <v>0.92053084061134438</v>
      </c>
      <c r="N222" s="2"/>
      <c r="O222" s="26">
        <f t="shared" si="36"/>
        <v>-13.884859286276786</v>
      </c>
      <c r="P222" s="26">
        <f>I222+M222</f>
        <v>1.4530689170838107</v>
      </c>
      <c r="R222" s="19">
        <f t="shared" si="37"/>
        <v>0.5</v>
      </c>
      <c r="S222" s="19">
        <f t="shared" si="38"/>
        <v>0.5</v>
      </c>
      <c r="T222" s="21"/>
      <c r="U222" s="26">
        <f>SUMPRODUCT(R221:S221, O222:P222)</f>
        <v>-6.2158951845964872</v>
      </c>
      <c r="V222" s="26">
        <f t="shared" si="31"/>
        <v>274.54068013228044</v>
      </c>
      <c r="X222" s="36">
        <f>Y221*(1+ H222%+K222)</f>
        <v>126.04539622022122</v>
      </c>
      <c r="Y222" s="37">
        <f t="shared" si="29"/>
        <v>137.27034006614011</v>
      </c>
      <c r="Z222" s="36">
        <f>AA221*(1 + I222% + M222%)</f>
        <v>148.49528391205899</v>
      </c>
      <c r="AA222" s="37">
        <f t="shared" si="32"/>
        <v>137.27034006614011</v>
      </c>
      <c r="AB222" s="40">
        <f t="shared" si="30"/>
        <v>274.54068013228022</v>
      </c>
      <c r="AE222" s="2">
        <f>100*C222/C$65</f>
        <v>183.04114174962558</v>
      </c>
      <c r="AF222" s="2">
        <f>100*E222/E$65 + AF221*F221%*(B222-B221)/360</f>
        <v>119.92705030418712</v>
      </c>
    </row>
    <row r="223" spans="2:32">
      <c r="B223" s="13">
        <v>39507</v>
      </c>
      <c r="C223" s="14">
        <v>216.85</v>
      </c>
      <c r="D223" s="14"/>
      <c r="E223" s="15">
        <v>937.3</v>
      </c>
      <c r="F223" s="14">
        <v>3.11063</v>
      </c>
      <c r="H223" s="17">
        <f t="shared" si="33"/>
        <v>4.3702170669490226</v>
      </c>
      <c r="I223" s="17">
        <f t="shared" si="34"/>
        <v>-0.69922661298866817</v>
      </c>
      <c r="K223" s="26">
        <v>0</v>
      </c>
      <c r="L223" s="29">
        <f t="shared" si="35"/>
        <v>0.26197916666666665</v>
      </c>
      <c r="M223" s="29">
        <f t="shared" si="39"/>
        <v>-0.43907927437583094</v>
      </c>
      <c r="N223" s="2"/>
      <c r="O223" s="26">
        <f t="shared" si="36"/>
        <v>4.3702170669490226</v>
      </c>
      <c r="P223" s="26">
        <f>I223+M223</f>
        <v>-1.1383058873644991</v>
      </c>
      <c r="R223" s="19">
        <f t="shared" si="37"/>
        <v>0.5</v>
      </c>
      <c r="S223" s="19">
        <f t="shared" si="38"/>
        <v>0.5</v>
      </c>
      <c r="T223" s="21"/>
      <c r="U223" s="26">
        <f>SUMPRODUCT(R222:S222, O223:P223)</f>
        <v>1.6159555897922617</v>
      </c>
      <c r="V223" s="26">
        <f t="shared" si="31"/>
        <v>278.97713559913171</v>
      </c>
      <c r="X223" s="36">
        <f>Y222*(1+ H223%+K223)</f>
        <v>143.26935189556951</v>
      </c>
      <c r="Y223" s="37">
        <f t="shared" si="29"/>
        <v>139.48856779956574</v>
      </c>
      <c r="Z223" s="36">
        <f>AA222*(1 + I223% + M223%)</f>
        <v>135.70778370356197</v>
      </c>
      <c r="AA223" s="37">
        <f t="shared" si="32"/>
        <v>139.48856779956574</v>
      </c>
      <c r="AB223" s="40">
        <f t="shared" si="30"/>
        <v>278.97713559913149</v>
      </c>
      <c r="AE223" s="2">
        <f>100*C223/C$65</f>
        <v>191.04043696590608</v>
      </c>
      <c r="AF223" s="2">
        <f>100*E223/E$65 + AF222*F222%*(B223-B222)/360</f>
        <v>118.8742360749489</v>
      </c>
    </row>
    <row r="224" spans="2:32">
      <c r="B224" s="13">
        <v>39538</v>
      </c>
      <c r="C224" s="14">
        <v>217.65</v>
      </c>
      <c r="D224" s="14"/>
      <c r="E224" s="15">
        <v>991.7</v>
      </c>
      <c r="F224" s="14">
        <v>2.7031299999999998</v>
      </c>
      <c r="H224" s="17">
        <f t="shared" si="33"/>
        <v>0.36891860733225812</v>
      </c>
      <c r="I224" s="17">
        <f t="shared" si="34"/>
        <v>5.8039048330310594</v>
      </c>
      <c r="K224" s="26">
        <v>0</v>
      </c>
      <c r="L224" s="29">
        <f t="shared" si="35"/>
        <v>0.25921916666666667</v>
      </c>
      <c r="M224" s="29">
        <f t="shared" si="39"/>
        <v>6.0781688334400341</v>
      </c>
      <c r="N224" s="2"/>
      <c r="O224" s="26">
        <f t="shared" si="36"/>
        <v>0.36891860733225812</v>
      </c>
      <c r="P224" s="26">
        <f>I224+M224</f>
        <v>11.882073666471094</v>
      </c>
      <c r="R224" s="19">
        <f t="shared" si="37"/>
        <v>0.5</v>
      </c>
      <c r="S224" s="19">
        <f t="shared" si="38"/>
        <v>0.5</v>
      </c>
      <c r="T224" s="21"/>
      <c r="U224" s="26">
        <f>SUMPRODUCT(R223:S223, O224:P224)</f>
        <v>6.1254961369016758</v>
      </c>
      <c r="V224" s="26">
        <f t="shared" si="31"/>
        <v>296.06586926309546</v>
      </c>
      <c r="X224" s="36">
        <f>Y223*(1+ H224%+K224)</f>
        <v>140.00316708127963</v>
      </c>
      <c r="Y224" s="37">
        <f t="shared" si="29"/>
        <v>148.03293463154762</v>
      </c>
      <c r="Z224" s="36">
        <f>AA223*(1 + I224% + M224%)</f>
        <v>156.06270218181561</v>
      </c>
      <c r="AA224" s="37">
        <f t="shared" si="32"/>
        <v>148.03293463154762</v>
      </c>
      <c r="AB224" s="40">
        <f t="shared" si="30"/>
        <v>296.06586926309524</v>
      </c>
      <c r="AE224" s="2">
        <f>100*C224/C$65</f>
        <v>191.74522068540216</v>
      </c>
      <c r="AF224" s="2">
        <f>100*E224/E$65 + AF223*F223%*(B224-B223)/360</f>
        <v>125.77066171190076</v>
      </c>
    </row>
    <row r="225" spans="2:32">
      <c r="B225" s="13">
        <v>39568</v>
      </c>
      <c r="C225" s="14">
        <v>235</v>
      </c>
      <c r="D225" s="14"/>
      <c r="E225" s="15">
        <v>999.7</v>
      </c>
      <c r="F225" s="14">
        <v>2.8025000000000002</v>
      </c>
      <c r="H225" s="17">
        <f t="shared" si="33"/>
        <v>7.9715138984608247</v>
      </c>
      <c r="I225" s="17">
        <f t="shared" si="34"/>
        <v>0.80669557325803165</v>
      </c>
      <c r="K225" s="26">
        <v>0</v>
      </c>
      <c r="L225" s="29">
        <f t="shared" si="35"/>
        <v>0.22526083333333333</v>
      </c>
      <c r="M225" s="29">
        <f t="shared" si="39"/>
        <v>1.0337735757621536</v>
      </c>
      <c r="N225" s="2"/>
      <c r="O225" s="26">
        <f t="shared" si="36"/>
        <v>7.9715138984608247</v>
      </c>
      <c r="P225" s="26">
        <f>I225+M225</f>
        <v>1.8404691490201852</v>
      </c>
      <c r="R225" s="19">
        <f t="shared" si="37"/>
        <v>0.5</v>
      </c>
      <c r="S225" s="19">
        <f t="shared" si="38"/>
        <v>0.5</v>
      </c>
      <c r="T225" s="21"/>
      <c r="U225" s="26">
        <f>SUMPRODUCT(R224:S224, O225:P225)</f>
        <v>4.9059915237405054</v>
      </c>
      <c r="V225" s="26">
        <f t="shared" si="31"/>
        <v>310.59083571383161</v>
      </c>
      <c r="X225" s="36">
        <f>Y224*(1+ H225%+K225)</f>
        <v>159.83340059000088</v>
      </c>
      <c r="Y225" s="37">
        <f t="shared" si="29"/>
        <v>155.29541785691566</v>
      </c>
      <c r="Z225" s="36">
        <f>AA224*(1 + I225% + M225%)</f>
        <v>150.75743512383048</v>
      </c>
      <c r="AA225" s="37">
        <f t="shared" si="32"/>
        <v>155.29541785691566</v>
      </c>
      <c r="AB225" s="40">
        <f t="shared" si="30"/>
        <v>310.59083571383132</v>
      </c>
      <c r="AE225" s="2">
        <f>100*C225/C$65</f>
        <v>207.03021760197339</v>
      </c>
      <c r="AF225" s="2">
        <f>100*E225/E$65 + AF224*F224%*(B225-B224)/360</f>
        <v>126.74757516526576</v>
      </c>
    </row>
    <row r="226" spans="2:32">
      <c r="B226" s="13">
        <v>39598</v>
      </c>
      <c r="C226" s="14">
        <v>237.46</v>
      </c>
      <c r="D226" s="14"/>
      <c r="E226" s="15">
        <v>1031.4000000000001</v>
      </c>
      <c r="F226" s="14">
        <v>2.4575</v>
      </c>
      <c r="H226" s="17">
        <f t="shared" si="33"/>
        <v>1.0468085106382974</v>
      </c>
      <c r="I226" s="17">
        <f t="shared" si="34"/>
        <v>3.1709512853856259</v>
      </c>
      <c r="K226" s="26">
        <v>0</v>
      </c>
      <c r="L226" s="29">
        <f t="shared" si="35"/>
        <v>0.23354166666666668</v>
      </c>
      <c r="M226" s="29">
        <f t="shared" si="39"/>
        <v>3.4118984445333789</v>
      </c>
      <c r="N226" s="2"/>
      <c r="O226" s="26">
        <f t="shared" si="36"/>
        <v>1.0468085106382974</v>
      </c>
      <c r="P226" s="26">
        <f>I226+M226</f>
        <v>6.5828497299190047</v>
      </c>
      <c r="R226" s="19">
        <f t="shared" si="37"/>
        <v>0.5</v>
      </c>
      <c r="S226" s="19">
        <f t="shared" si="38"/>
        <v>0.5</v>
      </c>
      <c r="T226" s="21"/>
      <c r="U226" s="26">
        <f>SUMPRODUCT(R225:S225, O226:P226)</f>
        <v>3.8148291202786511</v>
      </c>
      <c r="V226" s="26">
        <f t="shared" si="31"/>
        <v>322.43934535955964</v>
      </c>
      <c r="X226" s="36">
        <f>Y225*(1+ H226%+K226)</f>
        <v>156.92106350767315</v>
      </c>
      <c r="Y226" s="37">
        <f t="shared" si="29"/>
        <v>161.21967267977971</v>
      </c>
      <c r="Z226" s="36">
        <f>AA225*(1 + I226% + M226%)</f>
        <v>165.51828185188623</v>
      </c>
      <c r="AA226" s="37">
        <f t="shared" si="32"/>
        <v>161.21967267977971</v>
      </c>
      <c r="AB226" s="40">
        <f t="shared" si="30"/>
        <v>322.43934535955941</v>
      </c>
      <c r="AE226" s="2">
        <f>100*C226/C$65</f>
        <v>209.19742753942384</v>
      </c>
      <c r="AF226" s="2">
        <f>100*E226/E$65 + AF225*F225%*(B226-B225)/360</f>
        <v>130.77039170120835</v>
      </c>
    </row>
    <row r="227" spans="2:32">
      <c r="B227" s="13">
        <v>39629</v>
      </c>
      <c r="C227" s="14">
        <v>213.52</v>
      </c>
      <c r="D227" s="14"/>
      <c r="E227" s="15">
        <v>1043.4000000000001</v>
      </c>
      <c r="F227" s="14">
        <v>2.4624999999999999</v>
      </c>
      <c r="H227" s="17">
        <f t="shared" si="33"/>
        <v>-10.081697970184456</v>
      </c>
      <c r="I227" s="17">
        <f t="shared" si="34"/>
        <v>1.1634671320535084</v>
      </c>
      <c r="K227" s="26">
        <v>0</v>
      </c>
      <c r="L227" s="29">
        <f t="shared" si="35"/>
        <v>0.20479166666666668</v>
      </c>
      <c r="M227" s="29">
        <f t="shared" si="39"/>
        <v>1.3706414824510293</v>
      </c>
      <c r="N227" s="2"/>
      <c r="O227" s="26">
        <f t="shared" si="36"/>
        <v>-10.081697970184456</v>
      </c>
      <c r="P227" s="26">
        <f>I227+M227</f>
        <v>2.5341086145045377</v>
      </c>
      <c r="R227" s="19">
        <f t="shared" si="37"/>
        <v>0.5</v>
      </c>
      <c r="S227" s="19">
        <f t="shared" si="38"/>
        <v>0.5</v>
      </c>
      <c r="T227" s="21"/>
      <c r="U227" s="26">
        <f>SUMPRODUCT(R226:S226, O227:P227)</f>
        <v>-3.7737946778399589</v>
      </c>
      <c r="V227" s="26">
        <f t="shared" si="31"/>
        <v>310.27114650511857</v>
      </c>
      <c r="X227" s="36">
        <f>Y226*(1+ H227%+K227)</f>
        <v>144.96599221168432</v>
      </c>
      <c r="Y227" s="37">
        <f t="shared" si="29"/>
        <v>155.13557325255917</v>
      </c>
      <c r="Z227" s="36">
        <f>AA226*(1 + I227% + M227%)</f>
        <v>165.30515429343401</v>
      </c>
      <c r="AA227" s="37">
        <f t="shared" si="32"/>
        <v>155.13557325255917</v>
      </c>
      <c r="AB227" s="40">
        <f t="shared" si="30"/>
        <v>310.27114650511834</v>
      </c>
      <c r="AE227" s="2">
        <f>100*C227/C$65</f>
        <v>188.10677473350364</v>
      </c>
      <c r="AF227" s="2">
        <f>100*E227/E$65 + AF226*F226%*(B227-B226)/360</f>
        <v>132.26914362733316</v>
      </c>
    </row>
    <row r="228" spans="2:32">
      <c r="B228" s="13">
        <v>39660</v>
      </c>
      <c r="C228" s="14">
        <v>204.12</v>
      </c>
      <c r="D228" s="14"/>
      <c r="E228" s="15">
        <v>1008.5</v>
      </c>
      <c r="F228" s="14">
        <v>2.4612500000000002</v>
      </c>
      <c r="H228" s="17">
        <f t="shared" si="33"/>
        <v>-4.4023979018358972</v>
      </c>
      <c r="I228" s="17">
        <f t="shared" si="34"/>
        <v>-3.3448341958980388</v>
      </c>
      <c r="K228" s="26">
        <v>0</v>
      </c>
      <c r="L228" s="29">
        <f t="shared" si="35"/>
        <v>0.20520833333333333</v>
      </c>
      <c r="M228" s="29">
        <f t="shared" si="39"/>
        <v>-3.1464897410708792</v>
      </c>
      <c r="N228" s="2"/>
      <c r="O228" s="26">
        <f t="shared" si="36"/>
        <v>-4.4023979018358972</v>
      </c>
      <c r="P228" s="26">
        <f>I228+M228</f>
        <v>-6.491323936968918</v>
      </c>
      <c r="R228" s="19">
        <f t="shared" si="37"/>
        <v>0.5</v>
      </c>
      <c r="S228" s="19">
        <f t="shared" si="38"/>
        <v>0.5</v>
      </c>
      <c r="T228" s="21"/>
      <c r="U228" s="26">
        <f>SUMPRODUCT(R227:S227, O228:P228)</f>
        <v>-5.4468609194024076</v>
      </c>
      <c r="V228" s="26">
        <f t="shared" si="31"/>
        <v>293.37110868194947</v>
      </c>
      <c r="X228" s="36">
        <f>Y227*(1+ H228%+K228)</f>
        <v>148.30588803068741</v>
      </c>
      <c r="Y228" s="37">
        <f t="shared" si="29"/>
        <v>146.68555434097465</v>
      </c>
      <c r="Z228" s="36">
        <f>AA227*(1 + I228% + M228%)</f>
        <v>145.06522065126185</v>
      </c>
      <c r="AA228" s="37">
        <f t="shared" si="32"/>
        <v>146.68555434097465</v>
      </c>
      <c r="AB228" s="40">
        <f t="shared" si="30"/>
        <v>293.37110868194929</v>
      </c>
      <c r="AE228" s="2">
        <f>100*C228/C$65</f>
        <v>179.82556602942472</v>
      </c>
      <c r="AF228" s="2">
        <f>100*E228/E$65 + AF227*F227%*(B228-B227)/360</f>
        <v>127.85795748793592</v>
      </c>
    </row>
    <row r="229" spans="2:32">
      <c r="B229" s="13">
        <v>39689</v>
      </c>
      <c r="C229" s="14">
        <v>188.96</v>
      </c>
      <c r="D229" s="14"/>
      <c r="E229" s="15">
        <v>1081.8</v>
      </c>
      <c r="F229" s="14">
        <v>2.48563</v>
      </c>
      <c r="H229" s="17">
        <f t="shared" si="33"/>
        <v>-7.4270037233000181</v>
      </c>
      <c r="I229" s="17">
        <f t="shared" si="34"/>
        <v>7.2682201289043125</v>
      </c>
      <c r="K229" s="26">
        <v>0</v>
      </c>
      <c r="L229" s="29">
        <f t="shared" si="35"/>
        <v>0.20510416666666667</v>
      </c>
      <c r="M229" s="29">
        <f t="shared" si="39"/>
        <v>7.488231717897853</v>
      </c>
      <c r="N229" s="2"/>
      <c r="O229" s="26">
        <f t="shared" si="36"/>
        <v>-7.4270037233000181</v>
      </c>
      <c r="P229" s="26">
        <f>I229+M229</f>
        <v>14.756451846802165</v>
      </c>
      <c r="R229" s="19">
        <f t="shared" si="37"/>
        <v>0.5</v>
      </c>
      <c r="S229" s="19">
        <f t="shared" si="38"/>
        <v>0.5</v>
      </c>
      <c r="T229" s="21"/>
      <c r="U229" s="26">
        <f>SUMPRODUCT(R228:S228, O229:P229)</f>
        <v>3.6647240617510732</v>
      </c>
      <c r="V229" s="26">
        <f t="shared" si="31"/>
        <v>304.12235029204277</v>
      </c>
      <c r="X229" s="36">
        <f>Y228*(1+ H229%+K229)</f>
        <v>135.79121275852719</v>
      </c>
      <c r="Y229" s="37">
        <f t="shared" si="29"/>
        <v>152.0611751460213</v>
      </c>
      <c r="Z229" s="36">
        <f>AA228*(1 + I229% + M229%)</f>
        <v>168.3311375335154</v>
      </c>
      <c r="AA229" s="37">
        <f t="shared" si="32"/>
        <v>152.0611751460213</v>
      </c>
      <c r="AB229" s="40">
        <f t="shared" si="30"/>
        <v>304.1223502920426</v>
      </c>
      <c r="AE229" s="2">
        <f>100*C229/C$65</f>
        <v>166.46991454497402</v>
      </c>
      <c r="AF229" s="2">
        <f>100*E229/E$65 + AF228*F228%*(B229-B228)/360</f>
        <v>137.10359547494224</v>
      </c>
    </row>
    <row r="230" spans="2:32">
      <c r="B230" s="13">
        <v>39721</v>
      </c>
      <c r="C230" s="14">
        <v>186.62</v>
      </c>
      <c r="D230" s="14"/>
      <c r="E230" s="15">
        <v>1187.7</v>
      </c>
      <c r="F230" s="14">
        <v>3.92625</v>
      </c>
      <c r="H230" s="17">
        <f t="shared" si="33"/>
        <v>-1.2383573243014423</v>
      </c>
      <c r="I230" s="17">
        <f t="shared" si="34"/>
        <v>9.7892401552967421</v>
      </c>
      <c r="K230" s="26">
        <v>0</v>
      </c>
      <c r="L230" s="29">
        <f t="shared" si="35"/>
        <v>0.20713583333333332</v>
      </c>
      <c r="M230" s="29">
        <f t="shared" si="39"/>
        <v>10.016653012802745</v>
      </c>
      <c r="N230" s="2"/>
      <c r="O230" s="26">
        <f t="shared" si="36"/>
        <v>-1.2383573243014423</v>
      </c>
      <c r="P230" s="26">
        <f>I230+M230</f>
        <v>19.805893168099487</v>
      </c>
      <c r="R230" s="19">
        <f t="shared" si="37"/>
        <v>0.5</v>
      </c>
      <c r="S230" s="19">
        <f t="shared" si="38"/>
        <v>0.5</v>
      </c>
      <c r="T230" s="21"/>
      <c r="U230" s="26">
        <f>SUMPRODUCT(R229:S229, O230:P230)</f>
        <v>9.2837679218990221</v>
      </c>
      <c r="V230" s="26">
        <f t="shared" si="31"/>
        <v>332.35636349178083</v>
      </c>
      <c r="X230" s="36">
        <f>Y229*(1+ H230%+K230)</f>
        <v>150.1781144461817</v>
      </c>
      <c r="Y230" s="37">
        <f t="shared" si="29"/>
        <v>166.1781817458903</v>
      </c>
      <c r="Z230" s="36">
        <f>AA229*(1 + I230% + M230%)</f>
        <v>182.17824904559893</v>
      </c>
      <c r="AA230" s="37">
        <f t="shared" si="32"/>
        <v>166.1781817458903</v>
      </c>
      <c r="AB230" s="40">
        <f t="shared" si="30"/>
        <v>332.3563634917806</v>
      </c>
      <c r="AE230" s="2">
        <f>100*C230/C$65</f>
        <v>164.40842216544797</v>
      </c>
      <c r="AF230" s="2">
        <f>100*E230/E$65 + AF229*F229%*(B230-B229)/360</f>
        <v>150.54960270357284</v>
      </c>
    </row>
    <row r="231" spans="2:32">
      <c r="B231" s="13">
        <v>39752</v>
      </c>
      <c r="C231" s="14">
        <v>147.5</v>
      </c>
      <c r="D231" s="14"/>
      <c r="E231" s="15">
        <v>1291.4000000000001</v>
      </c>
      <c r="F231" s="14">
        <v>2.5812499999999998</v>
      </c>
      <c r="H231" s="17">
        <f t="shared" si="33"/>
        <v>-20.962383453006105</v>
      </c>
      <c r="I231" s="17">
        <f t="shared" si="34"/>
        <v>8.7311610676096727</v>
      </c>
      <c r="K231" s="26">
        <v>0</v>
      </c>
      <c r="L231" s="29">
        <f t="shared" si="35"/>
        <v>0.32718750000000002</v>
      </c>
      <c r="M231" s="29">
        <f t="shared" si="39"/>
        <v>9.0869158352277601</v>
      </c>
      <c r="N231" s="2"/>
      <c r="O231" s="26">
        <f t="shared" si="36"/>
        <v>-20.962383453006105</v>
      </c>
      <c r="P231" s="26">
        <f>I231+M231</f>
        <v>17.818076902837433</v>
      </c>
      <c r="R231" s="19">
        <f t="shared" si="37"/>
        <v>0.5</v>
      </c>
      <c r="S231" s="19">
        <f t="shared" si="38"/>
        <v>0.5</v>
      </c>
      <c r="T231" s="21"/>
      <c r="U231" s="26">
        <f>SUMPRODUCT(R230:S230, O231:P231)</f>
        <v>-1.5721532750843359</v>
      </c>
      <c r="V231" s="26">
        <f t="shared" si="31"/>
        <v>327.13121203819361</v>
      </c>
      <c r="X231" s="36">
        <f>Y230*(1+ H231%+K231)</f>
        <v>131.34327407308336</v>
      </c>
      <c r="Y231" s="37">
        <f t="shared" si="29"/>
        <v>163.56560601909666</v>
      </c>
      <c r="Z231" s="36">
        <f>AA230*(1 + I231% + M231%)</f>
        <v>195.78793796510999</v>
      </c>
      <c r="AA231" s="37">
        <f t="shared" si="32"/>
        <v>163.56560601909666</v>
      </c>
      <c r="AB231" s="40">
        <f t="shared" si="30"/>
        <v>327.13121203819333</v>
      </c>
      <c r="AE231" s="2">
        <f>100*C231/C$65</f>
        <v>129.94449828208968</v>
      </c>
      <c r="AF231" s="2">
        <f>100*E231/E$65 + AF230*F230%*(B231-B230)/360</f>
        <v>163.87395768417113</v>
      </c>
    </row>
    <row r="232" spans="2:32">
      <c r="B232" s="13">
        <v>39780</v>
      </c>
      <c r="C232" s="14">
        <v>140.66</v>
      </c>
      <c r="D232" s="14"/>
      <c r="E232" s="15">
        <v>1482.7</v>
      </c>
      <c r="F232" s="14">
        <v>1.9012500000000001</v>
      </c>
      <c r="H232" s="17">
        <f t="shared" si="33"/>
        <v>-4.6372881355932201</v>
      </c>
      <c r="I232" s="17">
        <f t="shared" si="34"/>
        <v>14.813380827009448</v>
      </c>
      <c r="K232" s="26">
        <v>0</v>
      </c>
      <c r="L232" s="29">
        <f t="shared" si="35"/>
        <v>0.21510416666666665</v>
      </c>
      <c r="M232" s="29">
        <f t="shared" si="39"/>
        <v>15.060349193059208</v>
      </c>
      <c r="N232" s="2"/>
      <c r="O232" s="26">
        <f t="shared" si="36"/>
        <v>-4.6372881355932201</v>
      </c>
      <c r="P232" s="26">
        <f>I232+M232</f>
        <v>29.873730020068656</v>
      </c>
      <c r="R232" s="19">
        <f t="shared" si="37"/>
        <v>0.5</v>
      </c>
      <c r="S232" s="19">
        <f t="shared" si="38"/>
        <v>0.5</v>
      </c>
      <c r="T232" s="21"/>
      <c r="U232" s="26">
        <f>SUMPRODUCT(R231:S231, O232:P232)</f>
        <v>12.618220942237718</v>
      </c>
      <c r="V232" s="26">
        <f t="shared" si="31"/>
        <v>368.40935114419307</v>
      </c>
      <c r="X232" s="36">
        <f>Y231*(1+ H232%+K232)</f>
        <v>155.98059757726193</v>
      </c>
      <c r="Y232" s="37">
        <f t="shared" si="29"/>
        <v>184.20467557209633</v>
      </c>
      <c r="Z232" s="36">
        <f>AA231*(1 + I232% + M232%)</f>
        <v>212.42875356693077</v>
      </c>
      <c r="AA232" s="37">
        <f t="shared" si="32"/>
        <v>184.20467557209633</v>
      </c>
      <c r="AB232" s="40">
        <f t="shared" si="30"/>
        <v>368.40935114419267</v>
      </c>
      <c r="AE232" s="2">
        <f>100*C232/C$65</f>
        <v>123.91859748039819</v>
      </c>
      <c r="AF232" s="2">
        <f>100*E232/E$65 + AF231*F231%*(B232-B231)/360</f>
        <v>187.89383211488959</v>
      </c>
    </row>
    <row r="233" spans="2:32">
      <c r="B233" s="13">
        <v>39812</v>
      </c>
      <c r="C233" s="14">
        <v>146.35</v>
      </c>
      <c r="D233" s="14"/>
      <c r="E233" s="15">
        <v>1281.8</v>
      </c>
      <c r="F233" s="14">
        <v>0.44750000000000001</v>
      </c>
      <c r="H233" s="17">
        <f t="shared" si="33"/>
        <v>4.0452154130527607</v>
      </c>
      <c r="I233" s="17">
        <f t="shared" si="34"/>
        <v>-13.549605449517777</v>
      </c>
      <c r="K233" s="26">
        <v>0</v>
      </c>
      <c r="L233" s="29">
        <f t="shared" si="35"/>
        <v>0.15843750000000001</v>
      </c>
      <c r="M233" s="29">
        <f t="shared" si="39"/>
        <v>-13.412635605651857</v>
      </c>
      <c r="N233" s="2"/>
      <c r="O233" s="26">
        <f t="shared" si="36"/>
        <v>4.0452154130527607</v>
      </c>
      <c r="P233" s="26">
        <f>I233+M233</f>
        <v>-26.962241055169635</v>
      </c>
      <c r="R233" s="19">
        <f t="shared" si="37"/>
        <v>0.5</v>
      </c>
      <c r="S233" s="19">
        <f t="shared" si="38"/>
        <v>0.5</v>
      </c>
      <c r="T233" s="21"/>
      <c r="U233" s="26">
        <f>SUMPRODUCT(R232:S232, O233:P233)</f>
        <v>-11.458512821058438</v>
      </c>
      <c r="V233" s="26">
        <f t="shared" si="31"/>
        <v>326.19511840935746</v>
      </c>
      <c r="X233" s="36">
        <f>Y232*(1+ H233%+K233)</f>
        <v>191.65615149990262</v>
      </c>
      <c r="Y233" s="37">
        <f t="shared" si="29"/>
        <v>163.09755920467859</v>
      </c>
      <c r="Z233" s="36">
        <f>AA232*(1 + I233% + M233%)</f>
        <v>134.53896690945456</v>
      </c>
      <c r="AA233" s="37">
        <f t="shared" si="32"/>
        <v>163.09755920467859</v>
      </c>
      <c r="AB233" s="40">
        <f t="shared" si="30"/>
        <v>326.19511840935718</v>
      </c>
      <c r="AE233" s="2">
        <f>100*C233/C$65</f>
        <v>128.93137168531408</v>
      </c>
      <c r="AF233" s="2">
        <f>100*E233/E$65 + AF232*F232%*(B233-B232)/360</f>
        <v>162.46807821068276</v>
      </c>
    </row>
    <row r="234" spans="2:32">
      <c r="B234" s="13">
        <v>39843</v>
      </c>
      <c r="C234" s="14">
        <v>151.33000000000001</v>
      </c>
      <c r="D234" s="14"/>
      <c r="E234" s="15">
        <v>1368.5</v>
      </c>
      <c r="F234" s="14">
        <v>0.41937999999999998</v>
      </c>
      <c r="H234" s="17">
        <f t="shared" si="33"/>
        <v>3.402801503245656</v>
      </c>
      <c r="I234" s="17">
        <f t="shared" si="34"/>
        <v>6.7639257294429767</v>
      </c>
      <c r="K234" s="26">
        <v>0</v>
      </c>
      <c r="L234" s="29">
        <f t="shared" si="35"/>
        <v>3.7291666666666667E-2</v>
      </c>
      <c r="M234" s="29">
        <f t="shared" si="39"/>
        <v>6.8037397767462426</v>
      </c>
      <c r="N234" s="2"/>
      <c r="O234" s="26">
        <f t="shared" si="36"/>
        <v>3.402801503245656</v>
      </c>
      <c r="P234" s="26">
        <f>I234+M234</f>
        <v>13.567665506189218</v>
      </c>
      <c r="R234" s="19">
        <f t="shared" si="37"/>
        <v>0.5</v>
      </c>
      <c r="S234" s="19">
        <f t="shared" si="38"/>
        <v>0.5</v>
      </c>
      <c r="T234" s="21"/>
      <c r="U234" s="26">
        <f>SUMPRODUCT(R233:S233, O234:P234)</f>
        <v>8.4852335047174368</v>
      </c>
      <c r="V234" s="26">
        <f t="shared" si="31"/>
        <v>353.87353588738097</v>
      </c>
      <c r="X234" s="36">
        <f>Y233*(1+ H234%+K234)</f>
        <v>168.64744540105238</v>
      </c>
      <c r="Y234" s="37">
        <f t="shared" si="29"/>
        <v>176.93676794369034</v>
      </c>
      <c r="Z234" s="36">
        <f>AA233*(1 + I234% + M234%)</f>
        <v>185.2260904863283</v>
      </c>
      <c r="AA234" s="37">
        <f t="shared" si="32"/>
        <v>176.93676794369034</v>
      </c>
      <c r="AB234" s="40">
        <f t="shared" si="30"/>
        <v>353.87353588738068</v>
      </c>
      <c r="AE234" s="2">
        <f>100*C234/C$65</f>
        <v>133.31865033917717</v>
      </c>
      <c r="AF234" s="2">
        <f>100*E234/E$65 + AF233*F233%*(B234-B233)/360</f>
        <v>173.18088619253075</v>
      </c>
    </row>
    <row r="235" spans="2:32">
      <c r="B235" s="13">
        <v>39871</v>
      </c>
      <c r="C235" s="14">
        <v>138.07</v>
      </c>
      <c r="D235" s="14"/>
      <c r="E235" s="15">
        <v>1516.4</v>
      </c>
      <c r="F235" s="14">
        <v>0.49625000000000002</v>
      </c>
      <c r="H235" s="17">
        <f t="shared" si="33"/>
        <v>-8.7623075398136621</v>
      </c>
      <c r="I235" s="17">
        <f t="shared" si="34"/>
        <v>10.807453416149082</v>
      </c>
      <c r="K235" s="26">
        <v>0</v>
      </c>
      <c r="L235" s="29">
        <f t="shared" si="35"/>
        <v>3.4948333333333331E-2</v>
      </c>
      <c r="M235" s="29">
        <f t="shared" si="39"/>
        <v>10.846178774327143</v>
      </c>
      <c r="N235" s="2"/>
      <c r="O235" s="26">
        <f t="shared" si="36"/>
        <v>-8.7623075398136621</v>
      </c>
      <c r="P235" s="26">
        <f>I235+M235</f>
        <v>21.653632190476223</v>
      </c>
      <c r="R235" s="19">
        <f t="shared" si="37"/>
        <v>0.5</v>
      </c>
      <c r="S235" s="19">
        <f t="shared" si="38"/>
        <v>0.5</v>
      </c>
      <c r="T235" s="21"/>
      <c r="U235" s="26">
        <f>SUMPRODUCT(R234:S234, O235:P235)</f>
        <v>6.4456623253312806</v>
      </c>
      <c r="V235" s="26">
        <f t="shared" si="31"/>
        <v>376.68302906939152</v>
      </c>
      <c r="X235" s="36">
        <f>Y234*(1+ H235%+K235)</f>
        <v>161.43302418545775</v>
      </c>
      <c r="Y235" s="37">
        <f t="shared" si="29"/>
        <v>188.34151453469562</v>
      </c>
      <c r="Z235" s="36">
        <f>AA234*(1 + I235% + M235%)</f>
        <v>215.25000488393349</v>
      </c>
      <c r="AA235" s="37">
        <f t="shared" si="32"/>
        <v>188.34151453469562</v>
      </c>
      <c r="AB235" s="40">
        <f t="shared" si="30"/>
        <v>376.68302906939124</v>
      </c>
      <c r="AE235" s="2">
        <f>100*C235/C$65</f>
        <v>121.63686018852964</v>
      </c>
      <c r="AF235" s="2">
        <f>100*E235/E$65 + AF234*F234%*(B235-B234)/360</f>
        <v>191.88444590039842</v>
      </c>
    </row>
    <row r="236" spans="2:32">
      <c r="B236" s="13">
        <v>39903</v>
      </c>
      <c r="C236" s="14">
        <v>157.01</v>
      </c>
      <c r="D236" s="14"/>
      <c r="E236" s="15">
        <v>1377.1</v>
      </c>
      <c r="F236" s="14">
        <v>0.50063000000000002</v>
      </c>
      <c r="H236" s="17">
        <f t="shared" si="33"/>
        <v>13.717679437966247</v>
      </c>
      <c r="I236" s="17">
        <f t="shared" si="34"/>
        <v>-9.1862305460300835</v>
      </c>
      <c r="K236" s="26">
        <v>0</v>
      </c>
      <c r="L236" s="29">
        <f t="shared" si="35"/>
        <v>4.1354166666666671E-2</v>
      </c>
      <c r="M236" s="29">
        <f t="shared" si="39"/>
        <v>-9.1486752684538093</v>
      </c>
      <c r="N236" s="2"/>
      <c r="O236" s="26">
        <f t="shared" si="36"/>
        <v>13.717679437966247</v>
      </c>
      <c r="P236" s="26">
        <f>I236+M236</f>
        <v>-18.334905814483893</v>
      </c>
      <c r="R236" s="19">
        <f t="shared" si="37"/>
        <v>0.5</v>
      </c>
      <c r="S236" s="19">
        <f t="shared" si="38"/>
        <v>0.5</v>
      </c>
      <c r="T236" s="21"/>
      <c r="U236" s="26">
        <f>SUMPRODUCT(R235:S235, O236:P236)</f>
        <v>-2.308613188258823</v>
      </c>
      <c r="V236" s="26">
        <f t="shared" si="31"/>
        <v>367.98687498236274</v>
      </c>
      <c r="X236" s="36">
        <f>Y235*(1+ H236%+K236)</f>
        <v>214.17759974717578</v>
      </c>
      <c r="Y236" s="37">
        <f t="shared" si="29"/>
        <v>183.99343749118123</v>
      </c>
      <c r="Z236" s="36">
        <f>AA235*(1 + I236% + M236%)</f>
        <v>153.80927523518667</v>
      </c>
      <c r="AA236" s="37">
        <f t="shared" si="32"/>
        <v>183.99343749118123</v>
      </c>
      <c r="AB236" s="40">
        <f t="shared" si="30"/>
        <v>367.98687498236245</v>
      </c>
      <c r="AE236" s="2">
        <f>100*C236/C$65</f>
        <v>138.32261474759932</v>
      </c>
      <c r="AF236" s="2">
        <f>100*E236/E$65 + AF235*F235%*(B236-B235)/360</f>
        <v>174.29084096961174</v>
      </c>
    </row>
    <row r="237" spans="2:32">
      <c r="B237" s="13">
        <v>39933</v>
      </c>
      <c r="C237" s="14">
        <v>176</v>
      </c>
      <c r="D237" s="14"/>
      <c r="E237" s="15">
        <v>1348</v>
      </c>
      <c r="F237" s="14">
        <v>0.41125</v>
      </c>
      <c r="H237" s="17">
        <f t="shared" si="33"/>
        <v>12.094771033692119</v>
      </c>
      <c r="I237" s="17">
        <f t="shared" si="34"/>
        <v>-2.1131363009222248</v>
      </c>
      <c r="K237" s="26">
        <v>0</v>
      </c>
      <c r="L237" s="29">
        <f t="shared" si="35"/>
        <v>4.1719166666666668E-2</v>
      </c>
      <c r="M237" s="29">
        <f t="shared" si="39"/>
        <v>-2.072298717110832</v>
      </c>
      <c r="N237" s="2"/>
      <c r="O237" s="26">
        <f t="shared" si="36"/>
        <v>12.094771033692119</v>
      </c>
      <c r="P237" s="26">
        <f>I237+M237</f>
        <v>-4.1854350180330568</v>
      </c>
      <c r="R237" s="19">
        <f t="shared" si="37"/>
        <v>0.5</v>
      </c>
      <c r="S237" s="19">
        <f t="shared" si="38"/>
        <v>0.5</v>
      </c>
      <c r="T237" s="21"/>
      <c r="U237" s="26">
        <f>SUMPRODUCT(R236:S236, O237:P237)</f>
        <v>3.9546680078295311</v>
      </c>
      <c r="V237" s="26">
        <f t="shared" si="31"/>
        <v>382.53953420030189</v>
      </c>
      <c r="X237" s="36">
        <f>Y236*(1+ H237%+K237)</f>
        <v>206.24702247275903</v>
      </c>
      <c r="Y237" s="37">
        <f t="shared" si="29"/>
        <v>191.2697671001508</v>
      </c>
      <c r="Z237" s="36">
        <f>AA236*(1 + I237% + M237%)</f>
        <v>176.29251172754257</v>
      </c>
      <c r="AA237" s="37">
        <f t="shared" si="32"/>
        <v>191.2697671001508</v>
      </c>
      <c r="AB237" s="40">
        <f t="shared" si="30"/>
        <v>382.5395342003016</v>
      </c>
      <c r="AE237" s="2">
        <f>100*C237/C$65</f>
        <v>155.05241828913751</v>
      </c>
      <c r="AF237" s="2">
        <f>100*E237/E$65 + AF236*F236%*(B237-B236)/360</f>
        <v>170.59769687365213</v>
      </c>
    </row>
    <row r="238" spans="2:32">
      <c r="B238" s="13">
        <v>39962</v>
      </c>
      <c r="C238" s="14">
        <v>178.7</v>
      </c>
      <c r="D238" s="14"/>
      <c r="E238" s="15">
        <v>1272.9000000000001</v>
      </c>
      <c r="F238" s="14">
        <v>0.31624999999999998</v>
      </c>
      <c r="H238" s="17">
        <f t="shared" si="33"/>
        <v>1.5340909090909127</v>
      </c>
      <c r="I238" s="17">
        <f t="shared" si="34"/>
        <v>-5.5712166172106725</v>
      </c>
      <c r="K238" s="26">
        <v>0</v>
      </c>
      <c r="L238" s="29">
        <f t="shared" si="35"/>
        <v>3.4270833333333334E-2</v>
      </c>
      <c r="M238" s="29">
        <f t="shared" si="39"/>
        <v>-5.5388550862388586</v>
      </c>
      <c r="N238" s="2"/>
      <c r="O238" s="26">
        <f t="shared" si="36"/>
        <v>1.5340909090909127</v>
      </c>
      <c r="P238" s="26">
        <f>I238+M238</f>
        <v>-11.110071703449531</v>
      </c>
      <c r="R238" s="19">
        <f t="shared" si="37"/>
        <v>0.5</v>
      </c>
      <c r="S238" s="19">
        <f t="shared" si="38"/>
        <v>0.5</v>
      </c>
      <c r="T238" s="21"/>
      <c r="U238" s="26">
        <f>SUMPRODUCT(R237:S237, O238:P238)</f>
        <v>-4.7879903971793087</v>
      </c>
      <c r="V238" s="26">
        <f t="shared" si="31"/>
        <v>364.22357803737697</v>
      </c>
      <c r="X238" s="36">
        <f>Y237*(1+ H238%+K238)</f>
        <v>194.20401920907358</v>
      </c>
      <c r="Y238" s="37">
        <f t="shared" si="29"/>
        <v>182.11178901868834</v>
      </c>
      <c r="Z238" s="36">
        <f>AA237*(1 + I238% + M238%)</f>
        <v>170.01955882830313</v>
      </c>
      <c r="AA238" s="37">
        <f t="shared" si="32"/>
        <v>182.11178901868834</v>
      </c>
      <c r="AB238" s="40">
        <f t="shared" si="30"/>
        <v>364.22357803737668</v>
      </c>
      <c r="AE238" s="2">
        <f>100*C238/C$65</f>
        <v>157.43106334243677</v>
      </c>
      <c r="AF238" s="2">
        <f>100*E238/E$65 + AF237*F237%*(B238-B237)/360</f>
        <v>161.08118434230934</v>
      </c>
    </row>
    <row r="239" spans="2:32">
      <c r="B239" s="13">
        <v>39994</v>
      </c>
      <c r="C239" s="14">
        <v>178.99</v>
      </c>
      <c r="D239" s="14"/>
      <c r="E239" s="15">
        <v>1284.7</v>
      </c>
      <c r="F239" s="14">
        <v>0.30875000000000002</v>
      </c>
      <c r="H239" s="17">
        <f t="shared" si="33"/>
        <v>0.16228315612760724</v>
      </c>
      <c r="I239" s="17">
        <f t="shared" si="34"/>
        <v>0.92701704768638482</v>
      </c>
      <c r="K239" s="26">
        <v>0</v>
      </c>
      <c r="L239" s="29">
        <f t="shared" si="35"/>
        <v>2.6354166666666665E-2</v>
      </c>
      <c r="M239" s="29">
        <f t="shared" si="39"/>
        <v>0.95361552197084087</v>
      </c>
      <c r="N239" s="2"/>
      <c r="O239" s="26">
        <f t="shared" si="36"/>
        <v>0.16228315612760724</v>
      </c>
      <c r="P239" s="26">
        <f>I239+M239</f>
        <v>1.8806325696572257</v>
      </c>
      <c r="R239" s="19">
        <f t="shared" si="37"/>
        <v>0.5</v>
      </c>
      <c r="S239" s="19">
        <f t="shared" si="38"/>
        <v>0.5</v>
      </c>
      <c r="T239" s="21"/>
      <c r="U239" s="26">
        <f>SUMPRODUCT(R238:S238, O239:P239)</f>
        <v>1.0214578628924165</v>
      </c>
      <c r="V239" s="26">
        <f t="shared" si="31"/>
        <v>367.94396841374788</v>
      </c>
      <c r="X239" s="36">
        <f>Y238*(1+ H239%+K239)</f>
        <v>182.40732577758831</v>
      </c>
      <c r="Y239" s="37">
        <f t="shared" si="29"/>
        <v>183.9719842068738</v>
      </c>
      <c r="Z239" s="36">
        <f>AA238*(1 + I239% + M239%)</f>
        <v>185.53664263615926</v>
      </c>
      <c r="AA239" s="37">
        <f t="shared" si="32"/>
        <v>183.9719842068738</v>
      </c>
      <c r="AB239" s="40">
        <f t="shared" si="30"/>
        <v>367.9439684137476</v>
      </c>
      <c r="AE239" s="2">
        <f>100*C239/C$65</f>
        <v>157.68654744075411</v>
      </c>
      <c r="AF239" s="2">
        <f>100*E239/E$65 + AF238*F238%*(B239-B238)/360</f>
        <v>162.56267576510552</v>
      </c>
    </row>
    <row r="240" spans="2:32">
      <c r="B240" s="13">
        <v>40025</v>
      </c>
      <c r="C240" s="14">
        <v>202.96</v>
      </c>
      <c r="D240" s="14"/>
      <c r="E240" s="15">
        <v>1240.5</v>
      </c>
      <c r="F240" s="14">
        <v>0.27938000000000002</v>
      </c>
      <c r="H240" s="17">
        <f t="shared" si="33"/>
        <v>13.391809598301574</v>
      </c>
      <c r="I240" s="17">
        <f t="shared" si="34"/>
        <v>-3.4404919436444303</v>
      </c>
      <c r="K240" s="26">
        <v>0</v>
      </c>
      <c r="L240" s="29">
        <f t="shared" si="35"/>
        <v>2.5729166666666668E-2</v>
      </c>
      <c r="M240" s="29">
        <f t="shared" si="39"/>
        <v>-3.415647986884085</v>
      </c>
      <c r="N240" s="2"/>
      <c r="O240" s="26">
        <f t="shared" si="36"/>
        <v>13.391809598301574</v>
      </c>
      <c r="P240" s="26">
        <f>I240+M240</f>
        <v>-6.8561399305285153</v>
      </c>
      <c r="R240" s="19">
        <f t="shared" si="37"/>
        <v>0.5</v>
      </c>
      <c r="S240" s="19">
        <f t="shared" si="38"/>
        <v>0.5</v>
      </c>
      <c r="T240" s="21"/>
      <c r="U240" s="26">
        <f>SUMPRODUCT(R239:S239, O240:P240)</f>
        <v>3.2678348338865293</v>
      </c>
      <c r="V240" s="26">
        <f t="shared" si="31"/>
        <v>379.96776958275677</v>
      </c>
      <c r="X240" s="36">
        <f>Y239*(1+ H240%+K240)</f>
        <v>208.60916204607577</v>
      </c>
      <c r="Y240" s="37">
        <f t="shared" si="29"/>
        <v>189.98388479137824</v>
      </c>
      <c r="Z240" s="36">
        <f>AA239*(1 + I240% + M240%)</f>
        <v>171.35860753668072</v>
      </c>
      <c r="AA240" s="37">
        <f t="shared" si="32"/>
        <v>189.98388479137824</v>
      </c>
      <c r="AB240" s="40">
        <f t="shared" si="30"/>
        <v>379.96776958275649</v>
      </c>
      <c r="AE240" s="2">
        <f>100*C240/C$65</f>
        <v>178.80362963615539</v>
      </c>
      <c r="AF240" s="2">
        <f>100*E240/E$65 + AF239*F239%*(B240-B239)/360</f>
        <v>156.96921642744516</v>
      </c>
    </row>
    <row r="241" spans="2:32">
      <c r="B241" s="13">
        <v>40056</v>
      </c>
      <c r="C241" s="14">
        <v>207.44</v>
      </c>
      <c r="D241" s="14"/>
      <c r="E241" s="15">
        <v>1244.9000000000001</v>
      </c>
      <c r="F241" s="14">
        <v>0.25874999999999998</v>
      </c>
      <c r="H241" s="17">
        <f t="shared" si="33"/>
        <v>2.2073314938904076</v>
      </c>
      <c r="I241" s="17">
        <f t="shared" si="34"/>
        <v>0.35469568722290568</v>
      </c>
      <c r="K241" s="26">
        <v>0</v>
      </c>
      <c r="L241" s="29">
        <f t="shared" si="35"/>
        <v>2.3281666666666669E-2</v>
      </c>
      <c r="M241" s="29">
        <f t="shared" si="39"/>
        <v>0.37805993295716434</v>
      </c>
      <c r="N241" s="2"/>
      <c r="O241" s="26">
        <f t="shared" si="36"/>
        <v>2.2073314938904076</v>
      </c>
      <c r="P241" s="26">
        <f>I241+M241</f>
        <v>0.73275562018007001</v>
      </c>
      <c r="R241" s="19">
        <f t="shared" si="37"/>
        <v>0.5</v>
      </c>
      <c r="S241" s="19">
        <f t="shared" si="38"/>
        <v>0.5</v>
      </c>
      <c r="T241" s="21"/>
      <c r="U241" s="26">
        <f>SUMPRODUCT(R240:S240, O241:P241)</f>
        <v>1.4700435570352388</v>
      </c>
      <c r="V241" s="26">
        <f t="shared" si="31"/>
        <v>385.55346129831861</v>
      </c>
      <c r="X241" s="36">
        <f>Y240*(1+ H241%+K241)</f>
        <v>194.17745891369481</v>
      </c>
      <c r="Y241" s="37">
        <f t="shared" si="29"/>
        <v>192.77673064915916</v>
      </c>
      <c r="Z241" s="36">
        <f>AA240*(1 + I241% + M241%)</f>
        <v>191.37600238462349</v>
      </c>
      <c r="AA241" s="37">
        <f t="shared" si="32"/>
        <v>192.77673064915916</v>
      </c>
      <c r="AB241" s="40">
        <f t="shared" si="30"/>
        <v>385.55346129831833</v>
      </c>
      <c r="AE241" s="2">
        <f>100*C241/C$65</f>
        <v>182.75041846533344</v>
      </c>
      <c r="AF241" s="2">
        <f>100*E241/E$65 + AF240*F240%*(B241-B240)/360</f>
        <v>157.52036916366657</v>
      </c>
    </row>
    <row r="242" spans="2:32">
      <c r="B242" s="13">
        <v>40086</v>
      </c>
      <c r="C242" s="14">
        <v>219.75</v>
      </c>
      <c r="D242" s="14"/>
      <c r="E242" s="15">
        <v>1188.7</v>
      </c>
      <c r="F242" s="14">
        <v>0.24562999999999999</v>
      </c>
      <c r="H242" s="17">
        <f t="shared" si="33"/>
        <v>5.9342460470497516</v>
      </c>
      <c r="I242" s="17">
        <f t="shared" si="34"/>
        <v>-4.5144188288215981</v>
      </c>
      <c r="K242" s="26">
        <v>0</v>
      </c>
      <c r="L242" s="29">
        <f t="shared" si="35"/>
        <v>2.1562499999999998E-2</v>
      </c>
      <c r="M242" s="29">
        <f t="shared" si="39"/>
        <v>-4.4938297503815612</v>
      </c>
      <c r="N242" s="2"/>
      <c r="O242" s="26">
        <f t="shared" si="36"/>
        <v>5.9342460470497516</v>
      </c>
      <c r="P242" s="26">
        <f>I242+M242</f>
        <v>-9.0082485792031584</v>
      </c>
      <c r="R242" s="19">
        <f t="shared" si="37"/>
        <v>0.5</v>
      </c>
      <c r="S242" s="19">
        <f t="shared" si="38"/>
        <v>0.5</v>
      </c>
      <c r="T242" s="21"/>
      <c r="U242" s="26">
        <f>SUMPRODUCT(R241:S241, O242:P242)</f>
        <v>-1.5370012660767034</v>
      </c>
      <c r="V242" s="26">
        <f t="shared" si="31"/>
        <v>379.62749971676089</v>
      </c>
      <c r="X242" s="36">
        <f>Y241*(1+ H242%+K242)</f>
        <v>204.21657616733864</v>
      </c>
      <c r="Y242" s="37">
        <f t="shared" si="29"/>
        <v>189.81374985838031</v>
      </c>
      <c r="Z242" s="36">
        <f>AA241*(1 + I242% + M242%)</f>
        <v>175.41092354942197</v>
      </c>
      <c r="AA242" s="37">
        <f t="shared" si="32"/>
        <v>189.81374985838031</v>
      </c>
      <c r="AB242" s="40">
        <f t="shared" si="30"/>
        <v>379.62749971676061</v>
      </c>
      <c r="AE242" s="2">
        <f>100*C242/C$65</f>
        <v>193.59527794907936</v>
      </c>
      <c r="AF242" s="2">
        <f>100*E242/E$65 + AF241*F241%*(B242-B241)/360</f>
        <v>150.40714686027769</v>
      </c>
    </row>
    <row r="243" spans="2:32">
      <c r="B243" s="13">
        <v>40116</v>
      </c>
      <c r="C243" s="14">
        <v>206.81</v>
      </c>
      <c r="D243" s="14"/>
      <c r="E243" s="15">
        <v>1200.5999999999999</v>
      </c>
      <c r="F243" s="14">
        <v>0.24349999999999999</v>
      </c>
      <c r="H243" s="17">
        <f t="shared" si="33"/>
        <v>-5.8885096700796336</v>
      </c>
      <c r="I243" s="17">
        <f t="shared" si="34"/>
        <v>1.0010936316984909</v>
      </c>
      <c r="K243" s="26">
        <v>0</v>
      </c>
      <c r="L243" s="29">
        <f t="shared" si="35"/>
        <v>2.0469166666666667E-2</v>
      </c>
      <c r="M243" s="29">
        <f t="shared" si="39"/>
        <v>1.0217677138891323</v>
      </c>
      <c r="N243" s="2"/>
      <c r="O243" s="26">
        <f t="shared" si="36"/>
        <v>-5.8885096700796336</v>
      </c>
      <c r="P243" s="26">
        <f>I243+M243</f>
        <v>2.0228613455876232</v>
      </c>
      <c r="R243" s="19">
        <f t="shared" si="37"/>
        <v>0.5</v>
      </c>
      <c r="S243" s="19">
        <f t="shared" si="38"/>
        <v>0.5</v>
      </c>
      <c r="T243" s="21"/>
      <c r="U243" s="26">
        <f>SUMPRODUCT(R242:S242, O243:P243)</f>
        <v>-1.9328241622460052</v>
      </c>
      <c r="V243" s="26">
        <f t="shared" si="31"/>
        <v>372.28996767570493</v>
      </c>
      <c r="X243" s="36">
        <f>Y242*(1+ H243%+K243)</f>
        <v>178.6365488428288</v>
      </c>
      <c r="Y243" s="37">
        <f t="shared" si="29"/>
        <v>186.14498383785235</v>
      </c>
      <c r="Z243" s="36">
        <f>AA242*(1 + I243% + M243%)</f>
        <v>193.65341883287587</v>
      </c>
      <c r="AA243" s="37">
        <f t="shared" si="32"/>
        <v>186.14498383785235</v>
      </c>
      <c r="AB243" s="40">
        <f t="shared" si="30"/>
        <v>372.2899676757047</v>
      </c>
      <c r="AE243" s="2">
        <f>100*C243/C$65</f>
        <v>182.19540128623029</v>
      </c>
      <c r="AF243" s="2">
        <f>100*E243/E$65 + AF242*F242%*(B243-B242)/360</f>
        <v>151.90934496433218</v>
      </c>
    </row>
    <row r="244" spans="2:32">
      <c r="B244" s="13">
        <v>40147</v>
      </c>
      <c r="C244" s="14">
        <v>204.75</v>
      </c>
      <c r="D244" s="14"/>
      <c r="E244" s="15">
        <v>1167.4000000000001</v>
      </c>
      <c r="F244" s="14">
        <v>0.23530999999999999</v>
      </c>
      <c r="H244" s="17">
        <f t="shared" si="33"/>
        <v>-0.99608336153957922</v>
      </c>
      <c r="I244" s="17">
        <f t="shared" si="34"/>
        <v>-2.7652840246543242</v>
      </c>
      <c r="K244" s="26">
        <v>0</v>
      </c>
      <c r="L244" s="29">
        <f t="shared" si="35"/>
        <v>2.0291666666666666E-2</v>
      </c>
      <c r="M244" s="29">
        <f t="shared" si="39"/>
        <v>-2.7455534802043324</v>
      </c>
      <c r="N244" s="2"/>
      <c r="O244" s="26">
        <f t="shared" si="36"/>
        <v>-0.99608336153957922</v>
      </c>
      <c r="P244" s="26">
        <f>I244+M244</f>
        <v>-5.5108375048586566</v>
      </c>
      <c r="R244" s="19">
        <f t="shared" si="37"/>
        <v>0.5</v>
      </c>
      <c r="S244" s="19">
        <f t="shared" si="38"/>
        <v>0.5</v>
      </c>
      <c r="T244" s="21"/>
      <c r="U244" s="26">
        <f>SUMPRODUCT(R243:S243, O244:P244)</f>
        <v>-3.2534604331991179</v>
      </c>
      <c r="V244" s="26">
        <f t="shared" si="31"/>
        <v>360.17766088060608</v>
      </c>
      <c r="X244" s="36">
        <f>Y243*(1+ H244%+K244)</f>
        <v>184.29082462550298</v>
      </c>
      <c r="Y244" s="37">
        <f t="shared" si="29"/>
        <v>180.08883044030296</v>
      </c>
      <c r="Z244" s="36">
        <f>AA243*(1 + I244% + M244%)</f>
        <v>175.88683625510291</v>
      </c>
      <c r="AA244" s="37">
        <f t="shared" si="32"/>
        <v>180.08883044030296</v>
      </c>
      <c r="AB244" s="40">
        <f t="shared" si="30"/>
        <v>360.17766088060591</v>
      </c>
      <c r="AE244" s="2">
        <f>100*C244/C$65</f>
        <v>180.38058320852787</v>
      </c>
      <c r="AF244" s="2">
        <f>100*E244/E$65 + AF243*F243%*(B244-B243)/360</f>
        <v>147.7105368128228</v>
      </c>
    </row>
    <row r="245" spans="2:32">
      <c r="B245" s="13">
        <v>40177</v>
      </c>
      <c r="C245" s="14">
        <v>221.86</v>
      </c>
      <c r="D245" s="14"/>
      <c r="E245" s="15">
        <v>1170.9000000000001</v>
      </c>
      <c r="F245" s="14">
        <v>0.23094000000000001</v>
      </c>
      <c r="H245" s="17">
        <f t="shared" si="33"/>
        <v>8.3565323565323535</v>
      </c>
      <c r="I245" s="17">
        <f t="shared" si="34"/>
        <v>0.29981154702758417</v>
      </c>
      <c r="K245" s="26">
        <v>0</v>
      </c>
      <c r="L245" s="29">
        <f t="shared" si="35"/>
        <v>1.9609166666666667E-2</v>
      </c>
      <c r="M245" s="29">
        <f t="shared" si="39"/>
        <v>0.31947950424018323</v>
      </c>
      <c r="N245" s="2"/>
      <c r="O245" s="26">
        <f t="shared" si="36"/>
        <v>8.3565323565323535</v>
      </c>
      <c r="P245" s="26">
        <f>I245+M245</f>
        <v>0.6192910512677674</v>
      </c>
      <c r="R245" s="19">
        <f t="shared" si="37"/>
        <v>0.5</v>
      </c>
      <c r="S245" s="19">
        <f t="shared" si="38"/>
        <v>0.5</v>
      </c>
      <c r="T245" s="21"/>
      <c r="U245" s="26">
        <f>SUMPRODUCT(R244:S244, O245:P245)</f>
        <v>4.4879117039000604</v>
      </c>
      <c r="V245" s="26">
        <f t="shared" si="31"/>
        <v>376.34211627810026</v>
      </c>
      <c r="X245" s="36">
        <f>Y244*(1+ H245%+K245)</f>
        <v>195.13801182654757</v>
      </c>
      <c r="Y245" s="37">
        <f t="shared" si="29"/>
        <v>188.17105813905005</v>
      </c>
      <c r="Z245" s="36">
        <f>AA244*(1 + I245% + M245%)</f>
        <v>181.20410445155252</v>
      </c>
      <c r="AA245" s="37">
        <f t="shared" si="32"/>
        <v>188.17105813905005</v>
      </c>
      <c r="AB245" s="40">
        <f t="shared" si="30"/>
        <v>376.34211627810009</v>
      </c>
      <c r="AE245" s="2">
        <f>100*C245/C$65</f>
        <v>195.45414500925028</v>
      </c>
      <c r="AF245" s="2">
        <f>100*E245/E$65 + AF244*F244%*(B245-B244)/360</f>
        <v>148.15040693058509</v>
      </c>
    </row>
    <row r="246" spans="2:32">
      <c r="B246" s="13">
        <v>40207</v>
      </c>
      <c r="C246" s="14">
        <v>210.34</v>
      </c>
      <c r="D246" s="14"/>
      <c r="E246" s="15">
        <v>1156.5</v>
      </c>
      <c r="F246" s="14">
        <v>0.22906000000000001</v>
      </c>
      <c r="H246" s="17">
        <f t="shared" si="33"/>
        <v>-5.1924637158568547</v>
      </c>
      <c r="I246" s="17">
        <f t="shared" si="34"/>
        <v>-1.2298232129131503</v>
      </c>
      <c r="K246" s="26">
        <v>0</v>
      </c>
      <c r="L246" s="29">
        <f t="shared" si="35"/>
        <v>1.9245000000000002E-2</v>
      </c>
      <c r="M246" s="29">
        <f t="shared" si="39"/>
        <v>-1.2108148923904882</v>
      </c>
      <c r="N246" s="2"/>
      <c r="O246" s="26">
        <f t="shared" si="36"/>
        <v>-5.1924637158568547</v>
      </c>
      <c r="P246" s="26">
        <f>I246+M246</f>
        <v>-2.4406381053036386</v>
      </c>
      <c r="R246" s="19">
        <f t="shared" si="37"/>
        <v>0.5</v>
      </c>
      <c r="S246" s="19">
        <f t="shared" si="38"/>
        <v>0.5</v>
      </c>
      <c r="T246" s="21"/>
      <c r="U246" s="26">
        <f>SUMPRODUCT(R245:S245, O246:P246)</f>
        <v>-3.8165509105802466</v>
      </c>
      <c r="V246" s="26">
        <f t="shared" si="31"/>
        <v>361.9788278123915</v>
      </c>
      <c r="X246" s="36">
        <f>Y245*(1+ H246%+K246)</f>
        <v>178.40034422143597</v>
      </c>
      <c r="Y246" s="37">
        <f t="shared" si="29"/>
        <v>180.98941390619564</v>
      </c>
      <c r="Z246" s="36">
        <f>AA245*(1 + I246% + M246%)</f>
        <v>183.57848359095533</v>
      </c>
      <c r="AA246" s="37">
        <f t="shared" si="32"/>
        <v>180.98941390619564</v>
      </c>
      <c r="AB246" s="40">
        <f t="shared" si="30"/>
        <v>361.97882781239127</v>
      </c>
      <c r="AE246" s="2">
        <f>100*C246/C$65</f>
        <v>185.30525944850672</v>
      </c>
      <c r="AF246" s="2">
        <f>100*E246/E$65 + AF245*F245%*(B246-B245)/360</f>
        <v>146.32832179249311</v>
      </c>
    </row>
    <row r="247" spans="2:32">
      <c r="B247" s="13">
        <v>40235</v>
      </c>
      <c r="C247" s="14">
        <v>208.36</v>
      </c>
      <c r="D247" s="14"/>
      <c r="E247" s="15">
        <v>1158.4000000000001</v>
      </c>
      <c r="F247" s="14">
        <v>0.22875000000000001</v>
      </c>
      <c r="H247" s="17">
        <f t="shared" si="33"/>
        <v>-0.94133307977559699</v>
      </c>
      <c r="I247" s="17">
        <f t="shared" si="34"/>
        <v>0.16428880242109756</v>
      </c>
      <c r="K247" s="26">
        <v>0</v>
      </c>
      <c r="L247" s="29">
        <f t="shared" si="35"/>
        <v>1.9088333333333336E-2</v>
      </c>
      <c r="M247" s="29">
        <f t="shared" si="39"/>
        <v>0.18340849574867146</v>
      </c>
      <c r="N247" s="2"/>
      <c r="O247" s="26">
        <f t="shared" si="36"/>
        <v>-0.94133307977559699</v>
      </c>
      <c r="P247" s="26">
        <f>I247+M247</f>
        <v>0.34769729816976902</v>
      </c>
      <c r="R247" s="19">
        <f t="shared" si="37"/>
        <v>0.5</v>
      </c>
      <c r="S247" s="19">
        <f t="shared" si="38"/>
        <v>0.5</v>
      </c>
      <c r="T247" s="21"/>
      <c r="U247" s="26">
        <f>SUMPRODUCT(R246:S246, O247:P247)</f>
        <v>-0.29681789080291399</v>
      </c>
      <c r="V247" s="26">
        <f t="shared" si="31"/>
        <v>360.90440989052564</v>
      </c>
      <c r="X247" s="36">
        <f>Y246*(1+ H247%+K247)</f>
        <v>179.28570068220463</v>
      </c>
      <c r="Y247" s="37">
        <f t="shared" si="29"/>
        <v>180.45220494526271</v>
      </c>
      <c r="Z247" s="36">
        <f>AA246*(1 + I247% + M247%)</f>
        <v>181.61870920832078</v>
      </c>
      <c r="AA247" s="37">
        <f t="shared" si="32"/>
        <v>180.45220494526271</v>
      </c>
      <c r="AB247" s="40">
        <f t="shared" si="30"/>
        <v>360.90440989052541</v>
      </c>
      <c r="AE247" s="2">
        <f>100*C247/C$65</f>
        <v>183.56091974275392</v>
      </c>
      <c r="AF247" s="2">
        <f>100*E247/E$65 + AF246*F246%*(B247-B246)/360</f>
        <v>146.56623398151444</v>
      </c>
    </row>
    <row r="248" spans="2:32">
      <c r="B248" s="13">
        <v>40268</v>
      </c>
      <c r="C248" s="14">
        <v>221.58</v>
      </c>
      <c r="D248" s="14"/>
      <c r="E248" s="15">
        <v>1130.8</v>
      </c>
      <c r="F248" s="14">
        <v>0.24862999999999999</v>
      </c>
      <c r="H248" s="17">
        <f t="shared" si="33"/>
        <v>6.3447878671530011</v>
      </c>
      <c r="I248" s="17">
        <f t="shared" si="34"/>
        <v>-2.3825966850828828</v>
      </c>
      <c r="K248" s="26">
        <v>0</v>
      </c>
      <c r="L248" s="29">
        <f t="shared" si="35"/>
        <v>1.90625E-2</v>
      </c>
      <c r="M248" s="29">
        <f t="shared" si="39"/>
        <v>-2.3639883675759643</v>
      </c>
      <c r="N248" s="2"/>
      <c r="O248" s="26">
        <f t="shared" si="36"/>
        <v>6.3447878671530011</v>
      </c>
      <c r="P248" s="26">
        <f>I248+M248</f>
        <v>-4.7465850526588476</v>
      </c>
      <c r="R248" s="19">
        <f t="shared" si="37"/>
        <v>0.5</v>
      </c>
      <c r="S248" s="19">
        <f t="shared" si="38"/>
        <v>0.5</v>
      </c>
      <c r="T248" s="21"/>
      <c r="U248" s="26">
        <f>SUMPRODUCT(R247:S247, O248:P248)</f>
        <v>0.79910140724707679</v>
      </c>
      <c r="V248" s="26">
        <f t="shared" si="31"/>
        <v>363.78840210877763</v>
      </c>
      <c r="X248" s="36">
        <f>Y247*(1+ H248%+K248)</f>
        <v>191.9015145506398</v>
      </c>
      <c r="Y248" s="37">
        <f t="shared" si="29"/>
        <v>181.89420105438867</v>
      </c>
      <c r="Z248" s="36">
        <f>AA247*(1 + I248% + M248%)</f>
        <v>171.88688755813754</v>
      </c>
      <c r="AA248" s="37">
        <f t="shared" si="32"/>
        <v>181.89420105438867</v>
      </c>
      <c r="AB248" s="40">
        <f t="shared" si="30"/>
        <v>363.78840210877735</v>
      </c>
      <c r="AE248" s="2">
        <f>100*C248/C$65</f>
        <v>195.20747070742664</v>
      </c>
      <c r="AF248" s="2">
        <f>100*E248/E$65 + AF247*F247%*(B248-B247)/360</f>
        <v>143.07943645949669</v>
      </c>
    </row>
    <row r="249" spans="2:32">
      <c r="B249" s="13">
        <v>40298</v>
      </c>
      <c r="C249" s="14">
        <v>227.95</v>
      </c>
      <c r="D249" s="14"/>
      <c r="E249" s="15">
        <v>1115.5</v>
      </c>
      <c r="F249" s="14">
        <v>0.28000000000000003</v>
      </c>
      <c r="H249" s="17">
        <f t="shared" si="33"/>
        <v>2.8748081956855298</v>
      </c>
      <c r="I249" s="17">
        <f t="shared" si="34"/>
        <v>-1.3530244074991149</v>
      </c>
      <c r="K249" s="26">
        <v>0</v>
      </c>
      <c r="L249" s="29">
        <f t="shared" si="35"/>
        <v>2.0719166666666667E-2</v>
      </c>
      <c r="M249" s="29">
        <f t="shared" si="39"/>
        <v>-1.3325855762144845</v>
      </c>
      <c r="N249" s="2"/>
      <c r="O249" s="26">
        <f t="shared" si="36"/>
        <v>2.8748081956855298</v>
      </c>
      <c r="P249" s="26">
        <f>I249+M249</f>
        <v>-2.6856099837135994</v>
      </c>
      <c r="R249" s="19">
        <f t="shared" si="37"/>
        <v>0.5</v>
      </c>
      <c r="S249" s="19">
        <f t="shared" si="38"/>
        <v>0.5</v>
      </c>
      <c r="T249" s="21"/>
      <c r="U249" s="26">
        <f>SUMPRODUCT(R248:S248, O249:P249)</f>
        <v>9.4599105985965215E-2</v>
      </c>
      <c r="V249" s="26">
        <f t="shared" si="31"/>
        <v>364.13254268485321</v>
      </c>
      <c r="X249" s="36">
        <f>Y248*(1+ H249%+K249)</f>
        <v>187.12331045377695</v>
      </c>
      <c r="Y249" s="37">
        <f t="shared" si="29"/>
        <v>182.06627134242643</v>
      </c>
      <c r="Z249" s="36">
        <f>AA248*(1 + I249% + M249%)</f>
        <v>177.00923223107591</v>
      </c>
      <c r="AA249" s="37">
        <f t="shared" si="32"/>
        <v>182.06627134242643</v>
      </c>
      <c r="AB249" s="40">
        <f t="shared" si="30"/>
        <v>364.13254268485287</v>
      </c>
      <c r="AE249" s="2">
        <f>100*C249/C$65</f>
        <v>200.81931107391418</v>
      </c>
      <c r="AF249" s="2">
        <f>100*E249/E$65 + AF248*F248%*(B249-B248)/360</f>
        <v>141.14286434824672</v>
      </c>
    </row>
    <row r="250" spans="2:32">
      <c r="B250" s="13">
        <v>40329</v>
      </c>
      <c r="C250" s="14">
        <v>214.34</v>
      </c>
      <c r="D250" s="14"/>
      <c r="E250" s="15">
        <v>1200.2</v>
      </c>
      <c r="F250" s="14">
        <v>0.35125000000000001</v>
      </c>
      <c r="H250" s="17">
        <f t="shared" si="33"/>
        <v>-5.9706075893836257</v>
      </c>
      <c r="I250" s="17">
        <f t="shared" si="34"/>
        <v>7.593007619901404</v>
      </c>
      <c r="K250" s="26">
        <v>0</v>
      </c>
      <c r="L250" s="29">
        <f t="shared" si="35"/>
        <v>2.3333333333333334E-2</v>
      </c>
      <c r="M250" s="29">
        <f t="shared" si="39"/>
        <v>7.6181126550127098</v>
      </c>
      <c r="N250" s="2"/>
      <c r="O250" s="26">
        <f t="shared" si="36"/>
        <v>-5.9706075893836257</v>
      </c>
      <c r="P250" s="26">
        <f>I250+M250</f>
        <v>15.211120274914114</v>
      </c>
      <c r="R250" s="19">
        <f t="shared" si="37"/>
        <v>0.5</v>
      </c>
      <c r="S250" s="19">
        <f t="shared" si="38"/>
        <v>0.5</v>
      </c>
      <c r="T250" s="21"/>
      <c r="U250" s="26">
        <f>SUMPRODUCT(R249:S249, O250:P250)</f>
        <v>4.6202563427652441</v>
      </c>
      <c r="V250" s="26">
        <f t="shared" si="31"/>
        <v>380.95639958432247</v>
      </c>
      <c r="X250" s="36">
        <f>Y249*(1+ H250%+K250)</f>
        <v>171.19580872794774</v>
      </c>
      <c r="Y250" s="37">
        <f t="shared" si="29"/>
        <v>190.47819979216106</v>
      </c>
      <c r="Z250" s="36">
        <f>AA249*(1 + I250% + M250%)</f>
        <v>209.76059085637439</v>
      </c>
      <c r="AA250" s="37">
        <f t="shared" si="32"/>
        <v>190.47819979216106</v>
      </c>
      <c r="AB250" s="40">
        <f t="shared" si="30"/>
        <v>380.95639958432213</v>
      </c>
      <c r="AE250" s="2">
        <f>100*C250/C$65</f>
        <v>188.82917804598713</v>
      </c>
      <c r="AF250" s="2">
        <f>100*E250/E$65 + AF249*F249%*(B250-B249)/360</f>
        <v>151.86198810209572</v>
      </c>
    </row>
    <row r="251" spans="2:32">
      <c r="B251" s="13">
        <v>40359</v>
      </c>
      <c r="C251" s="14">
        <v>220.85</v>
      </c>
      <c r="D251" s="14"/>
      <c r="E251" s="15">
        <v>1210.3</v>
      </c>
      <c r="F251" s="14">
        <v>0.34844000000000003</v>
      </c>
      <c r="H251" s="17">
        <f t="shared" si="33"/>
        <v>3.0372305682560441</v>
      </c>
      <c r="I251" s="17">
        <f t="shared" si="34"/>
        <v>0.84152641226462599</v>
      </c>
      <c r="K251" s="26">
        <v>0</v>
      </c>
      <c r="L251" s="29">
        <f t="shared" si="35"/>
        <v>2.9270833333333333E-2</v>
      </c>
      <c r="M251" s="29">
        <f t="shared" si="39"/>
        <v>0.87104356739153843</v>
      </c>
      <c r="N251" s="2"/>
      <c r="O251" s="26">
        <f t="shared" si="36"/>
        <v>3.0372305682560441</v>
      </c>
      <c r="P251" s="26">
        <f>I251+M251</f>
        <v>1.7125699796561644</v>
      </c>
      <c r="R251" s="19">
        <f t="shared" si="37"/>
        <v>0.5</v>
      </c>
      <c r="S251" s="19">
        <f t="shared" si="38"/>
        <v>0.5</v>
      </c>
      <c r="T251" s="21"/>
      <c r="U251" s="26">
        <f>SUMPRODUCT(R250:S250, O251:P251)</f>
        <v>2.3749002739561043</v>
      </c>
      <c r="V251" s="26">
        <f t="shared" si="31"/>
        <v>390.00373416170385</v>
      </c>
      <c r="X251" s="36">
        <f>Y250*(1+ H251%+K251)</f>
        <v>196.2634619021124</v>
      </c>
      <c r="Y251" s="37">
        <f t="shared" si="29"/>
        <v>195.00186708085175</v>
      </c>
      <c r="Z251" s="36">
        <f>AA250*(1 + I251% + M251%)</f>
        <v>193.74027225959111</v>
      </c>
      <c r="AA251" s="37">
        <f t="shared" si="32"/>
        <v>195.00186708085175</v>
      </c>
      <c r="AB251" s="40">
        <f t="shared" si="30"/>
        <v>390.00373416170351</v>
      </c>
      <c r="AE251" s="2">
        <f>100*C251/C$65</f>
        <v>194.56435556338647</v>
      </c>
      <c r="AF251" s="2">
        <f>100*E251/E$65 + AF250*F250%*(B251-B250)/360</f>
        <v>153.15008061794765</v>
      </c>
    </row>
    <row r="252" spans="2:32">
      <c r="B252" s="13">
        <v>40389</v>
      </c>
      <c r="C252" s="14">
        <v>229.25</v>
      </c>
      <c r="D252" s="14"/>
      <c r="E252" s="15">
        <v>1187.2</v>
      </c>
      <c r="F252" s="14">
        <v>0.30499999999999999</v>
      </c>
      <c r="H252" s="17">
        <f t="shared" si="33"/>
        <v>3.8034865293185449</v>
      </c>
      <c r="I252" s="17">
        <f t="shared" si="34"/>
        <v>-1.9086176980913749</v>
      </c>
      <c r="K252" s="26">
        <v>0</v>
      </c>
      <c r="L252" s="29">
        <f t="shared" si="35"/>
        <v>2.9036666666666669E-2</v>
      </c>
      <c r="M252" s="29">
        <f t="shared" si="39"/>
        <v>-1.8801352303836394</v>
      </c>
      <c r="N252" s="2"/>
      <c r="O252" s="26">
        <f t="shared" si="36"/>
        <v>3.8034865293185449</v>
      </c>
      <c r="P252" s="26">
        <f>I252+M252</f>
        <v>-3.7887529284750143</v>
      </c>
      <c r="R252" s="19">
        <f t="shared" si="37"/>
        <v>0.5</v>
      </c>
      <c r="S252" s="19">
        <f t="shared" si="38"/>
        <v>0.5</v>
      </c>
      <c r="T252" s="21"/>
      <c r="U252" s="26">
        <f>SUMPRODUCT(R251:S251, O252:P252)</f>
        <v>7.366800421765296E-3</v>
      </c>
      <c r="V252" s="26">
        <f t="shared" si="31"/>
        <v>390.032464958437</v>
      </c>
      <c r="X252" s="36">
        <f>Y251*(1+ H252%+K252)</f>
        <v>202.41873682719159</v>
      </c>
      <c r="Y252" s="37">
        <f t="shared" si="29"/>
        <v>195.01623247921833</v>
      </c>
      <c r="Z252" s="36">
        <f>AA251*(1 + I252% + M252%)</f>
        <v>187.61372813124504</v>
      </c>
      <c r="AA252" s="37">
        <f t="shared" si="32"/>
        <v>195.01623247921833</v>
      </c>
      <c r="AB252" s="40">
        <f t="shared" si="30"/>
        <v>390.03246495843666</v>
      </c>
      <c r="AE252" s="2">
        <f>100*C252/C$65</f>
        <v>201.9645846180953</v>
      </c>
      <c r="AF252" s="2">
        <f>100*E252/E$65 + AF251*F251%*(B252-B251)/360</f>
        <v>150.22789788840245</v>
      </c>
    </row>
    <row r="253" spans="2:32">
      <c r="B253" s="13">
        <v>40421</v>
      </c>
      <c r="C253" s="14">
        <v>226.81</v>
      </c>
      <c r="D253" s="14"/>
      <c r="E253" s="15">
        <v>1189.0999999999999</v>
      </c>
      <c r="F253" s="14">
        <v>0.25780999999999998</v>
      </c>
      <c r="H253" s="17">
        <f t="shared" si="33"/>
        <v>-1.0643402399127533</v>
      </c>
      <c r="I253" s="17">
        <f t="shared" si="34"/>
        <v>0.16004043126682799</v>
      </c>
      <c r="K253" s="26">
        <v>0</v>
      </c>
      <c r="L253" s="29">
        <f t="shared" si="35"/>
        <v>2.5416666666666667E-2</v>
      </c>
      <c r="M253" s="29">
        <f t="shared" si="39"/>
        <v>0.18549777487644192</v>
      </c>
      <c r="N253" s="2"/>
      <c r="O253" s="26">
        <f t="shared" si="36"/>
        <v>-1.0643402399127533</v>
      </c>
      <c r="P253" s="26">
        <f>I253+M253</f>
        <v>0.34553820614326991</v>
      </c>
      <c r="R253" s="19">
        <f t="shared" si="37"/>
        <v>0.5</v>
      </c>
      <c r="S253" s="19">
        <f t="shared" si="38"/>
        <v>0.5</v>
      </c>
      <c r="T253" s="21"/>
      <c r="U253" s="26">
        <f>SUMPRODUCT(R252:S252, O253:P253)</f>
        <v>-0.35940101688474169</v>
      </c>
      <c r="V253" s="26">
        <f t="shared" si="31"/>
        <v>388.63068431319573</v>
      </c>
      <c r="X253" s="36">
        <f>Y252*(1+ H253%+K253)</f>
        <v>192.9405962425802</v>
      </c>
      <c r="Y253" s="37">
        <f t="shared" si="29"/>
        <v>194.31534215659769</v>
      </c>
      <c r="Z253" s="36">
        <f>AA252*(1 + I253% + M253%)</f>
        <v>195.69008807061522</v>
      </c>
      <c r="AA253" s="37">
        <f t="shared" si="32"/>
        <v>194.31534215659769</v>
      </c>
      <c r="AB253" s="40">
        <f t="shared" si="30"/>
        <v>388.63068431319539</v>
      </c>
      <c r="AE253" s="2">
        <f>100*C253/C$65</f>
        <v>199.81499427363227</v>
      </c>
      <c r="AF253" s="2">
        <f>100*E253/E$65 + AF252*F252%*(B253-B252)/360</f>
        <v>150.46451086850868</v>
      </c>
    </row>
    <row r="254" spans="2:32">
      <c r="B254" s="13">
        <v>40451</v>
      </c>
      <c r="C254" s="14">
        <v>242.95</v>
      </c>
      <c r="D254" s="14"/>
      <c r="E254" s="15">
        <v>1142</v>
      </c>
      <c r="F254" s="14">
        <v>0.25624999999999998</v>
      </c>
      <c r="H254" s="17">
        <f t="shared" si="33"/>
        <v>7.1160883558925914</v>
      </c>
      <c r="I254" s="17">
        <f t="shared" si="34"/>
        <v>-3.9609788915986766</v>
      </c>
      <c r="K254" s="26">
        <v>0</v>
      </c>
      <c r="L254" s="29">
        <f t="shared" si="35"/>
        <v>2.1484166666666665E-2</v>
      </c>
      <c r="M254" s="29">
        <f t="shared" si="39"/>
        <v>-3.9403457082387017</v>
      </c>
      <c r="N254" s="2"/>
      <c r="O254" s="26">
        <f t="shared" si="36"/>
        <v>7.1160883558925914</v>
      </c>
      <c r="P254" s="26">
        <f>I254+M254</f>
        <v>-7.9013245998373787</v>
      </c>
      <c r="R254" s="19">
        <f t="shared" si="37"/>
        <v>0.5</v>
      </c>
      <c r="S254" s="19">
        <f t="shared" si="38"/>
        <v>0.5</v>
      </c>
      <c r="T254" s="21"/>
      <c r="U254" s="26">
        <f>SUMPRODUCT(R253:S253, O254:P254)</f>
        <v>-0.39261812197239365</v>
      </c>
      <c r="V254" s="26">
        <f t="shared" si="31"/>
        <v>387.10484981903676</v>
      </c>
      <c r="X254" s="36">
        <f>Y253*(1+ H254%+K254)</f>
        <v>208.1429935935162</v>
      </c>
      <c r="Y254" s="37">
        <f t="shared" si="29"/>
        <v>193.55242490951824</v>
      </c>
      <c r="Z254" s="36">
        <f>AA253*(1 + I254% + M254%)</f>
        <v>178.96185622552028</v>
      </c>
      <c r="AA254" s="37">
        <f t="shared" si="32"/>
        <v>193.55242490951824</v>
      </c>
      <c r="AB254" s="40">
        <f t="shared" si="30"/>
        <v>387.10484981903647</v>
      </c>
      <c r="AE254" s="2">
        <f>100*C254/C$65</f>
        <v>214.03400581446567</v>
      </c>
      <c r="AF254" s="2">
        <f>100*E254/E$65 + AF253*F253%*(B254-B253)/360</f>
        <v>144.49785419303174</v>
      </c>
    </row>
    <row r="255" spans="2:32">
      <c r="B255" s="13">
        <v>40480</v>
      </c>
      <c r="C255" s="14">
        <v>242.98</v>
      </c>
      <c r="D255" s="14"/>
      <c r="E255" s="15">
        <v>1126.5999999999999</v>
      </c>
      <c r="F255" s="14">
        <v>0.25374999999999998</v>
      </c>
      <c r="H255" s="17">
        <f t="shared" si="33"/>
        <v>1.2348219798319349E-2</v>
      </c>
      <c r="I255" s="17">
        <f t="shared" si="34"/>
        <v>-1.348511383537665</v>
      </c>
      <c r="K255" s="26">
        <v>0</v>
      </c>
      <c r="L255" s="29">
        <f t="shared" si="35"/>
        <v>2.1354166666666664E-2</v>
      </c>
      <c r="M255" s="29">
        <f t="shared" si="39"/>
        <v>-1.3274451802393616</v>
      </c>
      <c r="N255" s="2"/>
      <c r="O255" s="26">
        <f t="shared" si="36"/>
        <v>1.2348219798319349E-2</v>
      </c>
      <c r="P255" s="26">
        <f>I255+M255</f>
        <v>-2.6759565637770266</v>
      </c>
      <c r="R255" s="19">
        <f t="shared" si="37"/>
        <v>0.5</v>
      </c>
      <c r="S255" s="19">
        <f t="shared" si="38"/>
        <v>0.5</v>
      </c>
      <c r="T255" s="21"/>
      <c r="U255" s="26">
        <f>SUMPRODUCT(R254:S254, O255:P255)</f>
        <v>-1.3318041719893536</v>
      </c>
      <c r="V255" s="26">
        <f t="shared" si="31"/>
        <v>381.9493712791737</v>
      </c>
      <c r="X255" s="36">
        <f>Y254*(1+ H255%+K255)</f>
        <v>193.57632518837104</v>
      </c>
      <c r="Y255" s="37">
        <f t="shared" si="29"/>
        <v>190.97468563958671</v>
      </c>
      <c r="Z255" s="36">
        <f>AA254*(1 + I255% + M255%)</f>
        <v>188.37304609080238</v>
      </c>
      <c r="AA255" s="37">
        <f t="shared" si="32"/>
        <v>190.97468563958671</v>
      </c>
      <c r="AB255" s="40">
        <f t="shared" si="30"/>
        <v>381.94937127917342</v>
      </c>
      <c r="AE255" s="2">
        <f>100*C255/C$65</f>
        <v>214.06043520394678</v>
      </c>
      <c r="AF255" s="2">
        <f>100*E255/E$65 + AF254*F254%*(B255-B254)/360</f>
        <v>142.54722182325628</v>
      </c>
    </row>
    <row r="256" spans="2:32">
      <c r="B256" s="13">
        <v>40512</v>
      </c>
      <c r="C256" s="14">
        <v>249.64</v>
      </c>
      <c r="D256" s="14"/>
      <c r="E256" s="15">
        <v>1157.3</v>
      </c>
      <c r="F256" s="14">
        <v>0.26062999999999997</v>
      </c>
      <c r="H256" s="17">
        <f t="shared" si="33"/>
        <v>2.7409663346777524</v>
      </c>
      <c r="I256" s="17">
        <f t="shared" si="34"/>
        <v>2.7250133143972954</v>
      </c>
      <c r="K256" s="26">
        <v>0</v>
      </c>
      <c r="L256" s="29">
        <f t="shared" si="35"/>
        <v>2.1145833333333332E-2</v>
      </c>
      <c r="M256" s="29">
        <f t="shared" si="39"/>
        <v>2.7467353745043832</v>
      </c>
      <c r="N256" s="2"/>
      <c r="O256" s="26">
        <f t="shared" si="36"/>
        <v>2.7409663346777524</v>
      </c>
      <c r="P256" s="26">
        <f>I256+M256</f>
        <v>5.4717486889016786</v>
      </c>
      <c r="R256" s="19">
        <f t="shared" si="37"/>
        <v>0.5</v>
      </c>
      <c r="S256" s="19">
        <f t="shared" si="38"/>
        <v>0.5</v>
      </c>
      <c r="T256" s="21"/>
      <c r="U256" s="26">
        <f>SUMPRODUCT(R255:S255, O256:P256)</f>
        <v>4.1063575117897155</v>
      </c>
      <c r="V256" s="26">
        <f t="shared" si="31"/>
        <v>397.63357797792963</v>
      </c>
      <c r="X256" s="36">
        <f>Y255*(1+ H256%+K256)</f>
        <v>196.20923748072445</v>
      </c>
      <c r="Y256" s="37">
        <f t="shared" si="29"/>
        <v>198.81678898896467</v>
      </c>
      <c r="Z256" s="36">
        <f>AA255*(1 + I256% + M256%)</f>
        <v>201.42434049720489</v>
      </c>
      <c r="AA256" s="37">
        <f t="shared" si="32"/>
        <v>198.81678898896467</v>
      </c>
      <c r="AB256" s="40">
        <f t="shared" si="30"/>
        <v>397.63357797792935</v>
      </c>
      <c r="AE256" s="2">
        <f>100*C256/C$65</f>
        <v>219.92775966875163</v>
      </c>
      <c r="AF256" s="2">
        <f>100*E256/E$65 + AF255*F255%*(B256-B255)/360</f>
        <v>146.43316433552155</v>
      </c>
    </row>
    <row r="257" spans="2:32">
      <c r="B257" s="13">
        <v>40542</v>
      </c>
      <c r="C257" s="14">
        <v>271.19</v>
      </c>
      <c r="D257" s="14"/>
      <c r="E257" s="15">
        <v>1146.0999999999999</v>
      </c>
      <c r="F257" s="14">
        <v>0.26062999999999997</v>
      </c>
      <c r="H257" s="17">
        <f t="shared" si="33"/>
        <v>8.6324307002083156</v>
      </c>
      <c r="I257" s="17">
        <f t="shared" si="34"/>
        <v>-0.96776980903828802</v>
      </c>
      <c r="K257" s="26">
        <v>0</v>
      </c>
      <c r="L257" s="29">
        <f t="shared" si="35"/>
        <v>2.1719166666666664E-2</v>
      </c>
      <c r="M257" s="29">
        <f t="shared" si="39"/>
        <v>-0.94626083390939586</v>
      </c>
      <c r="N257" s="2"/>
      <c r="O257" s="26">
        <f t="shared" si="36"/>
        <v>8.6324307002083156</v>
      </c>
      <c r="P257" s="26">
        <f>I257+M257</f>
        <v>-1.9140306429476839</v>
      </c>
      <c r="R257" s="19">
        <f t="shared" si="37"/>
        <v>0.5</v>
      </c>
      <c r="S257" s="19">
        <f t="shared" si="38"/>
        <v>0.5</v>
      </c>
      <c r="T257" s="21"/>
      <c r="U257" s="26">
        <f>SUMPRODUCT(R256:S256, O257:P257)</f>
        <v>3.3592000286303159</v>
      </c>
      <c r="V257" s="26">
        <f t="shared" si="31"/>
        <v>410.99088524320797</v>
      </c>
      <c r="X257" s="36">
        <f>Y256*(1+ H257%+K257)</f>
        <v>215.97951051881645</v>
      </c>
      <c r="Y257" s="37">
        <f t="shared" si="29"/>
        <v>205.49544262160384</v>
      </c>
      <c r="Z257" s="36">
        <f>AA256*(1 + I257% + M257%)</f>
        <v>195.01137472439126</v>
      </c>
      <c r="AA257" s="37">
        <f t="shared" si="32"/>
        <v>205.49544262160384</v>
      </c>
      <c r="AB257" s="40">
        <f t="shared" si="30"/>
        <v>410.99088524320769</v>
      </c>
      <c r="AE257" s="2">
        <f>100*C257/C$65</f>
        <v>238.91287111267729</v>
      </c>
      <c r="AF257" s="2">
        <f>100*E257/E$65 + AF256*F256%*(B257-B256)/360</f>
        <v>145.01599128629371</v>
      </c>
    </row>
    <row r="258" spans="2:32">
      <c r="B258" s="13">
        <v>40574</v>
      </c>
      <c r="C258" s="14">
        <v>273.12</v>
      </c>
      <c r="D258" s="14"/>
      <c r="E258" s="15">
        <v>1114.3</v>
      </c>
      <c r="F258" s="14">
        <v>0.26</v>
      </c>
      <c r="H258" s="17">
        <f t="shared" si="33"/>
        <v>0.71167815922417166</v>
      </c>
      <c r="I258" s="17">
        <f t="shared" si="34"/>
        <v>-2.7746269958991321</v>
      </c>
      <c r="K258" s="26">
        <v>0</v>
      </c>
      <c r="L258" s="29">
        <f t="shared" si="35"/>
        <v>2.1719166666666664E-2</v>
      </c>
      <c r="M258" s="29">
        <f t="shared" si="39"/>
        <v>-2.7535104550940881</v>
      </c>
      <c r="N258" s="2"/>
      <c r="O258" s="26">
        <f t="shared" si="36"/>
        <v>0.71167815922417166</v>
      </c>
      <c r="P258" s="26">
        <f>I258+M258</f>
        <v>-5.5281374509932206</v>
      </c>
      <c r="R258" s="19">
        <f t="shared" si="37"/>
        <v>0.5</v>
      </c>
      <c r="S258" s="19">
        <f t="shared" si="38"/>
        <v>0.5</v>
      </c>
      <c r="T258" s="21"/>
      <c r="U258" s="26">
        <f>SUMPRODUCT(R257:S257, O258:P258)</f>
        <v>-2.4082296458845245</v>
      </c>
      <c r="V258" s="26">
        <f t="shared" si="31"/>
        <v>401.09328090289779</v>
      </c>
      <c r="X258" s="36">
        <f>Y257*(1+ H258%+K258)</f>
        <v>206.95790880494283</v>
      </c>
      <c r="Y258" s="37">
        <f t="shared" ref="Y258:Y321" si="40">AB258*R258</f>
        <v>200.54664045144875</v>
      </c>
      <c r="Z258" s="36">
        <f>AA257*(1 + I258% + M258%)</f>
        <v>194.13537209795467</v>
      </c>
      <c r="AA258" s="37">
        <f t="shared" si="32"/>
        <v>200.54664045144875</v>
      </c>
      <c r="AB258" s="40">
        <f t="shared" ref="AB258:AB321" si="41">X258+Z258</f>
        <v>401.0932809028975</v>
      </c>
      <c r="AE258" s="2">
        <f>100*C258/C$65</f>
        <v>240.61316183596159</v>
      </c>
      <c r="AF258" s="2">
        <f>100*E258/E$65 + AF257*F257%*(B258-B257)/360</f>
        <v>140.99501284062461</v>
      </c>
    </row>
    <row r="259" spans="2:32">
      <c r="B259" s="13">
        <v>40602</v>
      </c>
      <c r="C259" s="14">
        <v>256.36</v>
      </c>
      <c r="D259" s="14"/>
      <c r="E259" s="15">
        <v>1127.9000000000001</v>
      </c>
      <c r="F259" s="14">
        <v>0.26100000000000001</v>
      </c>
      <c r="H259" s="17">
        <f t="shared" si="33"/>
        <v>-6.1364967779730435</v>
      </c>
      <c r="I259" s="17">
        <f t="shared" si="34"/>
        <v>1.2204971731131664</v>
      </c>
      <c r="K259" s="26">
        <v>0</v>
      </c>
      <c r="L259" s="29">
        <f t="shared" si="35"/>
        <v>2.1666666666666667E-2</v>
      </c>
      <c r="M259" s="29">
        <f t="shared" si="39"/>
        <v>1.242428280834007</v>
      </c>
      <c r="N259" s="2"/>
      <c r="O259" s="26">
        <f t="shared" si="36"/>
        <v>-6.1364967779730435</v>
      </c>
      <c r="P259" s="26">
        <f>I259+M259</f>
        <v>2.4629254539471734</v>
      </c>
      <c r="R259" s="19">
        <f t="shared" si="37"/>
        <v>0.5</v>
      </c>
      <c r="S259" s="19">
        <f t="shared" si="38"/>
        <v>0.5</v>
      </c>
      <c r="T259" s="21"/>
      <c r="U259" s="26">
        <f>SUMPRODUCT(R258:S258, O259:P259)</f>
        <v>-1.836785662012935</v>
      </c>
      <c r="V259" s="26">
        <f t="shared" ref="V259:V322" si="42">V258*(1+U259%)</f>
        <v>393.72605702797614</v>
      </c>
      <c r="X259" s="36">
        <f>Y258*(1+ H259%+K259)</f>
        <v>188.2401023218124</v>
      </c>
      <c r="Y259" s="37">
        <f t="shared" si="40"/>
        <v>196.8630285139879</v>
      </c>
      <c r="Z259" s="36">
        <f>AA258*(1 + I259% + M259%)</f>
        <v>205.4859547061634</v>
      </c>
      <c r="AA259" s="37">
        <f t="shared" ref="AA259:AA322" si="43">AB259*S259</f>
        <v>196.8630285139879</v>
      </c>
      <c r="AB259" s="40">
        <f t="shared" si="41"/>
        <v>393.7260570279758</v>
      </c>
      <c r="AE259" s="2">
        <f>100*C259/C$65</f>
        <v>225.8479429125187</v>
      </c>
      <c r="AF259" s="2">
        <f>100*E259/E$65 + AF258*F258%*(B259-B258)/360</f>
        <v>142.7103592571402</v>
      </c>
    </row>
    <row r="260" spans="2:32">
      <c r="B260" s="13">
        <v>40633</v>
      </c>
      <c r="C260" s="14">
        <v>278.87</v>
      </c>
      <c r="D260" s="14"/>
      <c r="E260" s="15">
        <v>1107.2</v>
      </c>
      <c r="F260" s="14">
        <v>0.24345</v>
      </c>
      <c r="H260" s="17">
        <f t="shared" si="33"/>
        <v>8.7806210017163266</v>
      </c>
      <c r="I260" s="17">
        <f t="shared" si="34"/>
        <v>-1.8352690841386687</v>
      </c>
      <c r="K260" s="26">
        <v>0</v>
      </c>
      <c r="L260" s="29">
        <f t="shared" si="35"/>
        <v>2.1750000000000002E-2</v>
      </c>
      <c r="M260" s="29">
        <f t="shared" si="39"/>
        <v>-1.8139182551644706</v>
      </c>
      <c r="N260" s="2"/>
      <c r="O260" s="26">
        <f t="shared" si="36"/>
        <v>8.7806210017163266</v>
      </c>
      <c r="P260" s="26">
        <f>I260+M260</f>
        <v>-3.6491873393031393</v>
      </c>
      <c r="R260" s="19">
        <f t="shared" si="37"/>
        <v>0.5</v>
      </c>
      <c r="S260" s="19">
        <f t="shared" si="38"/>
        <v>0.5</v>
      </c>
      <c r="T260" s="21"/>
      <c r="U260" s="26">
        <f>SUMPRODUCT(R259:S259, O260:P260)</f>
        <v>2.5657168312065934</v>
      </c>
      <c r="V260" s="26">
        <f t="shared" si="42"/>
        <v>403.82795274198895</v>
      </c>
      <c r="X260" s="36">
        <f>Y259*(1+ H260%+K260)</f>
        <v>214.14882494030192</v>
      </c>
      <c r="Y260" s="37">
        <f t="shared" si="40"/>
        <v>201.91397637099431</v>
      </c>
      <c r="Z260" s="36">
        <f>AA259*(1 + I260% + M260%)</f>
        <v>189.67912780168672</v>
      </c>
      <c r="AA260" s="37">
        <f t="shared" si="43"/>
        <v>201.91397637099431</v>
      </c>
      <c r="AB260" s="40">
        <f t="shared" si="41"/>
        <v>403.82795274198861</v>
      </c>
      <c r="AE260" s="2">
        <f>100*C260/C$65</f>
        <v>245.67879481983965</v>
      </c>
      <c r="AF260" s="2">
        <f>100*E260/E$65 + AF259*F259%*(B260-B259)/360</f>
        <v>140.0953252601374</v>
      </c>
    </row>
    <row r="261" spans="2:32">
      <c r="B261" s="13">
        <v>40662</v>
      </c>
      <c r="C261" s="14">
        <v>290.39</v>
      </c>
      <c r="D261" s="14"/>
      <c r="E261" s="15">
        <v>1072.3</v>
      </c>
      <c r="F261" s="14">
        <v>0.21024999999999999</v>
      </c>
      <c r="H261" s="17">
        <f t="shared" si="33"/>
        <v>4.1309570767741111</v>
      </c>
      <c r="I261" s="17">
        <f t="shared" si="34"/>
        <v>-3.1520953757225523</v>
      </c>
      <c r="K261" s="26">
        <v>0</v>
      </c>
      <c r="L261" s="29">
        <f t="shared" si="35"/>
        <v>2.02875E-2</v>
      </c>
      <c r="M261" s="29">
        <f t="shared" si="39"/>
        <v>-3.1324473570718991</v>
      </c>
      <c r="N261" s="2"/>
      <c r="O261" s="26">
        <f t="shared" si="36"/>
        <v>4.1309570767741111</v>
      </c>
      <c r="P261" s="26">
        <f>I261+M261</f>
        <v>-6.284542732794451</v>
      </c>
      <c r="R261" s="19">
        <f t="shared" si="37"/>
        <v>0.5</v>
      </c>
      <c r="S261" s="19">
        <f t="shared" si="38"/>
        <v>0.5</v>
      </c>
      <c r="T261" s="21"/>
      <c r="U261" s="26">
        <f>SUMPRODUCT(R260:S260, O261:P261)</f>
        <v>-1.07679282801017</v>
      </c>
      <c r="V261" s="26">
        <f t="shared" si="42"/>
        <v>399.47956230936296</v>
      </c>
      <c r="X261" s="36">
        <f>Y260*(1+ H261%+K261)</f>
        <v>210.2549560668879</v>
      </c>
      <c r="Y261" s="37">
        <f t="shared" si="40"/>
        <v>199.73978115468128</v>
      </c>
      <c r="Z261" s="36">
        <f>AA260*(1 + I261% + M261%)</f>
        <v>189.22460624247466</v>
      </c>
      <c r="AA261" s="37">
        <f t="shared" si="43"/>
        <v>199.73978115468128</v>
      </c>
      <c r="AB261" s="40">
        <f t="shared" si="41"/>
        <v>399.47956230936256</v>
      </c>
      <c r="AE261" s="2">
        <f>100*C261/C$65</f>
        <v>255.82768038058319</v>
      </c>
      <c r="AF261" s="2">
        <f>100*E261/E$65 + AF260*F260%*(B261-B260)/360</f>
        <v>135.67579829014238</v>
      </c>
    </row>
    <row r="262" spans="2:32">
      <c r="B262" s="13">
        <v>40694</v>
      </c>
      <c r="C262" s="14">
        <v>282.76</v>
      </c>
      <c r="D262" s="14"/>
      <c r="E262" s="15">
        <v>1080.5999999999999</v>
      </c>
      <c r="F262" s="14">
        <v>0.19042999999999999</v>
      </c>
      <c r="H262" s="17">
        <f t="shared" si="33"/>
        <v>-2.6275009470023036</v>
      </c>
      <c r="I262" s="17">
        <f t="shared" si="34"/>
        <v>0.77403711647858753</v>
      </c>
      <c r="K262" s="26">
        <v>0</v>
      </c>
      <c r="L262" s="29">
        <f t="shared" si="35"/>
        <v>1.7520833333333333E-2</v>
      </c>
      <c r="M262" s="29">
        <f t="shared" si="39"/>
        <v>0.79169356756503273</v>
      </c>
      <c r="N262" s="2"/>
      <c r="O262" s="26">
        <f t="shared" si="36"/>
        <v>-2.6275009470023036</v>
      </c>
      <c r="P262" s="26">
        <f>I262+M262</f>
        <v>1.5657306840436203</v>
      </c>
      <c r="R262" s="19">
        <f t="shared" si="37"/>
        <v>0.5</v>
      </c>
      <c r="S262" s="19">
        <f t="shared" si="38"/>
        <v>0.5</v>
      </c>
      <c r="T262" s="21"/>
      <c r="U262" s="26">
        <f>SUMPRODUCT(R261:S261, O262:P262)</f>
        <v>-0.53088513147934169</v>
      </c>
      <c r="V262" s="26">
        <f t="shared" si="42"/>
        <v>397.35878470976382</v>
      </c>
      <c r="X262" s="36">
        <f>Y261*(1+ H262%+K262)</f>
        <v>194.49161651330169</v>
      </c>
      <c r="Y262" s="37">
        <f t="shared" si="40"/>
        <v>198.67939235488171</v>
      </c>
      <c r="Z262" s="36">
        <f>AA261*(1 + I262% + M262%)</f>
        <v>202.86716819646171</v>
      </c>
      <c r="AA262" s="37">
        <f t="shared" si="43"/>
        <v>198.67939235488171</v>
      </c>
      <c r="AB262" s="40">
        <f t="shared" si="41"/>
        <v>397.35878470976343</v>
      </c>
      <c r="AE262" s="2">
        <f>100*C262/C$65</f>
        <v>249.10580565588933</v>
      </c>
      <c r="AF262" s="2">
        <f>100*E262/E$65 + AF261*F261%*(B262-B261)/360</f>
        <v>136.72364851930541</v>
      </c>
    </row>
    <row r="263" spans="2:32">
      <c r="B263" s="13">
        <v>40724</v>
      </c>
      <c r="C263" s="14">
        <v>275.17</v>
      </c>
      <c r="D263" s="14"/>
      <c r="E263" s="15">
        <v>1078.0999999999999</v>
      </c>
      <c r="F263" s="14">
        <v>0.18554999999999999</v>
      </c>
      <c r="H263" s="17">
        <f t="shared" si="33"/>
        <v>-2.6842551987551144</v>
      </c>
      <c r="I263" s="17">
        <f t="shared" si="34"/>
        <v>-0.23135295206366813</v>
      </c>
      <c r="K263" s="26">
        <v>0</v>
      </c>
      <c r="L263" s="29">
        <f t="shared" si="35"/>
        <v>1.5869166666666667E-2</v>
      </c>
      <c r="M263" s="29">
        <f t="shared" si="39"/>
        <v>-0.21552049918255323</v>
      </c>
      <c r="N263" s="2"/>
      <c r="O263" s="26">
        <f t="shared" si="36"/>
        <v>-2.6842551987551144</v>
      </c>
      <c r="P263" s="26">
        <f>I263+M263</f>
        <v>-0.44687345124622135</v>
      </c>
      <c r="R263" s="19">
        <f t="shared" si="37"/>
        <v>0.5</v>
      </c>
      <c r="S263" s="19">
        <f t="shared" si="38"/>
        <v>0.5</v>
      </c>
      <c r="T263" s="21"/>
      <c r="U263" s="26">
        <f>SUMPRODUCT(R262:S262, O263:P263)</f>
        <v>-1.5655643250006679</v>
      </c>
      <c r="V263" s="26">
        <f t="shared" si="42"/>
        <v>391.13787733409157</v>
      </c>
      <c r="X263" s="36">
        <f>Y262*(1+ H263%+K263)</f>
        <v>193.34633043674074</v>
      </c>
      <c r="Y263" s="37">
        <f t="shared" si="40"/>
        <v>195.56893866704559</v>
      </c>
      <c r="Z263" s="36">
        <f>AA262*(1 + I263% + M263%)</f>
        <v>197.79154689735043</v>
      </c>
      <c r="AA263" s="37">
        <f t="shared" si="43"/>
        <v>195.56893866704559</v>
      </c>
      <c r="AB263" s="40">
        <f t="shared" si="41"/>
        <v>391.13787733409117</v>
      </c>
      <c r="AE263" s="2">
        <f>100*C263/C$65</f>
        <v>242.4191701171703</v>
      </c>
      <c r="AF263" s="2">
        <f>100*E263/E$65 + AF262*F262%*(B263-B262)/360</f>
        <v>136.40373358929827</v>
      </c>
    </row>
    <row r="264" spans="2:32">
      <c r="B264" s="13">
        <v>40753</v>
      </c>
      <c r="C264" s="14">
        <v>277.11</v>
      </c>
      <c r="D264" s="14"/>
      <c r="E264" s="15">
        <v>1052.5999999999999</v>
      </c>
      <c r="F264" s="14">
        <v>0.19109999999999999</v>
      </c>
      <c r="H264" s="17">
        <f t="shared" ref="H264:H327" si="44">(C264/C263-1)*100</f>
        <v>0.70501871570300967</v>
      </c>
      <c r="I264" s="17">
        <f t="shared" ref="I264:I327" si="45">(E264/E263-1)*100</f>
        <v>-2.365272238196825</v>
      </c>
      <c r="K264" s="26">
        <v>0</v>
      </c>
      <c r="L264" s="29">
        <f t="shared" ref="L264:L327" si="46">F263/12</f>
        <v>1.5462499999999999E-2</v>
      </c>
      <c r="M264" s="29">
        <f t="shared" si="39"/>
        <v>-2.3501754684166598</v>
      </c>
      <c r="N264" s="2"/>
      <c r="O264" s="26">
        <f t="shared" ref="O264:O327" si="47">H264+K264</f>
        <v>0.70501871570300967</v>
      </c>
      <c r="P264" s="26">
        <f>I264+M264</f>
        <v>-4.7154477066134852</v>
      </c>
      <c r="R264" s="19">
        <f t="shared" ref="R264:R327" si="48">$R$6</f>
        <v>0.5</v>
      </c>
      <c r="S264" s="19">
        <f t="shared" ref="S264:S327" si="49">$S$6</f>
        <v>0.5</v>
      </c>
      <c r="T264" s="21"/>
      <c r="U264" s="26">
        <f>SUMPRODUCT(R263:S263, O264:P264)</f>
        <v>-2.0052144954552378</v>
      </c>
      <c r="V264" s="26">
        <f t="shared" si="42"/>
        <v>383.29472392057244</v>
      </c>
      <c r="X264" s="36">
        <f>Y263*(1+ H264%+K264)</f>
        <v>196.94773628675</v>
      </c>
      <c r="Y264" s="37">
        <f t="shared" si="40"/>
        <v>191.64736196028602</v>
      </c>
      <c r="Z264" s="36">
        <f>AA263*(1 + I264% + M264%)</f>
        <v>186.34698763382204</v>
      </c>
      <c r="AA264" s="37">
        <f t="shared" si="43"/>
        <v>191.64736196028602</v>
      </c>
      <c r="AB264" s="40">
        <f t="shared" si="41"/>
        <v>383.29472392057204</v>
      </c>
      <c r="AE264" s="2">
        <f>100*C264/C$65</f>
        <v>244.12827063694829</v>
      </c>
      <c r="AF264" s="2">
        <f>100*E264/E$65 + AF263*F263%*(B264-B263)/360</f>
        <v>133.17661861375845</v>
      </c>
    </row>
    <row r="265" spans="2:32">
      <c r="B265" s="13">
        <v>40786</v>
      </c>
      <c r="C265" s="14">
        <v>242.16</v>
      </c>
      <c r="D265" s="14"/>
      <c r="E265" s="15">
        <v>1071.7</v>
      </c>
      <c r="F265" s="14">
        <v>0.2215</v>
      </c>
      <c r="H265" s="17">
        <f t="shared" si="44"/>
        <v>-12.612320017321643</v>
      </c>
      <c r="I265" s="17">
        <f t="shared" si="45"/>
        <v>1.8145544366331201</v>
      </c>
      <c r="K265" s="26">
        <v>0</v>
      </c>
      <c r="L265" s="29">
        <f t="shared" si="46"/>
        <v>1.5924999999999998E-2</v>
      </c>
      <c r="M265" s="29">
        <f t="shared" si="39"/>
        <v>1.8307684044271522</v>
      </c>
      <c r="N265" s="2"/>
      <c r="O265" s="26">
        <f t="shared" si="47"/>
        <v>-12.612320017321643</v>
      </c>
      <c r="P265" s="26">
        <f>I265+M265</f>
        <v>3.6453228410602723</v>
      </c>
      <c r="R265" s="19">
        <f t="shared" si="48"/>
        <v>0.5</v>
      </c>
      <c r="S265" s="19">
        <f t="shared" si="49"/>
        <v>0.5</v>
      </c>
      <c r="T265" s="21"/>
      <c r="U265" s="26">
        <f>SUMPRODUCT(R264:S264, O265:P265)</f>
        <v>-4.4834985881306855</v>
      </c>
      <c r="V265" s="26">
        <f t="shared" si="42"/>
        <v>366.10971038521416</v>
      </c>
      <c r="X265" s="36">
        <f>Y264*(1+ H265%+K265)</f>
        <v>167.47618336510001</v>
      </c>
      <c r="Y265" s="37">
        <f t="shared" si="40"/>
        <v>183.05485519260691</v>
      </c>
      <c r="Z265" s="36">
        <f>AA264*(1 + I265% + M265%)</f>
        <v>198.63352702011377</v>
      </c>
      <c r="AA265" s="37">
        <f t="shared" si="43"/>
        <v>183.05485519260691</v>
      </c>
      <c r="AB265" s="40">
        <f t="shared" si="41"/>
        <v>366.10971038521382</v>
      </c>
      <c r="AE265" s="2">
        <f>100*C265/C$65</f>
        <v>213.33803189146329</v>
      </c>
      <c r="AF265" s="2">
        <f>100*E265/E$65 + AF264*F264%*(B265-B264)/360</f>
        <v>135.59575173155972</v>
      </c>
    </row>
    <row r="266" spans="2:32">
      <c r="B266" s="13">
        <v>40816</v>
      </c>
      <c r="C266" s="14">
        <v>230.41</v>
      </c>
      <c r="D266" s="14"/>
      <c r="E266" s="15">
        <v>1179.5</v>
      </c>
      <c r="F266" s="14">
        <v>0.23943999999999999</v>
      </c>
      <c r="H266" s="17">
        <f t="shared" si="44"/>
        <v>-4.8521638586058842</v>
      </c>
      <c r="I266" s="17">
        <f t="shared" si="45"/>
        <v>10.058785107772694</v>
      </c>
      <c r="K266" s="26">
        <v>0</v>
      </c>
      <c r="L266" s="29">
        <f t="shared" si="46"/>
        <v>1.8458333333333334E-2</v>
      </c>
      <c r="M266" s="29">
        <f t="shared" si="39"/>
        <v>10.079100125190511</v>
      </c>
      <c r="N266" s="2"/>
      <c r="O266" s="26">
        <f t="shared" si="47"/>
        <v>-4.8521638586058842</v>
      </c>
      <c r="P266" s="26">
        <f>I266+M266</f>
        <v>20.137885232963207</v>
      </c>
      <c r="R266" s="19">
        <f t="shared" si="48"/>
        <v>0.5</v>
      </c>
      <c r="S266" s="19">
        <f t="shared" si="49"/>
        <v>0.5</v>
      </c>
      <c r="T266" s="21"/>
      <c r="U266" s="26">
        <f>SUMPRODUCT(R265:S265, O266:P266)</f>
        <v>7.6428606871786613</v>
      </c>
      <c r="V266" s="26">
        <f t="shared" si="42"/>
        <v>394.09096551218931</v>
      </c>
      <c r="X266" s="36">
        <f>Y265*(1+ H266%+K266)</f>
        <v>174.17273366752789</v>
      </c>
      <c r="Y266" s="37">
        <f t="shared" si="40"/>
        <v>197.04548275609449</v>
      </c>
      <c r="Z266" s="36">
        <f>AA265*(1 + I266% + M266%)</f>
        <v>219.91823184466108</v>
      </c>
      <c r="AA266" s="37">
        <f t="shared" si="43"/>
        <v>197.04548275609449</v>
      </c>
      <c r="AB266" s="40">
        <f t="shared" si="41"/>
        <v>394.09096551218897</v>
      </c>
      <c r="AE266" s="2">
        <f>100*C266/C$65</f>
        <v>202.98652101136463</v>
      </c>
      <c r="AF266" s="2">
        <f>100*E266/E$65 + AF265*F265%*(B266-B265)/360</f>
        <v>149.23438987966082</v>
      </c>
    </row>
    <row r="267" spans="2:32">
      <c r="B267" s="13">
        <v>40847</v>
      </c>
      <c r="C267" s="14">
        <v>249.88</v>
      </c>
      <c r="D267" s="14"/>
      <c r="E267" s="15">
        <v>1104.5</v>
      </c>
      <c r="F267" s="14">
        <v>0.24528</v>
      </c>
      <c r="H267" s="17">
        <f t="shared" si="44"/>
        <v>8.4501540731739091</v>
      </c>
      <c r="I267" s="17">
        <f t="shared" si="45"/>
        <v>-6.3586265366680772</v>
      </c>
      <c r="K267" s="26">
        <v>0</v>
      </c>
      <c r="L267" s="29">
        <f t="shared" si="46"/>
        <v>1.9953333333333333E-2</v>
      </c>
      <c r="M267" s="29">
        <f t="shared" si="39"/>
        <v>-6.3399419612830243</v>
      </c>
      <c r="N267" s="2"/>
      <c r="O267" s="26">
        <f t="shared" si="47"/>
        <v>8.4501540731739091</v>
      </c>
      <c r="P267" s="26">
        <f>I267+M267</f>
        <v>-12.698568497951101</v>
      </c>
      <c r="R267" s="19">
        <f t="shared" si="48"/>
        <v>0.5</v>
      </c>
      <c r="S267" s="19">
        <f t="shared" si="49"/>
        <v>0.5</v>
      </c>
      <c r="T267" s="21"/>
      <c r="U267" s="26">
        <f>SUMPRODUCT(R266:S266, O267:P267)</f>
        <v>-2.1242072123885958</v>
      </c>
      <c r="V267" s="26">
        <f t="shared" si="42"/>
        <v>385.71965679940752</v>
      </c>
      <c r="X267" s="36">
        <f>Y266*(1+ H267%+K267)</f>
        <v>213.69612964321379</v>
      </c>
      <c r="Y267" s="37">
        <f t="shared" si="40"/>
        <v>192.85982839970359</v>
      </c>
      <c r="Z267" s="36">
        <f>AA266*(1 + I267% + M267%)</f>
        <v>172.02352715619341</v>
      </c>
      <c r="AA267" s="37">
        <f t="shared" si="43"/>
        <v>192.85982839970359</v>
      </c>
      <c r="AB267" s="40">
        <f t="shared" si="41"/>
        <v>385.71965679940718</v>
      </c>
      <c r="AE267" s="2">
        <f>100*C267/C$65</f>
        <v>220.13919478460048</v>
      </c>
      <c r="AF267" s="2">
        <f>100*E267/E$65 + AF266*F266%*(B267-B266)/360</f>
        <v>139.75246493943411</v>
      </c>
    </row>
    <row r="268" spans="2:32">
      <c r="B268" s="13">
        <v>40877</v>
      </c>
      <c r="C268" s="14">
        <v>241.19</v>
      </c>
      <c r="D268" s="14"/>
      <c r="E268" s="15">
        <v>1150.3</v>
      </c>
      <c r="F268" s="14">
        <v>0.27144000000000001</v>
      </c>
      <c r="H268" s="17">
        <f t="shared" si="44"/>
        <v>-3.4776692812550025</v>
      </c>
      <c r="I268" s="17">
        <f t="shared" si="45"/>
        <v>4.1466727025803563</v>
      </c>
      <c r="K268" s="26">
        <v>0</v>
      </c>
      <c r="L268" s="29">
        <f t="shared" si="46"/>
        <v>2.044E-2</v>
      </c>
      <c r="M268" s="29">
        <f t="shared" si="39"/>
        <v>4.1679602824807649</v>
      </c>
      <c r="N268" s="2"/>
      <c r="O268" s="26">
        <f t="shared" si="47"/>
        <v>-3.4776692812550025</v>
      </c>
      <c r="P268" s="26">
        <f>I268+M268</f>
        <v>8.3146329850611203</v>
      </c>
      <c r="R268" s="19">
        <f t="shared" si="48"/>
        <v>0.5</v>
      </c>
      <c r="S268" s="19">
        <f t="shared" si="49"/>
        <v>0.5</v>
      </c>
      <c r="T268" s="21"/>
      <c r="U268" s="26">
        <f>SUMPRODUCT(R267:S267, O268:P268)</f>
        <v>2.4184818519030591</v>
      </c>
      <c r="V268" s="26">
        <f t="shared" si="42"/>
        <v>395.04821669832393</v>
      </c>
      <c r="X268" s="36">
        <f>Y267*(1+ H268%+K268)</f>
        <v>186.15280139156599</v>
      </c>
      <c r="Y268" s="37">
        <f t="shared" si="40"/>
        <v>197.52410834916179</v>
      </c>
      <c r="Z268" s="36">
        <f>AA267*(1 + I268% + M268%)</f>
        <v>208.89541530675763</v>
      </c>
      <c r="AA268" s="37">
        <f t="shared" si="43"/>
        <v>197.52410834916179</v>
      </c>
      <c r="AB268" s="40">
        <f t="shared" si="41"/>
        <v>395.04821669832359</v>
      </c>
      <c r="AE268" s="2">
        <f>100*C268/C$65</f>
        <v>212.48348163157431</v>
      </c>
      <c r="AF268" s="2">
        <f>100*E268/E$65 + AF267*F267%*(B268-B267)/360</f>
        <v>145.54406192502273</v>
      </c>
    </row>
    <row r="269" spans="2:32">
      <c r="B269" s="13">
        <v>40906</v>
      </c>
      <c r="C269" s="14">
        <v>238.08</v>
      </c>
      <c r="D269" s="14"/>
      <c r="E269" s="15">
        <v>1157.4000000000001</v>
      </c>
      <c r="F269" s="14">
        <v>0.29530000000000001</v>
      </c>
      <c r="H269" s="17">
        <f t="shared" si="44"/>
        <v>-1.2894398606907331</v>
      </c>
      <c r="I269" s="17">
        <f t="shared" si="45"/>
        <v>0.61723028775102495</v>
      </c>
      <c r="K269" s="26">
        <v>0</v>
      </c>
      <c r="L269" s="29">
        <f t="shared" si="46"/>
        <v>2.2620000000000001E-2</v>
      </c>
      <c r="M269" s="29">
        <f t="shared" si="39"/>
        <v>0.63998990524209987</v>
      </c>
      <c r="N269" s="2"/>
      <c r="O269" s="26">
        <f t="shared" si="47"/>
        <v>-1.2894398606907331</v>
      </c>
      <c r="P269" s="26">
        <f>I269+M269</f>
        <v>1.2572201929931248</v>
      </c>
      <c r="R269" s="19">
        <f t="shared" si="48"/>
        <v>0.5</v>
      </c>
      <c r="S269" s="19">
        <f t="shared" si="49"/>
        <v>0.5</v>
      </c>
      <c r="T269" s="21"/>
      <c r="U269" s="26">
        <f>SUMPRODUCT(R268:S268, O269:P269)</f>
        <v>-1.6109833848804156E-2</v>
      </c>
      <c r="V269" s="26">
        <f t="shared" si="42"/>
        <v>394.98457508699113</v>
      </c>
      <c r="X269" s="36">
        <f>Y268*(1+ H269%+K269)</f>
        <v>194.97715376163376</v>
      </c>
      <c r="Y269" s="37">
        <f t="shared" si="40"/>
        <v>197.49228754349542</v>
      </c>
      <c r="Z269" s="36">
        <f>AA268*(1 + I269% + M269%)</f>
        <v>200.00742132535709</v>
      </c>
      <c r="AA269" s="37">
        <f t="shared" si="43"/>
        <v>197.49228754349542</v>
      </c>
      <c r="AB269" s="40">
        <f t="shared" si="41"/>
        <v>394.98457508699084</v>
      </c>
      <c r="AE269" s="2">
        <f>100*C269/C$65</f>
        <v>209.74363492203329</v>
      </c>
      <c r="AF269" s="2">
        <f>100*E269/E$65 + AF268*F268%*(B269-B268)/360</f>
        <v>146.44548690366972</v>
      </c>
    </row>
    <row r="270" spans="2:32">
      <c r="B270" s="13">
        <v>40939</v>
      </c>
      <c r="C270" s="14">
        <v>256.89999999999998</v>
      </c>
      <c r="D270" s="14"/>
      <c r="E270" s="15">
        <v>1125</v>
      </c>
      <c r="F270" s="14">
        <v>0.26474999999999999</v>
      </c>
      <c r="H270" s="17">
        <f t="shared" si="44"/>
        <v>7.9049059139784772</v>
      </c>
      <c r="I270" s="17">
        <f t="shared" si="45"/>
        <v>-2.7993779160186749</v>
      </c>
      <c r="K270" s="26">
        <v>0</v>
      </c>
      <c r="L270" s="29">
        <f t="shared" si="46"/>
        <v>2.4608333333333333E-2</v>
      </c>
      <c r="M270" s="29">
        <f t="shared" si="39"/>
        <v>-2.7754584629341772</v>
      </c>
      <c r="N270" s="2"/>
      <c r="O270" s="26">
        <f t="shared" si="47"/>
        <v>7.9049059139784772</v>
      </c>
      <c r="P270" s="26">
        <f>I270+M270</f>
        <v>-5.5748363789528526</v>
      </c>
      <c r="R270" s="19">
        <f t="shared" si="48"/>
        <v>0.5</v>
      </c>
      <c r="S270" s="19">
        <f t="shared" si="49"/>
        <v>0.5</v>
      </c>
      <c r="T270" s="21"/>
      <c r="U270" s="26">
        <f>SUMPRODUCT(R269:S269, O270:P270)</f>
        <v>1.1650347675128123</v>
      </c>
      <c r="V270" s="26">
        <f t="shared" si="42"/>
        <v>399.58628271306736</v>
      </c>
      <c r="X270" s="36">
        <f>Y269*(1+ H270%+K270)</f>
        <v>213.10386706117256</v>
      </c>
      <c r="Y270" s="37">
        <f t="shared" si="40"/>
        <v>199.79314135653351</v>
      </c>
      <c r="Z270" s="36">
        <f>AA269*(1 + I270% + M270%)</f>
        <v>186.48241565189446</v>
      </c>
      <c r="AA270" s="37">
        <f t="shared" si="43"/>
        <v>199.79314135653351</v>
      </c>
      <c r="AB270" s="40">
        <f t="shared" si="41"/>
        <v>399.58628271306702</v>
      </c>
      <c r="AE270" s="2">
        <f>100*C270/C$65</f>
        <v>226.32367192317852</v>
      </c>
      <c r="AF270" s="2">
        <f>100*E270/E$65 + AF269*F269%*(B270-B269)/360</f>
        <v>142.35463208525974</v>
      </c>
    </row>
    <row r="271" spans="2:32">
      <c r="B271" s="13">
        <v>40968</v>
      </c>
      <c r="C271" s="14">
        <v>267.13</v>
      </c>
      <c r="D271" s="14"/>
      <c r="E271" s="15">
        <v>1126.5</v>
      </c>
      <c r="F271" s="14">
        <v>0.24349999999999999</v>
      </c>
      <c r="H271" s="17">
        <f t="shared" si="44"/>
        <v>3.9820942000778681</v>
      </c>
      <c r="I271" s="17">
        <f t="shared" si="45"/>
        <v>0.13333333333334085</v>
      </c>
      <c r="K271" s="26">
        <v>0</v>
      </c>
      <c r="L271" s="29">
        <f t="shared" si="46"/>
        <v>2.2062499999999999E-2</v>
      </c>
      <c r="M271" s="29">
        <f t="shared" ref="M271:M334" si="50">((1+L271%)*(1+I271%) - 1)*100</f>
        <v>0.15542525000000751</v>
      </c>
      <c r="N271" s="2"/>
      <c r="O271" s="26">
        <f t="shared" si="47"/>
        <v>3.9820942000778681</v>
      </c>
      <c r="P271" s="26">
        <f>I271+M271</f>
        <v>0.28875858333334836</v>
      </c>
      <c r="R271" s="19">
        <f t="shared" si="48"/>
        <v>0.5</v>
      </c>
      <c r="S271" s="19">
        <f t="shared" si="49"/>
        <v>0.5</v>
      </c>
      <c r="T271" s="21"/>
      <c r="U271" s="26">
        <f>SUMPRODUCT(R270:S270, O271:P271)</f>
        <v>2.1354263917056082</v>
      </c>
      <c r="V271" s="26">
        <f t="shared" si="42"/>
        <v>408.11915365175759</v>
      </c>
      <c r="X271" s="36">
        <f>Y270*(1+ H271%+K271)</f>
        <v>207.74909245064541</v>
      </c>
      <c r="Y271" s="37">
        <f t="shared" si="40"/>
        <v>204.05957682587862</v>
      </c>
      <c r="Z271" s="36">
        <f>AA270*(1 + I271% + M271%)</f>
        <v>200.37006120111184</v>
      </c>
      <c r="AA271" s="37">
        <f t="shared" si="43"/>
        <v>204.05957682587862</v>
      </c>
      <c r="AB271" s="40">
        <f t="shared" si="41"/>
        <v>408.11915365175724</v>
      </c>
      <c r="AE271" s="2">
        <f>100*C271/C$65</f>
        <v>235.33609373623469</v>
      </c>
      <c r="AF271" s="2">
        <f>100*E271/E$65 + AF270*F270%*(B271-B270)/360</f>
        <v>142.53510392403075</v>
      </c>
    </row>
    <row r="272" spans="2:32">
      <c r="B272" s="13">
        <v>40998</v>
      </c>
      <c r="C272" s="14">
        <v>266.58</v>
      </c>
      <c r="D272" s="14"/>
      <c r="E272" s="15">
        <v>1137.8</v>
      </c>
      <c r="F272" s="14">
        <v>0.24124999999999999</v>
      </c>
      <c r="H272" s="17">
        <f t="shared" si="44"/>
        <v>-0.20589226219444035</v>
      </c>
      <c r="I272" s="17">
        <f t="shared" si="45"/>
        <v>1.0031069684864669</v>
      </c>
      <c r="K272" s="26">
        <v>0</v>
      </c>
      <c r="L272" s="29">
        <f t="shared" si="46"/>
        <v>2.0291666666666666E-2</v>
      </c>
      <c r="M272" s="29">
        <f t="shared" si="50"/>
        <v>1.0236021822754848</v>
      </c>
      <c r="N272" s="2"/>
      <c r="O272" s="26">
        <f t="shared" si="47"/>
        <v>-0.20589226219444035</v>
      </c>
      <c r="P272" s="26">
        <f>I272+M272</f>
        <v>2.0267091507619517</v>
      </c>
      <c r="R272" s="19">
        <f t="shared" si="48"/>
        <v>0.5</v>
      </c>
      <c r="S272" s="19">
        <f t="shared" si="49"/>
        <v>0.5</v>
      </c>
      <c r="T272" s="21"/>
      <c r="U272" s="26">
        <f>SUMPRODUCT(R271:S271, O272:P272)</f>
        <v>0.91040844428375567</v>
      </c>
      <c r="V272" s="26">
        <f t="shared" si="42"/>
        <v>411.83470488934262</v>
      </c>
      <c r="X272" s="36">
        <f>Y271*(1+ H272%+K272)</f>
        <v>203.63943394692743</v>
      </c>
      <c r="Y272" s="37">
        <f t="shared" si="40"/>
        <v>205.91735244467111</v>
      </c>
      <c r="Z272" s="36">
        <f>AA271*(1 + I272% + M272%)</f>
        <v>208.19527094241482</v>
      </c>
      <c r="AA272" s="37">
        <f t="shared" si="43"/>
        <v>205.91735244467111</v>
      </c>
      <c r="AB272" s="40">
        <f t="shared" si="41"/>
        <v>411.83470488934222</v>
      </c>
      <c r="AE272" s="2">
        <f>100*C272/C$65</f>
        <v>234.85155492908112</v>
      </c>
      <c r="AF272" s="2">
        <f>100*E272/E$65 + AF271*F271%*(B272-B271)/360</f>
        <v>143.96314159700111</v>
      </c>
    </row>
    <row r="273" spans="2:32">
      <c r="B273" s="13">
        <v>41029</v>
      </c>
      <c r="C273" s="14">
        <v>264.35000000000002</v>
      </c>
      <c r="D273" s="14"/>
      <c r="E273" s="15">
        <v>1134.2</v>
      </c>
      <c r="F273" s="14">
        <v>0.23874999999999999</v>
      </c>
      <c r="H273" s="17">
        <f t="shared" si="44"/>
        <v>-0.83652186960760933</v>
      </c>
      <c r="I273" s="17">
        <f t="shared" si="45"/>
        <v>-0.31640007031111805</v>
      </c>
      <c r="K273" s="26">
        <v>0</v>
      </c>
      <c r="L273" s="29">
        <f t="shared" si="46"/>
        <v>2.0104166666666666E-2</v>
      </c>
      <c r="M273" s="29">
        <f t="shared" si="50"/>
        <v>-0.29635951324191723</v>
      </c>
      <c r="N273" s="2"/>
      <c r="O273" s="26">
        <f t="shared" si="47"/>
        <v>-0.83652186960760933</v>
      </c>
      <c r="P273" s="26">
        <f>I273+M273</f>
        <v>-0.61275958355303528</v>
      </c>
      <c r="R273" s="19">
        <f t="shared" si="48"/>
        <v>0.5</v>
      </c>
      <c r="S273" s="19">
        <f t="shared" si="49"/>
        <v>0.5</v>
      </c>
      <c r="T273" s="21"/>
      <c r="U273" s="26">
        <f>SUMPRODUCT(R272:S272, O273:P273)</f>
        <v>-0.7246407265803223</v>
      </c>
      <c r="V273" s="26">
        <f t="shared" si="42"/>
        <v>408.8503828915226</v>
      </c>
      <c r="X273" s="36">
        <f>Y272*(1+ H273%+K273)</f>
        <v>204.19480875815447</v>
      </c>
      <c r="Y273" s="37">
        <f t="shared" si="40"/>
        <v>204.42519144576107</v>
      </c>
      <c r="Z273" s="36">
        <f>AA272*(1 + I273% + M273%)</f>
        <v>204.65557413336771</v>
      </c>
      <c r="AA273" s="37">
        <f t="shared" si="43"/>
        <v>204.42519144576107</v>
      </c>
      <c r="AB273" s="40">
        <f t="shared" si="41"/>
        <v>408.85038289152214</v>
      </c>
      <c r="AE273" s="2">
        <f>100*C273/C$65</f>
        <v>232.88697031098584</v>
      </c>
      <c r="AF273" s="2">
        <f>100*E273/E$65 + AF272*F272%*(B273-B272)/360</f>
        <v>143.50871822211312</v>
      </c>
    </row>
    <row r="274" spans="2:32">
      <c r="B274" s="13">
        <v>41060</v>
      </c>
      <c r="C274" s="14">
        <v>244.05</v>
      </c>
      <c r="D274" s="14"/>
      <c r="E274" s="15">
        <v>1177.8</v>
      </c>
      <c r="F274" s="14">
        <v>0.23874999999999999</v>
      </c>
      <c r="H274" s="17">
        <f t="shared" si="44"/>
        <v>-7.6792131643654287</v>
      </c>
      <c r="I274" s="17">
        <f t="shared" si="45"/>
        <v>3.8441192029624371</v>
      </c>
      <c r="K274" s="26">
        <v>0</v>
      </c>
      <c r="L274" s="29">
        <f t="shared" si="46"/>
        <v>1.9895833333333331E-2</v>
      </c>
      <c r="M274" s="29">
        <f t="shared" si="50"/>
        <v>3.8647798558455237</v>
      </c>
      <c r="N274" s="2"/>
      <c r="O274" s="26">
        <f t="shared" si="47"/>
        <v>-7.6792131643654287</v>
      </c>
      <c r="P274" s="26">
        <f>I274+M274</f>
        <v>7.7088990588079609</v>
      </c>
      <c r="R274" s="19">
        <f t="shared" si="48"/>
        <v>0.5</v>
      </c>
      <c r="S274" s="19">
        <f t="shared" si="49"/>
        <v>0.5</v>
      </c>
      <c r="T274" s="21"/>
      <c r="U274" s="26">
        <f>SUMPRODUCT(R273:S273, O274:P274)</f>
        <v>1.4842947221266112E-2</v>
      </c>
      <c r="V274" s="26">
        <f t="shared" si="42"/>
        <v>408.91106833806913</v>
      </c>
      <c r="X274" s="36">
        <f>Y273*(1+ H274%+K274)</f>
        <v>188.72694523297895</v>
      </c>
      <c r="Y274" s="37">
        <f t="shared" si="40"/>
        <v>204.45553416903434</v>
      </c>
      <c r="Z274" s="36">
        <f>AA273*(1 + I274% + M274%)</f>
        <v>220.18412310508972</v>
      </c>
      <c r="AA274" s="37">
        <f t="shared" si="43"/>
        <v>204.45553416903434</v>
      </c>
      <c r="AB274" s="40">
        <f t="shared" si="41"/>
        <v>408.91106833806867</v>
      </c>
      <c r="AE274" s="2">
        <f>100*C274/C$65</f>
        <v>215.00308342877278</v>
      </c>
      <c r="AF274" s="2">
        <f>100*E274/E$65 + AF273*F273%*(B274-B273)/360</f>
        <v>149.02381139762232</v>
      </c>
    </row>
    <row r="275" spans="2:32">
      <c r="B275" s="13">
        <v>41089</v>
      </c>
      <c r="C275" s="14">
        <v>244.9</v>
      </c>
      <c r="D275" s="14"/>
      <c r="E275" s="15">
        <v>1153.8</v>
      </c>
      <c r="F275" s="14">
        <v>0.24575</v>
      </c>
      <c r="H275" s="17">
        <f t="shared" si="44"/>
        <v>0.3482892849825836</v>
      </c>
      <c r="I275" s="17">
        <f t="shared" si="45"/>
        <v>-2.0376974019358118</v>
      </c>
      <c r="K275" s="26">
        <v>0</v>
      </c>
      <c r="L275" s="29">
        <f t="shared" si="46"/>
        <v>1.9895833333333331E-2</v>
      </c>
      <c r="M275" s="29">
        <f t="shared" si="50"/>
        <v>-2.0182069854814078</v>
      </c>
      <c r="N275" s="2"/>
      <c r="O275" s="26">
        <f t="shared" si="47"/>
        <v>0.3482892849825836</v>
      </c>
      <c r="P275" s="26">
        <f>I275+M275</f>
        <v>-4.05590438741722</v>
      </c>
      <c r="R275" s="19">
        <f t="shared" si="48"/>
        <v>0.5</v>
      </c>
      <c r="S275" s="19">
        <f t="shared" si="49"/>
        <v>0.5</v>
      </c>
      <c r="T275" s="21"/>
      <c r="U275" s="26">
        <f>SUMPRODUCT(R274:S274, O275:P275)</f>
        <v>-1.8538075512173182</v>
      </c>
      <c r="V275" s="26">
        <f t="shared" si="42"/>
        <v>401.33064407545459</v>
      </c>
      <c r="X275" s="36">
        <f>Y274*(1+ H275%+K275)</f>
        <v>205.16763088709899</v>
      </c>
      <c r="Y275" s="37">
        <f t="shared" si="40"/>
        <v>200.66532203772709</v>
      </c>
      <c r="Z275" s="36">
        <f>AA274*(1 + I275% + M275%)</f>
        <v>196.16301318835517</v>
      </c>
      <c r="AA275" s="37">
        <f t="shared" si="43"/>
        <v>200.66532203772709</v>
      </c>
      <c r="AB275" s="40">
        <f t="shared" si="41"/>
        <v>401.33064407545419</v>
      </c>
      <c r="AE275" s="2">
        <f>100*C275/C$65</f>
        <v>215.75191613073736</v>
      </c>
      <c r="AF275" s="2">
        <f>100*E275/E$65 + AF274*F274%*(B275-B274)/360</f>
        <v>145.98691548095428</v>
      </c>
    </row>
    <row r="276" spans="2:32">
      <c r="B276" s="13">
        <v>41121</v>
      </c>
      <c r="C276" s="14">
        <v>250.08</v>
      </c>
      <c r="D276" s="14"/>
      <c r="E276" s="15">
        <v>1136.2</v>
      </c>
      <c r="F276" s="14">
        <v>0.2457</v>
      </c>
      <c r="H276" s="17">
        <f t="shared" si="44"/>
        <v>2.1151490404246687</v>
      </c>
      <c r="I276" s="17">
        <f t="shared" si="45"/>
        <v>-1.5253943491072897</v>
      </c>
      <c r="K276" s="26">
        <v>0</v>
      </c>
      <c r="L276" s="29">
        <f t="shared" si="46"/>
        <v>2.0479166666666666E-2</v>
      </c>
      <c r="M276" s="29">
        <f t="shared" si="50"/>
        <v>-1.5052275704916962</v>
      </c>
      <c r="N276" s="2"/>
      <c r="O276" s="26">
        <f t="shared" si="47"/>
        <v>2.1151490404246687</v>
      </c>
      <c r="P276" s="26">
        <f>I276+M276</f>
        <v>-3.0306219195989859</v>
      </c>
      <c r="R276" s="19">
        <f t="shared" si="48"/>
        <v>0.5</v>
      </c>
      <c r="S276" s="19">
        <f t="shared" si="49"/>
        <v>0.5</v>
      </c>
      <c r="T276" s="21"/>
      <c r="U276" s="26">
        <f>SUMPRODUCT(R275:S275, O276:P276)</f>
        <v>-0.45773643958715859</v>
      </c>
      <c r="V276" s="26">
        <f t="shared" si="42"/>
        <v>399.49360747429142</v>
      </c>
      <c r="X276" s="36">
        <f>Y275*(1+ H276%+K276)</f>
        <v>204.90969267127315</v>
      </c>
      <c r="Y276" s="37">
        <f t="shared" si="40"/>
        <v>199.74680373714551</v>
      </c>
      <c r="Z276" s="36">
        <f>AA275*(1 + I276% + M276%)</f>
        <v>194.58391480301785</v>
      </c>
      <c r="AA276" s="37">
        <f t="shared" si="43"/>
        <v>199.74680373714551</v>
      </c>
      <c r="AB276" s="40">
        <f t="shared" si="41"/>
        <v>399.49360747429103</v>
      </c>
      <c r="AE276" s="2">
        <f>100*C276/C$65</f>
        <v>220.31539071447449</v>
      </c>
      <c r="AF276" s="2">
        <f>100*E276/E$65 + AF275*F275%*(B276-B275)/360</f>
        <v>143.76370533741624</v>
      </c>
    </row>
    <row r="277" spans="2:32">
      <c r="B277" s="13">
        <v>41152</v>
      </c>
      <c r="C277" s="14">
        <v>250.56</v>
      </c>
      <c r="D277" s="14"/>
      <c r="E277" s="15">
        <v>1134.5999999999999</v>
      </c>
      <c r="F277" s="14">
        <v>0.23050000000000001</v>
      </c>
      <c r="H277" s="17">
        <f t="shared" si="44"/>
        <v>0.19193857965451588</v>
      </c>
      <c r="I277" s="17">
        <f t="shared" si="45"/>
        <v>-0.14082027812005737</v>
      </c>
      <c r="K277" s="26">
        <v>0</v>
      </c>
      <c r="L277" s="29">
        <f t="shared" si="46"/>
        <v>2.0475E-2</v>
      </c>
      <c r="M277" s="29">
        <f t="shared" si="50"/>
        <v>-0.12037411107200802</v>
      </c>
      <c r="N277" s="2"/>
      <c r="O277" s="26">
        <f t="shared" si="47"/>
        <v>0.19193857965451588</v>
      </c>
      <c r="P277" s="26">
        <f>I277+M277</f>
        <v>-0.26119438919206539</v>
      </c>
      <c r="R277" s="19">
        <f t="shared" si="48"/>
        <v>0.5</v>
      </c>
      <c r="S277" s="19">
        <f t="shared" si="49"/>
        <v>0.5</v>
      </c>
      <c r="T277" s="21"/>
      <c r="U277" s="26">
        <f>SUMPRODUCT(R276:S276, O277:P277)</f>
        <v>-3.4627904768774753E-2</v>
      </c>
      <c r="V277" s="26">
        <f t="shared" si="42"/>
        <v>399.35527120833785</v>
      </c>
      <c r="X277" s="36">
        <f>Y276*(1+ H277%+K277)</f>
        <v>200.13019491514387</v>
      </c>
      <c r="Y277" s="37">
        <f t="shared" si="40"/>
        <v>199.67763560416876</v>
      </c>
      <c r="Z277" s="36">
        <f>AA276*(1 + I277% + M277%)</f>
        <v>199.22507629319361</v>
      </c>
      <c r="AA277" s="37">
        <f t="shared" si="43"/>
        <v>199.67763560416876</v>
      </c>
      <c r="AB277" s="40">
        <f t="shared" si="41"/>
        <v>399.35527120833751</v>
      </c>
      <c r="AE277" s="2">
        <f>100*C277/C$65</f>
        <v>220.73826094617215</v>
      </c>
      <c r="AF277" s="2">
        <f>100*E277/E$65 + AF276*F276%*(B277-B276)/360</f>
        <v>143.55982857066263</v>
      </c>
    </row>
    <row r="278" spans="2:32">
      <c r="B278" s="13">
        <v>41180</v>
      </c>
      <c r="C278" s="14">
        <v>262.49</v>
      </c>
      <c r="D278" s="14"/>
      <c r="E278" s="15">
        <v>1118.5999999999999</v>
      </c>
      <c r="F278" s="14">
        <v>0.21425</v>
      </c>
      <c r="H278" s="17">
        <f t="shared" si="44"/>
        <v>4.7613346104725451</v>
      </c>
      <c r="I278" s="17">
        <f t="shared" si="45"/>
        <v>-1.4101886127269481</v>
      </c>
      <c r="K278" s="26">
        <v>0</v>
      </c>
      <c r="L278" s="29">
        <f t="shared" si="46"/>
        <v>1.9208333333333334E-2</v>
      </c>
      <c r="M278" s="29">
        <f t="shared" si="50"/>
        <v>-1.3912511531229743</v>
      </c>
      <c r="N278" s="2"/>
      <c r="O278" s="26">
        <f t="shared" si="47"/>
        <v>4.7613346104725451</v>
      </c>
      <c r="P278" s="26">
        <f>I278+M278</f>
        <v>-2.8014397658499224</v>
      </c>
      <c r="R278" s="19">
        <f t="shared" si="48"/>
        <v>0.5</v>
      </c>
      <c r="S278" s="19">
        <f t="shared" si="49"/>
        <v>0.5</v>
      </c>
      <c r="T278" s="21"/>
      <c r="U278" s="26">
        <f>SUMPRODUCT(R277:S277, O278:P278)</f>
        <v>0.97994742231131138</v>
      </c>
      <c r="V278" s="26">
        <f t="shared" si="42"/>
        <v>403.26874289440832</v>
      </c>
      <c r="X278" s="36">
        <f>Y277*(1+ H278%+K278)</f>
        <v>209.18495597756331</v>
      </c>
      <c r="Y278" s="37">
        <f t="shared" si="40"/>
        <v>201.63437144720399</v>
      </c>
      <c r="Z278" s="36">
        <f>AA277*(1 + I278% + M278%)</f>
        <v>194.08378691684467</v>
      </c>
      <c r="AA278" s="37">
        <f t="shared" si="43"/>
        <v>201.63437144720399</v>
      </c>
      <c r="AB278" s="40">
        <f t="shared" si="41"/>
        <v>403.26874289440798</v>
      </c>
      <c r="AE278" s="2">
        <f>100*C278/C$65</f>
        <v>231.24834816315743</v>
      </c>
      <c r="AF278" s="2">
        <f>100*E278/E$65 + AF277*F277%*(B278-B277)/360</f>
        <v>141.53111343113034</v>
      </c>
    </row>
    <row r="279" spans="2:32">
      <c r="B279" s="13">
        <v>41213</v>
      </c>
      <c r="C279" s="14">
        <v>250.18</v>
      </c>
      <c r="D279" s="14"/>
      <c r="E279" s="15">
        <v>1094.0999999999999</v>
      </c>
      <c r="F279" s="14">
        <v>0.21199999999999999</v>
      </c>
      <c r="H279" s="17">
        <f t="shared" si="44"/>
        <v>-4.689702464855805</v>
      </c>
      <c r="I279" s="17">
        <f t="shared" si="45"/>
        <v>-2.1902377972465636</v>
      </c>
      <c r="K279" s="26">
        <v>0</v>
      </c>
      <c r="L279" s="29">
        <f t="shared" si="46"/>
        <v>1.7854166666666667E-2</v>
      </c>
      <c r="M279" s="29">
        <f t="shared" si="50"/>
        <v>-2.1727746792866154</v>
      </c>
      <c r="N279" s="2"/>
      <c r="O279" s="26">
        <f t="shared" si="47"/>
        <v>-4.689702464855805</v>
      </c>
      <c r="P279" s="26">
        <f>I279+M279</f>
        <v>-4.3630124765331786</v>
      </c>
      <c r="R279" s="19">
        <f t="shared" si="48"/>
        <v>0.5</v>
      </c>
      <c r="S279" s="19">
        <f t="shared" si="49"/>
        <v>0.5</v>
      </c>
      <c r="T279" s="21"/>
      <c r="U279" s="26">
        <f>SUMPRODUCT(R278:S278, O279:P279)</f>
        <v>-4.5263574706944922</v>
      </c>
      <c r="V279" s="26">
        <f t="shared" si="42"/>
        <v>385.01535802343147</v>
      </c>
      <c r="X279" s="36">
        <f>Y278*(1+ H279%+K279)</f>
        <v>192.17831935944795</v>
      </c>
      <c r="Y279" s="37">
        <f t="shared" si="40"/>
        <v>192.5076790117156</v>
      </c>
      <c r="Z279" s="36">
        <f>AA278*(1 + I279% + M279%)</f>
        <v>192.83703866398324</v>
      </c>
      <c r="AA279" s="37">
        <f t="shared" si="43"/>
        <v>192.5076790117156</v>
      </c>
      <c r="AB279" s="40">
        <f t="shared" si="41"/>
        <v>385.01535802343119</v>
      </c>
      <c r="AE279" s="2">
        <f>100*C279/C$65</f>
        <v>220.40348867941151</v>
      </c>
      <c r="AF279" s="2">
        <f>100*E279/E$65 + AF278*F278%*(B279-B278)/360</f>
        <v>138.43386822722672</v>
      </c>
    </row>
    <row r="280" spans="2:32">
      <c r="B280" s="13">
        <v>41243</v>
      </c>
      <c r="C280" s="14">
        <v>254.25</v>
      </c>
      <c r="D280" s="14"/>
      <c r="E280" s="15">
        <v>1084.7</v>
      </c>
      <c r="F280" s="14">
        <v>0.2145</v>
      </c>
      <c r="H280" s="17">
        <f t="shared" si="44"/>
        <v>1.6268286833479806</v>
      </c>
      <c r="I280" s="17">
        <f t="shared" si="45"/>
        <v>-0.85915364226303303</v>
      </c>
      <c r="K280" s="26">
        <v>0</v>
      </c>
      <c r="L280" s="29">
        <f t="shared" si="46"/>
        <v>1.7666666666666667E-2</v>
      </c>
      <c r="M280" s="29">
        <f t="shared" si="50"/>
        <v>-0.84163875940649335</v>
      </c>
      <c r="N280" s="2"/>
      <c r="O280" s="26">
        <f t="shared" si="47"/>
        <v>1.6268286833479806</v>
      </c>
      <c r="P280" s="26">
        <f>I280+M280</f>
        <v>-1.7007924016695264</v>
      </c>
      <c r="R280" s="19">
        <f t="shared" si="48"/>
        <v>0.5</v>
      </c>
      <c r="S280" s="19">
        <f t="shared" si="49"/>
        <v>0.5</v>
      </c>
      <c r="T280" s="21"/>
      <c r="U280" s="26">
        <f>SUMPRODUCT(R279:S279, O280:P280)</f>
        <v>-3.6981859160772901E-2</v>
      </c>
      <c r="V280" s="26">
        <f t="shared" si="42"/>
        <v>384.8729721859799</v>
      </c>
      <c r="X280" s="36">
        <f>Y279*(1+ H280%+K280)</f>
        <v>195.63944915152564</v>
      </c>
      <c r="Y280" s="37">
        <f t="shared" si="40"/>
        <v>192.43648609298981</v>
      </c>
      <c r="Z280" s="36">
        <f>AA279*(1 + I280% + M280%)</f>
        <v>189.23352303445398</v>
      </c>
      <c r="AA280" s="37">
        <f t="shared" si="43"/>
        <v>192.43648609298981</v>
      </c>
      <c r="AB280" s="40">
        <f t="shared" si="41"/>
        <v>384.87297218597962</v>
      </c>
      <c r="AE280" s="2">
        <f>100*C280/C$65</f>
        <v>223.98907585234781</v>
      </c>
      <c r="AF280" s="2">
        <f>100*E280/E$65 + AF279*F279%*(B280-B279)/360</f>
        <v>137.24140794670117</v>
      </c>
    </row>
    <row r="281" spans="2:32">
      <c r="B281" s="13">
        <v>41271</v>
      </c>
      <c r="C281" s="14">
        <v>263.92</v>
      </c>
      <c r="D281" s="14"/>
      <c r="E281" s="15">
        <v>1072.5</v>
      </c>
      <c r="F281" s="14">
        <v>0.2097</v>
      </c>
      <c r="H281" s="17">
        <f t="shared" si="44"/>
        <v>3.8033431661750328</v>
      </c>
      <c r="I281" s="17">
        <f t="shared" si="45"/>
        <v>-1.1247349497557013</v>
      </c>
      <c r="K281" s="26">
        <v>0</v>
      </c>
      <c r="L281" s="29">
        <f t="shared" si="46"/>
        <v>1.7874999999999999E-2</v>
      </c>
      <c r="M281" s="29">
        <f t="shared" si="50"/>
        <v>-1.1070609961279843</v>
      </c>
      <c r="N281" s="2"/>
      <c r="O281" s="26">
        <f t="shared" si="47"/>
        <v>3.8033431661750328</v>
      </c>
      <c r="P281" s="26">
        <f>I281+M281</f>
        <v>-2.2317959458836856</v>
      </c>
      <c r="R281" s="19">
        <f t="shared" si="48"/>
        <v>0.5</v>
      </c>
      <c r="S281" s="19">
        <f t="shared" si="49"/>
        <v>0.5</v>
      </c>
      <c r="T281" s="21"/>
      <c r="U281" s="26">
        <f>SUMPRODUCT(R280:S280, O281:P281)</f>
        <v>0.7857736101456736</v>
      </c>
      <c r="V281" s="26">
        <f t="shared" si="42"/>
        <v>387.89720243400063</v>
      </c>
      <c r="X281" s="36">
        <f>Y280*(1+ H281%+K281)</f>
        <v>199.75550603603492</v>
      </c>
      <c r="Y281" s="37">
        <f t="shared" si="40"/>
        <v>193.94860121700017</v>
      </c>
      <c r="Z281" s="36">
        <f>AA280*(1 + I281% + M281%)</f>
        <v>188.14169639796543</v>
      </c>
      <c r="AA281" s="37">
        <f t="shared" si="43"/>
        <v>193.94860121700017</v>
      </c>
      <c r="AB281" s="40">
        <f t="shared" si="41"/>
        <v>387.89720243400035</v>
      </c>
      <c r="AE281" s="2">
        <f>100*C281/C$65</f>
        <v>232.50814906175665</v>
      </c>
      <c r="AF281" s="2">
        <f>100*E281/E$65 + AF280*F280%*(B281-B280)/360</f>
        <v>135.69652072998417</v>
      </c>
    </row>
    <row r="282" spans="2:32">
      <c r="B282" s="13">
        <v>41305</v>
      </c>
      <c r="C282" s="14">
        <v>258.07</v>
      </c>
      <c r="D282" s="14"/>
      <c r="E282" s="15">
        <v>1082.7</v>
      </c>
      <c r="F282" s="14">
        <v>0.19969999999999999</v>
      </c>
      <c r="H282" s="17">
        <f t="shared" si="44"/>
        <v>-2.2165807820551775</v>
      </c>
      <c r="I282" s="17">
        <f t="shared" si="45"/>
        <v>0.95104895104896059</v>
      </c>
      <c r="K282" s="26">
        <v>0</v>
      </c>
      <c r="L282" s="29">
        <f t="shared" si="46"/>
        <v>1.7475000000000001E-2</v>
      </c>
      <c r="M282" s="29">
        <f t="shared" si="50"/>
        <v>0.96869014685314614</v>
      </c>
      <c r="N282" s="2"/>
      <c r="O282" s="26">
        <f t="shared" si="47"/>
        <v>-2.2165807820551775</v>
      </c>
      <c r="P282" s="26">
        <f>I282+M282</f>
        <v>1.9197390979021067</v>
      </c>
      <c r="R282" s="19">
        <f t="shared" si="48"/>
        <v>0.5</v>
      </c>
      <c r="S282" s="19">
        <f t="shared" si="49"/>
        <v>0.5</v>
      </c>
      <c r="T282" s="21"/>
      <c r="U282" s="26">
        <f>SUMPRODUCT(R281:S281, O282:P282)</f>
        <v>-0.14842084207653539</v>
      </c>
      <c r="V282" s="26">
        <f t="shared" si="42"/>
        <v>387.32148213975677</v>
      </c>
      <c r="X282" s="36">
        <f>Y281*(1+ H282%+K282)</f>
        <v>189.64957379535932</v>
      </c>
      <c r="Y282" s="37">
        <f t="shared" si="40"/>
        <v>193.66074106987824</v>
      </c>
      <c r="Z282" s="36">
        <f>AA281*(1 + I282% + M282%)</f>
        <v>197.67190834439717</v>
      </c>
      <c r="AA282" s="37">
        <f t="shared" si="43"/>
        <v>193.66074106987824</v>
      </c>
      <c r="AB282" s="40">
        <f t="shared" si="41"/>
        <v>387.32148213975648</v>
      </c>
      <c r="AE282" s="2">
        <f>100*C282/C$65</f>
        <v>227.35441811294157</v>
      </c>
      <c r="AF282" s="2">
        <f>100*E282/E$65 + AF281*F281%*(B282-B281)/360</f>
        <v>136.9908215650008</v>
      </c>
    </row>
    <row r="283" spans="2:32">
      <c r="B283" s="13">
        <v>41333</v>
      </c>
      <c r="C283" s="14">
        <v>268.01</v>
      </c>
      <c r="D283" s="14"/>
      <c r="E283" s="15">
        <v>1085.4000000000001</v>
      </c>
      <c r="F283" s="14">
        <v>0.20369999999999999</v>
      </c>
      <c r="H283" s="17">
        <f t="shared" si="44"/>
        <v>3.8516681520517571</v>
      </c>
      <c r="I283" s="17">
        <f t="shared" si="45"/>
        <v>0.24937655860348684</v>
      </c>
      <c r="K283" s="26">
        <v>0</v>
      </c>
      <c r="L283" s="29">
        <f t="shared" si="46"/>
        <v>1.6641666666666666E-2</v>
      </c>
      <c r="M283" s="29">
        <f t="shared" si="50"/>
        <v>0.26605972568578551</v>
      </c>
      <c r="N283" s="2"/>
      <c r="O283" s="26">
        <f t="shared" si="47"/>
        <v>3.8516681520517571</v>
      </c>
      <c r="P283" s="26">
        <f>I283+M283</f>
        <v>0.51543628428927235</v>
      </c>
      <c r="R283" s="19">
        <f t="shared" si="48"/>
        <v>0.5</v>
      </c>
      <c r="S283" s="19">
        <f t="shared" si="49"/>
        <v>0.5</v>
      </c>
      <c r="T283" s="21"/>
      <c r="U283" s="26">
        <f>SUMPRODUCT(R282:S282, O283:P283)</f>
        <v>2.1835522181705147</v>
      </c>
      <c r="V283" s="26">
        <f t="shared" si="42"/>
        <v>395.77884895447039</v>
      </c>
      <c r="X283" s="36">
        <f>Y282*(1+ H283%+K283)</f>
        <v>201.11991015669415</v>
      </c>
      <c r="Y283" s="37">
        <f t="shared" si="40"/>
        <v>197.88942447723502</v>
      </c>
      <c r="Z283" s="36">
        <f>AA282*(1 + I283% + M283%)</f>
        <v>194.6589387977759</v>
      </c>
      <c r="AA283" s="37">
        <f t="shared" si="43"/>
        <v>197.88942447723502</v>
      </c>
      <c r="AB283" s="40">
        <f t="shared" si="41"/>
        <v>395.77884895447005</v>
      </c>
      <c r="AE283" s="2">
        <f>100*C283/C$65</f>
        <v>236.11135582768037</v>
      </c>
      <c r="AF283" s="2">
        <f>100*E283/E$65 + AF282*F282%*(B283-B282)/360</f>
        <v>137.32678056512935</v>
      </c>
    </row>
    <row r="284" spans="2:32">
      <c r="B284" s="13">
        <v>41362</v>
      </c>
      <c r="C284" s="14">
        <v>263.39</v>
      </c>
      <c r="D284" s="14"/>
      <c r="E284" s="15">
        <v>1112.0999999999999</v>
      </c>
      <c r="F284" s="14">
        <v>0.20369999999999999</v>
      </c>
      <c r="H284" s="17">
        <f t="shared" si="44"/>
        <v>-1.7238162755121134</v>
      </c>
      <c r="I284" s="17">
        <f t="shared" si="45"/>
        <v>2.4599226091763127</v>
      </c>
      <c r="K284" s="26">
        <v>0</v>
      </c>
      <c r="L284" s="29">
        <f t="shared" si="46"/>
        <v>1.6975000000000001E-2</v>
      </c>
      <c r="M284" s="29">
        <f t="shared" si="50"/>
        <v>2.4773151810392191</v>
      </c>
      <c r="N284" s="2"/>
      <c r="O284" s="26">
        <f t="shared" si="47"/>
        <v>-1.7238162755121134</v>
      </c>
      <c r="P284" s="26">
        <f>I284+M284</f>
        <v>4.9372377902155318</v>
      </c>
      <c r="R284" s="19">
        <f t="shared" si="48"/>
        <v>0.5</v>
      </c>
      <c r="S284" s="19">
        <f t="shared" si="49"/>
        <v>0.5</v>
      </c>
      <c r="T284" s="21"/>
      <c r="U284" s="26">
        <f>SUMPRODUCT(R283:S283, O284:P284)</f>
        <v>1.6067107573517092</v>
      </c>
      <c r="V284" s="26">
        <f t="shared" si="42"/>
        <v>402.13787029594459</v>
      </c>
      <c r="X284" s="36">
        <f>Y283*(1+ H284%+K284)</f>
        <v>194.47817437057918</v>
      </c>
      <c r="Y284" s="37">
        <f t="shared" si="40"/>
        <v>201.06893514797213</v>
      </c>
      <c r="Z284" s="36">
        <f>AA283*(1 + I284% + M284%)</f>
        <v>207.6596959253651</v>
      </c>
      <c r="AA284" s="37">
        <f t="shared" si="43"/>
        <v>201.06893514797213</v>
      </c>
      <c r="AB284" s="40">
        <f t="shared" si="41"/>
        <v>402.13787029594425</v>
      </c>
      <c r="AE284" s="2">
        <f>100*C284/C$65</f>
        <v>232.0412298475905</v>
      </c>
      <c r="AF284" s="2">
        <f>100*E284/E$65 + AF283*F283%*(B284-B283)/360</f>
        <v>140.70564613476009</v>
      </c>
    </row>
    <row r="285" spans="2:32">
      <c r="B285" s="13">
        <v>41394</v>
      </c>
      <c r="C285" s="14">
        <v>255.72</v>
      </c>
      <c r="D285" s="14"/>
      <c r="E285" s="15">
        <v>1108.0999999999999</v>
      </c>
      <c r="F285" s="14">
        <v>0.19819999999999999</v>
      </c>
      <c r="H285" s="17">
        <f t="shared" si="44"/>
        <v>-2.9120315881392522</v>
      </c>
      <c r="I285" s="17">
        <f t="shared" si="45"/>
        <v>-0.35967988490244185</v>
      </c>
      <c r="K285" s="26">
        <v>0</v>
      </c>
      <c r="L285" s="29">
        <f t="shared" si="46"/>
        <v>1.6975000000000001E-2</v>
      </c>
      <c r="M285" s="29">
        <f t="shared" si="50"/>
        <v>-0.34276594056290577</v>
      </c>
      <c r="N285" s="2"/>
      <c r="O285" s="26">
        <f t="shared" si="47"/>
        <v>-2.9120315881392522</v>
      </c>
      <c r="P285" s="26">
        <f>I285+M285</f>
        <v>-0.70244582546534762</v>
      </c>
      <c r="R285" s="19">
        <f t="shared" si="48"/>
        <v>0.5</v>
      </c>
      <c r="S285" s="19">
        <f t="shared" si="49"/>
        <v>0.5</v>
      </c>
      <c r="T285" s="21"/>
      <c r="U285" s="26">
        <f>SUMPRODUCT(R284:S284, O285:P285)</f>
        <v>-1.8072387068022999</v>
      </c>
      <c r="V285" s="26">
        <f t="shared" si="42"/>
        <v>394.87027904924582</v>
      </c>
      <c r="X285" s="36">
        <f>Y284*(1+ H285%+K285)</f>
        <v>195.21374424252795</v>
      </c>
      <c r="Y285" s="37">
        <f t="shared" si="40"/>
        <v>197.43513952462274</v>
      </c>
      <c r="Z285" s="36">
        <f>AA284*(1 + I285% + M285%)</f>
        <v>199.65653480671756</v>
      </c>
      <c r="AA285" s="37">
        <f t="shared" si="43"/>
        <v>197.43513952462274</v>
      </c>
      <c r="AB285" s="40">
        <f t="shared" si="41"/>
        <v>394.87027904924548</v>
      </c>
      <c r="AE285" s="2">
        <f>100*C285/C$65</f>
        <v>225.28411593692184</v>
      </c>
      <c r="AF285" s="2">
        <f>100*E285/E$65 + AF284*F284%*(B285-B284)/360</f>
        <v>140.20258020163101</v>
      </c>
    </row>
    <row r="286" spans="2:32">
      <c r="B286" s="13">
        <v>41425</v>
      </c>
      <c r="C286" s="14">
        <v>261.47000000000003</v>
      </c>
      <c r="D286" s="14"/>
      <c r="E286" s="15">
        <v>1128.3</v>
      </c>
      <c r="F286" s="14">
        <v>0.19428000000000001</v>
      </c>
      <c r="H286" s="17">
        <f t="shared" si="44"/>
        <v>2.2485531049585505</v>
      </c>
      <c r="I286" s="17">
        <f t="shared" si="45"/>
        <v>1.8229401678548918</v>
      </c>
      <c r="K286" s="26">
        <v>0</v>
      </c>
      <c r="L286" s="29">
        <f t="shared" si="46"/>
        <v>1.6516666666666666E-2</v>
      </c>
      <c r="M286" s="29">
        <f t="shared" si="50"/>
        <v>1.839757923472618</v>
      </c>
      <c r="N286" s="2"/>
      <c r="O286" s="26">
        <f t="shared" si="47"/>
        <v>2.2485531049585505</v>
      </c>
      <c r="P286" s="26">
        <f>I286+M286</f>
        <v>3.6626980913275098</v>
      </c>
      <c r="R286" s="19">
        <f t="shared" si="48"/>
        <v>0.5</v>
      </c>
      <c r="S286" s="19">
        <f t="shared" si="49"/>
        <v>0.5</v>
      </c>
      <c r="T286" s="21"/>
      <c r="U286" s="26">
        <f>SUMPRODUCT(R285:S285, O286:P286)</f>
        <v>2.9556255981430302</v>
      </c>
      <c r="V286" s="26">
        <f t="shared" si="42"/>
        <v>406.54116609628409</v>
      </c>
      <c r="X286" s="36">
        <f>Y285*(1+ H286%+K286)</f>
        <v>201.87457348468288</v>
      </c>
      <c r="Y286" s="37">
        <f t="shared" si="40"/>
        <v>203.27058304814187</v>
      </c>
      <c r="Z286" s="36">
        <f>AA285*(1 + I286% + M286%)</f>
        <v>204.66659261160089</v>
      </c>
      <c r="AA286" s="37">
        <f t="shared" si="43"/>
        <v>203.27058304814187</v>
      </c>
      <c r="AB286" s="40">
        <f t="shared" si="41"/>
        <v>406.54116609628375</v>
      </c>
      <c r="AE286" s="2">
        <f>100*C286/C$65</f>
        <v>230.34974892079995</v>
      </c>
      <c r="AF286" s="2">
        <f>100*E286/E$65 + AF285*F285%*(B286-B285)/360</f>
        <v>142.75637650376109</v>
      </c>
    </row>
    <row r="287" spans="2:32">
      <c r="B287" s="13">
        <v>41453</v>
      </c>
      <c r="C287" s="14">
        <v>242.27</v>
      </c>
      <c r="D287" s="14"/>
      <c r="E287" s="15">
        <v>1149.7</v>
      </c>
      <c r="F287" s="14">
        <v>0.19464999999999999</v>
      </c>
      <c r="H287" s="17">
        <f t="shared" si="44"/>
        <v>-7.3430986346426081</v>
      </c>
      <c r="I287" s="17">
        <f t="shared" si="45"/>
        <v>1.8966586900647009</v>
      </c>
      <c r="K287" s="26">
        <v>0</v>
      </c>
      <c r="L287" s="29">
        <f t="shared" si="46"/>
        <v>1.619E-2</v>
      </c>
      <c r="M287" s="29">
        <f t="shared" si="50"/>
        <v>1.9131557591066217</v>
      </c>
      <c r="N287" s="2"/>
      <c r="O287" s="26">
        <f t="shared" si="47"/>
        <v>-7.3430986346426081</v>
      </c>
      <c r="P287" s="26">
        <f>I287+M287</f>
        <v>3.8098144491713226</v>
      </c>
      <c r="R287" s="19">
        <f t="shared" si="48"/>
        <v>0.5</v>
      </c>
      <c r="S287" s="19">
        <f t="shared" si="49"/>
        <v>0.5</v>
      </c>
      <c r="T287" s="21"/>
      <c r="U287" s="26">
        <f>SUMPRODUCT(R286:S286, O287:P287)</f>
        <v>-1.7666420927356428</v>
      </c>
      <c r="V287" s="26">
        <f t="shared" si="42"/>
        <v>399.35903873172884</v>
      </c>
      <c r="X287" s="36">
        <f>Y286*(1+ H287%+K287)</f>
        <v>188.3442236397037</v>
      </c>
      <c r="Y287" s="37">
        <f t="shared" si="40"/>
        <v>199.67951936586422</v>
      </c>
      <c r="Z287" s="36">
        <f>AA286*(1 + I287% + M287%)</f>
        <v>211.01481509202478</v>
      </c>
      <c r="AA287" s="37">
        <f t="shared" si="43"/>
        <v>199.67951936586422</v>
      </c>
      <c r="AB287" s="40">
        <f t="shared" si="41"/>
        <v>399.35903873172845</v>
      </c>
      <c r="AE287" s="2">
        <f>100*C287/C$65</f>
        <v>213.434939652894</v>
      </c>
      <c r="AF287" s="2">
        <f>100*E287/E$65 + AF286*F286%*(B287-B286)/360</f>
        <v>145.46116663311477</v>
      </c>
    </row>
    <row r="288" spans="2:32">
      <c r="B288" s="13">
        <v>41486</v>
      </c>
      <c r="C288" s="14">
        <v>247.99</v>
      </c>
      <c r="D288" s="14"/>
      <c r="E288" s="15">
        <v>1113.5999999999999</v>
      </c>
      <c r="F288" s="14">
        <v>0.18673000000000001</v>
      </c>
      <c r="H288" s="17">
        <f t="shared" si="44"/>
        <v>2.3610021876418807</v>
      </c>
      <c r="I288" s="17">
        <f t="shared" si="45"/>
        <v>-3.1399495520570753</v>
      </c>
      <c r="K288" s="26">
        <v>0</v>
      </c>
      <c r="L288" s="29">
        <f t="shared" si="46"/>
        <v>1.6220833333333334E-2</v>
      </c>
      <c r="M288" s="29">
        <f t="shared" si="50"/>
        <v>-3.1242380447073392</v>
      </c>
      <c r="N288" s="2"/>
      <c r="O288" s="26">
        <f t="shared" si="47"/>
        <v>2.3610021876418807</v>
      </c>
      <c r="P288" s="26">
        <f>I288+M288</f>
        <v>-6.2641875967644145</v>
      </c>
      <c r="R288" s="19">
        <f t="shared" si="48"/>
        <v>0.5</v>
      </c>
      <c r="S288" s="19">
        <f t="shared" si="49"/>
        <v>0.5</v>
      </c>
      <c r="T288" s="21"/>
      <c r="U288" s="26">
        <f>SUMPRODUCT(R287:S287, O288:P288)</f>
        <v>-1.9515927045612669</v>
      </c>
      <c r="V288" s="26">
        <f t="shared" si="42"/>
        <v>391.56517686683441</v>
      </c>
      <c r="X288" s="36">
        <f>Y287*(1+ H288%+K288)</f>
        <v>204.39395718636507</v>
      </c>
      <c r="Y288" s="37">
        <f t="shared" si="40"/>
        <v>195.782588433417</v>
      </c>
      <c r="Z288" s="36">
        <f>AA287*(1 + I288% + M288%)</f>
        <v>187.17121968046897</v>
      </c>
      <c r="AA288" s="37">
        <f t="shared" si="43"/>
        <v>195.782588433417</v>
      </c>
      <c r="AB288" s="40">
        <f t="shared" si="41"/>
        <v>391.56517686683401</v>
      </c>
      <c r="AE288" s="2">
        <f>100*C288/C$65</f>
        <v>218.47414324729098</v>
      </c>
      <c r="AF288" s="2">
        <f>100*E288/E$65 + AF287*F287%*(B288-B287)/360</f>
        <v>140.898819789887</v>
      </c>
    </row>
    <row r="289" spans="2:32">
      <c r="B289" s="13">
        <v>41516</v>
      </c>
      <c r="C289" s="14">
        <v>251.74</v>
      </c>
      <c r="D289" s="14"/>
      <c r="E289" s="15">
        <v>1110.9000000000001</v>
      </c>
      <c r="F289" s="14">
        <v>0.18206</v>
      </c>
      <c r="H289" s="17">
        <f t="shared" si="44"/>
        <v>1.5121577482962945</v>
      </c>
      <c r="I289" s="17">
        <f t="shared" si="45"/>
        <v>-0.24245689655171265</v>
      </c>
      <c r="K289" s="26">
        <v>0</v>
      </c>
      <c r="L289" s="29">
        <f t="shared" si="46"/>
        <v>1.5560833333333335E-2</v>
      </c>
      <c r="M289" s="29">
        <f t="shared" si="50"/>
        <v>-0.22693379153194693</v>
      </c>
      <c r="N289" s="2"/>
      <c r="O289" s="26">
        <f t="shared" si="47"/>
        <v>1.5121577482962945</v>
      </c>
      <c r="P289" s="26">
        <f>I289+M289</f>
        <v>-0.46939068808365958</v>
      </c>
      <c r="R289" s="19">
        <f t="shared" si="48"/>
        <v>0.5</v>
      </c>
      <c r="S289" s="19">
        <f t="shared" si="49"/>
        <v>0.5</v>
      </c>
      <c r="T289" s="21"/>
      <c r="U289" s="26">
        <f>SUMPRODUCT(R288:S288, O289:P289)</f>
        <v>0.52138353010631744</v>
      </c>
      <c r="V289" s="26">
        <f t="shared" si="42"/>
        <v>393.60673320864976</v>
      </c>
      <c r="X289" s="36">
        <f>Y288*(1+ H289%+K289)</f>
        <v>198.74313001422797</v>
      </c>
      <c r="Y289" s="37">
        <f t="shared" si="40"/>
        <v>196.80336660432468</v>
      </c>
      <c r="Z289" s="36">
        <f>AA288*(1 + I289% + M289%)</f>
        <v>194.86360319442139</v>
      </c>
      <c r="AA289" s="37">
        <f t="shared" si="43"/>
        <v>196.80336660432468</v>
      </c>
      <c r="AB289" s="40">
        <f t="shared" si="41"/>
        <v>393.60673320864936</v>
      </c>
      <c r="AE289" s="2">
        <f>100*C289/C$65</f>
        <v>221.77781693242886</v>
      </c>
      <c r="AF289" s="2">
        <f>100*E289/E$65 + AF288*F288%*(B289-B288)/360</f>
        <v>140.55323432842889</v>
      </c>
    </row>
    <row r="290" spans="2:32">
      <c r="B290" s="13">
        <v>41547</v>
      </c>
      <c r="C290" s="14">
        <v>260.91000000000003</v>
      </c>
      <c r="D290" s="14"/>
      <c r="E290" s="15">
        <v>1075.5999999999999</v>
      </c>
      <c r="F290" s="14">
        <v>0.17885000000000001</v>
      </c>
      <c r="H290" s="17">
        <f t="shared" si="44"/>
        <v>3.6426471756574319</v>
      </c>
      <c r="I290" s="17">
        <f t="shared" si="45"/>
        <v>-3.1776037447115102</v>
      </c>
      <c r="K290" s="26">
        <v>0</v>
      </c>
      <c r="L290" s="29">
        <f t="shared" si="46"/>
        <v>1.5171666666666667E-2</v>
      </c>
      <c r="M290" s="29">
        <f t="shared" si="50"/>
        <v>-3.1629141734929811</v>
      </c>
      <c r="N290" s="2"/>
      <c r="O290" s="26">
        <f t="shared" si="47"/>
        <v>3.6426471756574319</v>
      </c>
      <c r="P290" s="26">
        <f>I290+M290</f>
        <v>-6.3405179182044913</v>
      </c>
      <c r="R290" s="19">
        <f t="shared" si="48"/>
        <v>0.5</v>
      </c>
      <c r="S290" s="19">
        <f t="shared" si="49"/>
        <v>0.5</v>
      </c>
      <c r="T290" s="21"/>
      <c r="U290" s="26">
        <f>SUMPRODUCT(R289:S289, O290:P290)</f>
        <v>-1.3489353712735297</v>
      </c>
      <c r="V290" s="26">
        <f t="shared" si="42"/>
        <v>388.29723276068404</v>
      </c>
      <c r="X290" s="36">
        <f>Y289*(1+ H290%+K290)</f>
        <v>203.97221887953586</v>
      </c>
      <c r="Y290" s="37">
        <f t="shared" si="40"/>
        <v>194.14861638034182</v>
      </c>
      <c r="Z290" s="36">
        <f>AA289*(1 + I290% + M290%)</f>
        <v>184.32501388114781</v>
      </c>
      <c r="AA290" s="37">
        <f t="shared" si="43"/>
        <v>194.14861638034182</v>
      </c>
      <c r="AB290" s="40">
        <f t="shared" si="41"/>
        <v>388.29723276068364</v>
      </c>
      <c r="AE290" s="2">
        <f>100*C290/C$65</f>
        <v>229.85640031715269</v>
      </c>
      <c r="AF290" s="2">
        <f>100*E290/E$65 + AF289*F289%*(B290-B289)/360</f>
        <v>136.08781622831168</v>
      </c>
    </row>
    <row r="291" spans="2:32">
      <c r="B291" s="13">
        <v>41578</v>
      </c>
      <c r="C291" s="14">
        <v>266.91000000000003</v>
      </c>
      <c r="D291" s="14"/>
      <c r="E291" s="15">
        <v>1061.4000000000001</v>
      </c>
      <c r="F291" s="14">
        <v>0.16800000000000001</v>
      </c>
      <c r="H291" s="17">
        <f t="shared" si="44"/>
        <v>2.2996435552489425</v>
      </c>
      <c r="I291" s="17">
        <f t="shared" si="45"/>
        <v>-1.3201933804388055</v>
      </c>
      <c r="K291" s="26">
        <v>0</v>
      </c>
      <c r="L291" s="29">
        <f t="shared" si="46"/>
        <v>1.4904166666666668E-2</v>
      </c>
      <c r="M291" s="29">
        <f t="shared" si="50"/>
        <v>-1.3054859775938787</v>
      </c>
      <c r="N291" s="2"/>
      <c r="O291" s="26">
        <f t="shared" si="47"/>
        <v>2.2996435552489425</v>
      </c>
      <c r="P291" s="26">
        <f>I291+M291</f>
        <v>-2.6256793580326843</v>
      </c>
      <c r="R291" s="19">
        <f t="shared" si="48"/>
        <v>0.5</v>
      </c>
      <c r="S291" s="19">
        <f t="shared" si="49"/>
        <v>0.5</v>
      </c>
      <c r="T291" s="21"/>
      <c r="U291" s="26">
        <f>SUMPRODUCT(R290:S290, O291:P291)</f>
        <v>-0.16301790139187089</v>
      </c>
      <c r="V291" s="26">
        <f t="shared" si="42"/>
        <v>387.66423876067489</v>
      </c>
      <c r="X291" s="36">
        <f>Y290*(1+ H291%+K291)</f>
        <v>198.61334252453733</v>
      </c>
      <c r="Y291" s="37">
        <f t="shared" si="40"/>
        <v>193.83211938033725</v>
      </c>
      <c r="Z291" s="36">
        <f>AA290*(1 + I291% + M291%)</f>
        <v>189.05089623613713</v>
      </c>
      <c r="AA291" s="37">
        <f t="shared" si="43"/>
        <v>193.83211938033725</v>
      </c>
      <c r="AB291" s="40">
        <f t="shared" si="41"/>
        <v>387.66423876067449</v>
      </c>
      <c r="AE291" s="2">
        <f>100*C291/C$65</f>
        <v>235.14227821337329</v>
      </c>
      <c r="AF291" s="2">
        <f>100*E291/E$65 + AF290*F290%*(B291-B290)/360</f>
        <v>134.29040856214519</v>
      </c>
    </row>
    <row r="292" spans="2:32">
      <c r="B292" s="13">
        <v>41607</v>
      </c>
      <c r="C292" s="14">
        <v>269.57</v>
      </c>
      <c r="D292" s="14"/>
      <c r="E292" s="15">
        <v>1062.0999999999999</v>
      </c>
      <c r="F292" s="14">
        <v>0.16825000000000001</v>
      </c>
      <c r="H292" s="17">
        <f t="shared" si="44"/>
        <v>0.99659061106738278</v>
      </c>
      <c r="I292" s="17">
        <f t="shared" si="45"/>
        <v>6.5950631241729063E-2</v>
      </c>
      <c r="K292" s="26">
        <v>0</v>
      </c>
      <c r="L292" s="29">
        <f t="shared" si="46"/>
        <v>1.4E-2</v>
      </c>
      <c r="M292" s="29">
        <f t="shared" si="50"/>
        <v>7.9959864330114705E-2</v>
      </c>
      <c r="N292" s="2"/>
      <c r="O292" s="26">
        <f t="shared" si="47"/>
        <v>0.99659061106738278</v>
      </c>
      <c r="P292" s="26">
        <f>I292+M292</f>
        <v>0.14591049557184377</v>
      </c>
      <c r="R292" s="19">
        <f t="shared" si="48"/>
        <v>0.5</v>
      </c>
      <c r="S292" s="19">
        <f t="shared" si="49"/>
        <v>0.5</v>
      </c>
      <c r="T292" s="21"/>
      <c r="U292" s="26">
        <f>SUMPRODUCT(R291:S291, O292:P292)</f>
        <v>0.57125055331961327</v>
      </c>
      <c r="V292" s="26">
        <f t="shared" si="42"/>
        <v>389.87877286961753</v>
      </c>
      <c r="X292" s="36">
        <f>Y291*(1+ H292%+K292)</f>
        <v>195.76383208331461</v>
      </c>
      <c r="Y292" s="37">
        <f t="shared" si="40"/>
        <v>194.93938643480857</v>
      </c>
      <c r="Z292" s="36">
        <f>AA291*(1 + I292% + M292%)</f>
        <v>194.1149407863025</v>
      </c>
      <c r="AA292" s="37">
        <f t="shared" si="43"/>
        <v>194.93938643480857</v>
      </c>
      <c r="AB292" s="40">
        <f t="shared" si="41"/>
        <v>389.87877286961714</v>
      </c>
      <c r="AE292" s="2">
        <f>100*C292/C$65</f>
        <v>237.48568408069772</v>
      </c>
      <c r="AF292" s="2">
        <f>100*E292/E$65 + AF291*F291%*(B292-B291)/360</f>
        <v>134.37617523364753</v>
      </c>
    </row>
    <row r="293" spans="2:32">
      <c r="B293" s="13">
        <v>41638</v>
      </c>
      <c r="C293" s="14">
        <v>264.24</v>
      </c>
      <c r="D293" s="14"/>
      <c r="E293" s="15">
        <v>1055.5999999999999</v>
      </c>
      <c r="F293" s="14">
        <v>0.17019999999999999</v>
      </c>
      <c r="H293" s="17">
        <f t="shared" si="44"/>
        <v>-1.9772229847534906</v>
      </c>
      <c r="I293" s="17">
        <f t="shared" si="45"/>
        <v>-0.61199510403916468</v>
      </c>
      <c r="K293" s="26">
        <v>0</v>
      </c>
      <c r="L293" s="29">
        <f t="shared" si="46"/>
        <v>1.4020833333333335E-2</v>
      </c>
      <c r="M293" s="29">
        <f t="shared" si="50"/>
        <v>-0.59806007751938006</v>
      </c>
      <c r="N293" s="2"/>
      <c r="O293" s="26">
        <f t="shared" si="47"/>
        <v>-1.9772229847534906</v>
      </c>
      <c r="P293" s="26">
        <f>I293+M293</f>
        <v>-1.2100551815585447</v>
      </c>
      <c r="R293" s="19">
        <f t="shared" si="48"/>
        <v>0.5</v>
      </c>
      <c r="S293" s="19">
        <f t="shared" si="49"/>
        <v>0.5</v>
      </c>
      <c r="T293" s="21"/>
      <c r="U293" s="26">
        <f>SUMPRODUCT(R292:S292, O293:P293)</f>
        <v>-1.5936390831560177</v>
      </c>
      <c r="V293" s="26">
        <f t="shared" si="42"/>
        <v>383.66551236823824</v>
      </c>
      <c r="X293" s="36">
        <f>Y292*(1+ H293%+K293)</f>
        <v>191.08500007988209</v>
      </c>
      <c r="Y293" s="37">
        <f t="shared" si="40"/>
        <v>191.83275618411892</v>
      </c>
      <c r="Z293" s="36">
        <f>AA292*(1 + I293% + M293%)</f>
        <v>192.58051228835572</v>
      </c>
      <c r="AA293" s="37">
        <f t="shared" si="43"/>
        <v>191.83275618411892</v>
      </c>
      <c r="AB293" s="40">
        <f t="shared" si="41"/>
        <v>383.66551236823784</v>
      </c>
      <c r="AE293" s="2">
        <f>100*C293/C$65</f>
        <v>232.7900625495551</v>
      </c>
      <c r="AF293" s="2">
        <f>100*E293/E$65 + AF292*F292%*(B293-B292)/360</f>
        <v>133.55520555695014</v>
      </c>
    </row>
    <row r="294" spans="2:32">
      <c r="B294" s="13">
        <v>41668</v>
      </c>
      <c r="C294" s="14">
        <v>252.89</v>
      </c>
      <c r="D294" s="14"/>
      <c r="E294" s="15">
        <v>1079.2</v>
      </c>
      <c r="F294" s="14">
        <v>0.1595</v>
      </c>
      <c r="H294" s="17">
        <f t="shared" si="44"/>
        <v>-4.2953375719043336</v>
      </c>
      <c r="I294" s="17">
        <f t="shared" si="45"/>
        <v>2.2356953391436285</v>
      </c>
      <c r="K294" s="26">
        <v>0</v>
      </c>
      <c r="L294" s="29">
        <f t="shared" si="46"/>
        <v>1.4183333333333333E-2</v>
      </c>
      <c r="M294" s="29">
        <f t="shared" si="50"/>
        <v>2.2501957685992391</v>
      </c>
      <c r="N294" s="2"/>
      <c r="O294" s="26">
        <f t="shared" si="47"/>
        <v>-4.2953375719043336</v>
      </c>
      <c r="P294" s="26">
        <f>I294+M294</f>
        <v>4.4858911077428676</v>
      </c>
      <c r="R294" s="19">
        <f t="shared" si="48"/>
        <v>0.5</v>
      </c>
      <c r="S294" s="19">
        <f t="shared" si="49"/>
        <v>0.5</v>
      </c>
      <c r="T294" s="21"/>
      <c r="U294" s="26">
        <f>SUMPRODUCT(R293:S293, O294:P294)</f>
        <v>9.527676791926698E-2</v>
      </c>
      <c r="V294" s="26">
        <f t="shared" si="42"/>
        <v>384.03105646804363</v>
      </c>
      <c r="X294" s="36">
        <f>Y293*(1+ H294%+K294)</f>
        <v>183.59289173252282</v>
      </c>
      <c r="Y294" s="37">
        <f t="shared" si="40"/>
        <v>192.01552823402159</v>
      </c>
      <c r="Z294" s="36">
        <f>AA293*(1 + I294% + M294%)</f>
        <v>200.43816473552036</v>
      </c>
      <c r="AA294" s="37">
        <f t="shared" si="43"/>
        <v>192.01552823402159</v>
      </c>
      <c r="AB294" s="40">
        <f t="shared" si="41"/>
        <v>384.03105646804318</v>
      </c>
      <c r="AE294" s="2">
        <f>100*C294/C$65</f>
        <v>222.79094352920447</v>
      </c>
      <c r="AF294" s="2">
        <f>100*E294/E$65 + AF293*F293%*(B294-B293)/360</f>
        <v>136.54013170079779</v>
      </c>
    </row>
    <row r="295" spans="2:32">
      <c r="B295" s="13">
        <v>41698</v>
      </c>
      <c r="C295" s="14">
        <v>258.41000000000003</v>
      </c>
      <c r="D295" s="14"/>
      <c r="E295" s="15">
        <v>1067.7</v>
      </c>
      <c r="F295" s="14">
        <v>0.1555</v>
      </c>
      <c r="H295" s="17">
        <f t="shared" si="44"/>
        <v>2.1827672110403817</v>
      </c>
      <c r="I295" s="17">
        <f t="shared" si="45"/>
        <v>-1.0656041512231318</v>
      </c>
      <c r="K295" s="26">
        <v>0</v>
      </c>
      <c r="L295" s="29">
        <f t="shared" si="46"/>
        <v>1.3291666666666667E-2</v>
      </c>
      <c r="M295" s="29">
        <f t="shared" si="50"/>
        <v>-1.0524541211082372</v>
      </c>
      <c r="N295" s="2"/>
      <c r="O295" s="26">
        <f t="shared" si="47"/>
        <v>2.1827672110403817</v>
      </c>
      <c r="P295" s="26">
        <f>I295+M295</f>
        <v>-2.118058272331369</v>
      </c>
      <c r="R295" s="19">
        <f t="shared" si="48"/>
        <v>0.5</v>
      </c>
      <c r="S295" s="19">
        <f t="shared" si="49"/>
        <v>0.5</v>
      </c>
      <c r="T295" s="21"/>
      <c r="U295" s="26">
        <f>SUMPRODUCT(R294:S294, O295:P295)</f>
        <v>3.2354469354506366E-2</v>
      </c>
      <c r="V295" s="26">
        <f t="shared" si="42"/>
        <v>384.15530767852033</v>
      </c>
      <c r="X295" s="36">
        <f>Y294*(1+ H295%+K295)</f>
        <v>196.20678022441979</v>
      </c>
      <c r="Y295" s="37">
        <f t="shared" si="40"/>
        <v>192.07765383925994</v>
      </c>
      <c r="Z295" s="36">
        <f>AA294*(1 + I295% + M295%)</f>
        <v>187.94852745410012</v>
      </c>
      <c r="AA295" s="37">
        <f t="shared" si="43"/>
        <v>192.07765383925994</v>
      </c>
      <c r="AB295" s="40">
        <f t="shared" si="41"/>
        <v>384.15530767851988</v>
      </c>
      <c r="AE295" s="2">
        <f>100*C295/C$65</f>
        <v>227.65395119372744</v>
      </c>
      <c r="AF295" s="2">
        <f>100*E295/E$65 + AF294*F294%*(B295-B294)/360</f>
        <v>135.08456212141098</v>
      </c>
    </row>
    <row r="296" spans="2:32">
      <c r="B296" s="13">
        <v>41729</v>
      </c>
      <c r="C296" s="14">
        <v>258.11</v>
      </c>
      <c r="D296" s="14"/>
      <c r="E296" s="15">
        <v>1068.8</v>
      </c>
      <c r="F296" s="14">
        <v>0.152</v>
      </c>
      <c r="H296" s="17">
        <f t="shared" si="44"/>
        <v>-0.11609457838319681</v>
      </c>
      <c r="I296" s="17">
        <f t="shared" si="45"/>
        <v>0.10302519434297608</v>
      </c>
      <c r="K296" s="26">
        <v>0</v>
      </c>
      <c r="L296" s="29">
        <f t="shared" si="46"/>
        <v>1.2958333333333334E-2</v>
      </c>
      <c r="M296" s="29">
        <f t="shared" si="50"/>
        <v>0.11599687802439362</v>
      </c>
      <c r="N296" s="2"/>
      <c r="O296" s="26">
        <f t="shared" si="47"/>
        <v>-0.11609457838319681</v>
      </c>
      <c r="P296" s="26">
        <f>I296+M296</f>
        <v>0.2190220723673697</v>
      </c>
      <c r="R296" s="19">
        <f t="shared" si="48"/>
        <v>0.5</v>
      </c>
      <c r="S296" s="19">
        <f t="shared" si="49"/>
        <v>0.5</v>
      </c>
      <c r="T296" s="21"/>
      <c r="U296" s="26">
        <f>SUMPRODUCT(R295:S295, O296:P296)</f>
        <v>5.1463746992086445E-2</v>
      </c>
      <c r="V296" s="26">
        <f t="shared" si="42"/>
        <v>384.35300839412065</v>
      </c>
      <c r="X296" s="36">
        <f>Y295*(1+ H296%+K296)</f>
        <v>191.85466209686692</v>
      </c>
      <c r="Y296" s="37">
        <f t="shared" si="40"/>
        <v>192.17650419706013</v>
      </c>
      <c r="Z296" s="36">
        <f>AA295*(1 + I296% + M296%)</f>
        <v>192.49834629725331</v>
      </c>
      <c r="AA296" s="37">
        <f t="shared" si="43"/>
        <v>192.17650419706013</v>
      </c>
      <c r="AB296" s="40">
        <f t="shared" si="41"/>
        <v>384.35300839412025</v>
      </c>
      <c r="AE296" s="2">
        <f>100*C296/C$65</f>
        <v>227.38965729891638</v>
      </c>
      <c r="AF296" s="2">
        <f>100*E296/E$65 + AF295*F295%*(B296-B295)/360</f>
        <v>135.22365429550968</v>
      </c>
    </row>
    <row r="297" spans="2:32">
      <c r="B297" s="13">
        <v>41759</v>
      </c>
      <c r="C297" s="14">
        <v>255.33</v>
      </c>
      <c r="D297" s="14"/>
      <c r="E297" s="15">
        <v>1031.7</v>
      </c>
      <c r="F297" s="14">
        <v>0.15049999999999999</v>
      </c>
      <c r="H297" s="17">
        <f t="shared" si="44"/>
        <v>-1.0770601681453607</v>
      </c>
      <c r="I297" s="17">
        <f t="shared" si="45"/>
        <v>-3.4711826347305297</v>
      </c>
      <c r="K297" s="26">
        <v>0</v>
      </c>
      <c r="L297" s="29">
        <f t="shared" si="46"/>
        <v>1.2666666666666666E-2</v>
      </c>
      <c r="M297" s="29">
        <f t="shared" si="50"/>
        <v>-3.4589556511976038</v>
      </c>
      <c r="N297" s="2"/>
      <c r="O297" s="26">
        <f t="shared" si="47"/>
        <v>-1.0770601681453607</v>
      </c>
      <c r="P297" s="26">
        <f>I297+M297</f>
        <v>-6.930138285928134</v>
      </c>
      <c r="R297" s="19">
        <f t="shared" si="48"/>
        <v>0.5</v>
      </c>
      <c r="S297" s="19">
        <f t="shared" si="49"/>
        <v>0.5</v>
      </c>
      <c r="T297" s="21"/>
      <c r="U297" s="26">
        <f>SUMPRODUCT(R296:S296, O297:P297)</f>
        <v>-4.0035992270367471</v>
      </c>
      <c r="V297" s="26">
        <f t="shared" si="42"/>
        <v>368.96505432096114</v>
      </c>
      <c r="X297" s="36">
        <f>Y296*(1+ H297%+K297)</f>
        <v>190.10664761781939</v>
      </c>
      <c r="Y297" s="37">
        <f t="shared" si="40"/>
        <v>184.4825271604804</v>
      </c>
      <c r="Z297" s="36">
        <f>AA296*(1 + I297% + M297%)</f>
        <v>178.85840670314138</v>
      </c>
      <c r="AA297" s="37">
        <f t="shared" si="43"/>
        <v>184.4825271604804</v>
      </c>
      <c r="AB297" s="40">
        <f t="shared" si="41"/>
        <v>368.9650543209608</v>
      </c>
      <c r="AE297" s="2">
        <f>100*C297/C$65</f>
        <v>224.9405338736675</v>
      </c>
      <c r="AF297" s="2">
        <f>100*E297/E$65 + AF296*F296%*(B297-B296)/360</f>
        <v>130.5294622953885</v>
      </c>
    </row>
    <row r="298" spans="2:32">
      <c r="B298" s="13">
        <v>41789</v>
      </c>
      <c r="C298" s="14">
        <v>259.94</v>
      </c>
      <c r="D298" s="14"/>
      <c r="E298" s="15">
        <v>1021.6</v>
      </c>
      <c r="F298" s="14">
        <v>0.151</v>
      </c>
      <c r="H298" s="17">
        <f t="shared" si="44"/>
        <v>1.805506599302853</v>
      </c>
      <c r="I298" s="17">
        <f t="shared" si="45"/>
        <v>-0.97896675390133359</v>
      </c>
      <c r="K298" s="26">
        <v>0</v>
      </c>
      <c r="L298" s="29">
        <f t="shared" si="46"/>
        <v>1.2541666666666666E-2</v>
      </c>
      <c r="M298" s="29">
        <f t="shared" si="50"/>
        <v>-0.96654786598171505</v>
      </c>
      <c r="N298" s="2"/>
      <c r="O298" s="26">
        <f t="shared" si="47"/>
        <v>1.805506599302853</v>
      </c>
      <c r="P298" s="26">
        <f>I298+M298</f>
        <v>-1.9455146198830486</v>
      </c>
      <c r="R298" s="19">
        <f t="shared" si="48"/>
        <v>0.5</v>
      </c>
      <c r="S298" s="19">
        <f t="shared" si="49"/>
        <v>0.5</v>
      </c>
      <c r="T298" s="21"/>
      <c r="U298" s="26">
        <f>SUMPRODUCT(R297:S297, O298:P298)</f>
        <v>-7.000401029009784E-2</v>
      </c>
      <c r="V298" s="26">
        <f t="shared" si="42"/>
        <v>368.70676398636743</v>
      </c>
      <c r="X298" s="36">
        <f>Y297*(1+ H298%+K298)</f>
        <v>187.81337136292356</v>
      </c>
      <c r="Y298" s="37">
        <f t="shared" si="40"/>
        <v>184.35338199318355</v>
      </c>
      <c r="Z298" s="36">
        <f>AA297*(1 + I298% + M298%)</f>
        <v>180.89339262344353</v>
      </c>
      <c r="AA298" s="37">
        <f t="shared" si="43"/>
        <v>184.35338199318355</v>
      </c>
      <c r="AB298" s="40">
        <f t="shared" si="41"/>
        <v>368.70676398636709</v>
      </c>
      <c r="AE298" s="2">
        <f>100*C298/C$65</f>
        <v>229.00185005726368</v>
      </c>
      <c r="AF298" s="2">
        <f>100*E298/E$65 + AF297*F297%*(B298-B297)/360</f>
        <v>129.25103217664102</v>
      </c>
    </row>
    <row r="299" spans="2:32">
      <c r="B299" s="13">
        <v>41820</v>
      </c>
      <c r="C299" s="14">
        <v>260.56</v>
      </c>
      <c r="D299" s="14"/>
      <c r="E299" s="15">
        <v>1014.4</v>
      </c>
      <c r="F299" s="14">
        <v>0.1552</v>
      </c>
      <c r="H299" s="17">
        <f t="shared" si="44"/>
        <v>0.23851658074940385</v>
      </c>
      <c r="I299" s="17">
        <f t="shared" si="45"/>
        <v>-0.70477682067345837</v>
      </c>
      <c r="K299" s="26">
        <v>0</v>
      </c>
      <c r="L299" s="29">
        <f t="shared" si="46"/>
        <v>1.2583333333333334E-2</v>
      </c>
      <c r="M299" s="29">
        <f t="shared" si="50"/>
        <v>-0.69228217175671958</v>
      </c>
      <c r="N299" s="2"/>
      <c r="O299" s="26">
        <f t="shared" si="47"/>
        <v>0.23851658074940385</v>
      </c>
      <c r="P299" s="26">
        <f>I299+M299</f>
        <v>-1.3970589924301779</v>
      </c>
      <c r="R299" s="19">
        <f t="shared" si="48"/>
        <v>0.5</v>
      </c>
      <c r="S299" s="19">
        <f t="shared" si="49"/>
        <v>0.5</v>
      </c>
      <c r="T299" s="21"/>
      <c r="U299" s="26">
        <f>SUMPRODUCT(R298:S298, O299:P299)</f>
        <v>-0.57927120584038705</v>
      </c>
      <c r="V299" s="26">
        <f t="shared" si="42"/>
        <v>366.57095186860857</v>
      </c>
      <c r="X299" s="36">
        <f>Y298*(1+ H299%+K299)</f>
        <v>184.79309537640958</v>
      </c>
      <c r="Y299" s="37">
        <f t="shared" si="40"/>
        <v>183.28547593430409</v>
      </c>
      <c r="Z299" s="36">
        <f>AA298*(1 + I299% + M299%)</f>
        <v>181.77785649219862</v>
      </c>
      <c r="AA299" s="37">
        <f t="shared" si="43"/>
        <v>183.28547593430409</v>
      </c>
      <c r="AB299" s="40">
        <f t="shared" si="41"/>
        <v>366.57095186860818</v>
      </c>
      <c r="AE299" s="2">
        <f>100*C299/C$65</f>
        <v>229.54805743987313</v>
      </c>
      <c r="AF299" s="2">
        <f>100*E299/E$65 + AF298*F298%*(B299-B298)/360</f>
        <v>128.34065189178858</v>
      </c>
    </row>
    <row r="300" spans="2:32">
      <c r="B300" s="13">
        <v>41851</v>
      </c>
      <c r="C300" s="14">
        <v>269.68</v>
      </c>
      <c r="D300" s="14"/>
      <c r="E300" s="15">
        <v>1024.3</v>
      </c>
      <c r="F300" s="14">
        <v>0.156</v>
      </c>
      <c r="H300" s="17">
        <f t="shared" si="44"/>
        <v>3.5001535155050778</v>
      </c>
      <c r="I300" s="17">
        <f t="shared" si="45"/>
        <v>0.97594637223974434</v>
      </c>
      <c r="K300" s="26">
        <v>0</v>
      </c>
      <c r="L300" s="29">
        <f t="shared" si="46"/>
        <v>1.2933333333333333E-2</v>
      </c>
      <c r="M300" s="29">
        <f t="shared" si="50"/>
        <v>0.98900592797055431</v>
      </c>
      <c r="N300" s="2"/>
      <c r="O300" s="26">
        <f t="shared" si="47"/>
        <v>3.5001535155050778</v>
      </c>
      <c r="P300" s="26">
        <f>I300+M300</f>
        <v>1.9649523002102987</v>
      </c>
      <c r="R300" s="19">
        <f t="shared" si="48"/>
        <v>0.5</v>
      </c>
      <c r="S300" s="19">
        <f t="shared" si="49"/>
        <v>0.5</v>
      </c>
      <c r="T300" s="21"/>
      <c r="U300" s="26">
        <f>SUMPRODUCT(R299:S299, O300:P300)</f>
        <v>2.7325529078576882</v>
      </c>
      <c r="V300" s="26">
        <f t="shared" si="42"/>
        <v>376.58769707325581</v>
      </c>
      <c r="X300" s="36">
        <f>Y299*(1+ H300%+K300)</f>
        <v>189.70074896362885</v>
      </c>
      <c r="Y300" s="37">
        <f t="shared" si="40"/>
        <v>188.29384853662771</v>
      </c>
      <c r="Z300" s="36">
        <f>AA299*(1 + I300% + M300%)</f>
        <v>186.88694810962659</v>
      </c>
      <c r="AA300" s="37">
        <f t="shared" si="43"/>
        <v>188.29384853662771</v>
      </c>
      <c r="AB300" s="40">
        <f t="shared" si="41"/>
        <v>376.58769707325541</v>
      </c>
      <c r="AE300" s="2">
        <f>100*C300/C$65</f>
        <v>237.58259184212844</v>
      </c>
      <c r="AF300" s="2">
        <f>100*E300/E$65 + AF299*F299%*(B300-B299)/360</f>
        <v>129.59336959892943</v>
      </c>
    </row>
    <row r="301" spans="2:32">
      <c r="B301" s="13">
        <v>41880</v>
      </c>
      <c r="C301" s="14">
        <v>265.41000000000003</v>
      </c>
      <c r="D301" s="14"/>
      <c r="E301" s="15">
        <v>1013.6</v>
      </c>
      <c r="F301" s="14">
        <v>0.157</v>
      </c>
      <c r="H301" s="17">
        <f t="shared" si="44"/>
        <v>-1.5833580539899028</v>
      </c>
      <c r="I301" s="17">
        <f t="shared" si="45"/>
        <v>-1.0446158352045209</v>
      </c>
      <c r="K301" s="26">
        <v>0</v>
      </c>
      <c r="L301" s="29">
        <f t="shared" si="46"/>
        <v>1.2999999999999999E-2</v>
      </c>
      <c r="M301" s="29">
        <f t="shared" si="50"/>
        <v>-1.0317516352631007</v>
      </c>
      <c r="N301" s="2"/>
      <c r="O301" s="26">
        <f t="shared" si="47"/>
        <v>-1.5833580539899028</v>
      </c>
      <c r="P301" s="26">
        <f>I301+M301</f>
        <v>-2.0763674704676216</v>
      </c>
      <c r="R301" s="19">
        <f t="shared" si="48"/>
        <v>0.5</v>
      </c>
      <c r="S301" s="19">
        <f t="shared" si="49"/>
        <v>0.5</v>
      </c>
      <c r="T301" s="21"/>
      <c r="U301" s="26">
        <f>SUMPRODUCT(R300:S300, O301:P301)</f>
        <v>-1.8298627622287622</v>
      </c>
      <c r="V301" s="26">
        <f t="shared" si="42"/>
        <v>369.69665903737746</v>
      </c>
      <c r="X301" s="36">
        <f>Y300*(1+ H301%+K301)</f>
        <v>185.31248272065545</v>
      </c>
      <c r="Y301" s="37">
        <f t="shared" si="40"/>
        <v>184.84832951868853</v>
      </c>
      <c r="Z301" s="36">
        <f>AA300*(1 + I301% + M301%)</f>
        <v>184.38417631672161</v>
      </c>
      <c r="AA301" s="37">
        <f t="shared" si="43"/>
        <v>184.84832951868853</v>
      </c>
      <c r="AB301" s="40">
        <f t="shared" si="41"/>
        <v>369.69665903737706</v>
      </c>
      <c r="AE301" s="2">
        <f>100*C301/C$65</f>
        <v>233.82080873931815</v>
      </c>
      <c r="AF301" s="2">
        <f>100*E301/E$65 + AF300*F300%*(B301-B300)/360</f>
        <v>128.23892946304778</v>
      </c>
    </row>
    <row r="302" spans="2:32">
      <c r="B302" s="13">
        <v>41912</v>
      </c>
      <c r="C302" s="14">
        <v>256.77</v>
      </c>
      <c r="D302" s="14"/>
      <c r="E302" s="15">
        <v>1050.5999999999999</v>
      </c>
      <c r="F302" s="14">
        <v>0.1565</v>
      </c>
      <c r="H302" s="17">
        <f t="shared" si="44"/>
        <v>-3.2553407934893364</v>
      </c>
      <c r="I302" s="17">
        <f t="shared" si="45"/>
        <v>3.6503551696921654</v>
      </c>
      <c r="K302" s="26">
        <v>0</v>
      </c>
      <c r="L302" s="29">
        <f t="shared" si="46"/>
        <v>1.3083333333333334E-2</v>
      </c>
      <c r="M302" s="29">
        <f t="shared" si="50"/>
        <v>3.6639160911602131</v>
      </c>
      <c r="N302" s="2"/>
      <c r="O302" s="26">
        <f t="shared" si="47"/>
        <v>-3.2553407934893364</v>
      </c>
      <c r="P302" s="26">
        <f>I302+M302</f>
        <v>7.3142712608523786</v>
      </c>
      <c r="R302" s="19">
        <f t="shared" si="48"/>
        <v>0.5</v>
      </c>
      <c r="S302" s="19">
        <f t="shared" si="49"/>
        <v>0.5</v>
      </c>
      <c r="T302" s="21"/>
      <c r="U302" s="26">
        <f>SUMPRODUCT(R301:S301, O302:P302)</f>
        <v>2.0294652336815213</v>
      </c>
      <c r="V302" s="26">
        <f t="shared" si="42"/>
        <v>377.19952420262319</v>
      </c>
      <c r="X302" s="36">
        <f>Y301*(1+ H302%+K302)</f>
        <v>178.83088644178306</v>
      </c>
      <c r="Y302" s="37">
        <f t="shared" si="40"/>
        <v>188.59976210131137</v>
      </c>
      <c r="Z302" s="36">
        <f>AA301*(1 + I302% + M302%)</f>
        <v>198.36863776083968</v>
      </c>
      <c r="AA302" s="37">
        <f t="shared" si="43"/>
        <v>188.59976210131137</v>
      </c>
      <c r="AB302" s="40">
        <f t="shared" si="41"/>
        <v>377.19952420262274</v>
      </c>
      <c r="AE302" s="2">
        <f>100*C302/C$65</f>
        <v>226.20914456876045</v>
      </c>
      <c r="AF302" s="2">
        <f>100*E302/E$65 + AF301*F301%*(B302-B301)/360</f>
        <v>132.92112226149666</v>
      </c>
    </row>
    <row r="303" spans="2:32">
      <c r="B303" s="13">
        <v>41943</v>
      </c>
      <c r="C303" s="14">
        <v>250.45</v>
      </c>
      <c r="D303" s="14"/>
      <c r="E303" s="15">
        <v>1054</v>
      </c>
      <c r="F303" s="14">
        <v>0.15590000000000001</v>
      </c>
      <c r="H303" s="17">
        <f t="shared" si="44"/>
        <v>-2.4613467305370507</v>
      </c>
      <c r="I303" s="17">
        <f t="shared" si="45"/>
        <v>0.32362459546926292</v>
      </c>
      <c r="K303" s="26">
        <v>0</v>
      </c>
      <c r="L303" s="29">
        <f t="shared" si="46"/>
        <v>1.3041666666666667E-2</v>
      </c>
      <c r="M303" s="29">
        <f t="shared" si="50"/>
        <v>0.33670846817692723</v>
      </c>
      <c r="N303" s="2"/>
      <c r="O303" s="26">
        <f t="shared" si="47"/>
        <v>-2.4613467305370507</v>
      </c>
      <c r="P303" s="26">
        <f>I303+M303</f>
        <v>0.66033306364619015</v>
      </c>
      <c r="R303" s="19">
        <f t="shared" si="48"/>
        <v>0.5</v>
      </c>
      <c r="S303" s="19">
        <f t="shared" si="49"/>
        <v>0.5</v>
      </c>
      <c r="T303" s="21"/>
      <c r="U303" s="26">
        <f>SUMPRODUCT(R302:S302, O303:P303)</f>
        <v>-0.90050683344543025</v>
      </c>
      <c r="V303" s="26">
        <f t="shared" si="42"/>
        <v>373.80281671145497</v>
      </c>
      <c r="X303" s="36">
        <f>Y302*(1+ H303%+K303)</f>
        <v>183.9576680230301</v>
      </c>
      <c r="Y303" s="37">
        <f t="shared" si="40"/>
        <v>186.90140835572726</v>
      </c>
      <c r="Z303" s="36">
        <f>AA302*(1 + I303% + M303%)</f>
        <v>189.84514868842439</v>
      </c>
      <c r="AA303" s="37">
        <f t="shared" si="43"/>
        <v>186.90140835572726</v>
      </c>
      <c r="AB303" s="40">
        <f t="shared" si="41"/>
        <v>373.80281671145451</v>
      </c>
      <c r="AE303" s="2">
        <f>100*C303/C$65</f>
        <v>220.64135318474143</v>
      </c>
      <c r="AF303" s="2">
        <f>100*E303/E$65 + AF302*F302%*(B303-B302)/360</f>
        <v>133.35124630068478</v>
      </c>
    </row>
    <row r="304" spans="2:32">
      <c r="B304" s="13">
        <v>41971</v>
      </c>
      <c r="C304" s="14">
        <v>253.7</v>
      </c>
      <c r="D304" s="14"/>
      <c r="E304" s="15">
        <v>1101.0999999999999</v>
      </c>
      <c r="F304" s="14">
        <v>0.154</v>
      </c>
      <c r="H304" s="17">
        <f t="shared" si="44"/>
        <v>1.2976642044320252</v>
      </c>
      <c r="I304" s="17">
        <f t="shared" si="45"/>
        <v>4.4686907020872857</v>
      </c>
      <c r="K304" s="26">
        <v>0</v>
      </c>
      <c r="L304" s="29">
        <f t="shared" si="46"/>
        <v>1.2991666666666667E-2</v>
      </c>
      <c r="M304" s="29">
        <f t="shared" si="50"/>
        <v>4.4822629261543234</v>
      </c>
      <c r="N304" s="2"/>
      <c r="O304" s="26">
        <f t="shared" si="47"/>
        <v>1.2976642044320252</v>
      </c>
      <c r="P304" s="26">
        <f>I304+M304</f>
        <v>8.95095362824161</v>
      </c>
      <c r="R304" s="19">
        <f t="shared" si="48"/>
        <v>0.5</v>
      </c>
      <c r="S304" s="19">
        <f t="shared" si="49"/>
        <v>0.5</v>
      </c>
      <c r="T304" s="21"/>
      <c r="U304" s="26">
        <f>SUMPRODUCT(R303:S303, O304:P304)</f>
        <v>5.1243089163368172</v>
      </c>
      <c r="V304" s="26">
        <f t="shared" si="42"/>
        <v>392.95762777771824</v>
      </c>
      <c r="X304" s="36">
        <f>Y303*(1+ H304%+K304)</f>
        <v>189.32676102953886</v>
      </c>
      <c r="Y304" s="37">
        <f t="shared" si="40"/>
        <v>196.47881388885889</v>
      </c>
      <c r="Z304" s="36">
        <f>AA303*(1 + I304% + M304%)</f>
        <v>203.6308667481789</v>
      </c>
      <c r="AA304" s="37">
        <f t="shared" si="43"/>
        <v>196.47881388885889</v>
      </c>
      <c r="AB304" s="40">
        <f t="shared" si="41"/>
        <v>392.95762777771779</v>
      </c>
      <c r="AE304" s="2">
        <f>100*C304/C$65</f>
        <v>223.50453704519424</v>
      </c>
      <c r="AF304" s="2">
        <f>100*E304/E$65 + AF303*F303%*(B304-B303)/360</f>
        <v>139.30775718223725</v>
      </c>
    </row>
    <row r="305" spans="2:32">
      <c r="B305" s="13">
        <v>42003</v>
      </c>
      <c r="C305" s="14">
        <v>244.05</v>
      </c>
      <c r="D305" s="14"/>
      <c r="E305" s="15">
        <v>1098.2</v>
      </c>
      <c r="F305" s="14">
        <v>0.16950000000000001</v>
      </c>
      <c r="H305" s="17">
        <f t="shared" si="44"/>
        <v>-3.8037051635790187</v>
      </c>
      <c r="I305" s="17">
        <f t="shared" si="45"/>
        <v>-0.26337299064570496</v>
      </c>
      <c r="K305" s="26">
        <v>0</v>
      </c>
      <c r="L305" s="29">
        <f t="shared" si="46"/>
        <v>1.2833333333333334E-2</v>
      </c>
      <c r="M305" s="29">
        <f t="shared" si="50"/>
        <v>-0.25057345684617038</v>
      </c>
      <c r="N305" s="2"/>
      <c r="O305" s="26">
        <f t="shared" si="47"/>
        <v>-3.8037051635790187</v>
      </c>
      <c r="P305" s="26">
        <f>I305+M305</f>
        <v>-0.51394644749187535</v>
      </c>
      <c r="R305" s="19">
        <f t="shared" si="48"/>
        <v>0.5</v>
      </c>
      <c r="S305" s="19">
        <f t="shared" si="49"/>
        <v>0.5</v>
      </c>
      <c r="T305" s="21"/>
      <c r="U305" s="26">
        <f>SUMPRODUCT(R304:S304, O305:P305)</f>
        <v>-2.158825805535447</v>
      </c>
      <c r="V305" s="26">
        <f t="shared" si="42"/>
        <v>384.47435710443295</v>
      </c>
      <c r="X305" s="36">
        <f>Y304*(1+ H305%+K305)</f>
        <v>189.00533909962957</v>
      </c>
      <c r="Y305" s="37">
        <f t="shared" si="40"/>
        <v>192.23717855221625</v>
      </c>
      <c r="Z305" s="36">
        <f>AA304*(1 + I305% + M305%)</f>
        <v>195.46901800480293</v>
      </c>
      <c r="AA305" s="37">
        <f t="shared" si="43"/>
        <v>192.23717855221625</v>
      </c>
      <c r="AB305" s="40">
        <f t="shared" si="41"/>
        <v>384.4743571044325</v>
      </c>
      <c r="AE305" s="2">
        <f>100*C305/C$65</f>
        <v>215.00308342877278</v>
      </c>
      <c r="AF305" s="2">
        <f>100*E305/E$65 + AF304*F304%*(B305-B304)/360</f>
        <v>138.94380086689</v>
      </c>
    </row>
    <row r="306" spans="2:32">
      <c r="B306" s="13">
        <v>42034</v>
      </c>
      <c r="C306" s="14">
        <v>249.88</v>
      </c>
      <c r="D306" s="14"/>
      <c r="E306" s="15">
        <v>1090.8</v>
      </c>
      <c r="F306" s="14">
        <v>0.17125000000000001</v>
      </c>
      <c r="H306" s="17">
        <f t="shared" si="44"/>
        <v>2.3888547428805529</v>
      </c>
      <c r="I306" s="17">
        <f t="shared" si="45"/>
        <v>-0.67382990347842897</v>
      </c>
      <c r="K306" s="26">
        <v>0</v>
      </c>
      <c r="L306" s="29">
        <f t="shared" si="46"/>
        <v>1.4125E-2</v>
      </c>
      <c r="M306" s="29">
        <f t="shared" si="50"/>
        <v>-0.65980008195229978</v>
      </c>
      <c r="N306" s="2"/>
      <c r="O306" s="26">
        <f t="shared" si="47"/>
        <v>2.3888547428805529</v>
      </c>
      <c r="P306" s="26">
        <f>I306+M306</f>
        <v>-1.3336299854307287</v>
      </c>
      <c r="R306" s="19">
        <f t="shared" si="48"/>
        <v>0.5</v>
      </c>
      <c r="S306" s="19">
        <f t="shared" si="49"/>
        <v>0.5</v>
      </c>
      <c r="T306" s="21"/>
      <c r="U306" s="26">
        <f>SUMPRODUCT(R305:S305, O306:P306)</f>
        <v>0.52761237872491207</v>
      </c>
      <c r="V306" s="26">
        <f t="shared" si="42"/>
        <v>386.502891405539</v>
      </c>
      <c r="X306" s="36">
        <f>Y305*(1+ H306%+K306)</f>
        <v>196.82944550964064</v>
      </c>
      <c r="Y306" s="37">
        <f t="shared" si="40"/>
        <v>193.25144570276927</v>
      </c>
      <c r="Z306" s="36">
        <f>AA305*(1 + I306% + M306%)</f>
        <v>189.67344589589788</v>
      </c>
      <c r="AA306" s="37">
        <f t="shared" si="43"/>
        <v>193.25144570276927</v>
      </c>
      <c r="AB306" s="40">
        <f t="shared" si="41"/>
        <v>386.50289140553855</v>
      </c>
      <c r="AE306" s="2">
        <f>100*C306/C$65</f>
        <v>220.13919478460048</v>
      </c>
      <c r="AF306" s="2">
        <f>100*E306/E$65 + AF305*F305%*(B306-B305)/360</f>
        <v>138.00889480636056</v>
      </c>
    </row>
    <row r="307" spans="2:32">
      <c r="B307" s="13">
        <v>42062</v>
      </c>
      <c r="C307" s="14">
        <v>251.46</v>
      </c>
      <c r="D307" s="14"/>
      <c r="E307" s="15">
        <v>1099.2</v>
      </c>
      <c r="F307" s="14">
        <v>0.17299999999999999</v>
      </c>
      <c r="H307" s="17">
        <f t="shared" si="44"/>
        <v>0.63230350568272975</v>
      </c>
      <c r="I307" s="17">
        <f t="shared" si="45"/>
        <v>0.7700770077007757</v>
      </c>
      <c r="K307" s="26">
        <v>0</v>
      </c>
      <c r="L307" s="29">
        <f t="shared" si="46"/>
        <v>1.4270833333333335E-2</v>
      </c>
      <c r="M307" s="29">
        <f t="shared" si="50"/>
        <v>0.78445773744042491</v>
      </c>
      <c r="N307" s="2"/>
      <c r="O307" s="26">
        <f t="shared" si="47"/>
        <v>0.63230350568272975</v>
      </c>
      <c r="P307" s="26">
        <f>I307+M307</f>
        <v>1.5545347451412006</v>
      </c>
      <c r="R307" s="19">
        <f t="shared" si="48"/>
        <v>0.5</v>
      </c>
      <c r="S307" s="19">
        <f t="shared" si="49"/>
        <v>0.5</v>
      </c>
      <c r="T307" s="21"/>
      <c r="U307" s="26">
        <f>SUMPRODUCT(R306:S306, O307:P307)</f>
        <v>1.0934191254119652</v>
      </c>
      <c r="V307" s="26">
        <f t="shared" si="42"/>
        <v>390.72898794043738</v>
      </c>
      <c r="X307" s="36">
        <f>Y306*(1+ H307%+K307)</f>
        <v>194.47338136873043</v>
      </c>
      <c r="Y307" s="37">
        <f t="shared" si="40"/>
        <v>195.36449397021846</v>
      </c>
      <c r="Z307" s="36">
        <f>AA306*(1 + I307% + M307%)</f>
        <v>196.25560657170649</v>
      </c>
      <c r="AA307" s="37">
        <f t="shared" si="43"/>
        <v>195.36449397021846</v>
      </c>
      <c r="AB307" s="40">
        <f t="shared" si="41"/>
        <v>390.72898794043692</v>
      </c>
      <c r="AE307" s="2">
        <f>100*C307/C$65</f>
        <v>221.53114263060522</v>
      </c>
      <c r="AF307" s="2">
        <f>100*E307/E$65 + AF306*F306%*(B307-B306)/360</f>
        <v>139.06961541465657</v>
      </c>
    </row>
    <row r="308" spans="2:32">
      <c r="B308" s="13">
        <v>42094</v>
      </c>
      <c r="C308" s="14">
        <v>257.27999999999997</v>
      </c>
      <c r="D308" s="14"/>
      <c r="E308" s="15">
        <v>1105</v>
      </c>
      <c r="F308" s="14">
        <v>0.17624999999999999</v>
      </c>
      <c r="H308" s="17">
        <f t="shared" si="44"/>
        <v>2.3144834168456141</v>
      </c>
      <c r="I308" s="17">
        <f t="shared" si="45"/>
        <v>0.52765647743813204</v>
      </c>
      <c r="K308" s="26">
        <v>0</v>
      </c>
      <c r="L308" s="29">
        <f t="shared" si="46"/>
        <v>1.4416666666666666E-2</v>
      </c>
      <c r="M308" s="29">
        <f t="shared" si="50"/>
        <v>0.54214921458028975</v>
      </c>
      <c r="N308" s="2"/>
      <c r="O308" s="26">
        <f t="shared" si="47"/>
        <v>2.3144834168456141</v>
      </c>
      <c r="P308" s="26">
        <f>I308+M308</f>
        <v>1.0698056920184218</v>
      </c>
      <c r="R308" s="19">
        <f t="shared" si="48"/>
        <v>0.5</v>
      </c>
      <c r="S308" s="19">
        <f t="shared" si="49"/>
        <v>0.5</v>
      </c>
      <c r="T308" s="21"/>
      <c r="U308" s="26">
        <f>SUMPRODUCT(R307:S307, O308:P308)</f>
        <v>1.6921445544320179</v>
      </c>
      <c r="V308" s="26">
        <f t="shared" si="42"/>
        <v>397.34068723245878</v>
      </c>
      <c r="X308" s="36">
        <f>Y307*(1+ H308%+K308)</f>
        <v>199.88617278556353</v>
      </c>
      <c r="Y308" s="37">
        <f t="shared" si="40"/>
        <v>198.67034361622919</v>
      </c>
      <c r="Z308" s="36">
        <f>AA307*(1 + I308% + M308%)</f>
        <v>197.45451444689485</v>
      </c>
      <c r="AA308" s="37">
        <f t="shared" si="43"/>
        <v>198.67034361622919</v>
      </c>
      <c r="AB308" s="40">
        <f t="shared" si="41"/>
        <v>397.34068723245838</v>
      </c>
      <c r="AE308" s="2">
        <f>100*C308/C$65</f>
        <v>226.65844418993916</v>
      </c>
      <c r="AF308" s="2">
        <f>100*E308/E$65 + AF307*F307%*(B308-B307)/360</f>
        <v>139.806332052974</v>
      </c>
    </row>
    <row r="309" spans="2:32">
      <c r="B309" s="13">
        <v>42124</v>
      </c>
      <c r="C309" s="14">
        <v>266.42</v>
      </c>
      <c r="D309" s="14"/>
      <c r="E309" s="15">
        <v>1068.0999999999999</v>
      </c>
      <c r="F309" s="14">
        <v>0.18099999999999999</v>
      </c>
      <c r="H309" s="17">
        <f t="shared" si="44"/>
        <v>3.5525497512437942</v>
      </c>
      <c r="I309" s="17">
        <f t="shared" si="45"/>
        <v>-3.3393665158371166</v>
      </c>
      <c r="K309" s="26">
        <v>0</v>
      </c>
      <c r="L309" s="29">
        <f t="shared" si="46"/>
        <v>1.4687499999999999E-2</v>
      </c>
      <c r="M309" s="29">
        <f t="shared" si="50"/>
        <v>-3.3251694852941327</v>
      </c>
      <c r="N309" s="2"/>
      <c r="O309" s="26">
        <f t="shared" si="47"/>
        <v>3.5525497512437942</v>
      </c>
      <c r="P309" s="26">
        <f>I309+M309</f>
        <v>-6.6645360011312498</v>
      </c>
      <c r="R309" s="19">
        <f t="shared" si="48"/>
        <v>0.5</v>
      </c>
      <c r="S309" s="19">
        <f t="shared" si="49"/>
        <v>0.5</v>
      </c>
      <c r="T309" s="21"/>
      <c r="U309" s="26">
        <f>SUMPRODUCT(R308:S308, O309:P309)</f>
        <v>-1.5559931249437278</v>
      </c>
      <c r="V309" s="26">
        <f t="shared" si="42"/>
        <v>391.15809345651752</v>
      </c>
      <c r="X309" s="36">
        <f>Y308*(1+ H309%+K309)</f>
        <v>205.72820641416274</v>
      </c>
      <c r="Y309" s="37">
        <f t="shared" si="40"/>
        <v>195.57904672825859</v>
      </c>
      <c r="Z309" s="36">
        <f>AA308*(1 + I309% + M309%)</f>
        <v>185.42988704235444</v>
      </c>
      <c r="AA309" s="37">
        <f t="shared" si="43"/>
        <v>195.57904672825859</v>
      </c>
      <c r="AB309" s="40">
        <f t="shared" si="41"/>
        <v>391.15809345651718</v>
      </c>
      <c r="AE309" s="2">
        <f>100*C309/C$65</f>
        <v>234.71059818518191</v>
      </c>
      <c r="AF309" s="2">
        <f>100*E309/E$65 + AF308*F308%*(B309-B308)/360</f>
        <v>135.13754860277484</v>
      </c>
    </row>
    <row r="310" spans="2:32">
      <c r="B310" s="13">
        <v>42153</v>
      </c>
      <c r="C310" s="14">
        <v>260.39</v>
      </c>
      <c r="D310" s="14"/>
      <c r="E310" s="15">
        <v>1108</v>
      </c>
      <c r="F310" s="14">
        <v>0.184</v>
      </c>
      <c r="H310" s="17">
        <f t="shared" si="44"/>
        <v>-2.2633435928233747</v>
      </c>
      <c r="I310" s="17">
        <f t="shared" si="45"/>
        <v>3.7356052804044637</v>
      </c>
      <c r="K310" s="26">
        <v>0</v>
      </c>
      <c r="L310" s="29">
        <f t="shared" si="46"/>
        <v>1.5083333333333332E-2</v>
      </c>
      <c r="M310" s="29">
        <f t="shared" si="50"/>
        <v>3.7512520675342609</v>
      </c>
      <c r="N310" s="2"/>
      <c r="O310" s="26">
        <f t="shared" si="47"/>
        <v>-2.2633435928233747</v>
      </c>
      <c r="P310" s="26">
        <f>I310+M310</f>
        <v>7.4868573479387246</v>
      </c>
      <c r="R310" s="19">
        <f t="shared" si="48"/>
        <v>0.5</v>
      </c>
      <c r="S310" s="19">
        <f t="shared" si="49"/>
        <v>0.5</v>
      </c>
      <c r="T310" s="21"/>
      <c r="U310" s="26">
        <f>SUMPRODUCT(R309:S309, O310:P310)</f>
        <v>2.6117568775576752</v>
      </c>
      <c r="V310" s="26">
        <f t="shared" si="42"/>
        <v>401.37419186449159</v>
      </c>
      <c r="X310" s="36">
        <f>Y309*(1+ H310%+K310)</f>
        <v>191.15242090522952</v>
      </c>
      <c r="Y310" s="37">
        <f t="shared" si="40"/>
        <v>200.68709593224563</v>
      </c>
      <c r="Z310" s="36">
        <f>AA309*(1 + I310% + M310%)</f>
        <v>210.22177095926173</v>
      </c>
      <c r="AA310" s="37">
        <f t="shared" si="43"/>
        <v>200.68709593224563</v>
      </c>
      <c r="AB310" s="40">
        <f t="shared" si="41"/>
        <v>401.37419186449125</v>
      </c>
      <c r="AE310" s="2">
        <f>100*C310/C$65</f>
        <v>229.3982908994802</v>
      </c>
      <c r="AF310" s="2">
        <f>100*E310/E$65 + AF309*F309%*(B310-B309)/360</f>
        <v>140.1841566832758</v>
      </c>
    </row>
    <row r="311" spans="2:32">
      <c r="B311" s="13">
        <v>42185</v>
      </c>
      <c r="C311" s="14">
        <v>252.27</v>
      </c>
      <c r="D311" s="14"/>
      <c r="E311" s="15">
        <v>1124.0999999999999</v>
      </c>
      <c r="F311" s="14">
        <v>0.1865</v>
      </c>
      <c r="H311" s="17">
        <f t="shared" si="44"/>
        <v>-3.1183993240907815</v>
      </c>
      <c r="I311" s="17">
        <f t="shared" si="45"/>
        <v>1.4530685920577602</v>
      </c>
      <c r="K311" s="26">
        <v>0</v>
      </c>
      <c r="L311" s="29">
        <f t="shared" si="46"/>
        <v>1.5333333333333332E-2</v>
      </c>
      <c r="M311" s="29">
        <f t="shared" si="50"/>
        <v>1.4686247292418741</v>
      </c>
      <c r="N311" s="2"/>
      <c r="O311" s="26">
        <f t="shared" si="47"/>
        <v>-3.1183993240907815</v>
      </c>
      <c r="P311" s="26">
        <f>I311+M311</f>
        <v>2.9216933212996343</v>
      </c>
      <c r="R311" s="19">
        <f t="shared" si="48"/>
        <v>0.5</v>
      </c>
      <c r="S311" s="19">
        <f t="shared" si="49"/>
        <v>0.5</v>
      </c>
      <c r="T311" s="21"/>
      <c r="U311" s="26">
        <f>SUMPRODUCT(R310:S310, O311:P311)</f>
        <v>-9.8353001395573569E-2</v>
      </c>
      <c r="V311" s="26">
        <f t="shared" si="42"/>
        <v>400.9794282999656</v>
      </c>
      <c r="X311" s="36">
        <f>Y310*(1+ H311%+K311)</f>
        <v>194.42887088915705</v>
      </c>
      <c r="Y311" s="37">
        <f t="shared" si="40"/>
        <v>200.48971414998266</v>
      </c>
      <c r="Z311" s="36">
        <f>AA310*(1 + I311% + M311%)</f>
        <v>206.55055741080824</v>
      </c>
      <c r="AA311" s="37">
        <f t="shared" si="43"/>
        <v>200.48971414998266</v>
      </c>
      <c r="AB311" s="40">
        <f t="shared" si="41"/>
        <v>400.97942829996532</v>
      </c>
      <c r="AE311" s="2">
        <f>100*C311/C$65</f>
        <v>222.24473614659502</v>
      </c>
      <c r="AF311" s="2">
        <f>100*E311/E$65 + AF310*F310%*(B311-B310)/360</f>
        <v>142.22406641755052</v>
      </c>
    </row>
    <row r="312" spans="2:32">
      <c r="B312" s="13">
        <v>42216</v>
      </c>
      <c r="C312" s="14">
        <v>244.3</v>
      </c>
      <c r="D312" s="14"/>
      <c r="E312" s="15">
        <v>1166.3</v>
      </c>
      <c r="F312" s="14">
        <v>0.19175</v>
      </c>
      <c r="H312" s="17">
        <f t="shared" si="44"/>
        <v>-3.1593134340191065</v>
      </c>
      <c r="I312" s="17">
        <f t="shared" si="45"/>
        <v>3.754114402633224</v>
      </c>
      <c r="K312" s="26">
        <v>0</v>
      </c>
      <c r="L312" s="29">
        <f t="shared" si="46"/>
        <v>1.5541666666666667E-2</v>
      </c>
      <c r="M312" s="29">
        <f t="shared" si="50"/>
        <v>3.7702395212466211</v>
      </c>
      <c r="N312" s="2"/>
      <c r="O312" s="26">
        <f t="shared" si="47"/>
        <v>-3.1593134340191065</v>
      </c>
      <c r="P312" s="26">
        <f>I312+M312</f>
        <v>7.5243539238798451</v>
      </c>
      <c r="R312" s="19">
        <f t="shared" si="48"/>
        <v>0.5</v>
      </c>
      <c r="S312" s="19">
        <f t="shared" si="49"/>
        <v>0.5</v>
      </c>
      <c r="T312" s="21"/>
      <c r="U312" s="26">
        <f>SUMPRODUCT(R311:S311, O312:P312)</f>
        <v>2.1825202449303696</v>
      </c>
      <c r="V312" s="26">
        <f t="shared" si="42"/>
        <v>409.73088550061846</v>
      </c>
      <c r="X312" s="36">
        <f>Y311*(1+ H312%+K312)</f>
        <v>194.15561567701576</v>
      </c>
      <c r="Y312" s="37">
        <f t="shared" si="40"/>
        <v>204.86544275030906</v>
      </c>
      <c r="Z312" s="36">
        <f>AA311*(1 + I312% + M312%)</f>
        <v>215.57526982360235</v>
      </c>
      <c r="AA312" s="37">
        <f t="shared" si="43"/>
        <v>204.86544275030906</v>
      </c>
      <c r="AB312" s="40">
        <f t="shared" si="41"/>
        <v>409.73088550061811</v>
      </c>
      <c r="AE312" s="2">
        <f>100*C312/C$65</f>
        <v>215.22332834111532</v>
      </c>
      <c r="AF312" s="2">
        <f>100*E312/E$65 + AF311*F311%*(B312-B311)/360</f>
        <v>147.56237273180878</v>
      </c>
    </row>
    <row r="313" spans="2:32">
      <c r="B313" s="13">
        <v>42247</v>
      </c>
      <c r="C313" s="14">
        <v>232.8</v>
      </c>
      <c r="D313" s="14"/>
      <c r="E313" s="15">
        <v>1176.3</v>
      </c>
      <c r="F313" s="14">
        <v>0.19855</v>
      </c>
      <c r="H313" s="17">
        <f t="shared" si="44"/>
        <v>-4.7073270568972596</v>
      </c>
      <c r="I313" s="17">
        <f t="shared" si="45"/>
        <v>0.85741232958929103</v>
      </c>
      <c r="K313" s="26">
        <v>0</v>
      </c>
      <c r="L313" s="29">
        <f t="shared" si="46"/>
        <v>1.5979166666666666E-2</v>
      </c>
      <c r="M313" s="29">
        <f t="shared" si="50"/>
        <v>0.87352850360111756</v>
      </c>
      <c r="N313" s="2"/>
      <c r="O313" s="26">
        <f t="shared" si="47"/>
        <v>-4.7073270568972596</v>
      </c>
      <c r="P313" s="26">
        <f>I313+M313</f>
        <v>1.7309408331904086</v>
      </c>
      <c r="R313" s="19">
        <f t="shared" si="48"/>
        <v>0.5</v>
      </c>
      <c r="S313" s="19">
        <f t="shared" si="49"/>
        <v>0.5</v>
      </c>
      <c r="T313" s="21"/>
      <c r="U313" s="26">
        <f>SUMPRODUCT(R312:S312, O313:P313)</f>
        <v>-1.4881931118534255</v>
      </c>
      <c r="V313" s="26">
        <f t="shared" si="42"/>
        <v>403.63329868546219</v>
      </c>
      <c r="X313" s="36">
        <f>Y312*(1+ H313%+K313)</f>
        <v>195.22175633349138</v>
      </c>
      <c r="Y313" s="37">
        <f t="shared" si="40"/>
        <v>201.81664934273093</v>
      </c>
      <c r="Z313" s="36">
        <f>AA312*(1 + I313% + M313%)</f>
        <v>208.41154235197047</v>
      </c>
      <c r="AA313" s="37">
        <f t="shared" si="43"/>
        <v>201.81664934273093</v>
      </c>
      <c r="AB313" s="40">
        <f t="shared" si="41"/>
        <v>403.63329868546185</v>
      </c>
      <c r="AE313" s="2">
        <f>100*C313/C$65</f>
        <v>205.09206237335917</v>
      </c>
      <c r="AF313" s="2">
        <f>100*E313/E$65 + AF312*F312%*(B313-B312)/360</f>
        <v>148.82891929175503</v>
      </c>
    </row>
    <row r="314" spans="2:32">
      <c r="B314" s="13">
        <v>42277</v>
      </c>
      <c r="C314" s="14">
        <v>236.71</v>
      </c>
      <c r="D314" s="14"/>
      <c r="E314" s="15">
        <v>1194.5</v>
      </c>
      <c r="F314" s="14">
        <v>0.193</v>
      </c>
      <c r="H314" s="17">
        <f t="shared" si="44"/>
        <v>1.679553264604805</v>
      </c>
      <c r="I314" s="17">
        <f t="shared" si="45"/>
        <v>1.5472243475303848</v>
      </c>
      <c r="K314" s="26">
        <v>0</v>
      </c>
      <c r="L314" s="29">
        <f t="shared" si="46"/>
        <v>1.6545833333333333E-2</v>
      </c>
      <c r="M314" s="29">
        <f t="shared" si="50"/>
        <v>1.5640261820255352</v>
      </c>
      <c r="N314" s="2"/>
      <c r="O314" s="26">
        <f t="shared" si="47"/>
        <v>1.679553264604805</v>
      </c>
      <c r="P314" s="26">
        <f>I314+M314</f>
        <v>3.1112505295559201</v>
      </c>
      <c r="R314" s="19">
        <f t="shared" si="48"/>
        <v>0.5</v>
      </c>
      <c r="S314" s="19">
        <f t="shared" si="49"/>
        <v>0.5</v>
      </c>
      <c r="T314" s="21"/>
      <c r="U314" s="26">
        <f>SUMPRODUCT(R313:S313, O314:P314)</f>
        <v>2.3954018970803626</v>
      </c>
      <c r="V314" s="26">
        <f t="shared" si="42"/>
        <v>413.30193837942181</v>
      </c>
      <c r="X314" s="36">
        <f>Y313*(1+ H314%+K314)</f>
        <v>205.20626746528279</v>
      </c>
      <c r="Y314" s="37">
        <f t="shared" si="40"/>
        <v>206.65096918971074</v>
      </c>
      <c r="Z314" s="36">
        <f>AA313*(1 + I314% + M314%)</f>
        <v>208.09567091413865</v>
      </c>
      <c r="AA314" s="37">
        <f t="shared" si="43"/>
        <v>206.65096918971074</v>
      </c>
      <c r="AB314" s="40">
        <f t="shared" si="41"/>
        <v>413.30193837942147</v>
      </c>
      <c r="AE314" s="2">
        <f>100*C314/C$65</f>
        <v>208.53669280239626</v>
      </c>
      <c r="AF314" s="2">
        <f>100*E314/E$65 + AF313*F313%*(B314-B313)/360</f>
        <v>151.13151935558929</v>
      </c>
    </row>
    <row r="315" spans="2:32">
      <c r="B315" s="13">
        <v>42307</v>
      </c>
      <c r="C315" s="14">
        <v>249.41</v>
      </c>
      <c r="D315" s="14"/>
      <c r="E315" s="15">
        <v>1142.3</v>
      </c>
      <c r="F315" s="14">
        <v>0.192</v>
      </c>
      <c r="H315" s="17">
        <f t="shared" si="44"/>
        <v>5.3652148198217287</v>
      </c>
      <c r="I315" s="17">
        <f t="shared" si="45"/>
        <v>-4.3700293009627522</v>
      </c>
      <c r="K315" s="26">
        <v>0</v>
      </c>
      <c r="L315" s="29">
        <f t="shared" si="46"/>
        <v>1.6083333333333335E-2</v>
      </c>
      <c r="M315" s="29">
        <f t="shared" si="50"/>
        <v>-4.3546488140086552</v>
      </c>
      <c r="N315" s="2"/>
      <c r="O315" s="26">
        <f t="shared" si="47"/>
        <v>5.3652148198217287</v>
      </c>
      <c r="P315" s="26">
        <f>I315+M315</f>
        <v>-8.7246781149714074</v>
      </c>
      <c r="R315" s="19">
        <f t="shared" si="48"/>
        <v>0.5</v>
      </c>
      <c r="S315" s="19">
        <f t="shared" si="49"/>
        <v>0.5</v>
      </c>
      <c r="T315" s="21"/>
      <c r="U315" s="26">
        <f>SUMPRODUCT(R314:S314, O315:P315)</f>
        <v>-1.6797316475748394</v>
      </c>
      <c r="V315" s="26">
        <f t="shared" si="42"/>
        <v>406.3595749204224</v>
      </c>
      <c r="X315" s="36">
        <f>Y314*(1+ H315%+K315)</f>
        <v>217.73823761398234</v>
      </c>
      <c r="Y315" s="37">
        <f t="shared" si="40"/>
        <v>203.17978746021103</v>
      </c>
      <c r="Z315" s="36">
        <f>AA314*(1 + I315% + M315%)</f>
        <v>188.62133730643973</v>
      </c>
      <c r="AA315" s="37">
        <f t="shared" si="43"/>
        <v>203.17978746021103</v>
      </c>
      <c r="AB315" s="40">
        <f t="shared" si="41"/>
        <v>406.35957492042206</v>
      </c>
      <c r="AE315" s="2">
        <f>100*C315/C$65</f>
        <v>219.72513434939651</v>
      </c>
      <c r="AF315" s="2">
        <f>100*E315/E$65 + AF314*F314%*(B315-B314)/360</f>
        <v>144.52778579690889</v>
      </c>
    </row>
    <row r="316" spans="2:32">
      <c r="B316" s="13">
        <v>42338</v>
      </c>
      <c r="C316" s="14">
        <v>244.24</v>
      </c>
      <c r="D316" s="14"/>
      <c r="E316" s="15">
        <v>1150.4000000000001</v>
      </c>
      <c r="F316" s="14">
        <v>0.24299999999999999</v>
      </c>
      <c r="H316" s="17">
        <f t="shared" si="44"/>
        <v>-2.0728920251794181</v>
      </c>
      <c r="I316" s="17">
        <f t="shared" si="45"/>
        <v>0.70909568414603275</v>
      </c>
      <c r="K316" s="26">
        <v>0</v>
      </c>
      <c r="L316" s="29">
        <f t="shared" si="46"/>
        <v>1.6E-2</v>
      </c>
      <c r="M316" s="29">
        <f t="shared" si="50"/>
        <v>0.72520913945548493</v>
      </c>
      <c r="N316" s="2"/>
      <c r="O316" s="26">
        <f t="shared" si="47"/>
        <v>-2.0728920251794181</v>
      </c>
      <c r="P316" s="26">
        <f>I316+M316</f>
        <v>1.4343048236015177</v>
      </c>
      <c r="R316" s="19">
        <f t="shared" si="48"/>
        <v>0.5</v>
      </c>
      <c r="S316" s="19">
        <f t="shared" si="49"/>
        <v>0.5</v>
      </c>
      <c r="T316" s="21"/>
      <c r="U316" s="26">
        <f>SUMPRODUCT(R315:S315, O316:P316)</f>
        <v>-0.31929360078895019</v>
      </c>
      <c r="V316" s="26">
        <f t="shared" si="42"/>
        <v>405.06209480150829</v>
      </c>
      <c r="X316" s="36">
        <f>Y315*(1+ H316%+K316)</f>
        <v>198.96808984917183</v>
      </c>
      <c r="Y316" s="37">
        <f t="shared" si="40"/>
        <v>202.53104740075401</v>
      </c>
      <c r="Z316" s="36">
        <f>AA315*(1 + I316% + M316%)</f>
        <v>206.09400495233615</v>
      </c>
      <c r="AA316" s="37">
        <f t="shared" si="43"/>
        <v>202.53104740075401</v>
      </c>
      <c r="AB316" s="40">
        <f t="shared" si="41"/>
        <v>405.06209480150801</v>
      </c>
      <c r="AE316" s="2">
        <f>100*C316/C$65</f>
        <v>215.1704695621531</v>
      </c>
      <c r="AF316" s="2">
        <f>100*E316/E$65 + AF315*F315%*(B316-B315)/360</f>
        <v>145.5520420031531</v>
      </c>
    </row>
    <row r="317" spans="2:32">
      <c r="B317" s="13">
        <v>42368</v>
      </c>
      <c r="C317" s="14">
        <v>240.38</v>
      </c>
      <c r="D317" s="14"/>
      <c r="E317" s="15">
        <v>1167.7</v>
      </c>
      <c r="F317" s="14">
        <v>0.42749999999999999</v>
      </c>
      <c r="H317" s="17">
        <f t="shared" si="44"/>
        <v>-1.5804127088110076</v>
      </c>
      <c r="I317" s="17">
        <f t="shared" si="45"/>
        <v>1.5038247566063978</v>
      </c>
      <c r="K317" s="26">
        <v>0</v>
      </c>
      <c r="L317" s="29">
        <f t="shared" si="46"/>
        <v>2.0250000000000001E-2</v>
      </c>
      <c r="M317" s="29">
        <f t="shared" si="50"/>
        <v>1.5243792811196144</v>
      </c>
      <c r="N317" s="2"/>
      <c r="O317" s="26">
        <f t="shared" si="47"/>
        <v>-1.5804127088110076</v>
      </c>
      <c r="P317" s="26">
        <f>I317+M317</f>
        <v>3.0282040377260122</v>
      </c>
      <c r="R317" s="19">
        <f t="shared" si="48"/>
        <v>0.5</v>
      </c>
      <c r="S317" s="19">
        <f t="shared" si="49"/>
        <v>0.5</v>
      </c>
      <c r="T317" s="21"/>
      <c r="U317" s="26">
        <f>SUMPRODUCT(R316:S316, O317:P317)</f>
        <v>0.72389566445750231</v>
      </c>
      <c r="V317" s="26">
        <f t="shared" si="42"/>
        <v>407.99432174413715</v>
      </c>
      <c r="X317" s="36">
        <f>Y316*(1+ H317%+K317)</f>
        <v>199.33022098834445</v>
      </c>
      <c r="Y317" s="37">
        <f t="shared" si="40"/>
        <v>203.99716087206843</v>
      </c>
      <c r="Z317" s="36">
        <f>AA316*(1 + I317% + M317%)</f>
        <v>208.66410075579242</v>
      </c>
      <c r="AA317" s="37">
        <f t="shared" si="43"/>
        <v>203.99716087206843</v>
      </c>
      <c r="AB317" s="40">
        <f t="shared" si="41"/>
        <v>407.99432174413687</v>
      </c>
      <c r="AE317" s="2">
        <f>100*C317/C$65</f>
        <v>211.76988811558451</v>
      </c>
      <c r="AF317" s="2">
        <f>100*E317/E$65 + AF316*F316%*(B317-B316)/360</f>
        <v>147.74610932961886</v>
      </c>
    </row>
    <row r="318" spans="2:32">
      <c r="B318" s="13">
        <v>42398</v>
      </c>
      <c r="C318" s="14">
        <v>232.1</v>
      </c>
      <c r="D318" s="14"/>
      <c r="E318" s="15">
        <v>1208.4000000000001</v>
      </c>
      <c r="F318" s="14">
        <v>0.42499999999999999</v>
      </c>
      <c r="H318" s="17">
        <f t="shared" si="44"/>
        <v>-3.4445461352857976</v>
      </c>
      <c r="I318" s="17">
        <f t="shared" si="45"/>
        <v>3.4854842853472734</v>
      </c>
      <c r="K318" s="26">
        <v>0</v>
      </c>
      <c r="L318" s="29">
        <f t="shared" si="46"/>
        <v>3.5624999999999997E-2</v>
      </c>
      <c r="M318" s="29">
        <f t="shared" si="50"/>
        <v>3.5223509891239235</v>
      </c>
      <c r="N318" s="2"/>
      <c r="O318" s="26">
        <f t="shared" si="47"/>
        <v>-3.4445461352857976</v>
      </c>
      <c r="P318" s="26">
        <f>I318+M318</f>
        <v>7.0078352744711969</v>
      </c>
      <c r="R318" s="19">
        <f t="shared" si="48"/>
        <v>0.5</v>
      </c>
      <c r="S318" s="19">
        <f t="shared" si="49"/>
        <v>0.5</v>
      </c>
      <c r="T318" s="21"/>
      <c r="U318" s="26">
        <f>SUMPRODUCT(R317:S317, O318:P318)</f>
        <v>1.7816445695926997</v>
      </c>
      <c r="V318" s="26">
        <f t="shared" si="42"/>
        <v>415.2633304217382</v>
      </c>
      <c r="X318" s="36">
        <f>Y317*(1+ H318%+K318)</f>
        <v>196.97038455115685</v>
      </c>
      <c r="Y318" s="37">
        <f t="shared" si="40"/>
        <v>207.63166521086893</v>
      </c>
      <c r="Z318" s="36">
        <f>AA317*(1 + I318% + M318%)</f>
        <v>218.29294587058101</v>
      </c>
      <c r="AA318" s="37">
        <f t="shared" si="43"/>
        <v>207.63166521086893</v>
      </c>
      <c r="AB318" s="40">
        <f t="shared" si="41"/>
        <v>415.26333042173786</v>
      </c>
      <c r="AE318" s="2">
        <f>100*C318/C$65</f>
        <v>204.47537661880008</v>
      </c>
      <c r="AF318" s="2">
        <f>100*E318/E$65 + AF317*F317%*(B318-B317)/360</f>
        <v>152.91790969376368</v>
      </c>
    </row>
    <row r="319" spans="2:32">
      <c r="B319" s="13">
        <v>42429</v>
      </c>
      <c r="C319" s="14">
        <v>234.63</v>
      </c>
      <c r="D319" s="14"/>
      <c r="E319" s="15">
        <v>1235.4000000000001</v>
      </c>
      <c r="F319" s="14">
        <v>0.4405</v>
      </c>
      <c r="H319" s="17">
        <f t="shared" si="44"/>
        <v>1.0900473933649346</v>
      </c>
      <c r="I319" s="17">
        <f t="shared" si="45"/>
        <v>2.2343594836147007</v>
      </c>
      <c r="K319" s="26">
        <v>0</v>
      </c>
      <c r="L319" s="29">
        <f t="shared" si="46"/>
        <v>3.5416666666666666E-2</v>
      </c>
      <c r="M319" s="29">
        <f t="shared" si="50"/>
        <v>2.2705674859318181</v>
      </c>
      <c r="N319" s="2"/>
      <c r="O319" s="26">
        <f t="shared" si="47"/>
        <v>1.0900473933649346</v>
      </c>
      <c r="P319" s="26">
        <f>I319+M319</f>
        <v>4.5049269695465188</v>
      </c>
      <c r="R319" s="19">
        <f t="shared" si="48"/>
        <v>0.5</v>
      </c>
      <c r="S319" s="19">
        <f t="shared" si="49"/>
        <v>0.5</v>
      </c>
      <c r="T319" s="21"/>
      <c r="U319" s="26">
        <f>SUMPRODUCT(R318:S318, O319:P319)</f>
        <v>2.7974871814557267</v>
      </c>
      <c r="V319" s="26">
        <f t="shared" si="42"/>
        <v>426.88026885957254</v>
      </c>
      <c r="X319" s="36">
        <f>Y318*(1+ H319%+K319)</f>
        <v>209.89494876530023</v>
      </c>
      <c r="Y319" s="37">
        <f t="shared" si="40"/>
        <v>213.44013442978607</v>
      </c>
      <c r="Z319" s="36">
        <f>AA318*(1 + I319% + M319%)</f>
        <v>216.98532009427191</v>
      </c>
      <c r="AA319" s="37">
        <f t="shared" si="43"/>
        <v>213.44013442978607</v>
      </c>
      <c r="AB319" s="40">
        <f t="shared" si="41"/>
        <v>426.88026885957214</v>
      </c>
      <c r="AE319" s="2">
        <f>100*C319/C$65</f>
        <v>206.70425513170645</v>
      </c>
      <c r="AF319" s="2">
        <f>100*E319/E$65 + AF318*F318%*(B319-B318)/360</f>
        <v>156.33679862183925</v>
      </c>
    </row>
    <row r="320" spans="2:32">
      <c r="B320" s="13">
        <v>42460</v>
      </c>
      <c r="C320" s="14">
        <v>245.86</v>
      </c>
      <c r="D320" s="14"/>
      <c r="E320" s="15">
        <v>1153.5</v>
      </c>
      <c r="F320" s="14">
        <v>0.43725000000000003</v>
      </c>
      <c r="H320" s="17">
        <f t="shared" si="44"/>
        <v>4.7862592166389772</v>
      </c>
      <c r="I320" s="17">
        <f t="shared" si="45"/>
        <v>-6.6294317629917554</v>
      </c>
      <c r="K320" s="26">
        <v>0</v>
      </c>
      <c r="L320" s="29">
        <f t="shared" si="46"/>
        <v>3.6708333333333336E-2</v>
      </c>
      <c r="M320" s="29">
        <f t="shared" si="50"/>
        <v>-6.595156983568085</v>
      </c>
      <c r="N320" s="2"/>
      <c r="O320" s="26">
        <f t="shared" si="47"/>
        <v>4.7862592166389772</v>
      </c>
      <c r="P320" s="26">
        <f>I320+M320</f>
        <v>-13.22458874655984</v>
      </c>
      <c r="R320" s="19">
        <f t="shared" si="48"/>
        <v>0.5</v>
      </c>
      <c r="S320" s="19">
        <f t="shared" si="49"/>
        <v>0.5</v>
      </c>
      <c r="T320" s="21"/>
      <c r="U320" s="26">
        <f>SUMPRODUCT(R319:S319, O320:P320)</f>
        <v>-4.219164764960432</v>
      </c>
      <c r="V320" s="26">
        <f t="shared" si="42"/>
        <v>408.86948696728109</v>
      </c>
      <c r="X320" s="36">
        <f>Y319*(1+ H320%+K320)</f>
        <v>223.65593253593832</v>
      </c>
      <c r="Y320" s="37">
        <f t="shared" si="40"/>
        <v>204.43474348364035</v>
      </c>
      <c r="Z320" s="36">
        <f>AA319*(1 + I320% + M320%)</f>
        <v>185.21355443134237</v>
      </c>
      <c r="AA320" s="37">
        <f t="shared" si="43"/>
        <v>204.43474348364035</v>
      </c>
      <c r="AB320" s="40">
        <f t="shared" si="41"/>
        <v>408.86948696728069</v>
      </c>
      <c r="AE320" s="2">
        <f>100*C320/C$65</f>
        <v>216.59765659413267</v>
      </c>
      <c r="AF320" s="2">
        <f>100*E320/E$65 + AF319*F319%*(B320-B319)/360</f>
        <v>145.97960519291254</v>
      </c>
    </row>
    <row r="321" spans="2:32">
      <c r="B321" s="13">
        <v>42489</v>
      </c>
      <c r="C321" s="14">
        <v>245.2</v>
      </c>
      <c r="D321" s="14"/>
      <c r="E321" s="15">
        <v>1143.9000000000001</v>
      </c>
      <c r="F321" s="14">
        <v>0.43575000000000003</v>
      </c>
      <c r="H321" s="17">
        <f t="shared" si="44"/>
        <v>-0.26844545676402154</v>
      </c>
      <c r="I321" s="17">
        <f t="shared" si="45"/>
        <v>-0.83224967490246327</v>
      </c>
      <c r="K321" s="26">
        <v>0</v>
      </c>
      <c r="L321" s="29">
        <f t="shared" si="46"/>
        <v>3.6437500000000005E-2</v>
      </c>
      <c r="M321" s="29">
        <f t="shared" si="50"/>
        <v>-0.79611542587776363</v>
      </c>
      <c r="N321" s="2"/>
      <c r="O321" s="26">
        <f t="shared" si="47"/>
        <v>-0.26844545676402154</v>
      </c>
      <c r="P321" s="26">
        <f>I321+M321</f>
        <v>-1.6283651007802269</v>
      </c>
      <c r="R321" s="19">
        <f t="shared" si="48"/>
        <v>0.5</v>
      </c>
      <c r="S321" s="19">
        <f t="shared" si="49"/>
        <v>0.5</v>
      </c>
      <c r="T321" s="21"/>
      <c r="U321" s="26">
        <f>SUMPRODUCT(R320:S320, O321:P321)</f>
        <v>-0.94840527877212422</v>
      </c>
      <c r="V321" s="26">
        <f t="shared" si="42"/>
        <v>404.99174716959487</v>
      </c>
      <c r="X321" s="36">
        <f>Y320*(1+ H321%+K321)</f>
        <v>203.88594770271132</v>
      </c>
      <c r="Y321" s="37">
        <f t="shared" si="40"/>
        <v>202.49587358479724</v>
      </c>
      <c r="Z321" s="36">
        <f>AA320*(1 + I321% + M321%)</f>
        <v>201.10579946688316</v>
      </c>
      <c r="AA321" s="37">
        <f t="shared" si="43"/>
        <v>202.49587358479724</v>
      </c>
      <c r="AB321" s="40">
        <f t="shared" si="41"/>
        <v>404.99174716959448</v>
      </c>
      <c r="AE321" s="2">
        <f>100*C321/C$65</f>
        <v>216.01621002554839</v>
      </c>
      <c r="AF321" s="2">
        <f>100*E321/E$65 + AF320*F320%*(B321-B320)/360</f>
        <v>144.75730062762861</v>
      </c>
    </row>
    <row r="322" spans="2:32">
      <c r="B322" s="13">
        <v>42521</v>
      </c>
      <c r="C322" s="14">
        <v>243.63</v>
      </c>
      <c r="D322" s="14"/>
      <c r="E322" s="15">
        <v>1190.5999999999999</v>
      </c>
      <c r="F322" s="14">
        <v>0.46884999999999999</v>
      </c>
      <c r="H322" s="17">
        <f t="shared" si="44"/>
        <v>-0.64029363784665616</v>
      </c>
      <c r="I322" s="17">
        <f t="shared" si="45"/>
        <v>4.0825246962146844</v>
      </c>
      <c r="K322" s="26">
        <v>0</v>
      </c>
      <c r="L322" s="29">
        <f t="shared" si="46"/>
        <v>3.6312500000000004E-2</v>
      </c>
      <c r="M322" s="29">
        <f t="shared" si="50"/>
        <v>4.1203196629949979</v>
      </c>
      <c r="N322" s="2"/>
      <c r="O322" s="26">
        <f t="shared" si="47"/>
        <v>-0.64029363784665616</v>
      </c>
      <c r="P322" s="26">
        <f>I322+M322</f>
        <v>8.2028443592096814</v>
      </c>
      <c r="R322" s="19">
        <f t="shared" si="48"/>
        <v>0.5</v>
      </c>
      <c r="S322" s="19">
        <f t="shared" si="49"/>
        <v>0.5</v>
      </c>
      <c r="T322" s="21"/>
      <c r="U322" s="26">
        <f>SUMPRODUCT(R321:S321, O322:P322)</f>
        <v>3.7812753606815126</v>
      </c>
      <c r="V322" s="26">
        <f t="shared" si="42"/>
        <v>420.30560031811234</v>
      </c>
      <c r="X322" s="36">
        <f>Y321*(1+ H322%+K322)</f>
        <v>201.19930538933178</v>
      </c>
      <c r="Y322" s="37">
        <f t="shared" ref="Y322:Y358" si="51">AB322*R322</f>
        <v>210.15280015905597</v>
      </c>
      <c r="Z322" s="36">
        <f>AA321*(1 + I322% + M322%)</f>
        <v>219.10629492878016</v>
      </c>
      <c r="AA322" s="37">
        <f t="shared" si="43"/>
        <v>210.15280015905597</v>
      </c>
      <c r="AB322" s="40">
        <f t="shared" ref="AB322:AB358" si="52">X322+Z322</f>
        <v>420.30560031811194</v>
      </c>
      <c r="AE322" s="2">
        <f>100*C322/C$65</f>
        <v>214.63307197603734</v>
      </c>
      <c r="AF322" s="2">
        <f>100*E322/E$65 + AF321*F321%*(B322-B321)/360</f>
        <v>150.66960506465182</v>
      </c>
    </row>
    <row r="323" spans="2:32">
      <c r="B323" s="13">
        <v>42551</v>
      </c>
      <c r="C323" s="14">
        <v>244.14</v>
      </c>
      <c r="D323" s="14"/>
      <c r="E323" s="15">
        <v>1164.7</v>
      </c>
      <c r="F323" s="14">
        <v>0.46505000000000002</v>
      </c>
      <c r="H323" s="17">
        <f t="shared" si="44"/>
        <v>0.20933382588350646</v>
      </c>
      <c r="I323" s="17">
        <f t="shared" si="45"/>
        <v>-2.1753737611288293</v>
      </c>
      <c r="K323" s="26">
        <v>0</v>
      </c>
      <c r="L323" s="29">
        <f t="shared" si="46"/>
        <v>3.9070833333333332E-2</v>
      </c>
      <c r="M323" s="29">
        <f t="shared" si="50"/>
        <v>-2.1371528644520743</v>
      </c>
      <c r="N323" s="2"/>
      <c r="O323" s="26">
        <f t="shared" si="47"/>
        <v>0.20933382588350646</v>
      </c>
      <c r="P323" s="26">
        <f>I323+M323</f>
        <v>-4.3125266255809036</v>
      </c>
      <c r="R323" s="19">
        <f t="shared" si="48"/>
        <v>0.5</v>
      </c>
      <c r="S323" s="19">
        <f t="shared" si="49"/>
        <v>0.5</v>
      </c>
      <c r="T323" s="21"/>
      <c r="U323" s="26">
        <f>SUMPRODUCT(R322:S322, O323:P323)</f>
        <v>-2.0515963998486986</v>
      </c>
      <c r="V323" s="26">
        <f t="shared" ref="V323:V358" si="53">V322*(1+U323%)</f>
        <v>411.68262575362348</v>
      </c>
      <c r="X323" s="36">
        <f>Y322*(1+ H323%+K323)</f>
        <v>210.59272105583025</v>
      </c>
      <c r="Y323" s="37">
        <f t="shared" si="51"/>
        <v>205.84131287681157</v>
      </c>
      <c r="Z323" s="36">
        <f>AA322*(1 + I323% + M323%)</f>
        <v>201.08990469779286</v>
      </c>
      <c r="AA323" s="37">
        <f t="shared" ref="AA323:AA358" si="54">AB323*S323</f>
        <v>205.84131287681157</v>
      </c>
      <c r="AB323" s="40">
        <f t="shared" si="52"/>
        <v>411.68262575362314</v>
      </c>
      <c r="AE323" s="2">
        <f>100*C323/C$65</f>
        <v>215.08237159721608</v>
      </c>
      <c r="AF323" s="2">
        <f>100*E323/E$65 + AF322*F322%*(B323-B322)/360</f>
        <v>147.39599627002579</v>
      </c>
    </row>
    <row r="324" spans="2:32">
      <c r="B324" s="13">
        <v>42580</v>
      </c>
      <c r="C324" s="14">
        <v>251.48</v>
      </c>
      <c r="D324" s="14"/>
      <c r="E324" s="15">
        <v>1125.7</v>
      </c>
      <c r="F324" s="14">
        <v>0.49590000000000001</v>
      </c>
      <c r="H324" s="17">
        <f t="shared" si="44"/>
        <v>3.0064716965675364</v>
      </c>
      <c r="I324" s="17">
        <f t="shared" si="45"/>
        <v>-3.348501760109901</v>
      </c>
      <c r="K324" s="26">
        <v>0</v>
      </c>
      <c r="L324" s="29">
        <f t="shared" si="46"/>
        <v>3.8754166666666666E-2</v>
      </c>
      <c r="M324" s="29">
        <f t="shared" si="50"/>
        <v>-3.311045277396174</v>
      </c>
      <c r="N324" s="2"/>
      <c r="O324" s="26">
        <f t="shared" si="47"/>
        <v>3.0064716965675364</v>
      </c>
      <c r="P324" s="26">
        <f>I324+M324</f>
        <v>-6.6595470375060746</v>
      </c>
      <c r="R324" s="19">
        <f t="shared" si="48"/>
        <v>0.5</v>
      </c>
      <c r="S324" s="19">
        <f t="shared" si="49"/>
        <v>0.5</v>
      </c>
      <c r="T324" s="21"/>
      <c r="U324" s="26">
        <f>SUMPRODUCT(R323:S323, O324:P324)</f>
        <v>-1.8265376704692691</v>
      </c>
      <c r="V324" s="26">
        <f t="shared" si="53"/>
        <v>404.16308751145652</v>
      </c>
      <c r="X324" s="36">
        <f>Y323*(1+ H324%+K324)</f>
        <v>212.02987368829594</v>
      </c>
      <c r="Y324" s="37">
        <f t="shared" si="51"/>
        <v>202.08154375572809</v>
      </c>
      <c r="Z324" s="36">
        <f>AA323*(1 + I324% + M324%)</f>
        <v>192.13321382316025</v>
      </c>
      <c r="AA324" s="37">
        <f t="shared" si="54"/>
        <v>202.08154375572809</v>
      </c>
      <c r="AB324" s="40">
        <f t="shared" si="52"/>
        <v>404.16308751145618</v>
      </c>
      <c r="AE324" s="2">
        <f>100*C324/C$65</f>
        <v>221.54876222359263</v>
      </c>
      <c r="AF324" s="2">
        <f>100*E324/E$65 + AF323*F323%*(B324-B323)/360</f>
        <v>142.45876008237209</v>
      </c>
    </row>
    <row r="325" spans="2:32">
      <c r="B325" s="13">
        <v>42613</v>
      </c>
      <c r="C325" s="14">
        <v>256.87</v>
      </c>
      <c r="D325" s="14"/>
      <c r="E325" s="15">
        <v>1118.5</v>
      </c>
      <c r="F325" s="14">
        <v>0.52488999999999997</v>
      </c>
      <c r="H325" s="17">
        <f t="shared" si="44"/>
        <v>2.1433115953555015</v>
      </c>
      <c r="I325" s="17">
        <f t="shared" si="45"/>
        <v>-0.63960202540641609</v>
      </c>
      <c r="K325" s="26">
        <v>0</v>
      </c>
      <c r="L325" s="29">
        <f t="shared" si="46"/>
        <v>4.1325000000000001E-2</v>
      </c>
      <c r="M325" s="29">
        <f t="shared" si="50"/>
        <v>-0.59854134094341482</v>
      </c>
      <c r="N325" s="2"/>
      <c r="O325" s="26">
        <f t="shared" si="47"/>
        <v>2.1433115953555015</v>
      </c>
      <c r="P325" s="26">
        <f>I325+M325</f>
        <v>-1.2381433663498309</v>
      </c>
      <c r="R325" s="19">
        <f t="shared" si="48"/>
        <v>0.5</v>
      </c>
      <c r="S325" s="19">
        <f t="shared" si="49"/>
        <v>0.5</v>
      </c>
      <c r="T325" s="21"/>
      <c r="U325" s="26">
        <f>SUMPRODUCT(R324:S324, O325:P325)</f>
        <v>0.45258411450283531</v>
      </c>
      <c r="V325" s="26">
        <f t="shared" si="53"/>
        <v>405.99226544221762</v>
      </c>
      <c r="X325" s="36">
        <f>Y324*(1+ H325%+K325)</f>
        <v>206.41278091511802</v>
      </c>
      <c r="Y325" s="37">
        <f t="shared" si="51"/>
        <v>202.99613272110861</v>
      </c>
      <c r="Z325" s="36">
        <f>AA324*(1 + I325% + M325%)</f>
        <v>199.57948452709923</v>
      </c>
      <c r="AA325" s="37">
        <f t="shared" si="54"/>
        <v>202.99613272110861</v>
      </c>
      <c r="AB325" s="40">
        <f t="shared" si="52"/>
        <v>405.99226544221722</v>
      </c>
      <c r="AE325" s="2">
        <f>100*C325/C$65</f>
        <v>226.29724253369747</v>
      </c>
      <c r="AF325" s="2">
        <f>100*E325/E$65 + AF324*F324%*(B325-B324)/360</f>
        <v>141.55748431357159</v>
      </c>
    </row>
    <row r="326" spans="2:32">
      <c r="B326" s="13">
        <v>42643</v>
      </c>
      <c r="C326" s="14">
        <v>257.49</v>
      </c>
      <c r="D326" s="14"/>
      <c r="E326" s="15">
        <v>1096.3</v>
      </c>
      <c r="F326" s="14">
        <v>0.53110999999999997</v>
      </c>
      <c r="H326" s="17">
        <f t="shared" si="44"/>
        <v>0.24136722855918613</v>
      </c>
      <c r="I326" s="17">
        <f t="shared" si="45"/>
        <v>-1.9848010728654497</v>
      </c>
      <c r="K326" s="26">
        <v>0</v>
      </c>
      <c r="L326" s="29">
        <f t="shared" si="46"/>
        <v>4.3740833333333333E-2</v>
      </c>
      <c r="M326" s="29">
        <f t="shared" si="50"/>
        <v>-1.9419284080613886</v>
      </c>
      <c r="N326" s="2"/>
      <c r="O326" s="26">
        <f t="shared" si="47"/>
        <v>0.24136722855918613</v>
      </c>
      <c r="P326" s="26">
        <f>I326+M326</f>
        <v>-3.9267294809268383</v>
      </c>
      <c r="R326" s="19">
        <f t="shared" si="48"/>
        <v>0.5</v>
      </c>
      <c r="S326" s="19">
        <f t="shared" si="49"/>
        <v>0.5</v>
      </c>
      <c r="T326" s="21"/>
      <c r="U326" s="26">
        <f>SUMPRODUCT(R325:S325, O326:P326)</f>
        <v>-1.8426811261838261</v>
      </c>
      <c r="V326" s="26">
        <f t="shared" si="53"/>
        <v>398.51112259314777</v>
      </c>
      <c r="X326" s="36">
        <f>Y325*(1+ H326%+K326)</f>
        <v>203.48609886073987</v>
      </c>
      <c r="Y326" s="37">
        <f t="shared" si="51"/>
        <v>199.25556129657366</v>
      </c>
      <c r="Z326" s="36">
        <f>AA325*(1 + I326% + M326%)</f>
        <v>195.02502373240748</v>
      </c>
      <c r="AA326" s="37">
        <f t="shared" si="54"/>
        <v>199.25556129657366</v>
      </c>
      <c r="AB326" s="40">
        <f t="shared" si="52"/>
        <v>398.51112259314732</v>
      </c>
      <c r="AE326" s="2">
        <f>100*C326/C$65</f>
        <v>226.84344991630692</v>
      </c>
      <c r="AF326" s="2">
        <f>100*E326/E$65 + AF325*F325%*(B326-B325)/360</f>
        <v>138.74629539988155</v>
      </c>
    </row>
    <row r="327" spans="2:32">
      <c r="B327" s="13">
        <v>42674</v>
      </c>
      <c r="C327" s="14">
        <v>255.93</v>
      </c>
      <c r="D327" s="14"/>
      <c r="E327" s="15">
        <v>1145.2</v>
      </c>
      <c r="F327" s="14">
        <v>0.53378000000000003</v>
      </c>
      <c r="H327" s="17">
        <f t="shared" si="44"/>
        <v>-0.60584877082605626</v>
      </c>
      <c r="I327" s="17">
        <f t="shared" si="45"/>
        <v>4.4604579038584502</v>
      </c>
      <c r="K327" s="26">
        <v>0</v>
      </c>
      <c r="L327" s="29">
        <f t="shared" si="46"/>
        <v>4.4259166666666662E-2</v>
      </c>
      <c r="M327" s="29">
        <f t="shared" si="50"/>
        <v>4.5066912320228747</v>
      </c>
      <c r="N327" s="2"/>
      <c r="O327" s="26">
        <f t="shared" si="47"/>
        <v>-0.60584877082605626</v>
      </c>
      <c r="P327" s="26">
        <f>I327+M327</f>
        <v>8.9671491358813249</v>
      </c>
      <c r="R327" s="19">
        <f t="shared" si="48"/>
        <v>0.5</v>
      </c>
      <c r="S327" s="19">
        <f t="shared" si="49"/>
        <v>0.5</v>
      </c>
      <c r="T327" s="21"/>
      <c r="U327" s="26">
        <f>SUMPRODUCT(R326:S326, O327:P327)</f>
        <v>4.1806501825276339</v>
      </c>
      <c r="V327" s="26">
        <f t="shared" si="53"/>
        <v>415.17147856723108</v>
      </c>
      <c r="X327" s="36">
        <f>Y326*(1+ H327%+K327)</f>
        <v>198.0483739276558</v>
      </c>
      <c r="Y327" s="37">
        <f t="shared" si="51"/>
        <v>207.58573928361534</v>
      </c>
      <c r="Z327" s="36">
        <f>AA326*(1 + I327% + M327%)</f>
        <v>217.12310463957485</v>
      </c>
      <c r="AA327" s="37">
        <f t="shared" si="54"/>
        <v>207.58573928361534</v>
      </c>
      <c r="AB327" s="40">
        <f t="shared" si="52"/>
        <v>415.17147856723068</v>
      </c>
      <c r="AE327" s="2">
        <f>100*C327/C$65</f>
        <v>225.46912166328957</v>
      </c>
      <c r="AF327" s="2">
        <f>100*E327/E$65 + AF326*F326%*(B327-B326)/360</f>
        <v>144.93379011679556</v>
      </c>
    </row>
    <row r="328" spans="2:32">
      <c r="B328" s="13">
        <v>42704</v>
      </c>
      <c r="C328" s="14">
        <v>254.26</v>
      </c>
      <c r="D328" s="14"/>
      <c r="E328" s="15">
        <v>1168.5</v>
      </c>
      <c r="F328" s="14">
        <v>0.62366999999999995</v>
      </c>
      <c r="H328" s="17">
        <f t="shared" ref="H328:H358" si="55">(C328/C327-1)*100</f>
        <v>-0.65252217403196644</v>
      </c>
      <c r="I328" s="17">
        <f t="shared" ref="I328:I358" si="56">(E328/E327-1)*100</f>
        <v>2.0345791128187241</v>
      </c>
      <c r="K328" s="26">
        <v>0</v>
      </c>
      <c r="L328" s="29">
        <f t="shared" ref="L328:L358" si="57">F327/12</f>
        <v>4.4481666666666669E-2</v>
      </c>
      <c r="M328" s="29">
        <f t="shared" si="50"/>
        <v>2.079965794184413</v>
      </c>
      <c r="N328" s="2"/>
      <c r="O328" s="26">
        <f t="shared" ref="O328:O358" si="58">H328+K328</f>
        <v>-0.65252217403196644</v>
      </c>
      <c r="P328" s="26">
        <f>I328+M328</f>
        <v>4.114544907003137</v>
      </c>
      <c r="R328" s="19">
        <f t="shared" ref="R328:R358" si="59">$R$6</f>
        <v>0.5</v>
      </c>
      <c r="S328" s="19">
        <f t="shared" ref="S328:S358" si="60">$S$6</f>
        <v>0.5</v>
      </c>
      <c r="T328" s="21"/>
      <c r="U328" s="26">
        <f>SUMPRODUCT(R327:S327, O328:P328)</f>
        <v>1.7310113664855853</v>
      </c>
      <c r="V328" s="26">
        <f t="shared" si="53"/>
        <v>422.35814405163615</v>
      </c>
      <c r="X328" s="36">
        <f>Y327*(1+ H328%+K328)</f>
        <v>206.23119630466155</v>
      </c>
      <c r="Y328" s="37">
        <f t="shared" si="51"/>
        <v>211.17907202581785</v>
      </c>
      <c r="Z328" s="36">
        <f>AA327*(1 + I328% + M328%)</f>
        <v>216.12694774697414</v>
      </c>
      <c r="AA328" s="37">
        <f t="shared" si="54"/>
        <v>211.17907202581785</v>
      </c>
      <c r="AB328" s="40">
        <f t="shared" si="52"/>
        <v>422.35814405163569</v>
      </c>
      <c r="AE328" s="2">
        <f>100*C328/C$65</f>
        <v>223.9978856488415</v>
      </c>
      <c r="AF328" s="2">
        <f>100*E328/E$65 + AF327*F327%*(B328-B327)/360</f>
        <v>147.88230577755132</v>
      </c>
    </row>
    <row r="329" spans="2:32">
      <c r="B329" s="13">
        <v>42733</v>
      </c>
      <c r="C329" s="14">
        <v>260.01</v>
      </c>
      <c r="D329" s="14"/>
      <c r="E329" s="15">
        <v>1207.5999999999999</v>
      </c>
      <c r="F329" s="14">
        <v>0.77110999999999996</v>
      </c>
      <c r="H329" s="17">
        <f t="shared" si="55"/>
        <v>2.2614646424919282</v>
      </c>
      <c r="I329" s="17">
        <f t="shared" si="56"/>
        <v>3.3461703038082824</v>
      </c>
      <c r="K329" s="26">
        <v>0</v>
      </c>
      <c r="L329" s="29">
        <f t="shared" si="57"/>
        <v>5.1972499999999998E-2</v>
      </c>
      <c r="M329" s="29">
        <f t="shared" si="50"/>
        <v>3.3998818921694207</v>
      </c>
      <c r="N329" s="2"/>
      <c r="O329" s="26">
        <f t="shared" si="58"/>
        <v>2.2614646424919282</v>
      </c>
      <c r="P329" s="26">
        <f>I329+M329</f>
        <v>6.7460521959777031</v>
      </c>
      <c r="R329" s="19">
        <f t="shared" si="59"/>
        <v>0.5</v>
      </c>
      <c r="S329" s="19">
        <f t="shared" si="60"/>
        <v>0.5</v>
      </c>
      <c r="T329" s="21"/>
      <c r="U329" s="26">
        <f>SUMPRODUCT(R328:S328, O329:P329)</f>
        <v>4.5037584192348152</v>
      </c>
      <c r="V329" s="26">
        <f t="shared" si="53"/>
        <v>441.38013452368557</v>
      </c>
      <c r="X329" s="36">
        <f>Y328*(1+ H329%+K329)</f>
        <v>215.95481207202428</v>
      </c>
      <c r="Y329" s="37">
        <f t="shared" si="51"/>
        <v>220.69006726184256</v>
      </c>
      <c r="Z329" s="36">
        <f>AA328*(1 + I329% + M329%)</f>
        <v>225.42532245166086</v>
      </c>
      <c r="AA329" s="37">
        <f t="shared" si="54"/>
        <v>220.69006726184256</v>
      </c>
      <c r="AB329" s="40">
        <f t="shared" si="52"/>
        <v>441.38013452368511</v>
      </c>
      <c r="AE329" s="2">
        <f>100*C329/C$65</f>
        <v>229.06351863271956</v>
      </c>
      <c r="AF329" s="2">
        <f>100*E329/E$65 + AF328*F328%*(B329-B328)/360</f>
        <v>152.83836956494187</v>
      </c>
    </row>
    <row r="330" spans="2:32">
      <c r="B330" s="13">
        <v>42766</v>
      </c>
      <c r="C330" s="14">
        <v>268.08999999999997</v>
      </c>
      <c r="D330" s="14"/>
      <c r="E330" s="15">
        <v>1157.8</v>
      </c>
      <c r="F330" s="14">
        <v>0.77944000000000002</v>
      </c>
      <c r="H330" s="17">
        <f t="shared" si="55"/>
        <v>3.1075727856620938</v>
      </c>
      <c r="I330" s="17">
        <f t="shared" si="56"/>
        <v>-4.1238820801589915</v>
      </c>
      <c r="K330" s="26">
        <v>0</v>
      </c>
      <c r="L330" s="29">
        <f t="shared" si="57"/>
        <v>6.4259166666666659E-2</v>
      </c>
      <c r="M330" s="29">
        <f t="shared" si="50"/>
        <v>-4.0622728857513613</v>
      </c>
      <c r="N330" s="2"/>
      <c r="O330" s="26">
        <f t="shared" si="58"/>
        <v>3.1075727856620938</v>
      </c>
      <c r="P330" s="26">
        <f>I330+M330</f>
        <v>-8.1861549659103527</v>
      </c>
      <c r="R330" s="19">
        <f t="shared" si="59"/>
        <v>0.5</v>
      </c>
      <c r="S330" s="19">
        <f t="shared" si="60"/>
        <v>0.5</v>
      </c>
      <c r="T330" s="21"/>
      <c r="U330" s="26">
        <f>SUMPRODUCT(R329:S329, O330:P330)</f>
        <v>-2.5392910901241295</v>
      </c>
      <c r="V330" s="26">
        <f t="shared" si="53"/>
        <v>430.17220809414772</v>
      </c>
      <c r="X330" s="36">
        <f>Y329*(1+ H330%+K330)</f>
        <v>227.54817173273094</v>
      </c>
      <c r="Y330" s="37">
        <f t="shared" si="51"/>
        <v>215.08610404707363</v>
      </c>
      <c r="Z330" s="36">
        <f>AA329*(1 + I330% + M330%)</f>
        <v>202.62403636141633</v>
      </c>
      <c r="AA330" s="37">
        <f t="shared" si="54"/>
        <v>215.08610404707363</v>
      </c>
      <c r="AB330" s="40">
        <f t="shared" si="52"/>
        <v>430.17220809414727</v>
      </c>
      <c r="AE330" s="2">
        <f>100*C330/C$65</f>
        <v>236.18183419962995</v>
      </c>
      <c r="AF330" s="2">
        <f>100*E330/E$65 + AF329*F329%*(B330-B329)/360</f>
        <v>146.57229705349698</v>
      </c>
    </row>
    <row r="331" spans="2:32">
      <c r="B331" s="13">
        <v>42794</v>
      </c>
      <c r="C331" s="14">
        <v>270.06</v>
      </c>
      <c r="D331" s="14"/>
      <c r="E331" s="15">
        <v>1132.0999999999999</v>
      </c>
      <c r="F331" s="14">
        <v>0.78888999999999998</v>
      </c>
      <c r="H331" s="17">
        <f t="shared" si="55"/>
        <v>0.73482785631691083</v>
      </c>
      <c r="I331" s="17">
        <f t="shared" si="56"/>
        <v>-2.2197270685783477</v>
      </c>
      <c r="K331" s="26">
        <v>0</v>
      </c>
      <c r="L331" s="29">
        <f t="shared" si="57"/>
        <v>6.4953333333333335E-2</v>
      </c>
      <c r="M331" s="29">
        <f t="shared" si="50"/>
        <v>-2.1562155219669532</v>
      </c>
      <c r="N331" s="2"/>
      <c r="O331" s="26">
        <f t="shared" si="58"/>
        <v>0.73482785631691083</v>
      </c>
      <c r="P331" s="26">
        <f>I331+M331</f>
        <v>-4.3759425905453009</v>
      </c>
      <c r="R331" s="19">
        <f t="shared" si="59"/>
        <v>0.5</v>
      </c>
      <c r="S331" s="19">
        <f t="shared" si="60"/>
        <v>0.5</v>
      </c>
      <c r="T331" s="21"/>
      <c r="U331" s="26">
        <f>SUMPRODUCT(R330:S330, O331:P331)</f>
        <v>-1.820557367114195</v>
      </c>
      <c r="V331" s="26">
        <f t="shared" si="53"/>
        <v>422.34067626841193</v>
      </c>
      <c r="X331" s="36">
        <f>Y330*(1+ H331%+K331)</f>
        <v>216.66661665467831</v>
      </c>
      <c r="Y331" s="37">
        <f t="shared" si="51"/>
        <v>211.17033813420574</v>
      </c>
      <c r="Z331" s="36">
        <f>AA330*(1 + I331% + M331%)</f>
        <v>205.67405961373316</v>
      </c>
      <c r="AA331" s="37">
        <f t="shared" si="54"/>
        <v>211.17033813420574</v>
      </c>
      <c r="AB331" s="40">
        <f t="shared" si="52"/>
        <v>422.34067626841147</v>
      </c>
      <c r="AE331" s="2">
        <f>100*C331/C$65</f>
        <v>237.91736410888907</v>
      </c>
      <c r="AF331" s="2">
        <f>100*E331/E$65 + AF330*F330%*(B331-B330)/360</f>
        <v>143.30201291673487</v>
      </c>
    </row>
    <row r="332" spans="2:32">
      <c r="B332" s="13">
        <v>42825</v>
      </c>
      <c r="C332" s="14">
        <v>280.64</v>
      </c>
      <c r="D332" s="14"/>
      <c r="E332" s="15">
        <v>1116.0999999999999</v>
      </c>
      <c r="F332" s="14">
        <v>0.98277999999999999</v>
      </c>
      <c r="H332" s="17">
        <f t="shared" si="55"/>
        <v>3.9176479300895961</v>
      </c>
      <c r="I332" s="17">
        <f t="shared" si="56"/>
        <v>-1.4133027117745778</v>
      </c>
      <c r="K332" s="26">
        <v>0</v>
      </c>
      <c r="L332" s="29">
        <f t="shared" si="57"/>
        <v>6.5740833333333332E-2</v>
      </c>
      <c r="M332" s="29">
        <f t="shared" si="50"/>
        <v>-1.3484909954214919</v>
      </c>
      <c r="N332" s="2"/>
      <c r="O332" s="26">
        <f t="shared" si="58"/>
        <v>3.9176479300895961</v>
      </c>
      <c r="P332" s="26">
        <f>I332+M332</f>
        <v>-2.7617937071960696</v>
      </c>
      <c r="R332" s="19">
        <f t="shared" si="59"/>
        <v>0.5</v>
      </c>
      <c r="S332" s="19">
        <f t="shared" si="60"/>
        <v>0.5</v>
      </c>
      <c r="T332" s="21"/>
      <c r="U332" s="26">
        <f>SUMPRODUCT(R331:S331, O332:P332)</f>
        <v>0.57792711144676323</v>
      </c>
      <c r="V332" s="26">
        <f t="shared" si="53"/>
        <v>424.78149753923475</v>
      </c>
      <c r="X332" s="36">
        <f>Y331*(1+ H332%+K332)</f>
        <v>219.44324851508364</v>
      </c>
      <c r="Y332" s="37">
        <f t="shared" si="51"/>
        <v>212.39074876961712</v>
      </c>
      <c r="Z332" s="36">
        <f>AA331*(1 + I332% + M332%)</f>
        <v>205.33824902415057</v>
      </c>
      <c r="AA332" s="37">
        <f t="shared" si="54"/>
        <v>212.39074876961712</v>
      </c>
      <c r="AB332" s="40">
        <f t="shared" si="52"/>
        <v>424.78149753923424</v>
      </c>
      <c r="AE332" s="2">
        <f>100*C332/C$65</f>
        <v>247.23812879922474</v>
      </c>
      <c r="AF332" s="2">
        <f>100*E332/E$65 + AF331*F331%*(B332-B331)/360</f>
        <v>141.28646901167153</v>
      </c>
    </row>
    <row r="333" spans="2:32">
      <c r="B333" s="13">
        <v>42853</v>
      </c>
      <c r="C333" s="14">
        <v>287.20999999999998</v>
      </c>
      <c r="D333" s="14"/>
      <c r="E333" s="15">
        <v>1130.0999999999999</v>
      </c>
      <c r="F333" s="14">
        <v>0.995</v>
      </c>
      <c r="H333" s="17">
        <f t="shared" si="55"/>
        <v>2.3410775370581449</v>
      </c>
      <c r="I333" s="17">
        <f t="shared" si="56"/>
        <v>1.254367888182073</v>
      </c>
      <c r="K333" s="26">
        <v>0</v>
      </c>
      <c r="L333" s="29">
        <f t="shared" si="57"/>
        <v>8.1898333333333337E-2</v>
      </c>
      <c r="M333" s="29">
        <f t="shared" si="50"/>
        <v>1.3372935279096998</v>
      </c>
      <c r="N333" s="2"/>
      <c r="O333" s="26">
        <f t="shared" si="58"/>
        <v>2.3410775370581449</v>
      </c>
      <c r="P333" s="26">
        <f>I333+M333</f>
        <v>2.5916614160917728</v>
      </c>
      <c r="R333" s="19">
        <f t="shared" si="59"/>
        <v>0.5</v>
      </c>
      <c r="S333" s="19">
        <f t="shared" si="60"/>
        <v>0.5</v>
      </c>
      <c r="T333" s="21"/>
      <c r="U333" s="26">
        <f>SUMPRODUCT(R332:S332, O333:P333)</f>
        <v>2.4663694765749589</v>
      </c>
      <c r="V333" s="26">
        <f t="shared" si="53"/>
        <v>435.25817873668052</v>
      </c>
      <c r="X333" s="36">
        <f>Y332*(1+ H333%+K333)</f>
        <v>217.36298087985222</v>
      </c>
      <c r="Y333" s="37">
        <f t="shared" si="51"/>
        <v>217.62908936833998</v>
      </c>
      <c r="Z333" s="36">
        <f>AA332*(1 + I333% + M333%)</f>
        <v>217.89519785682771</v>
      </c>
      <c r="AA333" s="37">
        <f t="shared" si="54"/>
        <v>217.62908936833998</v>
      </c>
      <c r="AB333" s="40">
        <f t="shared" si="52"/>
        <v>435.25817873667995</v>
      </c>
      <c r="AE333" s="2">
        <f>100*C333/C$65</f>
        <v>253.02616509558624</v>
      </c>
      <c r="AF333" s="2">
        <f>100*E333/E$65 + AF332*F332%*(B333-B332)/360</f>
        <v>143.06814898177953</v>
      </c>
    </row>
    <row r="334" spans="2:32">
      <c r="B334" s="13">
        <v>42886</v>
      </c>
      <c r="C334" s="14">
        <v>304.67</v>
      </c>
      <c r="D334" s="14"/>
      <c r="E334" s="15">
        <v>1123.9000000000001</v>
      </c>
      <c r="F334" s="14">
        <v>1.06033</v>
      </c>
      <c r="H334" s="17">
        <f t="shared" si="55"/>
        <v>6.0791755161728522</v>
      </c>
      <c r="I334" s="17">
        <f t="shared" si="56"/>
        <v>-0.54862401557382867</v>
      </c>
      <c r="K334" s="26">
        <v>0</v>
      </c>
      <c r="L334" s="29">
        <f t="shared" si="57"/>
        <v>8.2916666666666666E-2</v>
      </c>
      <c r="M334" s="29">
        <f t="shared" si="50"/>
        <v>-0.46616224965341235</v>
      </c>
      <c r="N334" s="2"/>
      <c r="O334" s="26">
        <f t="shared" si="58"/>
        <v>6.0791755161728522</v>
      </c>
      <c r="P334" s="26">
        <f>I334+M334</f>
        <v>-1.014786265227241</v>
      </c>
      <c r="R334" s="19">
        <f t="shared" si="59"/>
        <v>0.5</v>
      </c>
      <c r="S334" s="19">
        <f t="shared" si="60"/>
        <v>0.5</v>
      </c>
      <c r="T334" s="21"/>
      <c r="U334" s="26">
        <f>SUMPRODUCT(R333:S333, O334:P334)</f>
        <v>2.5321946254728056</v>
      </c>
      <c r="V334" s="26">
        <f t="shared" si="53"/>
        <v>446.27976294558158</v>
      </c>
      <c r="X334" s="36">
        <f>Y333*(1+ H334%+K334)</f>
        <v>230.85914368529004</v>
      </c>
      <c r="Y334" s="37">
        <f t="shared" si="51"/>
        <v>223.13988147279048</v>
      </c>
      <c r="Z334" s="36">
        <f>AA333*(1 + I334% + M334%)</f>
        <v>215.42061926029095</v>
      </c>
      <c r="AA334" s="37">
        <f t="shared" si="54"/>
        <v>223.13988147279048</v>
      </c>
      <c r="AB334" s="40">
        <f t="shared" si="52"/>
        <v>446.27976294558096</v>
      </c>
      <c r="AE334" s="2">
        <f>100*C334/C$65</f>
        <v>268.40806977358824</v>
      </c>
      <c r="AF334" s="2">
        <f>100*E334/E$65 + AF333*F333%*(B334-B333)/360</f>
        <v>142.3063281513835</v>
      </c>
    </row>
    <row r="335" spans="2:32">
      <c r="B335" s="13">
        <v>42916</v>
      </c>
      <c r="C335" s="14">
        <v>311.76</v>
      </c>
      <c r="D335" s="14"/>
      <c r="E335" s="15">
        <v>1139.5999999999999</v>
      </c>
      <c r="F335" s="14">
        <v>1.2238899999999999</v>
      </c>
      <c r="H335" s="17">
        <f t="shared" si="55"/>
        <v>2.3271080185118143</v>
      </c>
      <c r="I335" s="17">
        <f t="shared" si="56"/>
        <v>1.3969214342912872</v>
      </c>
      <c r="K335" s="26">
        <v>0</v>
      </c>
      <c r="L335" s="29">
        <f t="shared" si="57"/>
        <v>8.8360833333333333E-2</v>
      </c>
      <c r="M335" s="29">
        <f t="shared" ref="M335:M358" si="61">((1+L335%)*(1+I335%) - 1)*100</f>
        <v>1.4865165990449514</v>
      </c>
      <c r="N335" s="2"/>
      <c r="O335" s="26">
        <f t="shared" si="58"/>
        <v>2.3271080185118143</v>
      </c>
      <c r="P335" s="26">
        <f>I335+M335</f>
        <v>2.8834380333362386</v>
      </c>
      <c r="R335" s="19">
        <f t="shared" si="59"/>
        <v>0.5</v>
      </c>
      <c r="S335" s="19">
        <f t="shared" si="60"/>
        <v>0.5</v>
      </c>
      <c r="T335" s="21"/>
      <c r="U335" s="26">
        <f>SUMPRODUCT(R334:S334, O335:P335)</f>
        <v>2.6052730259240264</v>
      </c>
      <c r="V335" s="26">
        <f t="shared" si="53"/>
        <v>457.90656922976046</v>
      </c>
      <c r="X335" s="36">
        <f>Y334*(1+ H335%+K335)</f>
        <v>228.33258754704156</v>
      </c>
      <c r="Y335" s="37">
        <f t="shared" si="51"/>
        <v>228.95328461487992</v>
      </c>
      <c r="Z335" s="36">
        <f>AA334*(1 + I335% + M335%)</f>
        <v>229.57398168271831</v>
      </c>
      <c r="AA335" s="37">
        <f t="shared" si="54"/>
        <v>228.95328461487992</v>
      </c>
      <c r="AB335" s="40">
        <f t="shared" si="52"/>
        <v>457.90656922975984</v>
      </c>
      <c r="AE335" s="2">
        <f>100*C335/C$65</f>
        <v>274.6542154876222</v>
      </c>
      <c r="AF335" s="2">
        <f>100*E335/E$65 + AF334*F334%*(B335-B334)/360</f>
        <v>144.28766589109023</v>
      </c>
    </row>
    <row r="336" spans="2:32">
      <c r="B336" s="13">
        <v>42947</v>
      </c>
      <c r="C336" s="14">
        <v>314.60000000000002</v>
      </c>
      <c r="D336" s="14"/>
      <c r="E336" s="15">
        <v>1119.0999999999999</v>
      </c>
      <c r="F336" s="14">
        <v>1.23167</v>
      </c>
      <c r="H336" s="17">
        <f t="shared" si="55"/>
        <v>0.91095714652298376</v>
      </c>
      <c r="I336" s="17">
        <f t="shared" si="56"/>
        <v>-1.7988767988768029</v>
      </c>
      <c r="K336" s="26">
        <v>0</v>
      </c>
      <c r="L336" s="29">
        <f t="shared" si="57"/>
        <v>0.10199083333333332</v>
      </c>
      <c r="M336" s="29">
        <f t="shared" si="61"/>
        <v>-1.6987206549812894</v>
      </c>
      <c r="N336" s="2"/>
      <c r="O336" s="26">
        <f t="shared" si="58"/>
        <v>0.91095714652298376</v>
      </c>
      <c r="P336" s="26">
        <f>I336+M336</f>
        <v>-3.4975974538580923</v>
      </c>
      <c r="R336" s="19">
        <f t="shared" si="59"/>
        <v>0.5</v>
      </c>
      <c r="S336" s="19">
        <f t="shared" si="60"/>
        <v>0.5</v>
      </c>
      <c r="T336" s="21"/>
      <c r="U336" s="26">
        <f>SUMPRODUCT(R335:S335, O336:P336)</f>
        <v>-1.2933201536675543</v>
      </c>
      <c r="V336" s="26">
        <f t="shared" si="53"/>
        <v>451.9843712849443</v>
      </c>
      <c r="X336" s="36">
        <f>Y335*(1+ H336%+K336)</f>
        <v>231.03895092327826</v>
      </c>
      <c r="Y336" s="37">
        <f t="shared" si="51"/>
        <v>225.99218564247184</v>
      </c>
      <c r="Z336" s="36">
        <f>AA335*(1 + I336% + M336%)</f>
        <v>220.94542036166541</v>
      </c>
      <c r="AA336" s="37">
        <f t="shared" si="54"/>
        <v>225.99218564247184</v>
      </c>
      <c r="AB336" s="40">
        <f t="shared" si="52"/>
        <v>451.98437128494368</v>
      </c>
      <c r="AE336" s="2">
        <f>100*C336/C$65</f>
        <v>277.15619769183331</v>
      </c>
      <c r="AF336" s="2">
        <f>100*E336/E$65 + AF335*F335%*(B336-B335)/360</f>
        <v>141.72069298358124</v>
      </c>
    </row>
    <row r="337" spans="2:32">
      <c r="B337" s="13">
        <v>42978</v>
      </c>
      <c r="C337" s="14">
        <v>308.27999999999997</v>
      </c>
      <c r="D337" s="14"/>
      <c r="E337" s="15">
        <v>1122.8</v>
      </c>
      <c r="F337" s="14">
        <v>1.23167</v>
      </c>
      <c r="H337" s="17">
        <f t="shared" si="55"/>
        <v>-2.0089001907183879</v>
      </c>
      <c r="I337" s="17">
        <f t="shared" si="56"/>
        <v>0.33062282191047565</v>
      </c>
      <c r="K337" s="26">
        <v>0</v>
      </c>
      <c r="L337" s="29">
        <f t="shared" si="57"/>
        <v>0.10263916666666667</v>
      </c>
      <c r="M337" s="29">
        <f t="shared" si="61"/>
        <v>0.4336013370863645</v>
      </c>
      <c r="N337" s="2"/>
      <c r="O337" s="26">
        <f t="shared" si="58"/>
        <v>-2.0089001907183879</v>
      </c>
      <c r="P337" s="26">
        <f>I337+M337</f>
        <v>0.76422415899684015</v>
      </c>
      <c r="R337" s="19">
        <f t="shared" si="59"/>
        <v>0.5</v>
      </c>
      <c r="S337" s="19">
        <f t="shared" si="60"/>
        <v>0.5</v>
      </c>
      <c r="T337" s="21"/>
      <c r="U337" s="26">
        <f>SUMPRODUCT(R336:S336, O337:P337)</f>
        <v>-0.62233801586077386</v>
      </c>
      <c r="V337" s="26">
        <f t="shared" si="53"/>
        <v>449.17150071668874</v>
      </c>
      <c r="X337" s="36">
        <f>Y336*(1+ H337%+K337)</f>
        <v>221.45222819409156</v>
      </c>
      <c r="Y337" s="37">
        <f t="shared" si="51"/>
        <v>224.58575035834406</v>
      </c>
      <c r="Z337" s="36">
        <f>AA336*(1 + I337% + M337%)</f>
        <v>227.71927252259658</v>
      </c>
      <c r="AA337" s="37">
        <f t="shared" si="54"/>
        <v>224.58575035834406</v>
      </c>
      <c r="AB337" s="40">
        <f t="shared" si="52"/>
        <v>449.17150071668812</v>
      </c>
      <c r="AE337" s="2">
        <f>100*C337/C$65</f>
        <v>271.58840630781424</v>
      </c>
      <c r="AF337" s="2">
        <f>100*E337/E$65 + AF336*F336%*(B337-B336)/360</f>
        <v>142.18699527821371</v>
      </c>
    </row>
    <row r="338" spans="2:32">
      <c r="B338" s="13">
        <v>43007</v>
      </c>
      <c r="C338" s="14">
        <v>316.27</v>
      </c>
      <c r="D338" s="14"/>
      <c r="E338" s="15">
        <v>1146.7</v>
      </c>
      <c r="F338" s="14">
        <v>1.2322200000000001</v>
      </c>
      <c r="H338" s="17">
        <f t="shared" si="55"/>
        <v>2.5917996626443562</v>
      </c>
      <c r="I338" s="17">
        <f t="shared" si="56"/>
        <v>2.128607053794096</v>
      </c>
      <c r="K338" s="26">
        <v>0</v>
      </c>
      <c r="L338" s="29">
        <f t="shared" si="57"/>
        <v>0.10263916666666667</v>
      </c>
      <c r="M338" s="29">
        <f t="shared" si="61"/>
        <v>2.2334310050023731</v>
      </c>
      <c r="N338" s="2"/>
      <c r="O338" s="26">
        <f t="shared" si="58"/>
        <v>2.5917996626443562</v>
      </c>
      <c r="P338" s="26">
        <f>I338+M338</f>
        <v>4.3620380587964691</v>
      </c>
      <c r="R338" s="19">
        <f t="shared" si="59"/>
        <v>0.5</v>
      </c>
      <c r="S338" s="19">
        <f t="shared" si="60"/>
        <v>0.5</v>
      </c>
      <c r="T338" s="21"/>
      <c r="U338" s="26">
        <f>SUMPRODUCT(R337:S337, O338:P338)</f>
        <v>3.4769188607204127</v>
      </c>
      <c r="V338" s="26">
        <f t="shared" si="53"/>
        <v>464.78882934208821</v>
      </c>
      <c r="X338" s="36">
        <f>Y337*(1+ H338%+K338)</f>
        <v>230.40656307847891</v>
      </c>
      <c r="Y338" s="37">
        <f t="shared" si="51"/>
        <v>232.39441467104376</v>
      </c>
      <c r="Z338" s="36">
        <f>AA337*(1 + I338% + M338%)</f>
        <v>234.38226626360864</v>
      </c>
      <c r="AA338" s="37">
        <f t="shared" si="54"/>
        <v>232.39441467104376</v>
      </c>
      <c r="AB338" s="40">
        <f t="shared" si="52"/>
        <v>464.78882934208752</v>
      </c>
      <c r="AE338" s="2">
        <f>100*C338/C$65</f>
        <v>278.62743370628135</v>
      </c>
      <c r="AF338" s="2">
        <f>100*E338/E$65 + AF337*F337%*(B338-B337)/360</f>
        <v>145.20116344704286</v>
      </c>
    </row>
    <row r="339" spans="2:32">
      <c r="B339" s="13">
        <v>43039</v>
      </c>
      <c r="C339" s="14">
        <v>333.57</v>
      </c>
      <c r="D339" s="14"/>
      <c r="E339" s="15">
        <v>1125</v>
      </c>
      <c r="F339" s="14">
        <v>1.24333</v>
      </c>
      <c r="H339" s="17">
        <f t="shared" si="55"/>
        <v>5.4700098017516741</v>
      </c>
      <c r="I339" s="17">
        <f t="shared" si="56"/>
        <v>-1.8923868492195073</v>
      </c>
      <c r="K339" s="26">
        <v>0</v>
      </c>
      <c r="L339" s="29">
        <f t="shared" si="57"/>
        <v>0.10268500000000001</v>
      </c>
      <c r="M339" s="29">
        <f t="shared" si="61"/>
        <v>-1.7916450466556322</v>
      </c>
      <c r="N339" s="2"/>
      <c r="O339" s="26">
        <f t="shared" si="58"/>
        <v>5.4700098017516741</v>
      </c>
      <c r="P339" s="26">
        <f>I339+M339</f>
        <v>-3.6840318958751395</v>
      </c>
      <c r="R339" s="19">
        <f t="shared" si="59"/>
        <v>0.5</v>
      </c>
      <c r="S339" s="19">
        <f t="shared" si="60"/>
        <v>0.5</v>
      </c>
      <c r="T339" s="21"/>
      <c r="U339" s="26">
        <f>SUMPRODUCT(R338:S338, O339:P339)</f>
        <v>0.8929889529382673</v>
      </c>
      <c r="V339" s="26">
        <f t="shared" si="53"/>
        <v>468.9393422426042</v>
      </c>
      <c r="X339" s="36">
        <f>Y338*(1+ H339%+K339)</f>
        <v>245.10641193227329</v>
      </c>
      <c r="Y339" s="37">
        <f t="shared" si="51"/>
        <v>234.46967112130173</v>
      </c>
      <c r="Z339" s="36">
        <f>AA338*(1 + I339% + M339%)</f>
        <v>223.83293031033017</v>
      </c>
      <c r="AA339" s="37">
        <f t="shared" si="54"/>
        <v>234.46967112130173</v>
      </c>
      <c r="AB339" s="40">
        <f t="shared" si="52"/>
        <v>468.93934224260346</v>
      </c>
      <c r="AE339" s="2">
        <f>100*C339/C$65</f>
        <v>293.86838164038409</v>
      </c>
      <c r="AF339" s="2">
        <f>100*E339/E$65 + AF338*F338%*(B339-B338)/360</f>
        <v>142.47403031466527</v>
      </c>
    </row>
    <row r="340" spans="2:32">
      <c r="B340" s="13">
        <v>43069</v>
      </c>
      <c r="C340" s="14">
        <v>325.25</v>
      </c>
      <c r="D340" s="14"/>
      <c r="E340" s="15">
        <v>1082.4000000000001</v>
      </c>
      <c r="F340" s="14">
        <v>1.37188</v>
      </c>
      <c r="H340" s="17">
        <f t="shared" si="55"/>
        <v>-2.4942290973408832</v>
      </c>
      <c r="I340" s="17">
        <f t="shared" si="56"/>
        <v>-3.7866666666666604</v>
      </c>
      <c r="K340" s="26">
        <v>0</v>
      </c>
      <c r="L340" s="29">
        <f t="shared" si="57"/>
        <v>0.10361083333333333</v>
      </c>
      <c r="M340" s="29">
        <f t="shared" si="61"/>
        <v>-3.6869792302222204</v>
      </c>
      <c r="N340" s="2"/>
      <c r="O340" s="26">
        <f t="shared" si="58"/>
        <v>-2.4942290973408832</v>
      </c>
      <c r="P340" s="26">
        <f>I340+M340</f>
        <v>-7.4736458968888808</v>
      </c>
      <c r="R340" s="19">
        <f t="shared" si="59"/>
        <v>0.5</v>
      </c>
      <c r="S340" s="19">
        <f t="shared" si="60"/>
        <v>0.5</v>
      </c>
      <c r="T340" s="21"/>
      <c r="U340" s="26">
        <f>SUMPRODUCT(R339:S339, O340:P340)</f>
        <v>-4.9839374971148818</v>
      </c>
      <c r="V340" s="26">
        <f t="shared" si="53"/>
        <v>445.5676985258512</v>
      </c>
      <c r="X340" s="36">
        <f>Y339*(1+ H340%+K340)</f>
        <v>228.62146035975474</v>
      </c>
      <c r="Y340" s="37">
        <f t="shared" si="51"/>
        <v>222.78384926292523</v>
      </c>
      <c r="Z340" s="36">
        <f>AA339*(1 + I340% + M340%)</f>
        <v>216.9462381660957</v>
      </c>
      <c r="AA340" s="37">
        <f t="shared" si="54"/>
        <v>222.78384926292523</v>
      </c>
      <c r="AB340" s="40">
        <f t="shared" si="52"/>
        <v>445.56769852585046</v>
      </c>
      <c r="AE340" s="2">
        <f>100*C340/C$65</f>
        <v>286.53863095762489</v>
      </c>
      <c r="AF340" s="2">
        <f>100*E340/E$65 + AF339*F339%*(B340-B339)/360</f>
        <v>137.07361473502621</v>
      </c>
    </row>
    <row r="341" spans="2:32">
      <c r="B341" s="13">
        <v>43097</v>
      </c>
      <c r="C341" s="14">
        <v>324.74</v>
      </c>
      <c r="D341" s="14"/>
      <c r="E341" s="15">
        <v>1075.2</v>
      </c>
      <c r="F341" s="14">
        <v>1.56775</v>
      </c>
      <c r="H341" s="17">
        <f t="shared" si="55"/>
        <v>-0.15680245964642126</v>
      </c>
      <c r="I341" s="17">
        <f t="shared" si="56"/>
        <v>-0.66518847006652448</v>
      </c>
      <c r="K341" s="26">
        <v>0</v>
      </c>
      <c r="L341" s="29">
        <f t="shared" si="57"/>
        <v>0.11432333333333333</v>
      </c>
      <c r="M341" s="29">
        <f t="shared" si="61"/>
        <v>-0.55162560236511338</v>
      </c>
      <c r="N341" s="2"/>
      <c r="O341" s="26">
        <f t="shared" si="58"/>
        <v>-0.15680245964642126</v>
      </c>
      <c r="P341" s="26">
        <f>I341+M341</f>
        <v>-1.2168140724316379</v>
      </c>
      <c r="R341" s="19">
        <f t="shared" si="59"/>
        <v>0.5</v>
      </c>
      <c r="S341" s="19">
        <f t="shared" si="60"/>
        <v>0.5</v>
      </c>
      <c r="T341" s="21"/>
      <c r="U341" s="26">
        <f>SUMPRODUCT(R340:S340, O341:P341)</f>
        <v>-0.68680826603902956</v>
      </c>
      <c r="V341" s="26">
        <f t="shared" si="53"/>
        <v>442.50750274157576</v>
      </c>
      <c r="X341" s="36">
        <f>Y340*(1+ H341%+K341)</f>
        <v>222.43451870758599</v>
      </c>
      <c r="Y341" s="37">
        <f t="shared" si="51"/>
        <v>221.25375137078754</v>
      </c>
      <c r="Z341" s="36">
        <f>AA340*(1 + I341% + M341%)</f>
        <v>220.07298403398906</v>
      </c>
      <c r="AA341" s="37">
        <f t="shared" si="54"/>
        <v>221.25375137078754</v>
      </c>
      <c r="AB341" s="40">
        <f t="shared" si="52"/>
        <v>442.50750274157508</v>
      </c>
      <c r="AE341" s="2">
        <f>100*C341/C$65</f>
        <v>286.08933133644609</v>
      </c>
      <c r="AF341" s="2">
        <f>100*E341/E$65 + AF340*F340%*(B341-B340)/360</f>
        <v>136.16144024944117</v>
      </c>
    </row>
    <row r="342" spans="2:32">
      <c r="B342" s="13">
        <v>43131</v>
      </c>
      <c r="C342" s="14">
        <v>333.38</v>
      </c>
      <c r="D342" s="14"/>
      <c r="E342" s="15">
        <v>1071.5</v>
      </c>
      <c r="F342" s="14">
        <v>1.5797000000000001</v>
      </c>
      <c r="H342" s="17">
        <f t="shared" si="55"/>
        <v>2.6605900104699209</v>
      </c>
      <c r="I342" s="17">
        <f t="shared" si="56"/>
        <v>-0.34412202380952328</v>
      </c>
      <c r="K342" s="26">
        <v>0</v>
      </c>
      <c r="L342" s="29">
        <f t="shared" si="57"/>
        <v>0.13064583333333332</v>
      </c>
      <c r="M342" s="29">
        <f t="shared" si="61"/>
        <v>-0.21392577156188475</v>
      </c>
      <c r="N342" s="2"/>
      <c r="O342" s="26">
        <f t="shared" si="58"/>
        <v>2.6605900104699209</v>
      </c>
      <c r="P342" s="26">
        <f>I342+M342</f>
        <v>-0.55804779537140803</v>
      </c>
      <c r="R342" s="19">
        <f t="shared" si="59"/>
        <v>0.5</v>
      </c>
      <c r="S342" s="19">
        <f t="shared" si="60"/>
        <v>0.5</v>
      </c>
      <c r="T342" s="21"/>
      <c r="U342" s="26">
        <f>SUMPRODUCT(R341:S341, O342:P342)</f>
        <v>1.0512711075492565</v>
      </c>
      <c r="V342" s="26">
        <f t="shared" si="53"/>
        <v>447.15945626663569</v>
      </c>
      <c r="X342" s="36">
        <f>Y341*(1+ H342%+K342)</f>
        <v>227.14040657754867</v>
      </c>
      <c r="Y342" s="37">
        <f t="shared" si="51"/>
        <v>223.5797281333175</v>
      </c>
      <c r="Z342" s="36">
        <f>AA341*(1 + I342% + M342%)</f>
        <v>220.01904968908633</v>
      </c>
      <c r="AA342" s="37">
        <f t="shared" si="54"/>
        <v>223.5797281333175</v>
      </c>
      <c r="AB342" s="40">
        <f t="shared" si="52"/>
        <v>447.159456266635</v>
      </c>
      <c r="AE342" s="2">
        <f>100*C342/C$65</f>
        <v>293.70099550700377</v>
      </c>
      <c r="AF342" s="2">
        <f>100*E342/E$65 + AF341*F341%*(B342-B341)/360</f>
        <v>135.74872988936787</v>
      </c>
    </row>
    <row r="343" spans="2:32">
      <c r="B343" s="13">
        <v>43159</v>
      </c>
      <c r="C343" s="14">
        <v>312.86</v>
      </c>
      <c r="D343" s="14"/>
      <c r="E343" s="15">
        <v>1071</v>
      </c>
      <c r="F343" s="14">
        <v>1.6700699999999999</v>
      </c>
      <c r="H343" s="17">
        <f t="shared" si="55"/>
        <v>-6.1551382806407045</v>
      </c>
      <c r="I343" s="17">
        <f t="shared" si="56"/>
        <v>-4.6663555762949116E-2</v>
      </c>
      <c r="K343" s="26">
        <v>0</v>
      </c>
      <c r="L343" s="29">
        <f t="shared" si="57"/>
        <v>0.13164166666666668</v>
      </c>
      <c r="M343" s="29">
        <f t="shared" si="61"/>
        <v>8.4916682221169992E-2</v>
      </c>
      <c r="N343" s="2"/>
      <c r="O343" s="26">
        <f t="shared" si="58"/>
        <v>-6.1551382806407045</v>
      </c>
      <c r="P343" s="26">
        <f>I343+M343</f>
        <v>3.8253126458220876E-2</v>
      </c>
      <c r="R343" s="19">
        <f t="shared" si="59"/>
        <v>0.5</v>
      </c>
      <c r="S343" s="19">
        <f t="shared" si="60"/>
        <v>0.5</v>
      </c>
      <c r="T343" s="21"/>
      <c r="U343" s="26">
        <f>SUMPRODUCT(R342:S342, O343:P343)</f>
        <v>-3.0584425770912418</v>
      </c>
      <c r="V343" s="26">
        <f t="shared" si="53"/>
        <v>433.4833410686872</v>
      </c>
      <c r="X343" s="36">
        <f>Y342*(1+ H343%+K343)</f>
        <v>209.81808669923126</v>
      </c>
      <c r="Y343" s="37">
        <f t="shared" si="51"/>
        <v>216.74167053434326</v>
      </c>
      <c r="Z343" s="36">
        <f>AA342*(1 + I343% + M343%)</f>
        <v>223.66525436945528</v>
      </c>
      <c r="AA343" s="37">
        <f t="shared" si="54"/>
        <v>216.74167053434326</v>
      </c>
      <c r="AB343" s="40">
        <f t="shared" si="52"/>
        <v>433.48334106868651</v>
      </c>
      <c r="AE343" s="2">
        <f>100*C343/C$65</f>
        <v>275.62329310192933</v>
      </c>
      <c r="AF343" s="2">
        <f>100*E343/E$65 + AF342*F342%*(B343-B342)/360</f>
        <v>135.65065939888009</v>
      </c>
    </row>
    <row r="344" spans="2:32">
      <c r="B344" s="13">
        <v>43189</v>
      </c>
      <c r="C344" s="14">
        <v>314.61</v>
      </c>
      <c r="D344" s="14"/>
      <c r="E344" s="15">
        <v>1066.5</v>
      </c>
      <c r="F344" s="14">
        <v>1.88313</v>
      </c>
      <c r="H344" s="17">
        <f t="shared" si="55"/>
        <v>0.55935562232307667</v>
      </c>
      <c r="I344" s="17">
        <f t="shared" si="56"/>
        <v>-0.42016806722688926</v>
      </c>
      <c r="K344" s="26">
        <v>0</v>
      </c>
      <c r="L344" s="29">
        <f t="shared" si="57"/>
        <v>0.1391725</v>
      </c>
      <c r="M344" s="29">
        <f t="shared" si="61"/>
        <v>-0.28158032563025959</v>
      </c>
      <c r="N344" s="2"/>
      <c r="O344" s="26">
        <f t="shared" si="58"/>
        <v>0.55935562232307667</v>
      </c>
      <c r="P344" s="26">
        <f>I344+M344</f>
        <v>-0.70174839285714885</v>
      </c>
      <c r="R344" s="19">
        <f t="shared" si="59"/>
        <v>0.5</v>
      </c>
      <c r="S344" s="19">
        <f t="shared" si="60"/>
        <v>0.5</v>
      </c>
      <c r="T344" s="21"/>
      <c r="U344" s="26">
        <f>SUMPRODUCT(R343:S343, O344:P344)</f>
        <v>-7.1196385267036089E-2</v>
      </c>
      <c r="V344" s="26">
        <f t="shared" si="53"/>
        <v>433.17471659911149</v>
      </c>
      <c r="X344" s="36">
        <f>Y343*(1+ H344%+K344)</f>
        <v>217.95402725439408</v>
      </c>
      <c r="Y344" s="37">
        <f t="shared" si="51"/>
        <v>216.58735829955543</v>
      </c>
      <c r="Z344" s="36">
        <f>AA343*(1 + I344% + M344%)</f>
        <v>215.22068934471676</v>
      </c>
      <c r="AA344" s="37">
        <f t="shared" si="54"/>
        <v>216.58735829955543</v>
      </c>
      <c r="AB344" s="40">
        <f t="shared" si="52"/>
        <v>433.17471659911087</v>
      </c>
      <c r="AE344" s="2">
        <f>100*C344/C$65</f>
        <v>277.16500748832703</v>
      </c>
      <c r="AF344" s="2">
        <f>100*E344/E$65 + AF343*F343%*(B344-B343)/360</f>
        <v>135.10339941964449</v>
      </c>
    </row>
    <row r="345" spans="2:32">
      <c r="B345" s="13">
        <v>43220</v>
      </c>
      <c r="C345" s="14">
        <v>323.56</v>
      </c>
      <c r="D345" s="14"/>
      <c r="E345" s="15">
        <v>1076.2</v>
      </c>
      <c r="F345" s="14">
        <v>1.9093199999999999</v>
      </c>
      <c r="H345" s="17">
        <f t="shared" si="55"/>
        <v>2.8447919646546582</v>
      </c>
      <c r="I345" s="17">
        <f t="shared" si="56"/>
        <v>0.90951711204876329</v>
      </c>
      <c r="K345" s="26">
        <v>0</v>
      </c>
      <c r="L345" s="29">
        <f t="shared" si="57"/>
        <v>0.1569275</v>
      </c>
      <c r="M345" s="29">
        <f t="shared" si="61"/>
        <v>1.0678718945147825</v>
      </c>
      <c r="N345" s="2"/>
      <c r="O345" s="26">
        <f t="shared" si="58"/>
        <v>2.8447919646546582</v>
      </c>
      <c r="P345" s="26">
        <f>I345+M345</f>
        <v>1.9773890065635458</v>
      </c>
      <c r="R345" s="19">
        <f t="shared" si="59"/>
        <v>0.5</v>
      </c>
      <c r="S345" s="19">
        <f t="shared" si="60"/>
        <v>0.5</v>
      </c>
      <c r="T345" s="21"/>
      <c r="U345" s="26">
        <f>SUMPRODUCT(R344:S344, O345:P345)</f>
        <v>2.411090485609102</v>
      </c>
      <c r="V345" s="26">
        <f t="shared" si="53"/>
        <v>443.61895097709686</v>
      </c>
      <c r="X345" s="36">
        <f>Y344*(1+ H345%+K345)</f>
        <v>222.74881806491899</v>
      </c>
      <c r="Y345" s="37">
        <f t="shared" si="51"/>
        <v>221.80947548854812</v>
      </c>
      <c r="Z345" s="36">
        <f>AA344*(1 + I345% + M345%)</f>
        <v>220.87013291217724</v>
      </c>
      <c r="AA345" s="37">
        <f t="shared" si="54"/>
        <v>221.80947548854812</v>
      </c>
      <c r="AB345" s="40">
        <f t="shared" si="52"/>
        <v>443.61895097709623</v>
      </c>
      <c r="AE345" s="2">
        <f>100*C345/C$65</f>
        <v>285.04977535018941</v>
      </c>
      <c r="AF345" s="2">
        <f>100*E345/E$65 + AF344*F344%*(B345-B344)/360</f>
        <v>136.36076401280513</v>
      </c>
    </row>
    <row r="346" spans="2:32">
      <c r="B346" s="13">
        <v>43251</v>
      </c>
      <c r="C346" s="14">
        <v>310.92</v>
      </c>
      <c r="D346" s="14"/>
      <c r="E346" s="15">
        <v>1081.3</v>
      </c>
      <c r="F346" s="14">
        <v>2.0007000000000001</v>
      </c>
      <c r="H346" s="17">
        <f t="shared" si="55"/>
        <v>-3.9065397453331596</v>
      </c>
      <c r="I346" s="17">
        <f t="shared" si="56"/>
        <v>0.47388961159635645</v>
      </c>
      <c r="K346" s="26">
        <v>0</v>
      </c>
      <c r="L346" s="29">
        <f t="shared" si="57"/>
        <v>0.15911</v>
      </c>
      <c r="M346" s="29">
        <f t="shared" si="61"/>
        <v>0.63375361735735769</v>
      </c>
      <c r="N346" s="2"/>
      <c r="O346" s="26">
        <f t="shared" si="58"/>
        <v>-3.9065397453331596</v>
      </c>
      <c r="P346" s="26">
        <f>I346+M346</f>
        <v>1.1076432289537141</v>
      </c>
      <c r="R346" s="19">
        <f t="shared" si="59"/>
        <v>0.5</v>
      </c>
      <c r="S346" s="19">
        <f t="shared" si="60"/>
        <v>0.5</v>
      </c>
      <c r="T346" s="21"/>
      <c r="U346" s="26">
        <f>SUMPRODUCT(R345:S345, O346:P346)</f>
        <v>-1.3994482581897227</v>
      </c>
      <c r="V346" s="26">
        <f t="shared" si="53"/>
        <v>437.41073329464837</v>
      </c>
      <c r="X346" s="36">
        <f>Y345*(1+ H346%+K346)</f>
        <v>213.14440016967296</v>
      </c>
      <c r="Y346" s="37">
        <f t="shared" si="51"/>
        <v>218.70536664732387</v>
      </c>
      <c r="Z346" s="36">
        <f>AA345*(1 + I346% + M346%)</f>
        <v>224.26633312497478</v>
      </c>
      <c r="AA346" s="37">
        <f t="shared" si="54"/>
        <v>218.70536664732387</v>
      </c>
      <c r="AB346" s="40">
        <f t="shared" si="52"/>
        <v>437.41073329464774</v>
      </c>
      <c r="AE346" s="2">
        <f>100*C346/C$65</f>
        <v>273.91419258215132</v>
      </c>
      <c r="AF346" s="2">
        <f>100*E346/E$65 + AF345*F345%*(B346-B345)/360</f>
        <v>137.01103950177409</v>
      </c>
    </row>
    <row r="347" spans="2:32">
      <c r="B347" s="13">
        <v>43280</v>
      </c>
      <c r="C347" s="14">
        <v>299.66000000000003</v>
      </c>
      <c r="D347" s="14"/>
      <c r="E347" s="15">
        <v>1121.7</v>
      </c>
      <c r="F347" s="14">
        <v>2.0902500000000002</v>
      </c>
      <c r="H347" s="17">
        <f t="shared" si="55"/>
        <v>-3.6215103563617568</v>
      </c>
      <c r="I347" s="17">
        <f t="shared" si="56"/>
        <v>3.7362434107093501</v>
      </c>
      <c r="K347" s="26">
        <v>0</v>
      </c>
      <c r="L347" s="29">
        <f t="shared" si="57"/>
        <v>0.16672500000000001</v>
      </c>
      <c r="M347" s="29">
        <f t="shared" si="61"/>
        <v>3.9091976625358349</v>
      </c>
      <c r="N347" s="2"/>
      <c r="O347" s="26">
        <f t="shared" si="58"/>
        <v>-3.6215103563617568</v>
      </c>
      <c r="P347" s="26">
        <f>I347+M347</f>
        <v>7.645441073245185</v>
      </c>
      <c r="R347" s="19">
        <f t="shared" si="59"/>
        <v>0.5</v>
      </c>
      <c r="S347" s="19">
        <f t="shared" si="60"/>
        <v>0.5</v>
      </c>
      <c r="T347" s="21"/>
      <c r="U347" s="26">
        <f>SUMPRODUCT(R346:S346, O347:P347)</f>
        <v>2.0119653584417141</v>
      </c>
      <c r="V347" s="26">
        <f t="shared" si="53"/>
        <v>446.21128572264251</v>
      </c>
      <c r="X347" s="36">
        <f>Y346*(1+ H347%+K347)</f>
        <v>210.7849291442721</v>
      </c>
      <c r="Y347" s="37">
        <f t="shared" si="51"/>
        <v>223.10564286132097</v>
      </c>
      <c r="Z347" s="36">
        <f>AA346*(1 + I347% + M347%)</f>
        <v>235.42635657836985</v>
      </c>
      <c r="AA347" s="37">
        <f t="shared" si="54"/>
        <v>223.10564286132097</v>
      </c>
      <c r="AB347" s="40">
        <f t="shared" si="52"/>
        <v>446.21128572264195</v>
      </c>
      <c r="AE347" s="2">
        <f>100*C347/C$65</f>
        <v>263.99436173024407</v>
      </c>
      <c r="AF347" s="2">
        <f>100*E347/E$65 + AF346*F346%*(B347-B346)/360</f>
        <v>142.11835047392015</v>
      </c>
    </row>
    <row r="348" spans="2:32">
      <c r="B348" s="13">
        <v>43312</v>
      </c>
      <c r="C348" s="14">
        <v>297.45</v>
      </c>
      <c r="D348" s="14"/>
      <c r="E348" s="15">
        <v>1116.7</v>
      </c>
      <c r="F348" s="14">
        <v>2.0813799999999998</v>
      </c>
      <c r="H348" s="17">
        <f t="shared" si="55"/>
        <v>-0.73750250283656227</v>
      </c>
      <c r="I348" s="17">
        <f t="shared" si="56"/>
        <v>-0.44575198359633195</v>
      </c>
      <c r="K348" s="26">
        <v>0</v>
      </c>
      <c r="L348" s="29">
        <f t="shared" si="57"/>
        <v>0.17418750000000002</v>
      </c>
      <c r="M348" s="29">
        <f t="shared" si="61"/>
        <v>-0.27234092783275932</v>
      </c>
      <c r="N348" s="2"/>
      <c r="O348" s="26">
        <f t="shared" si="58"/>
        <v>-0.73750250283656227</v>
      </c>
      <c r="P348" s="26">
        <f>I348+M348</f>
        <v>-0.71809291142909126</v>
      </c>
      <c r="R348" s="19">
        <f t="shared" si="59"/>
        <v>0.5</v>
      </c>
      <c r="S348" s="19">
        <f t="shared" si="60"/>
        <v>0.5</v>
      </c>
      <c r="T348" s="21"/>
      <c r="U348" s="26">
        <f>SUMPRODUCT(R347:S347, O348:P348)</f>
        <v>-0.72779770713282677</v>
      </c>
      <c r="V348" s="26">
        <f t="shared" si="53"/>
        <v>442.9637702161852</v>
      </c>
      <c r="X348" s="36">
        <f>Y347*(1+ H348%+K348)</f>
        <v>221.46023316124914</v>
      </c>
      <c r="Y348" s="37">
        <f t="shared" si="51"/>
        <v>221.48188510809234</v>
      </c>
      <c r="Z348" s="36">
        <f>AA347*(1 + I348% + M348%)</f>
        <v>221.50353705493552</v>
      </c>
      <c r="AA348" s="37">
        <f t="shared" si="54"/>
        <v>221.48188510809234</v>
      </c>
      <c r="AB348" s="40">
        <f t="shared" si="52"/>
        <v>442.96377021618468</v>
      </c>
      <c r="AE348" s="2">
        <f>100*C348/C$65</f>
        <v>262.04739670513612</v>
      </c>
      <c r="AF348" s="2">
        <f>100*E348/E$65 + AF347*F347%*(B348-B347)/360</f>
        <v>141.52907803306795</v>
      </c>
    </row>
    <row r="349" spans="2:32">
      <c r="B349" s="13">
        <v>43343</v>
      </c>
      <c r="C349" s="14">
        <v>300.07</v>
      </c>
      <c r="D349" s="14"/>
      <c r="E349" s="15">
        <v>1108.8</v>
      </c>
      <c r="F349" s="14">
        <v>2.11375</v>
      </c>
      <c r="H349" s="17">
        <f t="shared" si="55"/>
        <v>0.88082030593377159</v>
      </c>
      <c r="I349" s="17">
        <f t="shared" si="56"/>
        <v>-0.70744156890839571</v>
      </c>
      <c r="K349" s="26">
        <v>0</v>
      </c>
      <c r="L349" s="29">
        <f t="shared" si="57"/>
        <v>0.17344833333333332</v>
      </c>
      <c r="M349" s="29">
        <f t="shared" si="61"/>
        <v>-0.53522028118564435</v>
      </c>
      <c r="N349" s="2"/>
      <c r="O349" s="26">
        <f t="shared" si="58"/>
        <v>0.88082030593377159</v>
      </c>
      <c r="P349" s="26">
        <f>I349+M349</f>
        <v>-1.2426618500940401</v>
      </c>
      <c r="R349" s="19">
        <f t="shared" si="59"/>
        <v>0.5</v>
      </c>
      <c r="S349" s="19">
        <f t="shared" si="60"/>
        <v>0.5</v>
      </c>
      <c r="T349" s="21"/>
      <c r="U349" s="26">
        <f>SUMPRODUCT(R348:S348, O349:P349)</f>
        <v>-0.18092077208013424</v>
      </c>
      <c r="V349" s="26">
        <f t="shared" si="53"/>
        <v>442.16235674307478</v>
      </c>
      <c r="X349" s="36">
        <f>Y348*(1+ H349%+K349)</f>
        <v>223.43274252608933</v>
      </c>
      <c r="Y349" s="37">
        <f t="shared" si="51"/>
        <v>221.08117837153713</v>
      </c>
      <c r="Z349" s="36">
        <f>AA348*(1 + I349% + M349%)</f>
        <v>218.72961421698497</v>
      </c>
      <c r="AA349" s="37">
        <f t="shared" si="54"/>
        <v>221.08117837153713</v>
      </c>
      <c r="AB349" s="40">
        <f t="shared" si="52"/>
        <v>442.16235674307427</v>
      </c>
      <c r="AE349" s="2">
        <f>100*C349/C$65</f>
        <v>264.35556338648576</v>
      </c>
      <c r="AF349" s="2">
        <f>100*E349/E$65 + AF348*F348%*(B349-B348)/360</f>
        <v>140.51931713688776</v>
      </c>
    </row>
    <row r="350" spans="2:32">
      <c r="B350" s="13">
        <v>43371</v>
      </c>
      <c r="C350" s="14">
        <v>300.51</v>
      </c>
      <c r="D350" s="14"/>
      <c r="E350" s="15">
        <v>1112.7</v>
      </c>
      <c r="F350" s="14">
        <v>2.2605599999999999</v>
      </c>
      <c r="H350" s="17">
        <f t="shared" si="55"/>
        <v>0.14663245242776402</v>
      </c>
      <c r="I350" s="17">
        <f t="shared" si="56"/>
        <v>0.35173160173160856</v>
      </c>
      <c r="K350" s="26">
        <v>0</v>
      </c>
      <c r="L350" s="29">
        <f t="shared" si="57"/>
        <v>0.17614583333333333</v>
      </c>
      <c r="M350" s="29">
        <f t="shared" si="61"/>
        <v>0.52849699562591557</v>
      </c>
      <c r="N350" s="2"/>
      <c r="O350" s="26">
        <f t="shared" si="58"/>
        <v>0.14663245242776402</v>
      </c>
      <c r="P350" s="26">
        <f>I350+M350</f>
        <v>0.88022859735752412</v>
      </c>
      <c r="R350" s="19">
        <f t="shared" si="59"/>
        <v>0.5</v>
      </c>
      <c r="S350" s="19">
        <f t="shared" si="60"/>
        <v>0.5</v>
      </c>
      <c r="T350" s="21"/>
      <c r="U350" s="26">
        <f>SUMPRODUCT(R349:S349, O350:P350)</f>
        <v>0.51343052489264407</v>
      </c>
      <c r="V350" s="26">
        <f t="shared" si="53"/>
        <v>444.43255325217848</v>
      </c>
      <c r="X350" s="36">
        <f>Y349*(1+ H350%+K350)</f>
        <v>221.40535512523951</v>
      </c>
      <c r="Y350" s="37">
        <f t="shared" si="51"/>
        <v>222.21627662608896</v>
      </c>
      <c r="Z350" s="36">
        <f>AA349*(1 + I350% + M350%)</f>
        <v>223.0271981269384</v>
      </c>
      <c r="AA350" s="37">
        <f t="shared" si="54"/>
        <v>222.21627662608896</v>
      </c>
      <c r="AB350" s="40">
        <f t="shared" si="52"/>
        <v>444.43255325217791</v>
      </c>
      <c r="AE350" s="2">
        <f>100*C350/C$65</f>
        <v>264.74319443220861</v>
      </c>
      <c r="AF350" s="2">
        <f>100*E350/E$65 + AF349*F349%*(B350-B349)/360</f>
        <v>140.99003094341984</v>
      </c>
    </row>
    <row r="351" spans="2:32">
      <c r="B351" s="13">
        <v>43404</v>
      </c>
      <c r="C351" s="14">
        <v>264.01</v>
      </c>
      <c r="D351" s="14"/>
      <c r="E351" s="15">
        <v>1140.5999999999999</v>
      </c>
      <c r="F351" s="14">
        <v>2.30688</v>
      </c>
      <c r="H351" s="17">
        <f t="shared" si="55"/>
        <v>-12.14601843532661</v>
      </c>
      <c r="I351" s="17">
        <f t="shared" si="56"/>
        <v>2.5074143974116891</v>
      </c>
      <c r="K351" s="26">
        <v>0</v>
      </c>
      <c r="L351" s="29">
        <f t="shared" si="57"/>
        <v>0.18837999999999999</v>
      </c>
      <c r="M351" s="29">
        <f t="shared" si="61"/>
        <v>2.700517864653551</v>
      </c>
      <c r="N351" s="2"/>
      <c r="O351" s="26">
        <f t="shared" si="58"/>
        <v>-12.14601843532661</v>
      </c>
      <c r="P351" s="26">
        <f>I351+M351</f>
        <v>5.2079322620652402</v>
      </c>
      <c r="R351" s="19">
        <f t="shared" si="59"/>
        <v>0.5</v>
      </c>
      <c r="S351" s="19">
        <f t="shared" si="60"/>
        <v>0.5</v>
      </c>
      <c r="T351" s="21"/>
      <c r="U351" s="26">
        <f>SUMPRODUCT(R350:S350, O351:P351)</f>
        <v>-3.4690430866306849</v>
      </c>
      <c r="V351" s="26">
        <f t="shared" si="53"/>
        <v>429.01499648884754</v>
      </c>
      <c r="X351" s="36">
        <f>Y350*(1+ H351%+K351)</f>
        <v>195.2258467007878</v>
      </c>
      <c r="Y351" s="37">
        <f t="shared" si="51"/>
        <v>214.50749824442349</v>
      </c>
      <c r="Z351" s="36">
        <f>AA350*(1 + I351% + M351%)</f>
        <v>233.78914978805918</v>
      </c>
      <c r="AA351" s="37">
        <f t="shared" si="54"/>
        <v>214.50749824442349</v>
      </c>
      <c r="AB351" s="40">
        <f t="shared" si="52"/>
        <v>429.01499648884698</v>
      </c>
      <c r="AE351" s="2">
        <f>100*C351/C$65</f>
        <v>232.58743723019998</v>
      </c>
      <c r="AF351" s="2">
        <f>100*E351/E$65 + AF350*F350%*(B351-B350)/360</f>
        <v>144.58058176975865</v>
      </c>
    </row>
    <row r="352" spans="2:32">
      <c r="B352" s="13">
        <v>43434</v>
      </c>
      <c r="C352" s="14">
        <v>271.35000000000002</v>
      </c>
      <c r="D352" s="14"/>
      <c r="E352" s="15">
        <v>1121.8</v>
      </c>
      <c r="F352" s="14">
        <v>2.34694</v>
      </c>
      <c r="H352" s="17">
        <f t="shared" si="55"/>
        <v>2.7801977197833505</v>
      </c>
      <c r="I352" s="17">
        <f t="shared" si="56"/>
        <v>-1.648255304225843</v>
      </c>
      <c r="K352" s="26">
        <v>0</v>
      </c>
      <c r="L352" s="29">
        <f t="shared" si="57"/>
        <v>0.19223999999999999</v>
      </c>
      <c r="M352" s="29">
        <f t="shared" si="61"/>
        <v>-1.4591839102226833</v>
      </c>
      <c r="N352" s="2"/>
      <c r="O352" s="26">
        <f t="shared" si="58"/>
        <v>2.7801977197833505</v>
      </c>
      <c r="P352" s="26">
        <f>I352+M352</f>
        <v>-3.1074392144485263</v>
      </c>
      <c r="R352" s="19">
        <f t="shared" si="59"/>
        <v>0.5</v>
      </c>
      <c r="S352" s="19">
        <f t="shared" si="60"/>
        <v>0.5</v>
      </c>
      <c r="T352" s="21"/>
      <c r="U352" s="26">
        <f>SUMPRODUCT(R351:S351, O352:P352)</f>
        <v>-0.16362074733258791</v>
      </c>
      <c r="V352" s="26">
        <f t="shared" si="53"/>
        <v>428.31303894542361</v>
      </c>
      <c r="X352" s="36">
        <f>Y351*(1+ H352%+K352)</f>
        <v>220.47123081937926</v>
      </c>
      <c r="Y352" s="37">
        <f t="shared" si="51"/>
        <v>214.15651947271152</v>
      </c>
      <c r="Z352" s="36">
        <f>AA351*(1 + I352% + M352%)</f>
        <v>207.84180812604379</v>
      </c>
      <c r="AA352" s="37">
        <f t="shared" si="54"/>
        <v>214.15651947271152</v>
      </c>
      <c r="AB352" s="40">
        <f t="shared" si="52"/>
        <v>428.31303894542305</v>
      </c>
      <c r="AE352" s="2">
        <f>100*C352/C$65</f>
        <v>239.05382785657653</v>
      </c>
      <c r="AF352" s="2">
        <f>100*E352/E$65 + AF351*F351%*(B352-B351)/360</f>
        <v>142.18812513860416</v>
      </c>
    </row>
    <row r="353" spans="2:32">
      <c r="B353" s="13">
        <v>43462</v>
      </c>
      <c r="C353" s="14">
        <v>261.98</v>
      </c>
      <c r="D353" s="14"/>
      <c r="E353" s="15">
        <v>1121.3</v>
      </c>
      <c r="F353" s="14">
        <v>2.5198800000000001</v>
      </c>
      <c r="H353" s="17">
        <f t="shared" si="55"/>
        <v>-3.4531048461396763</v>
      </c>
      <c r="I353" s="17">
        <f t="shared" si="56"/>
        <v>-4.4571224817258059E-2</v>
      </c>
      <c r="K353" s="26">
        <v>0</v>
      </c>
      <c r="L353" s="29">
        <f t="shared" si="57"/>
        <v>0.19557833333333333</v>
      </c>
      <c r="M353" s="29">
        <f t="shared" si="61"/>
        <v>0.15091993685742988</v>
      </c>
      <c r="N353" s="2"/>
      <c r="O353" s="26">
        <f t="shared" si="58"/>
        <v>-3.4531048461396763</v>
      </c>
      <c r="P353" s="26">
        <f>I353+M353</f>
        <v>0.10634871204017182</v>
      </c>
      <c r="R353" s="19">
        <f t="shared" si="59"/>
        <v>0.5</v>
      </c>
      <c r="S353" s="19">
        <f t="shared" si="60"/>
        <v>0.5</v>
      </c>
      <c r="T353" s="21"/>
      <c r="U353" s="26">
        <f>SUMPRODUCT(R352:S352, O353:P353)</f>
        <v>-1.6733780670497522</v>
      </c>
      <c r="V353" s="26">
        <f t="shared" si="53"/>
        <v>421.14574249339665</v>
      </c>
      <c r="X353" s="36">
        <f>Y352*(1+ H353%+K353)</f>
        <v>206.76147032047527</v>
      </c>
      <c r="Y353" s="37">
        <f t="shared" si="51"/>
        <v>210.57287124669801</v>
      </c>
      <c r="Z353" s="36">
        <f>AA352*(1 + I353% + M353%)</f>
        <v>214.38427217292079</v>
      </c>
      <c r="AA353" s="37">
        <f t="shared" si="54"/>
        <v>210.57287124669801</v>
      </c>
      <c r="AB353" s="40">
        <f t="shared" si="52"/>
        <v>421.14574249339603</v>
      </c>
      <c r="AE353" s="2">
        <f>100*C353/C$65</f>
        <v>230.79904854197866</v>
      </c>
      <c r="AF353" s="2">
        <f>100*E353/E$65 + AF352*F352%*(B353-B352)/360</f>
        <v>142.10648220897002</v>
      </c>
    </row>
    <row r="354" spans="2:32">
      <c r="B354" s="13">
        <v>43496</v>
      </c>
      <c r="C354" s="14">
        <v>285.89</v>
      </c>
      <c r="D354" s="14"/>
      <c r="E354" s="15">
        <v>1117.2</v>
      </c>
      <c r="F354" s="14">
        <v>2.5137499999999999</v>
      </c>
      <c r="H354" s="17">
        <f t="shared" si="55"/>
        <v>9.1266508893808496</v>
      </c>
      <c r="I354" s="17">
        <f t="shared" si="56"/>
        <v>-0.36564701685543044</v>
      </c>
      <c r="K354" s="26">
        <v>0</v>
      </c>
      <c r="L354" s="29">
        <f t="shared" si="57"/>
        <v>0.20999000000000001</v>
      </c>
      <c r="M354" s="29">
        <f t="shared" si="61"/>
        <v>-0.15642483902613691</v>
      </c>
      <c r="N354" s="2"/>
      <c r="O354" s="26">
        <f t="shared" si="58"/>
        <v>9.1266508893808496</v>
      </c>
      <c r="P354" s="26">
        <f>I354+M354</f>
        <v>-0.52207185588156735</v>
      </c>
      <c r="R354" s="19">
        <f t="shared" si="59"/>
        <v>0.5</v>
      </c>
      <c r="S354" s="19">
        <f t="shared" si="60"/>
        <v>0.5</v>
      </c>
      <c r="T354" s="21"/>
      <c r="U354" s="26">
        <f>SUMPRODUCT(R353:S353, O354:P354)</f>
        <v>4.3022895167496413</v>
      </c>
      <c r="V354" s="26">
        <f t="shared" si="53"/>
        <v>439.26465162292754</v>
      </c>
      <c r="X354" s="36">
        <f>Y353*(1+ H354%+K354)</f>
        <v>229.79112207312957</v>
      </c>
      <c r="Y354" s="37">
        <f t="shared" si="51"/>
        <v>219.63232581146343</v>
      </c>
      <c r="Z354" s="36">
        <f>AA353*(1 + I354% + M354%)</f>
        <v>209.47352954979726</v>
      </c>
      <c r="AA354" s="37">
        <f t="shared" si="54"/>
        <v>219.63232581146343</v>
      </c>
      <c r="AB354" s="40">
        <f t="shared" si="52"/>
        <v>439.26465162292686</v>
      </c>
      <c r="AE354" s="2">
        <f>100*C354/C$65</f>
        <v>251.86327195841776</v>
      </c>
      <c r="AF354" s="2">
        <f>100*E354/E$65 + AF353*F353%*(B354-B353)/360</f>
        <v>141.66647056703783</v>
      </c>
    </row>
    <row r="355" spans="2:32">
      <c r="B355" s="13">
        <v>43524</v>
      </c>
      <c r="C355" s="14">
        <v>283.8</v>
      </c>
      <c r="D355" s="14"/>
      <c r="E355" s="15">
        <v>1117.8</v>
      </c>
      <c r="F355" s="14">
        <v>2.49038</v>
      </c>
      <c r="H355" s="17">
        <f t="shared" si="55"/>
        <v>-0.73105040400153198</v>
      </c>
      <c r="I355" s="17">
        <f t="shared" si="56"/>
        <v>5.3705692803429628E-2</v>
      </c>
      <c r="K355" s="26">
        <v>0</v>
      </c>
      <c r="L355" s="29">
        <f t="shared" si="57"/>
        <v>0.20947916666666666</v>
      </c>
      <c r="M355" s="29">
        <f t="shared" si="61"/>
        <v>0.26329736170784823</v>
      </c>
      <c r="N355" s="2"/>
      <c r="O355" s="26">
        <f t="shared" si="58"/>
        <v>-0.73105040400153198</v>
      </c>
      <c r="P355" s="26">
        <f>I355+M355</f>
        <v>0.31700305451127786</v>
      </c>
      <c r="R355" s="19">
        <f t="shared" si="59"/>
        <v>0.5</v>
      </c>
      <c r="S355" s="19">
        <f t="shared" si="60"/>
        <v>0.5</v>
      </c>
      <c r="T355" s="21"/>
      <c r="U355" s="26">
        <f>SUMPRODUCT(R354:S354, O355:P355)</f>
        <v>-0.20702367474512706</v>
      </c>
      <c r="V355" s="26">
        <f t="shared" si="53"/>
        <v>438.35526979928142</v>
      </c>
      <c r="X355" s="36">
        <f>Y354*(1+ H355%+K355)</f>
        <v>218.02670280630076</v>
      </c>
      <c r="Y355" s="37">
        <f t="shared" si="51"/>
        <v>219.17763489964034</v>
      </c>
      <c r="Z355" s="36">
        <f>AA354*(1 + I355% + M355%)</f>
        <v>220.32856699297994</v>
      </c>
      <c r="AA355" s="37">
        <f t="shared" si="54"/>
        <v>219.17763489964034</v>
      </c>
      <c r="AB355" s="40">
        <f t="shared" si="52"/>
        <v>438.35526979928068</v>
      </c>
      <c r="AE355" s="2">
        <f>100*C355/C$65</f>
        <v>250.02202449123425</v>
      </c>
      <c r="AF355" s="2">
        <f>100*E355/E$65 + AF354*F354%*(B355-B354)/360</f>
        <v>141.68115219891229</v>
      </c>
    </row>
    <row r="356" spans="2:32">
      <c r="B356" s="13">
        <v>43553</v>
      </c>
      <c r="C356" s="14">
        <v>276.48</v>
      </c>
      <c r="D356" s="14"/>
      <c r="E356" s="15">
        <v>1137.8</v>
      </c>
      <c r="F356" s="14">
        <v>2.4944999999999999</v>
      </c>
      <c r="H356" s="17">
        <f t="shared" si="55"/>
        <v>-2.5792811839323471</v>
      </c>
      <c r="I356" s="17">
        <f t="shared" si="56"/>
        <v>1.7892288423689395</v>
      </c>
      <c r="K356" s="26">
        <v>0</v>
      </c>
      <c r="L356" s="29">
        <f t="shared" si="57"/>
        <v>0.20753166666666667</v>
      </c>
      <c r="M356" s="29">
        <f t="shared" si="61"/>
        <v>2.0004737254726512</v>
      </c>
      <c r="N356" s="2"/>
      <c r="O356" s="26">
        <f t="shared" si="58"/>
        <v>-2.5792811839323471</v>
      </c>
      <c r="P356" s="26">
        <f>I356+M356</f>
        <v>3.7897025678415908</v>
      </c>
      <c r="R356" s="19">
        <f t="shared" si="59"/>
        <v>0.5</v>
      </c>
      <c r="S356" s="19">
        <f t="shared" si="60"/>
        <v>0.5</v>
      </c>
      <c r="T356" s="21"/>
      <c r="U356" s="26">
        <f>SUMPRODUCT(R355:S355, O356:P356)</f>
        <v>0.60521069195462185</v>
      </c>
      <c r="V356" s="26">
        <f t="shared" si="53"/>
        <v>441.00824276085319</v>
      </c>
      <c r="X356" s="36">
        <f>Y355*(1+ H356%+K356)</f>
        <v>213.52442740328598</v>
      </c>
      <c r="Y356" s="37">
        <f t="shared" si="51"/>
        <v>220.50412138042623</v>
      </c>
      <c r="Z356" s="36">
        <f>AA355*(1 + I356% + M356%)</f>
        <v>227.48381535756647</v>
      </c>
      <c r="AA356" s="37">
        <f t="shared" si="54"/>
        <v>220.50412138042623</v>
      </c>
      <c r="AB356" s="40">
        <f t="shared" si="52"/>
        <v>441.00824276085245</v>
      </c>
      <c r="AE356" s="2">
        <f>100*C356/C$65</f>
        <v>243.57325345784511</v>
      </c>
      <c r="AF356" s="2">
        <f>100*E356/E$65 + AF355*F355%*(B356-B355)/360</f>
        <v>144.21845099679044</v>
      </c>
    </row>
    <row r="357" spans="2:32">
      <c r="B357" s="13">
        <v>43585</v>
      </c>
      <c r="C357" s="14">
        <v>284.92</v>
      </c>
      <c r="D357" s="14"/>
      <c r="E357" s="15">
        <v>1158.2</v>
      </c>
      <c r="F357" s="14">
        <v>2.4805000000000001</v>
      </c>
      <c r="H357" s="17">
        <f t="shared" si="55"/>
        <v>3.0526620370370461</v>
      </c>
      <c r="I357" s="17">
        <f t="shared" si="56"/>
        <v>1.7929337317630578</v>
      </c>
      <c r="K357" s="26">
        <v>0</v>
      </c>
      <c r="L357" s="29">
        <f t="shared" si="57"/>
        <v>0.207875</v>
      </c>
      <c r="M357" s="29">
        <f t="shared" si="61"/>
        <v>2.0045357927579444</v>
      </c>
      <c r="N357" s="2"/>
      <c r="O357" s="26">
        <f t="shared" si="58"/>
        <v>3.0526620370370461</v>
      </c>
      <c r="P357" s="26">
        <f>I357+M357</f>
        <v>3.7974695245210022</v>
      </c>
      <c r="R357" s="19">
        <f t="shared" si="59"/>
        <v>0.5</v>
      </c>
      <c r="S357" s="19">
        <f t="shared" si="60"/>
        <v>0.5</v>
      </c>
      <c r="T357" s="21"/>
      <c r="U357" s="26">
        <f>SUMPRODUCT(R356:S356, O357:P357)</f>
        <v>3.4250657807790241</v>
      </c>
      <c r="V357" s="26">
        <f t="shared" si="53"/>
        <v>456.11306517407002</v>
      </c>
      <c r="X357" s="36">
        <f>Y356*(1+ H357%+K357)</f>
        <v>227.23536698390859</v>
      </c>
      <c r="Y357" s="37">
        <f t="shared" si="51"/>
        <v>228.05653258703467</v>
      </c>
      <c r="Z357" s="36">
        <f>AA356*(1 + I357% + M357%)</f>
        <v>228.87769819016071</v>
      </c>
      <c r="AA357" s="37">
        <f t="shared" si="54"/>
        <v>228.05653258703467</v>
      </c>
      <c r="AB357" s="40">
        <f t="shared" si="52"/>
        <v>456.11306517406933</v>
      </c>
      <c r="AE357" s="2">
        <f>100*C357/C$65</f>
        <v>251.00872169852875</v>
      </c>
      <c r="AF357" s="2">
        <f>100*E357/E$65 + AF356*F356%*(B357-B356)/360</f>
        <v>146.83464438879705</v>
      </c>
    </row>
    <row r="358" spans="2:32">
      <c r="B358" s="13">
        <v>43598</v>
      </c>
      <c r="C358" s="14">
        <v>271.19</v>
      </c>
      <c r="D358" s="14"/>
      <c r="E358" s="15">
        <v>1178.0999999999999</v>
      </c>
      <c r="F358" s="14">
        <v>2.4396300000000002</v>
      </c>
      <c r="H358" s="17">
        <f t="shared" si="55"/>
        <v>-4.818896532359962</v>
      </c>
      <c r="I358" s="17">
        <f t="shared" si="56"/>
        <v>1.7181833880158814</v>
      </c>
      <c r="K358" s="26">
        <v>0</v>
      </c>
      <c r="L358" s="29">
        <f t="shared" si="57"/>
        <v>0.20670833333333336</v>
      </c>
      <c r="M358" s="29">
        <f t="shared" si="61"/>
        <v>1.9284433495941888</v>
      </c>
      <c r="N358" s="2"/>
      <c r="O358" s="26">
        <f t="shared" si="58"/>
        <v>-4.818896532359962</v>
      </c>
      <c r="P358" s="26">
        <f>I358+M358</f>
        <v>3.6466267376100703</v>
      </c>
      <c r="R358" s="19">
        <f t="shared" si="59"/>
        <v>0.5</v>
      </c>
      <c r="S358" s="19">
        <f t="shared" si="60"/>
        <v>0.5</v>
      </c>
      <c r="T358" s="21"/>
      <c r="U358" s="26">
        <f>SUMPRODUCT(R357:S357, O358:P358)</f>
        <v>-0.58613489737494584</v>
      </c>
      <c r="V358" s="26">
        <f t="shared" si="53"/>
        <v>453.43962732759826</v>
      </c>
      <c r="X358" s="36">
        <f>Y357*(1+ H358%+K358)</f>
        <v>217.06672424637767</v>
      </c>
      <c r="Y358" s="37">
        <f t="shared" si="51"/>
        <v>226.71981366379879</v>
      </c>
      <c r="Z358" s="36">
        <f>AA357*(1 + I358% + M358%)</f>
        <v>236.3729030812199</v>
      </c>
      <c r="AA358" s="37">
        <f t="shared" si="54"/>
        <v>226.71981366379879</v>
      </c>
      <c r="AB358" s="40">
        <f t="shared" si="52"/>
        <v>453.43962732759758</v>
      </c>
      <c r="AE358" s="2">
        <f>100*C358/C$65</f>
        <v>238.91287111267729</v>
      </c>
      <c r="AF358" s="2">
        <f>100*E358/E$65 + AF357*F357%*(B358-B357)/360</f>
        <v>149.1637831578573</v>
      </c>
    </row>
    <row r="359" spans="2:32">
      <c r="X359" s="41"/>
      <c r="Y359" s="41"/>
      <c r="Z359" s="41"/>
      <c r="AA359" s="41"/>
      <c r="AB359" s="41"/>
    </row>
  </sheetData>
  <mergeCells count="8">
    <mergeCell ref="AE4:AF4"/>
    <mergeCell ref="H4:I4"/>
    <mergeCell ref="B4:B5"/>
    <mergeCell ref="C4:F4"/>
    <mergeCell ref="R4:S4"/>
    <mergeCell ref="K4:M4"/>
    <mergeCell ref="O4:P4"/>
    <mergeCell ref="U4:V4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Corr고정비중_m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ssu</cp:lastModifiedBy>
  <dcterms:created xsi:type="dcterms:W3CDTF">2019-05-13T00:48:53Z</dcterms:created>
  <dcterms:modified xsi:type="dcterms:W3CDTF">2019-10-31T08:07:03Z</dcterms:modified>
</cp:coreProperties>
</file>