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Dropbox\Career\CVs\"/>
    </mc:Choice>
  </mc:AlternateContent>
  <xr:revisionPtr revIDLastSave="0" documentId="13_ncr:1_{9458D827-A061-4104-B87B-0DE6A29A5A25}" xr6:coauthVersionLast="45" xr6:coauthVersionMax="45" xr10:uidLastSave="{00000000-0000-0000-0000-000000000000}"/>
  <bookViews>
    <workbookView xWindow="-120" yWindow="-120" windowWidth="20730" windowHeight="11760" xr2:uid="{85A6193D-6764-4870-9E6C-E861DF98152E}"/>
  </bookViews>
  <sheets>
    <sheet name="Pipeline" sheetId="1" r:id="rId1"/>
    <sheet name="CI" sheetId="6" r:id="rId2"/>
    <sheet name="Gramarizer" sheetId="5" r:id="rId3"/>
    <sheet name="Components" sheetId="3" r:id="rId4"/>
    <sheet name="Classes" sheetId="4" r:id="rId5"/>
  </sheets>
  <externalReferences>
    <externalReference r:id="rId6"/>
  </externalReferences>
  <definedNames>
    <definedName name="_xlnm._FilterDatabase" localSheetId="0" hidden="1">Pipeline!$A$2:$X$210</definedName>
    <definedName name="Gantt">[1]!Table13[#Data]</definedName>
    <definedName name="List">[1]!Table1[#Data]</definedName>
  </definedNames>
  <calcPr calcId="191028" iterateCount="1000" iterateDelta="9.9999999999999995E-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6" l="1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0" i="6"/>
  <c r="S9" i="6"/>
  <c r="S8" i="6"/>
  <c r="S7" i="6"/>
  <c r="S6" i="6"/>
  <c r="S5" i="6"/>
  <c r="S11" i="6"/>
  <c r="O33" i="6"/>
  <c r="O30" i="6"/>
  <c r="O29" i="6"/>
  <c r="O28" i="6"/>
  <c r="O26" i="6"/>
  <c r="O24" i="6"/>
  <c r="O23" i="6"/>
  <c r="O21" i="6"/>
  <c r="O20" i="6"/>
  <c r="O19" i="6"/>
  <c r="O17" i="6"/>
  <c r="O16" i="6"/>
  <c r="O15" i="6"/>
  <c r="O14" i="6"/>
  <c r="O13" i="6"/>
  <c r="O12" i="6"/>
  <c r="O8" i="6"/>
  <c r="O6" i="6"/>
  <c r="O5" i="6"/>
  <c r="Y33" i="6"/>
  <c r="R33" i="6"/>
  <c r="L33" i="6"/>
  <c r="L34" i="6"/>
  <c r="R34" i="6"/>
  <c r="Y34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Y20" i="6"/>
  <c r="R20" i="6"/>
  <c r="L20" i="6"/>
  <c r="Y24" i="6"/>
  <c r="R24" i="6"/>
  <c r="L24" i="6"/>
  <c r="Y30" i="6"/>
  <c r="R30" i="6"/>
  <c r="L30" i="6"/>
  <c r="Y6" i="6"/>
  <c r="R6" i="6"/>
  <c r="L6" i="6"/>
  <c r="R32" i="6"/>
  <c r="R31" i="6"/>
  <c r="R29" i="6"/>
  <c r="R28" i="6"/>
  <c r="R27" i="6"/>
  <c r="R26" i="6"/>
  <c r="R25" i="6"/>
  <c r="R8" i="6"/>
  <c r="R23" i="6"/>
  <c r="R22" i="6"/>
  <c r="R19" i="6"/>
  <c r="R18" i="6"/>
  <c r="R17" i="6"/>
  <c r="R16" i="6"/>
  <c r="R15" i="6"/>
  <c r="R21" i="6"/>
  <c r="R14" i="6"/>
  <c r="R13" i="6"/>
  <c r="R12" i="6"/>
  <c r="R11" i="6"/>
  <c r="R10" i="6"/>
  <c r="R9" i="6"/>
  <c r="R7" i="6"/>
  <c r="R5" i="6"/>
  <c r="N5" i="6"/>
  <c r="Q5" i="6"/>
  <c r="Y10" i="6"/>
  <c r="L10" i="6"/>
  <c r="Y32" i="6"/>
  <c r="Y29" i="6"/>
  <c r="Y27" i="6"/>
  <c r="Y25" i="6"/>
  <c r="Y23" i="6"/>
  <c r="Y19" i="6"/>
  <c r="Y17" i="6"/>
  <c r="Y15" i="6"/>
  <c r="Y14" i="6"/>
  <c r="Y12" i="6"/>
  <c r="Y9" i="6"/>
  <c r="Y28" i="6"/>
  <c r="Y8" i="6"/>
  <c r="Y18" i="6"/>
  <c r="Y21" i="6"/>
  <c r="Y11" i="6"/>
  <c r="V36" i="6"/>
  <c r="L32" i="6"/>
  <c r="L31" i="6"/>
  <c r="L29" i="6"/>
  <c r="L28" i="6"/>
  <c r="L27" i="6"/>
  <c r="L26" i="6"/>
  <c r="L25" i="6"/>
  <c r="L8" i="6"/>
  <c r="L23" i="6"/>
  <c r="L22" i="6"/>
  <c r="L19" i="6"/>
  <c r="L18" i="6"/>
  <c r="L17" i="6"/>
  <c r="L16" i="6"/>
  <c r="L15" i="6"/>
  <c r="L21" i="6"/>
  <c r="L14" i="6"/>
  <c r="L13" i="6"/>
  <c r="L12" i="6"/>
  <c r="L11" i="6"/>
  <c r="L9" i="6"/>
  <c r="L7" i="6"/>
  <c r="L5" i="6"/>
  <c r="K36" i="6"/>
  <c r="J36" i="6"/>
  <c r="I36" i="6"/>
  <c r="H36" i="6"/>
  <c r="G36" i="6"/>
  <c r="F36" i="6"/>
  <c r="E36" i="6"/>
  <c r="D36" i="6"/>
  <c r="C36" i="6"/>
  <c r="N34" i="6" l="1"/>
  <c r="M34" i="6"/>
  <c r="U34" i="6"/>
  <c r="N33" i="6"/>
  <c r="N20" i="6"/>
  <c r="N24" i="6"/>
  <c r="M5" i="6"/>
  <c r="N30" i="6"/>
  <c r="N6" i="6"/>
  <c r="N9" i="6"/>
  <c r="M9" i="6" s="1"/>
  <c r="U5" i="6"/>
  <c r="N7" i="6"/>
  <c r="M7" i="6" s="1"/>
  <c r="Y5" i="6"/>
  <c r="Y7" i="6"/>
  <c r="Y13" i="6"/>
  <c r="Y16" i="6"/>
  <c r="Y22" i="6"/>
  <c r="Y26" i="6"/>
  <c r="Y31" i="6"/>
  <c r="X36" i="6"/>
  <c r="L36" i="6"/>
  <c r="W36" i="6"/>
  <c r="P124" i="1"/>
  <c r="I124" i="1"/>
  <c r="P116" i="1"/>
  <c r="I116" i="1"/>
  <c r="L116" i="1" s="1"/>
  <c r="P105" i="1"/>
  <c r="I105" i="1"/>
  <c r="L105" i="1" s="1"/>
  <c r="P104" i="1"/>
  <c r="I104" i="1"/>
  <c r="L104" i="1" s="1"/>
  <c r="Y1" i="1"/>
  <c r="Z1" i="1" s="1"/>
  <c r="AA1" i="1" s="1"/>
  <c r="AB1" i="1" s="1"/>
  <c r="AC1" i="1" s="1"/>
  <c r="AD1" i="1" s="1"/>
  <c r="AE1" i="1" s="1"/>
  <c r="AF1" i="1" s="1"/>
  <c r="AG1" i="1" s="1"/>
  <c r="AH1" i="1" s="1"/>
  <c r="Z34" i="6" l="1"/>
  <c r="M33" i="6"/>
  <c r="U33" i="6"/>
  <c r="M20" i="6"/>
  <c r="U20" i="6"/>
  <c r="M24" i="6"/>
  <c r="U24" i="6"/>
  <c r="M30" i="6"/>
  <c r="U30" i="6"/>
  <c r="U9" i="6"/>
  <c r="M6" i="6"/>
  <c r="U6" i="6"/>
  <c r="N10" i="6"/>
  <c r="U7" i="6"/>
  <c r="Y36" i="6"/>
  <c r="T36" i="6"/>
  <c r="L124" i="1"/>
  <c r="AI1" i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Q35" i="1"/>
  <c r="P34" i="1"/>
  <c r="I34" i="1"/>
  <c r="L34" i="1" s="1"/>
  <c r="Z33" i="6" l="1"/>
  <c r="M10" i="6"/>
  <c r="N11" i="6"/>
  <c r="I53" i="1"/>
  <c r="L53" i="1" s="1"/>
  <c r="P54" i="1"/>
  <c r="I54" i="1"/>
  <c r="L54" i="1" s="1"/>
  <c r="P53" i="1"/>
  <c r="P56" i="1"/>
  <c r="I56" i="1"/>
  <c r="L56" i="1" s="1"/>
  <c r="P55" i="1"/>
  <c r="I55" i="1"/>
  <c r="L55" i="1" s="1"/>
  <c r="P57" i="1"/>
  <c r="I57" i="1"/>
  <c r="L57" i="1" s="1"/>
  <c r="I148" i="1"/>
  <c r="Q148" i="1" s="1"/>
  <c r="O148" i="1" s="1"/>
  <c r="P148" i="1" s="1"/>
  <c r="N148" i="1"/>
  <c r="N144" i="1"/>
  <c r="I144" i="1"/>
  <c r="Q144" i="1" s="1"/>
  <c r="N145" i="1"/>
  <c r="I145" i="1"/>
  <c r="Q145" i="1" s="1"/>
  <c r="N147" i="1"/>
  <c r="I147" i="1"/>
  <c r="Q147" i="1" s="1"/>
  <c r="N146" i="1"/>
  <c r="I146" i="1"/>
  <c r="Q146" i="1" s="1"/>
  <c r="N143" i="1"/>
  <c r="I143" i="1"/>
  <c r="Q143" i="1" s="1"/>
  <c r="P108" i="1"/>
  <c r="I108" i="1"/>
  <c r="L108" i="1" s="1"/>
  <c r="P110" i="1"/>
  <c r="I110" i="1"/>
  <c r="L110" i="1" s="1"/>
  <c r="P107" i="1"/>
  <c r="I107" i="1"/>
  <c r="L107" i="1" s="1"/>
  <c r="P106" i="1"/>
  <c r="I106" i="1"/>
  <c r="L106" i="1" s="1"/>
  <c r="P109" i="1"/>
  <c r="I109" i="1"/>
  <c r="L109" i="1" s="1"/>
  <c r="P103" i="1"/>
  <c r="I103" i="1"/>
  <c r="P27" i="1"/>
  <c r="I27" i="1"/>
  <c r="L27" i="1" s="1"/>
  <c r="M11" i="6" l="1"/>
  <c r="N12" i="6"/>
  <c r="U10" i="6"/>
  <c r="U11" i="6"/>
  <c r="O144" i="1"/>
  <c r="P144" i="1" s="1"/>
  <c r="O145" i="1"/>
  <c r="P145" i="1" s="1"/>
  <c r="O147" i="1"/>
  <c r="P147" i="1" s="1"/>
  <c r="O143" i="1"/>
  <c r="P143" i="1" s="1"/>
  <c r="O146" i="1"/>
  <c r="P146" i="1" s="1"/>
  <c r="L103" i="1"/>
  <c r="J210" i="1"/>
  <c r="J208" i="1"/>
  <c r="J206" i="1"/>
  <c r="J205" i="1"/>
  <c r="J204" i="1"/>
  <c r="J203" i="1"/>
  <c r="J202" i="1"/>
  <c r="J199" i="1"/>
  <c r="J197" i="1"/>
  <c r="J196" i="1"/>
  <c r="J195" i="1"/>
  <c r="J192" i="1"/>
  <c r="J191" i="1"/>
  <c r="J180" i="1"/>
  <c r="J179" i="1"/>
  <c r="J178" i="1"/>
  <c r="J176" i="1"/>
  <c r="J173" i="1"/>
  <c r="J170" i="1"/>
  <c r="J167" i="1"/>
  <c r="J154" i="1"/>
  <c r="J127" i="1"/>
  <c r="J120" i="1"/>
  <c r="J112" i="1"/>
  <c r="J102" i="1"/>
  <c r="J82" i="1"/>
  <c r="J72" i="1"/>
  <c r="J59" i="1"/>
  <c r="J52" i="1"/>
  <c r="J32" i="1"/>
  <c r="J12" i="1"/>
  <c r="R6" i="1"/>
  <c r="R11" i="1"/>
  <c r="R10" i="1"/>
  <c r="R9" i="1"/>
  <c r="R8" i="1"/>
  <c r="R7" i="1"/>
  <c r="R5" i="1"/>
  <c r="Q11" i="1"/>
  <c r="G26" i="5"/>
  <c r="E26" i="5"/>
  <c r="D26" i="5"/>
  <c r="G27" i="5"/>
  <c r="E27" i="5"/>
  <c r="D27" i="5"/>
  <c r="G10" i="5"/>
  <c r="E10" i="5"/>
  <c r="D10" i="5"/>
  <c r="G8" i="5"/>
  <c r="E8" i="5"/>
  <c r="D8" i="5"/>
  <c r="G6" i="5"/>
  <c r="E6" i="5"/>
  <c r="D6" i="5"/>
  <c r="G22" i="5"/>
  <c r="E22" i="5"/>
  <c r="D22" i="5"/>
  <c r="G20" i="5"/>
  <c r="E20" i="5"/>
  <c r="D20" i="5"/>
  <c r="G19" i="5"/>
  <c r="E19" i="5"/>
  <c r="D19" i="5"/>
  <c r="G21" i="5"/>
  <c r="E21" i="5"/>
  <c r="D21" i="5"/>
  <c r="D3" i="5"/>
  <c r="D4" i="5"/>
  <c r="D5" i="5"/>
  <c r="D7" i="5"/>
  <c r="D9" i="5"/>
  <c r="D11" i="5"/>
  <c r="D12" i="5"/>
  <c r="D13" i="5"/>
  <c r="D14" i="5"/>
  <c r="D15" i="5"/>
  <c r="D16" i="5"/>
  <c r="D17" i="5"/>
  <c r="D18" i="5"/>
  <c r="D23" i="5"/>
  <c r="D24" i="5"/>
  <c r="D25" i="5"/>
  <c r="R4" i="1"/>
  <c r="U12" i="6" l="1"/>
  <c r="M12" i="6"/>
  <c r="N13" i="6"/>
  <c r="J124" i="1"/>
  <c r="K124" i="1" s="1"/>
  <c r="J116" i="1"/>
  <c r="J105" i="1"/>
  <c r="J104" i="1"/>
  <c r="J34" i="1"/>
  <c r="J54" i="1"/>
  <c r="K54" i="1" s="1"/>
  <c r="J53" i="1"/>
  <c r="K53" i="1" s="1"/>
  <c r="J56" i="1"/>
  <c r="K56" i="1" s="1"/>
  <c r="J55" i="1"/>
  <c r="K55" i="1" s="1"/>
  <c r="J57" i="1"/>
  <c r="K57" i="1" s="1"/>
  <c r="J148" i="1"/>
  <c r="J144" i="1"/>
  <c r="J145" i="1"/>
  <c r="J147" i="1"/>
  <c r="J143" i="1"/>
  <c r="J146" i="1"/>
  <c r="J108" i="1"/>
  <c r="J110" i="1"/>
  <c r="J109" i="1"/>
  <c r="J107" i="1"/>
  <c r="J106" i="1"/>
  <c r="J103" i="1"/>
  <c r="J27" i="1"/>
  <c r="Q6" i="1"/>
  <c r="Q8" i="1"/>
  <c r="Q10" i="1"/>
  <c r="Q4" i="1"/>
  <c r="Q5" i="1"/>
  <c r="Q7" i="1"/>
  <c r="Q9" i="1"/>
  <c r="G16" i="5"/>
  <c r="E16" i="5"/>
  <c r="G24" i="5"/>
  <c r="G23" i="5"/>
  <c r="G18" i="5"/>
  <c r="G17" i="5"/>
  <c r="G15" i="5"/>
  <c r="G14" i="5"/>
  <c r="G13" i="5"/>
  <c r="G12" i="5"/>
  <c r="G11" i="5"/>
  <c r="G9" i="5"/>
  <c r="G7" i="5"/>
  <c r="G5" i="5"/>
  <c r="G4" i="5"/>
  <c r="G25" i="5"/>
  <c r="E25" i="5"/>
  <c r="E24" i="5"/>
  <c r="E23" i="5"/>
  <c r="E18" i="5"/>
  <c r="E17" i="5"/>
  <c r="E15" i="5"/>
  <c r="E14" i="5"/>
  <c r="E13" i="5"/>
  <c r="E12" i="5"/>
  <c r="E11" i="5"/>
  <c r="E9" i="5"/>
  <c r="E7" i="5"/>
  <c r="E5" i="5"/>
  <c r="E4" i="5"/>
  <c r="E3" i="5"/>
  <c r="U13" i="6" l="1"/>
  <c r="M13" i="6"/>
  <c r="N14" i="6"/>
  <c r="F7" i="3"/>
  <c r="G7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U14" i="6" l="1"/>
  <c r="M14" i="6"/>
  <c r="N21" i="6"/>
  <c r="O17" i="1"/>
  <c r="P17" i="1" s="1"/>
  <c r="J17" i="1" s="1"/>
  <c r="I17" i="1"/>
  <c r="L17" i="1" s="1"/>
  <c r="P125" i="1"/>
  <c r="J125" i="1" s="1"/>
  <c r="I125" i="1"/>
  <c r="L125" i="1" s="1"/>
  <c r="O15" i="1"/>
  <c r="P15" i="1" s="1"/>
  <c r="J15" i="1" s="1"/>
  <c r="I15" i="1"/>
  <c r="L15" i="1" s="1"/>
  <c r="O22" i="1"/>
  <c r="P22" i="1" s="1"/>
  <c r="J22" i="1" s="1"/>
  <c r="I22" i="1"/>
  <c r="L22" i="1" s="1"/>
  <c r="U21" i="6" l="1"/>
  <c r="M21" i="6"/>
  <c r="N15" i="6"/>
  <c r="K125" i="1"/>
  <c r="G4" i="4"/>
  <c r="G6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G7" i="4"/>
  <c r="G5" i="3"/>
  <c r="G4" i="3"/>
  <c r="M15" i="6" l="1"/>
  <c r="U15" i="6"/>
  <c r="N16" i="6"/>
  <c r="G9" i="4"/>
  <c r="P81" i="1"/>
  <c r="J81" i="1" s="1"/>
  <c r="I81" i="1"/>
  <c r="L81" i="1" s="1"/>
  <c r="O79" i="1"/>
  <c r="P79" i="1" s="1"/>
  <c r="J79" i="1" s="1"/>
  <c r="I79" i="1"/>
  <c r="L79" i="1" s="1"/>
  <c r="P80" i="1"/>
  <c r="J80" i="1" s="1"/>
  <c r="I80" i="1"/>
  <c r="L80" i="1" s="1"/>
  <c r="M16" i="6" l="1"/>
  <c r="U16" i="6"/>
  <c r="N17" i="6"/>
  <c r="P85" i="1"/>
  <c r="J85" i="1" s="1"/>
  <c r="I85" i="1"/>
  <c r="L85" i="1" s="1"/>
  <c r="O84" i="1"/>
  <c r="P84" i="1" s="1"/>
  <c r="J84" i="1" s="1"/>
  <c r="P86" i="1"/>
  <c r="J86" i="1" s="1"/>
  <c r="I86" i="1"/>
  <c r="L86" i="1" s="1"/>
  <c r="I84" i="1"/>
  <c r="L84" i="1" s="1"/>
  <c r="M17" i="6" l="1"/>
  <c r="U17" i="6"/>
  <c r="N18" i="6"/>
  <c r="W212" i="1"/>
  <c r="O24" i="1"/>
  <c r="P24" i="1" s="1"/>
  <c r="J24" i="1" s="1"/>
  <c r="I24" i="1"/>
  <c r="L24" i="1" s="1"/>
  <c r="O20" i="1"/>
  <c r="P20" i="1" s="1"/>
  <c r="J20" i="1" s="1"/>
  <c r="I20" i="1"/>
  <c r="L20" i="1" s="1"/>
  <c r="H132" i="1"/>
  <c r="Q132" i="1" s="1"/>
  <c r="O129" i="1"/>
  <c r="P129" i="1" s="1"/>
  <c r="J129" i="1" s="1"/>
  <c r="P130" i="1"/>
  <c r="J130" i="1" s="1"/>
  <c r="I130" i="1"/>
  <c r="L130" i="1" s="1"/>
  <c r="I129" i="1"/>
  <c r="L129" i="1" s="1"/>
  <c r="O19" i="1"/>
  <c r="P19" i="1" s="1"/>
  <c r="J19" i="1" s="1"/>
  <c r="I19" i="1"/>
  <c r="L19" i="1" s="1"/>
  <c r="O131" i="1"/>
  <c r="P131" i="1" s="1"/>
  <c r="J131" i="1" s="1"/>
  <c r="I133" i="1"/>
  <c r="L133" i="1" s="1"/>
  <c r="P133" i="1"/>
  <c r="J133" i="1" s="1"/>
  <c r="P128" i="1"/>
  <c r="J128" i="1" s="1"/>
  <c r="I128" i="1"/>
  <c r="L128" i="1" s="1"/>
  <c r="P98" i="1"/>
  <c r="J98" i="1" s="1"/>
  <c r="I98" i="1"/>
  <c r="L98" i="1" s="1"/>
  <c r="M18" i="6" l="1"/>
  <c r="U18" i="6"/>
  <c r="N19" i="6"/>
  <c r="O132" i="1"/>
  <c r="P132" i="1" s="1"/>
  <c r="J132" i="1" s="1"/>
  <c r="K128" i="1"/>
  <c r="K133" i="1"/>
  <c r="I132" i="1"/>
  <c r="L132" i="1" s="1"/>
  <c r="K130" i="1"/>
  <c r="P127" i="1"/>
  <c r="E127" i="1"/>
  <c r="P126" i="1"/>
  <c r="J126" i="1" s="1"/>
  <c r="P123" i="1"/>
  <c r="J123" i="1" s="1"/>
  <c r="P122" i="1"/>
  <c r="J122" i="1" s="1"/>
  <c r="P120" i="1"/>
  <c r="E120" i="1"/>
  <c r="P119" i="1"/>
  <c r="J119" i="1" s="1"/>
  <c r="P117" i="1"/>
  <c r="J117" i="1" s="1"/>
  <c r="P114" i="1"/>
  <c r="J114" i="1" s="1"/>
  <c r="P112" i="1"/>
  <c r="E112" i="1"/>
  <c r="P102" i="1"/>
  <c r="E102" i="1"/>
  <c r="P99" i="1"/>
  <c r="J99" i="1" s="1"/>
  <c r="P97" i="1"/>
  <c r="J97" i="1" s="1"/>
  <c r="P96" i="1"/>
  <c r="J96" i="1" s="1"/>
  <c r="P95" i="1"/>
  <c r="J95" i="1" s="1"/>
  <c r="P94" i="1"/>
  <c r="J94" i="1" s="1"/>
  <c r="P93" i="1"/>
  <c r="J93" i="1" s="1"/>
  <c r="P92" i="1"/>
  <c r="J92" i="1" s="1"/>
  <c r="P90" i="1"/>
  <c r="J90" i="1" s="1"/>
  <c r="P88" i="1"/>
  <c r="J88" i="1" s="1"/>
  <c r="P87" i="1"/>
  <c r="J87" i="1" s="1"/>
  <c r="P82" i="1"/>
  <c r="P101" i="1"/>
  <c r="J101" i="1" s="1"/>
  <c r="P77" i="1"/>
  <c r="J77" i="1" s="1"/>
  <c r="P76" i="1"/>
  <c r="J76" i="1" s="1"/>
  <c r="P74" i="1"/>
  <c r="J74" i="1" s="1"/>
  <c r="P72" i="1"/>
  <c r="E72" i="1"/>
  <c r="P71" i="1"/>
  <c r="J71" i="1" s="1"/>
  <c r="P111" i="1"/>
  <c r="J111" i="1" s="1"/>
  <c r="P70" i="1"/>
  <c r="J70" i="1" s="1"/>
  <c r="P69" i="1"/>
  <c r="J69" i="1" s="1"/>
  <c r="P68" i="1"/>
  <c r="J68" i="1" s="1"/>
  <c r="P67" i="1"/>
  <c r="J67" i="1" s="1"/>
  <c r="P66" i="1"/>
  <c r="J66" i="1" s="1"/>
  <c r="P65" i="1"/>
  <c r="J65" i="1" s="1"/>
  <c r="P64" i="1"/>
  <c r="J64" i="1" s="1"/>
  <c r="P63" i="1"/>
  <c r="J63" i="1" s="1"/>
  <c r="P61" i="1"/>
  <c r="J61" i="1" s="1"/>
  <c r="P60" i="1"/>
  <c r="J60" i="1" s="1"/>
  <c r="P59" i="1"/>
  <c r="E59" i="1"/>
  <c r="P58" i="1"/>
  <c r="J58" i="1" s="1"/>
  <c r="P52" i="1"/>
  <c r="E52" i="1"/>
  <c r="P51" i="1"/>
  <c r="J51" i="1" s="1"/>
  <c r="P50" i="1"/>
  <c r="J50" i="1" s="1"/>
  <c r="P49" i="1"/>
  <c r="J49" i="1" s="1"/>
  <c r="P48" i="1"/>
  <c r="J48" i="1" s="1"/>
  <c r="P47" i="1"/>
  <c r="J47" i="1" s="1"/>
  <c r="P46" i="1"/>
  <c r="J46" i="1" s="1"/>
  <c r="P45" i="1"/>
  <c r="J45" i="1" s="1"/>
  <c r="P44" i="1"/>
  <c r="J44" i="1" s="1"/>
  <c r="P43" i="1"/>
  <c r="J43" i="1" s="1"/>
  <c r="P42" i="1"/>
  <c r="J42" i="1" s="1"/>
  <c r="Q41" i="1"/>
  <c r="P41" i="1"/>
  <c r="Q40" i="1"/>
  <c r="P40" i="1"/>
  <c r="Q39" i="1"/>
  <c r="P39" i="1"/>
  <c r="Q38" i="1"/>
  <c r="P38" i="1"/>
  <c r="Q37" i="1"/>
  <c r="P37" i="1"/>
  <c r="Q36" i="1"/>
  <c r="P36" i="1"/>
  <c r="P35" i="1"/>
  <c r="P32" i="1"/>
  <c r="E32" i="1"/>
  <c r="P31" i="1"/>
  <c r="J31" i="1" s="1"/>
  <c r="P30" i="1"/>
  <c r="J30" i="1" s="1"/>
  <c r="P29" i="1"/>
  <c r="J29" i="1" s="1"/>
  <c r="P28" i="1"/>
  <c r="J28" i="1" s="1"/>
  <c r="P26" i="1"/>
  <c r="J26" i="1" s="1"/>
  <c r="P12" i="1"/>
  <c r="N134" i="1"/>
  <c r="I30" i="1"/>
  <c r="L30" i="1" s="1"/>
  <c r="I31" i="1"/>
  <c r="L31" i="1" s="1"/>
  <c r="M212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2" i="1"/>
  <c r="N141" i="1"/>
  <c r="N140" i="1"/>
  <c r="N139" i="1"/>
  <c r="N138" i="1"/>
  <c r="N136" i="1"/>
  <c r="N135" i="1"/>
  <c r="N137" i="1"/>
  <c r="M19" i="6" l="1"/>
  <c r="U19" i="6"/>
  <c r="N22" i="6"/>
  <c r="J35" i="1"/>
  <c r="J36" i="1"/>
  <c r="J37" i="1"/>
  <c r="J38" i="1"/>
  <c r="J39" i="1"/>
  <c r="J40" i="1"/>
  <c r="J41" i="1"/>
  <c r="K129" i="1"/>
  <c r="K132" i="1"/>
  <c r="K31" i="1"/>
  <c r="K30" i="1" s="1"/>
  <c r="N212" i="1"/>
  <c r="I64" i="1"/>
  <c r="L64" i="1" s="1"/>
  <c r="O14" i="1"/>
  <c r="I14" i="1"/>
  <c r="L14" i="1" s="1"/>
  <c r="I16" i="1"/>
  <c r="L16" i="1" s="1"/>
  <c r="O91" i="1"/>
  <c r="P91" i="1" s="1"/>
  <c r="J91" i="1" s="1"/>
  <c r="M22" i="6" l="1"/>
  <c r="U22" i="6"/>
  <c r="N23" i="6"/>
  <c r="P14" i="1"/>
  <c r="J14" i="1" s="1"/>
  <c r="I49" i="1"/>
  <c r="L49" i="1" s="1"/>
  <c r="I45" i="1"/>
  <c r="L45" i="1" s="1"/>
  <c r="I47" i="1"/>
  <c r="L47" i="1" s="1"/>
  <c r="I48" i="1"/>
  <c r="L48" i="1" s="1"/>
  <c r="I46" i="1"/>
  <c r="L46" i="1" s="1"/>
  <c r="I44" i="1"/>
  <c r="L44" i="1" s="1"/>
  <c r="I50" i="1"/>
  <c r="L50" i="1" s="1"/>
  <c r="I40" i="1"/>
  <c r="L40" i="1" s="1"/>
  <c r="I41" i="1"/>
  <c r="L41" i="1" s="1"/>
  <c r="I39" i="1"/>
  <c r="L39" i="1" s="1"/>
  <c r="I38" i="1"/>
  <c r="L38" i="1" s="1"/>
  <c r="I36" i="1"/>
  <c r="L36" i="1" s="1"/>
  <c r="I37" i="1"/>
  <c r="L37" i="1" s="1"/>
  <c r="O134" i="1"/>
  <c r="P134" i="1" s="1"/>
  <c r="J134" i="1" s="1"/>
  <c r="I209" i="1"/>
  <c r="I135" i="1"/>
  <c r="O180" i="1"/>
  <c r="P180" i="1" s="1"/>
  <c r="I180" i="1"/>
  <c r="O179" i="1"/>
  <c r="P179" i="1" s="1"/>
  <c r="I179" i="1"/>
  <c r="O210" i="1"/>
  <c r="P210" i="1" s="1"/>
  <c r="O208" i="1"/>
  <c r="P208" i="1" s="1"/>
  <c r="I207" i="1"/>
  <c r="I208" i="1"/>
  <c r="I35" i="1"/>
  <c r="L35" i="1" s="1"/>
  <c r="I33" i="1"/>
  <c r="L33" i="1" s="1"/>
  <c r="I29" i="1"/>
  <c r="L29" i="1" s="1"/>
  <c r="M23" i="6" l="1"/>
  <c r="U23" i="6"/>
  <c r="N8" i="6"/>
  <c r="K29" i="1"/>
  <c r="Q207" i="1"/>
  <c r="Q135" i="1"/>
  <c r="O33" i="1"/>
  <c r="Q209" i="1"/>
  <c r="I69" i="1"/>
  <c r="L69" i="1" s="1"/>
  <c r="O25" i="1"/>
  <c r="I25" i="1"/>
  <c r="L25" i="1" s="1"/>
  <c r="O23" i="1"/>
  <c r="I23" i="1"/>
  <c r="L23" i="1" s="1"/>
  <c r="O21" i="1"/>
  <c r="I21" i="1"/>
  <c r="L21" i="1" s="1"/>
  <c r="O16" i="1"/>
  <c r="O13" i="1"/>
  <c r="I13" i="1"/>
  <c r="L13" i="1" s="1"/>
  <c r="O18" i="1"/>
  <c r="I18" i="1"/>
  <c r="L18" i="1" s="1"/>
  <c r="I70" i="1"/>
  <c r="L70" i="1" s="1"/>
  <c r="I102" i="1"/>
  <c r="L102" i="1" s="1"/>
  <c r="I52" i="1"/>
  <c r="L52" i="1" s="1"/>
  <c r="I59" i="1"/>
  <c r="L59" i="1" s="1"/>
  <c r="I72" i="1"/>
  <c r="L72" i="1" s="1"/>
  <c r="I112" i="1"/>
  <c r="L112" i="1" s="1"/>
  <c r="I120" i="1"/>
  <c r="L120" i="1" s="1"/>
  <c r="I127" i="1"/>
  <c r="L127" i="1" s="1"/>
  <c r="I32" i="1"/>
  <c r="L32" i="1" s="1"/>
  <c r="I65" i="1"/>
  <c r="L65" i="1" s="1"/>
  <c r="I63" i="1"/>
  <c r="L63" i="1" s="1"/>
  <c r="O89" i="1"/>
  <c r="P89" i="1" s="1"/>
  <c r="J89" i="1" s="1"/>
  <c r="I210" i="1"/>
  <c r="I60" i="1"/>
  <c r="L60" i="1" s="1"/>
  <c r="I68" i="1"/>
  <c r="L68" i="1" s="1"/>
  <c r="M8" i="6" l="1"/>
  <c r="U8" i="6"/>
  <c r="N25" i="6"/>
  <c r="O207" i="1"/>
  <c r="P207" i="1" s="1"/>
  <c r="J207" i="1" s="1"/>
  <c r="O209" i="1"/>
  <c r="P209" i="1" s="1"/>
  <c r="J209" i="1" s="1"/>
  <c r="O135" i="1"/>
  <c r="P135" i="1" s="1"/>
  <c r="J135" i="1" s="1"/>
  <c r="K210" i="1"/>
  <c r="K127" i="1"/>
  <c r="K102" i="1"/>
  <c r="P18" i="1"/>
  <c r="J18" i="1" s="1"/>
  <c r="P13" i="1"/>
  <c r="J13" i="1" s="1"/>
  <c r="P16" i="1"/>
  <c r="J16" i="1" s="1"/>
  <c r="P21" i="1"/>
  <c r="J21" i="1" s="1"/>
  <c r="P23" i="1"/>
  <c r="J23" i="1" s="1"/>
  <c r="P25" i="1"/>
  <c r="J25" i="1" s="1"/>
  <c r="P33" i="1"/>
  <c r="J33" i="1" s="1"/>
  <c r="O62" i="1"/>
  <c r="P62" i="1" s="1"/>
  <c r="J62" i="1" s="1"/>
  <c r="M25" i="6" l="1"/>
  <c r="U25" i="6"/>
  <c r="N26" i="6"/>
  <c r="K209" i="1"/>
  <c r="K208" i="1" s="1"/>
  <c r="K207" i="1" s="1"/>
  <c r="I123" i="1"/>
  <c r="L123" i="1" s="1"/>
  <c r="I71" i="1"/>
  <c r="L71" i="1" s="1"/>
  <c r="I131" i="1"/>
  <c r="L131" i="1" s="1"/>
  <c r="I58" i="1"/>
  <c r="L58" i="1" s="1"/>
  <c r="I43" i="1"/>
  <c r="L43" i="1" s="1"/>
  <c r="I42" i="1"/>
  <c r="L42" i="1" s="1"/>
  <c r="O118" i="1"/>
  <c r="P118" i="1" s="1"/>
  <c r="J118" i="1" s="1"/>
  <c r="O115" i="1"/>
  <c r="P115" i="1" s="1"/>
  <c r="J115" i="1" s="1"/>
  <c r="O113" i="1"/>
  <c r="P113" i="1" s="1"/>
  <c r="J113" i="1" s="1"/>
  <c r="O75" i="1"/>
  <c r="P75" i="1" s="1"/>
  <c r="J75" i="1" s="1"/>
  <c r="O83" i="1"/>
  <c r="P83" i="1" s="1"/>
  <c r="J83" i="1" s="1"/>
  <c r="O121" i="1"/>
  <c r="P121" i="1" s="1"/>
  <c r="J121" i="1" s="1"/>
  <c r="O78" i="1"/>
  <c r="P78" i="1" s="1"/>
  <c r="J78" i="1" s="1"/>
  <c r="O100" i="1"/>
  <c r="P100" i="1" s="1"/>
  <c r="J100" i="1" s="1"/>
  <c r="O73" i="1"/>
  <c r="P73" i="1" s="1"/>
  <c r="J73" i="1" s="1"/>
  <c r="U26" i="6" l="1"/>
  <c r="M26" i="6"/>
  <c r="N27" i="6"/>
  <c r="K131" i="1"/>
  <c r="K58" i="1"/>
  <c r="K52" i="1" s="1"/>
  <c r="K71" i="1"/>
  <c r="I183" i="1"/>
  <c r="Q183" i="1" s="1"/>
  <c r="I91" i="1"/>
  <c r="L91" i="1" s="1"/>
  <c r="I83" i="1"/>
  <c r="L83" i="1" s="1"/>
  <c r="I89" i="1"/>
  <c r="L89" i="1" s="1"/>
  <c r="I100" i="1"/>
  <c r="L100" i="1" s="1"/>
  <c r="I78" i="1"/>
  <c r="L78" i="1" s="1"/>
  <c r="I73" i="1"/>
  <c r="L73" i="1" s="1"/>
  <c r="I74" i="1"/>
  <c r="L74" i="1" s="1"/>
  <c r="I121" i="1"/>
  <c r="L121" i="1" s="1"/>
  <c r="I118" i="1"/>
  <c r="L118" i="1" s="1"/>
  <c r="I115" i="1"/>
  <c r="L115" i="1" s="1"/>
  <c r="I113" i="1"/>
  <c r="L113" i="1" s="1"/>
  <c r="I75" i="1"/>
  <c r="L75" i="1" s="1"/>
  <c r="I51" i="1"/>
  <c r="L51" i="1" s="1"/>
  <c r="I119" i="1"/>
  <c r="L119" i="1" s="1"/>
  <c r="I117" i="1"/>
  <c r="L117" i="1" s="1"/>
  <c r="I114" i="1"/>
  <c r="L114" i="1" s="1"/>
  <c r="I77" i="1"/>
  <c r="L77" i="1" s="1"/>
  <c r="I67" i="1"/>
  <c r="L67" i="1" s="1"/>
  <c r="I66" i="1"/>
  <c r="L66" i="1" s="1"/>
  <c r="I76" i="1"/>
  <c r="L76" i="1" s="1"/>
  <c r="I88" i="1"/>
  <c r="L88" i="1" s="1"/>
  <c r="I87" i="1"/>
  <c r="L87" i="1" s="1"/>
  <c r="I62" i="1"/>
  <c r="L62" i="1" s="1"/>
  <c r="I61" i="1"/>
  <c r="L61" i="1" s="1"/>
  <c r="I111" i="1"/>
  <c r="L111" i="1" s="1"/>
  <c r="I101" i="1"/>
  <c r="L101" i="1" s="1"/>
  <c r="I82" i="1"/>
  <c r="L82" i="1" s="1"/>
  <c r="I122" i="1"/>
  <c r="L122" i="1" s="1"/>
  <c r="I97" i="1"/>
  <c r="L97" i="1" s="1"/>
  <c r="I99" i="1"/>
  <c r="L99" i="1" s="1"/>
  <c r="I96" i="1"/>
  <c r="L96" i="1" s="1"/>
  <c r="I95" i="1"/>
  <c r="L95" i="1" s="1"/>
  <c r="I94" i="1"/>
  <c r="L94" i="1" s="1"/>
  <c r="I93" i="1"/>
  <c r="L93" i="1" s="1"/>
  <c r="I92" i="1"/>
  <c r="L92" i="1" s="1"/>
  <c r="I90" i="1"/>
  <c r="L90" i="1" s="1"/>
  <c r="I28" i="1"/>
  <c r="L28" i="1" s="1"/>
  <c r="I26" i="1"/>
  <c r="L26" i="1" s="1"/>
  <c r="I126" i="1"/>
  <c r="L126" i="1" s="1"/>
  <c r="I12" i="1"/>
  <c r="L12" i="1" s="1"/>
  <c r="I198" i="1"/>
  <c r="I160" i="1"/>
  <c r="Q160" i="1" s="1"/>
  <c r="I151" i="1"/>
  <c r="Q151" i="1" s="1"/>
  <c r="I142" i="1"/>
  <c r="Q142" i="1" s="1"/>
  <c r="I140" i="1"/>
  <c r="Q140" i="1" s="1"/>
  <c r="O206" i="1"/>
  <c r="P206" i="1" s="1"/>
  <c r="O204" i="1"/>
  <c r="P204" i="1" s="1"/>
  <c r="O202" i="1"/>
  <c r="P202" i="1" s="1"/>
  <c r="O205" i="1"/>
  <c r="P205" i="1" s="1"/>
  <c r="O203" i="1"/>
  <c r="P203" i="1" s="1"/>
  <c r="O199" i="1"/>
  <c r="P199" i="1" s="1"/>
  <c r="O197" i="1"/>
  <c r="P197" i="1" s="1"/>
  <c r="O196" i="1"/>
  <c r="P196" i="1" s="1"/>
  <c r="O195" i="1"/>
  <c r="P195" i="1" s="1"/>
  <c r="O192" i="1"/>
  <c r="P192" i="1" s="1"/>
  <c r="O191" i="1"/>
  <c r="P191" i="1" s="1"/>
  <c r="O178" i="1"/>
  <c r="P178" i="1" s="1"/>
  <c r="O176" i="1"/>
  <c r="P176" i="1" s="1"/>
  <c r="O173" i="1"/>
  <c r="P173" i="1" s="1"/>
  <c r="O170" i="1"/>
  <c r="P170" i="1" s="1"/>
  <c r="O167" i="1"/>
  <c r="P167" i="1" s="1"/>
  <c r="I206" i="1"/>
  <c r="K206" i="1" s="1"/>
  <c r="I205" i="1"/>
  <c r="I204" i="1"/>
  <c r="I203" i="1"/>
  <c r="I202" i="1"/>
  <c r="I201" i="1"/>
  <c r="I200" i="1"/>
  <c r="Q200" i="1" s="1"/>
  <c r="I199" i="1"/>
  <c r="I197" i="1"/>
  <c r="I196" i="1"/>
  <c r="I195" i="1"/>
  <c r="I194" i="1"/>
  <c r="I193" i="1"/>
  <c r="Q193" i="1" s="1"/>
  <c r="I192" i="1"/>
  <c r="I191" i="1"/>
  <c r="I190" i="1"/>
  <c r="I189" i="1"/>
  <c r="I188" i="1"/>
  <c r="I187" i="1"/>
  <c r="Q187" i="1" s="1"/>
  <c r="I186" i="1"/>
  <c r="Q186" i="1" s="1"/>
  <c r="I185" i="1"/>
  <c r="Q185" i="1" s="1"/>
  <c r="I184" i="1"/>
  <c r="Q184" i="1" s="1"/>
  <c r="O184" i="1" s="1"/>
  <c r="P184" i="1" s="1"/>
  <c r="J184" i="1" s="1"/>
  <c r="I182" i="1"/>
  <c r="Q182" i="1" s="1"/>
  <c r="I181" i="1"/>
  <c r="Q181" i="1" s="1"/>
  <c r="I178" i="1"/>
  <c r="I177" i="1"/>
  <c r="Q177" i="1" s="1"/>
  <c r="O177" i="1" s="1"/>
  <c r="P177" i="1" s="1"/>
  <c r="J177" i="1" s="1"/>
  <c r="I176" i="1"/>
  <c r="I175" i="1"/>
  <c r="I174" i="1"/>
  <c r="Q174" i="1" s="1"/>
  <c r="I173" i="1"/>
  <c r="I172" i="1"/>
  <c r="I171" i="1"/>
  <c r="Q171" i="1" s="1"/>
  <c r="I170" i="1"/>
  <c r="I169" i="1"/>
  <c r="I168" i="1"/>
  <c r="Q168" i="1" s="1"/>
  <c r="I167" i="1"/>
  <c r="I166" i="1"/>
  <c r="I165" i="1"/>
  <c r="I164" i="1"/>
  <c r="I163" i="1"/>
  <c r="I162" i="1"/>
  <c r="Q162" i="1" s="1"/>
  <c r="I161" i="1"/>
  <c r="Q161" i="1" s="1"/>
  <c r="I159" i="1"/>
  <c r="I158" i="1"/>
  <c r="I157" i="1"/>
  <c r="Q157" i="1" s="1"/>
  <c r="I156" i="1"/>
  <c r="I155" i="1"/>
  <c r="I154" i="1"/>
  <c r="I153" i="1"/>
  <c r="Q153" i="1" s="1"/>
  <c r="I152" i="1"/>
  <c r="I150" i="1"/>
  <c r="Q150" i="1" s="1"/>
  <c r="I149" i="1"/>
  <c r="I141" i="1"/>
  <c r="I139" i="1"/>
  <c r="I138" i="1"/>
  <c r="Q138" i="1" s="1"/>
  <c r="I137" i="1"/>
  <c r="Q137" i="1" s="1"/>
  <c r="I136" i="1"/>
  <c r="Q136" i="1" s="1"/>
  <c r="I134" i="1"/>
  <c r="X212" i="1"/>
  <c r="U212" i="1"/>
  <c r="H212" i="1"/>
  <c r="G212" i="1"/>
  <c r="F212" i="1"/>
  <c r="B212" i="1"/>
  <c r="A212" i="1"/>
  <c r="M27" i="6" l="1"/>
  <c r="U27" i="6"/>
  <c r="N28" i="6"/>
  <c r="O168" i="1"/>
  <c r="P168" i="1" s="1"/>
  <c r="J168" i="1" s="1"/>
  <c r="K111" i="1"/>
  <c r="K70" i="1" s="1"/>
  <c r="K205" i="1"/>
  <c r="K204" i="1" s="1"/>
  <c r="K203" i="1" s="1"/>
  <c r="K202" i="1" s="1"/>
  <c r="K119" i="1"/>
  <c r="K118" i="1" s="1"/>
  <c r="K117" i="1" s="1"/>
  <c r="K28" i="1"/>
  <c r="K51" i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126" i="1"/>
  <c r="K123" i="1" s="1"/>
  <c r="K122" i="1" s="1"/>
  <c r="K121" i="1" s="1"/>
  <c r="K120" i="1" s="1"/>
  <c r="K99" i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101" i="1" s="1"/>
  <c r="K100" i="1" s="1"/>
  <c r="K77" i="1" s="1"/>
  <c r="K76" i="1" s="1"/>
  <c r="K75" i="1" s="1"/>
  <c r="K74" i="1" s="1"/>
  <c r="K73" i="1" s="1"/>
  <c r="K72" i="1" s="1"/>
  <c r="Q198" i="1"/>
  <c r="Q201" i="1"/>
  <c r="O200" i="1"/>
  <c r="P200" i="1" s="1"/>
  <c r="J200" i="1" s="1"/>
  <c r="O137" i="1"/>
  <c r="P137" i="1" s="1"/>
  <c r="J137" i="1" s="1"/>
  <c r="Q139" i="1"/>
  <c r="O150" i="1"/>
  <c r="P150" i="1" s="1"/>
  <c r="J150" i="1" s="1"/>
  <c r="O153" i="1"/>
  <c r="P153" i="1" s="1"/>
  <c r="J153" i="1" s="1"/>
  <c r="Q155" i="1"/>
  <c r="O157" i="1"/>
  <c r="P157" i="1" s="1"/>
  <c r="J157" i="1" s="1"/>
  <c r="Q159" i="1"/>
  <c r="O162" i="1"/>
  <c r="P162" i="1" s="1"/>
  <c r="J162" i="1" s="1"/>
  <c r="Q164" i="1"/>
  <c r="Q166" i="1"/>
  <c r="O174" i="1"/>
  <c r="P174" i="1" s="1"/>
  <c r="J174" i="1" s="1"/>
  <c r="O182" i="1"/>
  <c r="P182" i="1" s="1"/>
  <c r="J182" i="1" s="1"/>
  <c r="O186" i="1"/>
  <c r="P186" i="1" s="1"/>
  <c r="J186" i="1" s="1"/>
  <c r="Q188" i="1"/>
  <c r="Q190" i="1"/>
  <c r="Q194" i="1"/>
  <c r="O140" i="1"/>
  <c r="P140" i="1" s="1"/>
  <c r="J140" i="1" s="1"/>
  <c r="O151" i="1"/>
  <c r="P151" i="1" s="1"/>
  <c r="J151" i="1" s="1"/>
  <c r="O136" i="1"/>
  <c r="P136" i="1" s="1"/>
  <c r="J136" i="1" s="1"/>
  <c r="O138" i="1"/>
  <c r="P138" i="1" s="1"/>
  <c r="J138" i="1" s="1"/>
  <c r="Q141" i="1"/>
  <c r="Q149" i="1"/>
  <c r="Q156" i="1"/>
  <c r="Q158" i="1"/>
  <c r="O161" i="1"/>
  <c r="P161" i="1" s="1"/>
  <c r="J161" i="1" s="1"/>
  <c r="Q163" i="1"/>
  <c r="Q169" i="1"/>
  <c r="O171" i="1"/>
  <c r="P171" i="1" s="1"/>
  <c r="J171" i="1" s="1"/>
  <c r="Q175" i="1"/>
  <c r="O181" i="1"/>
  <c r="P181" i="1" s="1"/>
  <c r="J181" i="1" s="1"/>
  <c r="O185" i="1"/>
  <c r="P185" i="1" s="1"/>
  <c r="J185" i="1" s="1"/>
  <c r="O187" i="1"/>
  <c r="P187" i="1" s="1"/>
  <c r="J187" i="1" s="1"/>
  <c r="Q189" i="1"/>
  <c r="O193" i="1"/>
  <c r="P193" i="1" s="1"/>
  <c r="J193" i="1" s="1"/>
  <c r="O142" i="1"/>
  <c r="P142" i="1" s="1"/>
  <c r="J142" i="1" s="1"/>
  <c r="O160" i="1"/>
  <c r="P160" i="1" s="1"/>
  <c r="J160" i="1" s="1"/>
  <c r="Q152" i="1"/>
  <c r="O183" i="1"/>
  <c r="P183" i="1" s="1"/>
  <c r="J183" i="1" s="1"/>
  <c r="O175" i="1"/>
  <c r="Q172" i="1"/>
  <c r="O169" i="1"/>
  <c r="E212" i="1"/>
  <c r="O154" i="1"/>
  <c r="P154" i="1" s="1"/>
  <c r="R212" i="1"/>
  <c r="T212" i="1"/>
  <c r="V212" i="1"/>
  <c r="M28" i="6" l="1"/>
  <c r="U28" i="6"/>
  <c r="N29" i="6"/>
  <c r="K115" i="1"/>
  <c r="K114" i="1" s="1"/>
  <c r="K113" i="1" s="1"/>
  <c r="K112" i="1" s="1"/>
  <c r="K116" i="1"/>
  <c r="K109" i="1"/>
  <c r="K110" i="1"/>
  <c r="K69" i="1"/>
  <c r="K108" i="1" s="1"/>
  <c r="K103" i="1"/>
  <c r="K26" i="1"/>
  <c r="K25" i="1" s="1"/>
  <c r="K24" i="1" s="1"/>
  <c r="K23" i="1" s="1"/>
  <c r="K22" i="1" s="1"/>
  <c r="K27" i="1"/>
  <c r="K35" i="1"/>
  <c r="O152" i="1"/>
  <c r="P152" i="1" s="1"/>
  <c r="J152" i="1" s="1"/>
  <c r="O189" i="1"/>
  <c r="P189" i="1" s="1"/>
  <c r="J189" i="1" s="1"/>
  <c r="O163" i="1"/>
  <c r="P163" i="1" s="1"/>
  <c r="J163" i="1" s="1"/>
  <c r="O158" i="1"/>
  <c r="P158" i="1" s="1"/>
  <c r="J158" i="1" s="1"/>
  <c r="O149" i="1"/>
  <c r="P149" i="1" s="1"/>
  <c r="J149" i="1" s="1"/>
  <c r="O194" i="1"/>
  <c r="P194" i="1" s="1"/>
  <c r="J194" i="1" s="1"/>
  <c r="O188" i="1"/>
  <c r="P188" i="1" s="1"/>
  <c r="J188" i="1" s="1"/>
  <c r="O166" i="1"/>
  <c r="P166" i="1" s="1"/>
  <c r="J166" i="1" s="1"/>
  <c r="O172" i="1"/>
  <c r="P172" i="1" s="1"/>
  <c r="J172" i="1" s="1"/>
  <c r="O165" i="1"/>
  <c r="O156" i="1"/>
  <c r="P156" i="1" s="1"/>
  <c r="J156" i="1" s="1"/>
  <c r="O141" i="1"/>
  <c r="P141" i="1" s="1"/>
  <c r="J141" i="1" s="1"/>
  <c r="O190" i="1"/>
  <c r="P190" i="1" s="1"/>
  <c r="J190" i="1" s="1"/>
  <c r="O164" i="1"/>
  <c r="P164" i="1" s="1"/>
  <c r="J164" i="1" s="1"/>
  <c r="O159" i="1"/>
  <c r="P159" i="1" s="1"/>
  <c r="J159" i="1" s="1"/>
  <c r="O155" i="1"/>
  <c r="P155" i="1" s="1"/>
  <c r="J155" i="1" s="1"/>
  <c r="O139" i="1"/>
  <c r="P139" i="1" s="1"/>
  <c r="J139" i="1" s="1"/>
  <c r="O198" i="1"/>
  <c r="P198" i="1" s="1"/>
  <c r="J198" i="1" s="1"/>
  <c r="O201" i="1"/>
  <c r="P201" i="1" s="1"/>
  <c r="J201" i="1" s="1"/>
  <c r="K21" i="1"/>
  <c r="K20" i="1" s="1"/>
  <c r="K19" i="1" s="1"/>
  <c r="K18" i="1" s="1"/>
  <c r="L212" i="1"/>
  <c r="P165" i="1"/>
  <c r="J165" i="1" s="1"/>
  <c r="P169" i="1"/>
  <c r="J169" i="1" s="1"/>
  <c r="P175" i="1"/>
  <c r="J175" i="1" s="1"/>
  <c r="D212" i="1"/>
  <c r="I212" i="1"/>
  <c r="S212" i="1"/>
  <c r="M29" i="6" l="1"/>
  <c r="U29" i="6"/>
  <c r="N31" i="6"/>
  <c r="K33" i="1"/>
  <c r="K32" i="1" s="1"/>
  <c r="K34" i="1"/>
  <c r="K68" i="1"/>
  <c r="K107" i="1"/>
  <c r="K201" i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6" i="1"/>
  <c r="K15" i="1" s="1"/>
  <c r="K17" i="1"/>
  <c r="O212" i="1"/>
  <c r="Q212" i="1"/>
  <c r="M31" i="6" l="1"/>
  <c r="U31" i="6"/>
  <c r="N32" i="6"/>
  <c r="K148" i="1"/>
  <c r="K67" i="1"/>
  <c r="K106" i="1"/>
  <c r="K14" i="1"/>
  <c r="K13" i="1" s="1"/>
  <c r="K12" i="1" s="1"/>
  <c r="P212" i="1"/>
  <c r="M32" i="6" l="1"/>
  <c r="U32" i="6"/>
  <c r="B36" i="6"/>
  <c r="K66" i="1"/>
  <c r="K105" i="1"/>
  <c r="K142" i="1"/>
  <c r="K141" i="1" s="1"/>
  <c r="K140" i="1" s="1"/>
  <c r="K139" i="1" s="1"/>
  <c r="K138" i="1" s="1"/>
  <c r="K137" i="1" s="1"/>
  <c r="K136" i="1" s="1"/>
  <c r="K135" i="1" s="1"/>
  <c r="K134" i="1" s="1"/>
  <c r="K143" i="1"/>
  <c r="K146" i="1"/>
  <c r="K144" i="1" s="1"/>
  <c r="K145" i="1"/>
  <c r="J212" i="1"/>
  <c r="Z32" i="6" l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20" i="6" s="1"/>
  <c r="Z19" i="6" s="1"/>
  <c r="Z18" i="6" s="1"/>
  <c r="Z17" i="6" s="1"/>
  <c r="Z16" i="6" s="1"/>
  <c r="Z15" i="6" s="1"/>
  <c r="Z14" i="6" s="1"/>
  <c r="K65" i="1"/>
  <c r="K64" i="1" s="1"/>
  <c r="K63" i="1" s="1"/>
  <c r="K62" i="1" s="1"/>
  <c r="K61" i="1" s="1"/>
  <c r="K60" i="1" s="1"/>
  <c r="K59" i="1" s="1"/>
  <c r="K104" i="1"/>
  <c r="K147" i="1"/>
  <c r="M36" i="6" l="1"/>
  <c r="S36" i="6"/>
  <c r="K212" i="1"/>
  <c r="U36" i="6" l="1"/>
  <c r="Z13" i="6" l="1"/>
  <c r="Z12" i="6" s="1"/>
  <c r="Z11" i="6" s="1"/>
  <c r="Z10" i="6" s="1"/>
  <c r="Z9" i="6" s="1"/>
  <c r="Z8" i="6" s="1"/>
  <c r="Z7" i="6" s="1"/>
  <c r="Z5" i="6" s="1"/>
  <c r="Z6" i="6" l="1"/>
  <c r="Z36" i="6" s="1"/>
</calcChain>
</file>

<file path=xl/sharedStrings.xml><?xml version="1.0" encoding="utf-8"?>
<sst xmlns="http://schemas.openxmlformats.org/spreadsheetml/2006/main" count="1175" uniqueCount="584">
  <si>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</si>
  <si>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</si>
  <si>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</si>
  <si>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</si>
  <si>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</si>
  <si>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</si>
  <si>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</si>
  <si>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</si>
  <si>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</si>
  <si>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</si>
  <si>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</si>
  <si>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</si>
  <si>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</si>
  <si>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</si>
  <si>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</si>
  <si>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</si>
  <si>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</si>
  <si>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</si>
  <si>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</si>
  <si>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</si>
  <si>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</si>
  <si>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</si>
  <si>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</si>
  <si>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</si>
  <si>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</si>
  <si>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</si>
  <si>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</si>
  <si>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</si>
  <si>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</si>
  <si>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Tool 6</t>
  </si>
  <si>
    <t>Tool 7</t>
  </si>
  <si>
    <t>platform</t>
  </si>
  <si>
    <t>prepare</t>
  </si>
  <si>
    <t>npm run</t>
  </si>
  <si>
    <t>ng</t>
  </si>
  <si>
    <t>ver</t>
  </si>
  <si>
    <t>doc-copy</t>
  </si>
  <si>
    <t>cov-copy</t>
  </si>
  <si>
    <t>google-copy</t>
  </si>
  <si>
    <t>manifest-copy</t>
  </si>
  <si>
    <t>test-once</t>
  </si>
  <si>
    <t>cp src/manifest.json dist/</t>
  </si>
  <si>
    <t>cp src/google/*.* dist/</t>
  </si>
  <si>
    <t>cp -r documentation dist/documentation/</t>
  </si>
  <si>
    <t>vulnerability-check</t>
  </si>
  <si>
    <t>snyk test</t>
  </si>
  <si>
    <t>lint</t>
  </si>
  <si>
    <t>e2e</t>
  </si>
  <si>
    <t>update</t>
  </si>
  <si>
    <t>auto-changelog -p</t>
  </si>
  <si>
    <t>version</t>
  </si>
  <si>
    <t>snyk-protect</t>
  </si>
  <si>
    <t>dockerize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</si>
  <si>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</si>
  <si>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</si>
  <si>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</si>
  <si>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</si>
  <si>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</si>
  <si>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</si>
  <si>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</si>
  <si>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</si>
  <si>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copy</t>
  </si>
  <si>
    <t>cp</t>
  </si>
  <si>
    <t>measure</t>
  </si>
  <si>
    <t>dockerize-build</t>
  </si>
  <si>
    <t>dockerize-push</t>
  </si>
  <si>
    <t>node wipe-dependencies.js &amp;&amp; rm -rf node_modules &amp;&amp; npm update --save-dev &amp;&amp; npm update --save</t>
  </si>
  <si>
    <t>PIPELINE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</si>
  <si>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</si>
  <si>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</si>
  <si>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</si>
  <si>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</si>
  <si>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</si>
  <si>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</si>
  <si>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</si>
  <si>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</si>
  <si>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</si>
  <si>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</si>
  <si>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</si>
  <si>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</si>
  <si>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</si>
  <si>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trail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</si>
  <si>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</si>
  <si>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</si>
  <si>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</si>
  <si>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</si>
  <si>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</si>
  <si>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</si>
  <si>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</si>
  <si>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</si>
  <si>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</si>
  <si>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</si>
  <si>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</si>
  <si>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</si>
  <si>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</si>
  <si>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</si>
  <si>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</si>
  <si>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</si>
  <si>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Level 0</t>
  </si>
  <si>
    <t>Test</t>
  </si>
  <si>
    <t>Release</t>
  </si>
  <si>
    <t>Plan</t>
  </si>
  <si>
    <t>Code</t>
  </si>
  <si>
    <t>Build</t>
  </si>
  <si>
    <t>Opt-out</t>
  </si>
  <si>
    <t>START-PIPELINE</t>
  </si>
  <si>
    <t>wake-up-the-dynos:*</t>
  </si>
  <si>
    <t>ops:monitor:report:action</t>
  </si>
  <si>
    <t>ops:run:platform:action</t>
  </si>
  <si>
    <t>ops:deploy:package:dockerize:build:action</t>
  </si>
  <si>
    <t>ops:deploy:package:dockerize:push:action</t>
  </si>
  <si>
    <t>ops:deploy:package:provision:action</t>
  </si>
  <si>
    <t>// END PIPELINE</t>
  </si>
  <si>
    <t>update-packages</t>
  </si>
  <si>
    <t>H</t>
  </si>
  <si>
    <t>npm install</t>
  </si>
  <si>
    <t>BUILD</t>
  </si>
  <si>
    <t>TEST</t>
  </si>
  <si>
    <t>PLAN</t>
  </si>
  <si>
    <t>CODE</t>
  </si>
  <si>
    <t>OPERATE</t>
  </si>
  <si>
    <t>OBSERVE</t>
  </si>
  <si>
    <t>RELEASE</t>
  </si>
  <si>
    <t>CONFIGURE</t>
  </si>
  <si>
    <t>ng build --configuration=\"heroku\"</t>
  </si>
  <si>
    <t>build-ci</t>
  </si>
  <si>
    <t>build-prod</t>
  </si>
  <si>
    <t>ng build --configuration=\"production\"</t>
  </si>
  <si>
    <t>ops:run</t>
  </si>
  <si>
    <t>plain</t>
  </si>
  <si>
    <t>rebuild-heroku</t>
  </si>
  <si>
    <t>git commit --allow-empty -m \"empty commit\"</t>
  </si>
  <si>
    <t>git push heroku master</t>
  </si>
  <si>
    <t>if [ ! \"$TRAVIS\" ] &amp;&amp; [ ! \"$HEROKU\" ] ; then ng test --code-coverage ; fi</t>
  </si>
  <si>
    <t>if [ ! \"$HEROKU\" ] ; then ng e2e ; fi</t>
  </si>
  <si>
    <t>heroku-config</t>
  </si>
  <si>
    <t>heroku config</t>
  </si>
  <si>
    <t>heroku</t>
  </si>
  <si>
    <t>ml</t>
  </si>
  <si>
    <t>wake-up-the-dynos</t>
  </si>
  <si>
    <t>sys-info</t>
  </si>
  <si>
    <t>sys-info:*</t>
  </si>
  <si>
    <t>report-goal</t>
  </si>
  <si>
    <t>npm</t>
  </si>
  <si>
    <t>pipeline</t>
  </si>
  <si>
    <t>finish</t>
  </si>
  <si>
    <t>pipeline:finish:action</t>
  </si>
  <si>
    <t>pipeline:start:action</t>
  </si>
  <si>
    <t>pipeline:start</t>
  </si>
  <si>
    <t>pipeline:finish</t>
  </si>
  <si>
    <t>appveyor</t>
  </si>
  <si>
    <t>travis</t>
  </si>
  <si>
    <t>node</t>
  </si>
  <si>
    <t>angular</t>
  </si>
  <si>
    <t>nvm</t>
  </si>
  <si>
    <t>Time opt-out</t>
  </si>
  <si>
    <t>cp -r coverage dist/coverage/</t>
  </si>
  <si>
    <t>npm outdated</t>
  </si>
  <si>
    <t>ng update</t>
  </si>
  <si>
    <t>npm update --save-dev</t>
  </si>
  <si>
    <t>npm update --save</t>
  </si>
  <si>
    <t>ng-update</t>
  </si>
  <si>
    <t>ng-update-all</t>
  </si>
  <si>
    <t>npm-update-save</t>
  </si>
  <si>
    <t>npx-npm-check-updates-u</t>
  </si>
  <si>
    <t>npm-outdated</t>
  </si>
  <si>
    <t>if [ \"$CI\" ] ; then npm run build-ci ; else npm run build ; fi</t>
  </si>
  <si>
    <t>if [ \"$CI\" ] ; then npm run PIPELINE ; else ng build ; fi</t>
  </si>
  <si>
    <t>if [ ! \"$CI\" ] ; then npm-run-all update-packages:* ; fi</t>
  </si>
  <si>
    <t>deprecated</t>
  </si>
  <si>
    <t>npm-update-save-dev</t>
  </si>
  <si>
    <t>off</t>
  </si>
  <si>
    <t>ng update --all --allowDirty --force</t>
  </si>
  <si>
    <t>if [ \"$production\" ] ; then node_modules/.bin/ngsw-config dist src/ngsw-config.json ; fi</t>
  </si>
  <si>
    <t>if [ \"$production\" ] ; then cp node_modules/@angular/service-worker/ngsw-worker.js dist/ ; fi</t>
  </si>
  <si>
    <t>once</t>
  </si>
  <si>
    <t>postinstall</t>
  </si>
  <si>
    <t>Log</t>
  </si>
  <si>
    <t>prometheus</t>
  </si>
  <si>
    <t>graphana</t>
  </si>
  <si>
    <t>docker run -p 3000:3000 grafana/grafana</t>
  </si>
  <si>
    <t xml:space="preserve">date &amp;&amp; time ( </t>
  </si>
  <si>
    <t xml:space="preserve"> )</t>
  </si>
  <si>
    <t>dev:build</t>
  </si>
  <si>
    <t>dev:test</t>
  </si>
  <si>
    <t>dev:plan:plan:report:action</t>
  </si>
  <si>
    <t>dev:plan:update:report:action</t>
  </si>
  <si>
    <t>dev:build:install:prepare:action</t>
  </si>
  <si>
    <t>dev:build:install:package:package:action</t>
  </si>
  <si>
    <t>dev:build:install:report:action</t>
  </si>
  <si>
    <t>dev:build:build:package:action</t>
  </si>
  <si>
    <t>dev:build:build:report:action</t>
  </si>
  <si>
    <t>dev:test:test:package:vulnerability:action</t>
  </si>
  <si>
    <t>dev:test:test:package:unit:action</t>
  </si>
  <si>
    <t>dev:test:test:measure:action</t>
  </si>
  <si>
    <t>dev:test:codecover:package:action</t>
  </si>
  <si>
    <t>dev:test:document:package:action</t>
  </si>
  <si>
    <t>dev:test:integrate:package:action</t>
  </si>
  <si>
    <t>monitor:prometheus</t>
  </si>
  <si>
    <t>monitor:graphana</t>
  </si>
  <si>
    <t xml:space="preserve">mkdir -p ./logs &amp;&amp; </t>
  </si>
  <si>
    <t xml:space="preserve"> 2&gt;&amp;1 | tee ./logs/*.txt</t>
  </si>
  <si>
    <t>cp -r logs dist/logs/</t>
  </si>
  <si>
    <t>logs-copy</t>
  </si>
  <si>
    <t>action</t>
  </si>
  <si>
    <t>pipeline:finish:action:*</t>
  </si>
  <si>
    <t>pipeline:start:action:*</t>
  </si>
  <si>
    <t>START-dev</t>
  </si>
  <si>
    <t>START-ops</t>
  </si>
  <si>
    <t>START-build</t>
  </si>
  <si>
    <t>START-start</t>
  </si>
  <si>
    <t>START-test</t>
  </si>
  <si>
    <t>Tool 8</t>
  </si>
  <si>
    <t>method1</t>
  </si>
  <si>
    <t>method2</t>
  </si>
  <si>
    <t>codecov:*</t>
  </si>
  <si>
    <t>env</t>
  </si>
  <si>
    <t>bash &lt;(curl -s https://codecov.io/env)</t>
  </si>
  <si>
    <t>if [ \"$APPVEYOR\" ] ; then codecov ; fi</t>
  </si>
  <si>
    <t>if [ ! \"$APPVEYOR\" ] ; then bash &lt;(curl -s https://codecov.io/bash) ; fi</t>
  </si>
  <si>
    <t>lighthouse</t>
  </si>
  <si>
    <t>measure:*</t>
  </si>
  <si>
    <t>static</t>
  </si>
  <si>
    <t>lighthouse-update</t>
  </si>
  <si>
    <t>npx npm-check-updates -u</t>
  </si>
  <si>
    <t>webpage</t>
  </si>
  <si>
    <t>project-summary</t>
  </si>
  <si>
    <t>spectrum</t>
  </si>
  <si>
    <t>soc-bar</t>
  </si>
  <si>
    <t>portfolio</t>
  </si>
  <si>
    <t>search</t>
  </si>
  <si>
    <t>publication</t>
  </si>
  <si>
    <t>publication-list</t>
  </si>
  <si>
    <t>publication-index</t>
  </si>
  <si>
    <t>accomplishments</t>
  </si>
  <si>
    <t>property</t>
  </si>
  <si>
    <t>project</t>
  </si>
  <si>
    <t>project-list</t>
  </si>
  <si>
    <t>project-index</t>
  </si>
  <si>
    <t>project-gantt-chart-map</t>
  </si>
  <si>
    <t>project-gantt-chart</t>
  </si>
  <si>
    <t>project-contributions</t>
  </si>
  <si>
    <t>project-card</t>
  </si>
  <si>
    <t>background</t>
  </si>
  <si>
    <t>professional-experience</t>
  </si>
  <si>
    <t>cv</t>
  </si>
  <si>
    <t>personal-data</t>
  </si>
  <si>
    <t>navigation</t>
  </si>
  <si>
    <t>map</t>
  </si>
  <si>
    <t>language</t>
  </si>
  <si>
    <t>general-timeline-map</t>
  </si>
  <si>
    <t>general-timeline</t>
  </si>
  <si>
    <t>footer</t>
  </si>
  <si>
    <t>Parent</t>
  </si>
  <si>
    <t>Entity</t>
  </si>
  <si>
    <t>education</t>
  </si>
  <si>
    <t>course</t>
  </si>
  <si>
    <t>course-list</t>
  </si>
  <si>
    <t>course-index</t>
  </si>
  <si>
    <t>modulesParent</t>
  </si>
  <si>
    <t>modules</t>
  </si>
  <si>
    <t>Class</t>
  </si>
  <si>
    <t>Interface</t>
  </si>
  <si>
    <t>interfaces</t>
  </si>
  <si>
    <t>classes</t>
  </si>
  <si>
    <t>ui</t>
  </si>
  <si>
    <t>entities</t>
  </si>
  <si>
    <t>gantt-chart-entry</t>
  </si>
  <si>
    <t>general-timeline-entry</t>
  </si>
  <si>
    <t>certification</t>
  </si>
  <si>
    <t>entity</t>
  </si>
  <si>
    <t>ui-entry</t>
  </si>
  <si>
    <t>Interface qualified</t>
  </si>
  <si>
    <t>Row Labels</t>
  </si>
  <si>
    <t>Grand Total</t>
  </si>
  <si>
    <t>START-e2e</t>
  </si>
  <si>
    <t>dev:test:test:package:integration</t>
  </si>
  <si>
    <t>env singleRun=true ng test --code-coverage --watch=false</t>
  </si>
  <si>
    <t>open</t>
  </si>
  <si>
    <t xml:space="preserve">bash ./launch \" </t>
  </si>
  <si>
    <t xml:space="preserve"> \"</t>
  </si>
  <si>
    <t>if [ ! \"$HEROKU\" ] ; then curl https://&lt;%= utils.dasherize(name) %&gt;.herokuapp.com/Webpage ; fi</t>
  </si>
  <si>
    <t>cv-generator-fe</t>
  </si>
  <si>
    <t>&lt;%= utils.process(name) %&gt;</t>
  </si>
  <si>
    <t>name</t>
  </si>
  <si>
    <t>cv-generator</t>
  </si>
  <si>
    <t>capitalize</t>
  </si>
  <si>
    <t>firstCapitalize</t>
  </si>
  <si>
    <t>allCapitalize</t>
  </si>
  <si>
    <t>delimiterLeft</t>
  </si>
  <si>
    <t>delimiterRight</t>
  </si>
  <si>
    <t>bracketLeft</t>
  </si>
  <si>
    <t>bracketRight</t>
  </si>
  <si>
    <t>process</t>
  </si>
  <si>
    <t>dasherize</t>
  </si>
  <si>
    <t>-</t>
  </si>
  <si>
    <t>classify</t>
  </si>
  <si>
    <t>CvGenerator</t>
  </si>
  <si>
    <t>spacify</t>
  </si>
  <si>
    <t>CV generator</t>
  </si>
  <si>
    <t xml:space="preserve"> </t>
  </si>
  <si>
    <t>titlecase</t>
  </si>
  <si>
    <t>CV Generator</t>
  </si>
  <si>
    <t>camelcase</t>
  </si>
  <si>
    <t>cvGenerator</t>
  </si>
  <si>
    <t>pascalcase</t>
  </si>
  <si>
    <t>snakecase</t>
  </si>
  <si>
    <t>cv_generator</t>
  </si>
  <si>
    <t>_</t>
  </si>
  <si>
    <t>kebapcase</t>
  </si>
  <si>
    <t>CV GENERATOR</t>
  </si>
  <si>
    <t>uppercase</t>
  </si>
  <si>
    <t>CV-GENERATOR</t>
  </si>
  <si>
    <t>lowercase</t>
  </si>
  <si>
    <t>listify</t>
  </si>
  <si>
    <t>cv, generator</t>
  </si>
  <si>
    <t xml:space="preserve">, </t>
  </si>
  <si>
    <t>delimit</t>
  </si>
  <si>
    <t>"cv" "generator"</t>
  </si>
  <si>
    <t>"</t>
  </si>
  <si>
    <t>templatize</t>
  </si>
  <si>
    <t xml:space="preserve">&lt;%= </t>
  </si>
  <si>
    <t xml:space="preserve"> %&gt;</t>
  </si>
  <si>
    <t>CV_GENERATOR</t>
  </si>
  <si>
    <t>uppersnakecase</t>
  </si>
  <si>
    <t>join</t>
  </si>
  <si>
    <t>cvgenerator</t>
  </si>
  <si>
    <t>spacifyPlus</t>
  </si>
  <si>
    <t>titlecasePlus</t>
  </si>
  <si>
    <t>cv-generator-fe6</t>
  </si>
  <si>
    <t>CvGeneratorFe6</t>
  </si>
  <si>
    <t>cvgeneratorfe6</t>
  </si>
  <si>
    <t>CV generator fe6</t>
  </si>
  <si>
    <t>CV Generator Fe6</t>
  </si>
  <si>
    <t>CV_GENERATOR_FE6</t>
  </si>
  <si>
    <t>env &lt;%= utils.uppersnakecase(name) %&gt;_AUDITING=true npx lighthouse https://&lt;%= utils.dasherize(name) %&gt;.herokuapp.com/ --chrome-flags=\"--headless --disable-gpu\" --output-path=./logs/lighthouse.report.html --only-categories=accessibility,best-practices,pwa,seo --max-wait-for-load=120000 &amp;&amp; unset &lt;%= utils.uppersnakecase(name) %&gt;_AUDITING</t>
  </si>
  <si>
    <t>if [ ! \"$CI\" ] ; then curl &lt;%= utils.join(name) %&gt;.ml ; fi</t>
  </si>
  <si>
    <t>synonyms</t>
  </si>
  <si>
    <t>camelize</t>
  </si>
  <si>
    <t>pascalize</t>
  </si>
  <si>
    <t>tabify</t>
  </si>
  <si>
    <t>\t</t>
  </si>
  <si>
    <t>cv\tgenerator</t>
  </si>
  <si>
    <t>columnize</t>
  </si>
  <si>
    <t>semicolumnize</t>
  </si>
  <si>
    <t>:</t>
  </si>
  <si>
    <t>cv:generator</t>
  </si>
  <si>
    <t>cv; generator</t>
  </si>
  <si>
    <t xml:space="preserve">; </t>
  </si>
  <si>
    <t>split</t>
  </si>
  <si>
    <t>\n</t>
  </si>
  <si>
    <t>cv\ngenerator</t>
  </si>
  <si>
    <t>cv generator</t>
  </si>
  <si>
    <t>Cv Generator</t>
  </si>
  <si>
    <t>simplify</t>
  </si>
  <si>
    <t>simplification</t>
  </si>
  <si>
    <t>-fe</t>
  </si>
  <si>
    <t>splitSeparator</t>
  </si>
  <si>
    <t>joinSeparator</t>
  </si>
  <si>
    <t>substitute</t>
  </si>
  <si>
    <t>favicon</t>
  </si>
  <si>
    <t xml:space="preserve"> --customFavicon \"./src/favicon/android-chrome-512x512.png\"</t>
  </si>
  <si>
    <t>compodoc -p tsconfig.compodoc.json --theme vagrant --hideGenerator --disableSourceCode --disablePrivate --disableTemplateTab&lt;%= utils.favicon(name) %&gt; -n \"&lt;%= utils.titlecasePlus(name) %&gt; Documentation\"</t>
  </si>
  <si>
    <t>bash ./launch " if [ "$HEROKU" ] ; then npm-run-all heroku-config | grep -v _TOKEN ; fi &amp;&amp; if [ "$HEROKU" ] ; then env | grep -F HEROKU | grep -Fv _TOKEN ; fi</t>
  </si>
  <si>
    <t>if [ \"$(date +%H%M)\" -gt 2100 -a \"$(date +%H%M)\" -lt 2200 ]; then if [ $SNYK_TOKEN ] ; then snyk auth $SNYK_TOKEN ; else echo Snyk auth: no token ; fi ; else echo Skipping Snyk auth. ; fi</t>
  </si>
  <si>
    <t>if [ \"$(date +%H%M)\" -gt 2100 -a \"$(date +%H%M)\" -lt 2200 ]; then snyk protect ; else echo Skipping Snyk protect. ; fi</t>
  </si>
  <si>
    <t>os-ver</t>
  </si>
  <si>
    <t>npm run os-ver</t>
  </si>
  <si>
    <t>ops:release:report:action</t>
  </si>
  <si>
    <t>ops:release:package:action</t>
  </si>
  <si>
    <t>bump-patch</t>
  </si>
  <si>
    <t>bump</t>
  </si>
  <si>
    <t>bump-major</t>
  </si>
  <si>
    <t>bump-minor</t>
  </si>
  <si>
    <t>npm run bump-patch</t>
  </si>
  <si>
    <t>npm --no-git-tag-version version patch</t>
  </si>
  <si>
    <t>npm --no-git-tag-version version minor</t>
  </si>
  <si>
    <t>npm --no-git-tag-version version major</t>
  </si>
  <si>
    <t>echo New version released: $'\\033[0;32m'v$npm_package_version$'\\033[0m'</t>
  </si>
  <si>
    <t>docker image build -t jorich/&lt;%= utils.dasherize(name) %&gt;:$npm_package_version -t jorich/&lt;%= utils.dasherize(name) %&gt; .</t>
  </si>
  <si>
    <t>docker push jorich/&lt;%= utils.dasherize(name) %&gt;:$npm_package_version &amp;&amp; docker push jorich/&lt;%= utils.dasherize(name) %&gt;:latest</t>
  </si>
  <si>
    <t>generate</t>
  </si>
  <si>
    <t>scaffold</t>
  </si>
  <si>
    <t>transform</t>
  </si>
  <si>
    <t>launch</t>
  </si>
  <si>
    <t>rejuvenate</t>
  </si>
  <si>
    <t>dev:code:scaffold:generate:action</t>
  </si>
  <si>
    <t>dev:code:scaffold:transform:action</t>
  </si>
  <si>
    <t>dev:code:scaffold:launch:action</t>
  </si>
  <si>
    <t>dev:code:rejuvenate:action</t>
  </si>
  <si>
    <t>dev:code:code:action</t>
  </si>
  <si>
    <t>dev:code:report:action</t>
  </si>
  <si>
    <t>echo $'\\033[0;32m'Code: Implemented the new features planned.$'\\033[0m'</t>
  </si>
  <si>
    <t>echo $'\\033[0;32m'Update: Updated everything to latest \\(or next\\).$'\\033[0m'</t>
  </si>
  <si>
    <t>if [ \"$(date +%u)\" -eq 4 ]; then if [ ! \"$CI\" ] ; then cd ../cv-generator-life-scaffolder/scripts &amp;&amp; ./scaffold.sh ; fi ; fi</t>
  </si>
  <si>
    <t>exit ; if [ \"$(date +%u)\" -eq 4 ]; then if [ ! \"$CI\" ] ; then cd ../cv-generator-life-scaffolder/scripts &amp;&amp; ./scaffold-generate.sh ; fi ; fi</t>
  </si>
  <si>
    <t>exit ; if [ \"$(date +%u)\" -eq 4 ]; then if [ ! \"$CI\" ] ; then cd ../cv-generator-life-scaffolder/scripts &amp;&amp; ./scaffold-transform.sh ; fi ; fi</t>
  </si>
  <si>
    <t>exit ; if [ \"$(date +%u)\" -eq 4 ]; then if [ ! \"$CI\" ] ; then cd ../cv-generator-life-scaffolder/scripts &amp;&amp; ./scaffold-launch.sh ; fi ; fi</t>
  </si>
  <si>
    <t>cd ../cv-generator-life-terraform &amp;&amp; terraform apply</t>
  </si>
  <si>
    <t>dev:test:integrate:test:action</t>
  </si>
  <si>
    <t>echo $'\\033[0;32m'CI/CD pipeline FINISH$'\\033[0m'</t>
  </si>
  <si>
    <t>echo $'\\033[0;32m'CI/CD pipeline START$'\\033[0m'</t>
  </si>
  <si>
    <t>echo $'\\033[0;33m'Observe: TODO: Launch the observability dashboard$'\\033[0m'</t>
  </si>
  <si>
    <t>echo $'\\033[0;32m''Angular Version:'$'\\033[0m' ; ng version</t>
  </si>
  <si>
    <t>echo -n $'\\033[0;32m''Node: '$'\\033[0m' ; node -v</t>
  </si>
  <si>
    <t>echo -n $'\\033[0;32m''NPM Verbose:'$'\\033[0m' ; npm version</t>
  </si>
  <si>
    <t>echo -n $'\\033[0;32m''Git: '$'\\033[0m' ; git --version</t>
  </si>
  <si>
    <t>echo -n $'\\033[0;32m''NVM: '$'\\033[0m' ; nvm v</t>
  </si>
  <si>
    <t>echo -n $'\\033[0;32m''NPM: '$'\\033[0m' ; npm -v</t>
  </si>
  <si>
    <t>echo $'\\033[0;32m''OS Version:'$'\\033[0m' ; cat /etc/os-release 2&gt;/dev/null ; lsb_release -a 2&gt;/dev/null ; hostnamectl 2&gt;/dev/null ; uname -r 2&gt;/dev/null ; systeminfo | grep \"OS Name\" 2&gt;/dev/null ; systeminfo | grep \"OS Version\" 2&gt;/dev/null</t>
  </si>
  <si>
    <t>cp -r src/favicon dist/favicon/</t>
  </si>
  <si>
    <t>if [ ! \"$CI\" ] ; then npm-run-all heroku-config | grep -v _TOKEN ; fi</t>
  </si>
  <si>
    <t>Heroku</t>
  </si>
  <si>
    <t>Travis</t>
  </si>
  <si>
    <t>Appveyor</t>
  </si>
  <si>
    <t>local</t>
  </si>
  <si>
    <t>Codecov</t>
  </si>
  <si>
    <t>Coveralls</t>
  </si>
  <si>
    <t>Lighthouse</t>
  </si>
  <si>
    <t>Snyk</t>
  </si>
  <si>
    <t>GitHub</t>
  </si>
  <si>
    <t>NPM</t>
  </si>
  <si>
    <t>CI:</t>
  </si>
  <si>
    <t>GitHub.io</t>
  </si>
  <si>
    <t>DockerHub</t>
  </si>
  <si>
    <t>stackshare.io</t>
  </si>
  <si>
    <t>shields.io</t>
  </si>
  <si>
    <t>fury.io</t>
  </si>
  <si>
    <t>s3.amazonaws.com</t>
  </si>
  <si>
    <t>david-dm.org</t>
  </si>
  <si>
    <t>Codacy</t>
  </si>
  <si>
    <t>plot.ly</t>
  </si>
  <si>
    <t>Prometheus</t>
  </si>
  <si>
    <t>Graphana</t>
  </si>
  <si>
    <t>papertrailapp.com</t>
  </si>
  <si>
    <t>newrelic.com</t>
  </si>
  <si>
    <t>npm run semantic-release</t>
  </si>
  <si>
    <t>npx semantic-release</t>
  </si>
  <si>
    <t>npx semantic-release --no-ci</t>
  </si>
  <si>
    <t>semantic-release-no-ci</t>
  </si>
  <si>
    <t>semantic-release</t>
  </si>
  <si>
    <t>dockerize-auth</t>
  </si>
  <si>
    <t>echo \\\"$&lt;%= utils.uppersnakecase(name) %&gt;_DOCKER_TOKEN\\\" | docker login -u \\\"$&lt;%= utils.uppersnakecase(name) %&gt;_DOCKER_USERNAME\\\" --password-stdin</t>
  </si>
  <si>
    <t>serve</t>
  </si>
  <si>
    <t>node server.js</t>
  </si>
  <si>
    <t>if [ -f \\\"server.js\\\" ] ; then node server.js ; else ng serve ; fi</t>
  </si>
  <si>
    <t>if [ -f \\\"server.js\\\" ] ; then node server.js -o http://localhost:5000 ; else ng serve --open=true ; fi</t>
  </si>
  <si>
    <t>echo $'\\033[0;32m'Plan: Starting a full-featured DevSecOps CI/CD pipeline SD process:…$'\\033[0m'</t>
  </si>
  <si>
    <t>Text</t>
  </si>
  <si>
    <t>Image</t>
  </si>
  <si>
    <t>Link</t>
  </si>
  <si>
    <t>Group</t>
  </si>
  <si>
    <t>Name</t>
  </si>
  <si>
    <t>Deploy</t>
  </si>
  <si>
    <t>Run</t>
  </si>
  <si>
    <t>Monitor</t>
  </si>
  <si>
    <t>Hint</t>
  </si>
  <si>
    <t>informational</t>
  </si>
  <si>
    <t>%E2%9C%94</t>
  </si>
  <si>
    <t>Description</t>
  </si>
  <si>
    <t>Title</t>
  </si>
  <si>
    <t>Color type</t>
  </si>
  <si>
    <t>Dev</t>
  </si>
  <si>
    <t>Ops</t>
  </si>
  <si>
    <t>Image Prefix</t>
  </si>
  <si>
    <t>Image Icon</t>
  </si>
  <si>
    <t>Image Suffix</t>
  </si>
  <si>
    <t>Image Calculated</t>
  </si>
  <si>
    <t>Link Project</t>
  </si>
  <si>
    <t>Link Site</t>
  </si>
  <si>
    <t>Image Own</t>
  </si>
  <si>
    <t>Badge</t>
  </si>
  <si>
    <t>site</t>
  </si>
  <si>
    <t>Data lake</t>
  </si>
  <si>
    <t>Plotly</t>
  </si>
  <si>
    <t>Chart.js</t>
  </si>
  <si>
    <t>Docker Hub</t>
  </si>
  <si>
    <t>Papertrail</t>
  </si>
  <si>
    <t>New Relic</t>
  </si>
  <si>
    <t>Local</t>
  </si>
  <si>
    <t>Travis CI</t>
  </si>
  <si>
    <t>David-dm</t>
  </si>
  <si>
    <t>account</t>
  </si>
  <si>
    <t>%E2%8C%82</t>
  </si>
  <si>
    <t>1080C0</t>
  </si>
  <si>
    <t>47b2f0</t>
  </si>
  <si>
    <t>a5daf8</t>
  </si>
  <si>
    <t>https://eu-west-1.console.aws.amazon.com/console/home?region=eu-west-1</t>
  </si>
  <si>
    <t>https://s3.console.aws.amazon.com/s3/buckets/cv-generator-life-log/deploy/public/?region=eu-west-1&amp;tab=overview</t>
  </si>
  <si>
    <t>https://aws.amazon.com/s3/</t>
  </si>
  <si>
    <t>https://app.snyk.io/org/yrkki/project/fa16a2a4-b6e4-4261-9c6e-b02397763950</t>
  </si>
  <si>
    <t>https://app.snyk.io/org/yrkki/</t>
  </si>
  <si>
    <t>https://snyk.io/</t>
  </si>
  <si>
    <t>Dropbox</t>
  </si>
  <si>
    <t>https://www.dropbox.com/home/Career/CVs/CV%20Generator</t>
  </si>
  <si>
    <t>https://www.dropbox.com/account</t>
  </si>
  <si>
    <t>https://www.dropbox.com/</t>
  </si>
  <si>
    <t>https://github.com/Yrkki</t>
  </si>
  <si>
    <t>https://github.com/</t>
  </si>
  <si>
    <t>https://github.com/Yrkki/cv-generator-fe</t>
  </si>
  <si>
    <t>https://yrkki.github.io/</t>
  </si>
  <si>
    <t>https://yrkki.github.io/cv-generator-fe/</t>
  </si>
  <si>
    <t>https://pages.github.com/</t>
  </si>
  <si>
    <t>https://travis-ci.community/u/jorich/summary</t>
  </si>
  <si>
    <t>https://travis-ci.org/</t>
  </si>
  <si>
    <t>https://travis-ci.org/github/Yrkki/cv-generator-fe</t>
  </si>
  <si>
    <t>https://codecov.io/</t>
  </si>
  <si>
    <t>https://codecov.io/gh/Yrkki/cv-generator-fe</t>
  </si>
  <si>
    <t>https://codecov.io/gh/Yrkki</t>
  </si>
  <si>
    <t>https://coveralls.io/</t>
  </si>
  <si>
    <t>https://coveralls.io/github/Yrkki/cv-generator-fe</t>
  </si>
  <si>
    <t>https://coveralls.io/account</t>
  </si>
  <si>
    <t>https://my.papertrailapp.com/systems/cv-generator-life-map/events</t>
  </si>
  <si>
    <t>https://papertrailapp.com/dashboard</t>
  </si>
  <si>
    <t>https://papertrailapp.com/</t>
  </si>
  <si>
    <t>https://grafana.com/orgs/yrkki</t>
  </si>
  <si>
    <t>https://yrkki.grafana.net/</t>
  </si>
  <si>
    <t>https://grafana.com/</t>
  </si>
  <si>
    <t>https://prometheus.io/</t>
  </si>
  <si>
    <t>https://rpm.eu.newrelic.com/accounts/2742371/applications/40288749</t>
  </si>
  <si>
    <t>https://rpm.eu.newrelic.com/accounts/2742371/applications</t>
  </si>
  <si>
    <t>https://one.eu.newrelic.com/</t>
  </si>
  <si>
    <t>https://app.codacy.com/app</t>
  </si>
  <si>
    <t>https://app.codacy.com/manual/Yrkki/cv-generator-fe/dashboard?bid=18790902&amp;dashboardType=Days7</t>
  </si>
  <si>
    <t>https://app.codacy.com/account/profile</t>
  </si>
  <si>
    <t>https://stackshare.io/Yrkki/cv-generator</t>
  </si>
  <si>
    <t>https://stackshare.io/Yrkki</t>
  </si>
  <si>
    <t>https://stackshare.io/</t>
  </si>
  <si>
    <t>https://gemfury.com/</t>
  </si>
  <si>
    <t>https://manage.fury.io/dashboard/jorich/</t>
  </si>
  <si>
    <t>https://shields.io/</t>
  </si>
  <si>
    <t>https://www.npmjs.com/</t>
  </si>
  <si>
    <t>https://www.npmjs.com/~jorich</t>
  </si>
  <si>
    <t>https://hub.docker.com/</t>
  </si>
  <si>
    <t>https://hub.docker.com/repository/docker/jorich/cv-generator-fe</t>
  </si>
  <si>
    <t>https://hub.docker.com/u/jorich</t>
  </si>
  <si>
    <t>https://circleci.com/</t>
  </si>
  <si>
    <t>CircleCI</t>
  </si>
  <si>
    <t>https://app.circleci.com/pipelines/github/Yrkki/cv-generator-fe</t>
  </si>
  <si>
    <t>https://app.circleci.com/pipelines/github/Yrkki</t>
  </si>
  <si>
    <t>Lighthouse CI</t>
  </si>
  <si>
    <t>https://github.com/GoogleChrome/lighthouse-ci</t>
  </si>
  <si>
    <t>Google Analytics</t>
  </si>
  <si>
    <t>https://analytics.google.com/analytics/web/</t>
  </si>
  <si>
    <t>https://analytics.google.com/analytics/web/#/report-home/a121192864w179051236p177453797</t>
  </si>
  <si>
    <t>https://analytics.google.com/analytics/web/#/usersettings</t>
  </si>
  <si>
    <t>https://dashboard.heroku.com/apps</t>
  </si>
  <si>
    <t>http://heroku.com</t>
  </si>
  <si>
    <t>https://dashboard.heroku.com/apps/cv-generator-fe</t>
  </si>
  <si>
    <t>https://ci.appveyor.com/project/Yrkki/cv-generator-fe</t>
  </si>
  <si>
    <t>https://ci.appveyor.com/projects</t>
  </si>
  <si>
    <t>https://www.appveyor.com/</t>
  </si>
  <si>
    <t>https://david-dm.org/Yrkki/cv-generator-fe</t>
  </si>
  <si>
    <t>https://david-dm.org/</t>
  </si>
  <si>
    <t>https://plotly.com/</t>
  </si>
  <si>
    <t>https://www.chartjs.org/</t>
  </si>
  <si>
    <t>http://marinov.ml/</t>
  </si>
  <si>
    <t>http://cvgenerator.ml/</t>
  </si>
  <si>
    <t>https://my.freenom.com/clientarea.php?action=domains</t>
  </si>
  <si>
    <t>Freenom</t>
  </si>
  <si>
    <t>https://www.freenom.com/en/index.html?lang=en</t>
  </si>
  <si>
    <t>https://my.freenom.com/clientarea.php?action=domaindetails&amp;id=1095750537</t>
  </si>
  <si>
    <t>Terraform</t>
  </si>
  <si>
    <t>https://www.terraform.io/</t>
  </si>
  <si>
    <t>https://app.terraform.io/app</t>
  </si>
  <si>
    <t>Link Account</t>
  </si>
  <si>
    <t>https://simpleicons.org/</t>
  </si>
  <si>
    <t>Simple Icons</t>
  </si>
  <si>
    <t>Logo</t>
  </si>
  <si>
    <t>Logo Color</t>
  </si>
  <si>
    <t>Simple icons</t>
  </si>
  <si>
    <t>json</t>
  </si>
  <si>
    <t>powerbi</t>
  </si>
  <si>
    <t>dependabot</t>
  </si>
  <si>
    <t>docker</t>
  </si>
  <si>
    <t>github</t>
  </si>
  <si>
    <t>logstash</t>
  </si>
  <si>
    <t>Grafana</t>
  </si>
  <si>
    <t>openbadges</t>
  </si>
  <si>
    <t>stackshare</t>
  </si>
  <si>
    <t>amazon</t>
  </si>
  <si>
    <t>npm audit fix &amp;&amp; ngcc</t>
  </si>
  <si>
    <t>echo $'\\033[0;32m'Build: Install: Installed and fixed all dependencies.$'\\033[0m'</t>
  </si>
  <si>
    <t>echo $'\\033[0;32m'Build: Built everything.$'\\033[0m'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</si>
</sst>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on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"/>
      <sheetName val="Contribution"/>
      <sheetName val="Select"/>
      <sheetName val="List"/>
      <sheetName val="Gantt"/>
      <sheetName val="Roles taken"/>
      <sheetName val="Project prevalence by role"/>
      <sheetName val="Source paste"/>
      <sheetName val="Item captions"/>
      <sheetName val="Value Proposition"/>
      <sheetName val="References"/>
      <sheetName val="Languages"/>
      <sheetName val="Web"/>
      <sheetName val="Color"/>
      <sheetName val="Personal Info"/>
      <sheetName val="Experience"/>
      <sheetName val="Education"/>
      <sheetName val="Education Documents"/>
      <sheetName val="Accomplishments"/>
      <sheetName val="Publications"/>
      <sheetName val="Accomplishments summary"/>
      <sheetName val="General timeline"/>
      <sheetName val="Countries"/>
      <sheetName val="LifeSpan"/>
      <sheetName val="Architecture"/>
      <sheetName val="Vectorizer"/>
      <sheetName val="Rasterizer"/>
      <sheetName val="Date calculator"/>
      <sheetName val="Thumbnails"/>
      <sheetName val="Overview"/>
      <sheetName val="Webpage"/>
      <sheetName val="Jobs"/>
      <sheetName val="Age ranges"/>
      <sheetName val="Methodologies"/>
      <sheetName val="Card Skills"/>
      <sheetName val="Search filters"/>
      <sheetName val="Skills"/>
      <sheetName val="Salary"/>
      <sheetName val="CV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 Marinov" refreshedDate="44014.699766435187" createdVersion="6" refreshedVersion="6" minRefreshableVersion="3" recordCount="14" xr:uid="{54C4382F-DF2F-4C90-91DD-D3912C788269}">
  <cacheSource type="worksheet">
    <worksheetSource ref="B4:B18" sheet="Classes"/>
  </cacheSource>
  <cacheFields count="1">
    <cacheField name="cv" numFmtId="0">
      <sharedItems count="6">
        <s v="cv"/>
        <s v="entities"/>
        <s v="gantt-chart-entry"/>
        <s v="general-timeline-entry"/>
        <s v="project"/>
        <s v="u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3"/>
  </r>
  <r>
    <x v="4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1DFB9-DFE6-419A-B4E4-7A9E5298D79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:B27" firstHeaderRow="1" firstDataRow="1" firstDataCol="1"/>
  <pivotFields count="1"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apertrailapp.com/dashboard" TargetMode="External"/><Relationship Id="rId21" Type="http://schemas.openxmlformats.org/officeDocument/2006/relationships/hyperlink" Target="https://codecov.io/gh/Yrkki" TargetMode="External"/><Relationship Id="rId42" Type="http://schemas.openxmlformats.org/officeDocument/2006/relationships/hyperlink" Target="https://gemfury.com/" TargetMode="External"/><Relationship Id="rId47" Type="http://schemas.openxmlformats.org/officeDocument/2006/relationships/hyperlink" Target="https://hub.docker.com/repository/docker/jorich/cv-generator-fe" TargetMode="External"/><Relationship Id="rId63" Type="http://schemas.openxmlformats.org/officeDocument/2006/relationships/hyperlink" Target="https://david-dm.org/" TargetMode="External"/><Relationship Id="rId68" Type="http://schemas.openxmlformats.org/officeDocument/2006/relationships/hyperlink" Target="https://my.freenom.com/clientarea.php?action=domaindetails&amp;id=1095750537" TargetMode="External"/><Relationship Id="rId2" Type="http://schemas.openxmlformats.org/officeDocument/2006/relationships/hyperlink" Target="https://s3.console.aws.amazon.com/s3/buckets/cv-generator-life-log/deploy/public/?region=eu-west-1&amp;tab=overview" TargetMode="External"/><Relationship Id="rId16" Type="http://schemas.openxmlformats.org/officeDocument/2006/relationships/hyperlink" Target="https://travis-ci.community/u/jorich/summary" TargetMode="External"/><Relationship Id="rId29" Type="http://schemas.openxmlformats.org/officeDocument/2006/relationships/hyperlink" Target="https://yrkki.grafana.net/" TargetMode="External"/><Relationship Id="rId11" Type="http://schemas.openxmlformats.org/officeDocument/2006/relationships/hyperlink" Target="https://github.com/Yrkki" TargetMode="External"/><Relationship Id="rId24" Type="http://schemas.openxmlformats.org/officeDocument/2006/relationships/hyperlink" Target="https://coveralls.io/account" TargetMode="External"/><Relationship Id="rId32" Type="http://schemas.openxmlformats.org/officeDocument/2006/relationships/hyperlink" Target="https://rpm.eu.newrelic.com/accounts/2742371/applications/40288749" TargetMode="External"/><Relationship Id="rId37" Type="http://schemas.openxmlformats.org/officeDocument/2006/relationships/hyperlink" Target="https://app.codacy.com/account/profile" TargetMode="External"/><Relationship Id="rId40" Type="http://schemas.openxmlformats.org/officeDocument/2006/relationships/hyperlink" Target="https://stackshare.io/" TargetMode="External"/><Relationship Id="rId45" Type="http://schemas.openxmlformats.org/officeDocument/2006/relationships/hyperlink" Target="https://www.npmjs.com/~jorich" TargetMode="External"/><Relationship Id="rId53" Type="http://schemas.openxmlformats.org/officeDocument/2006/relationships/hyperlink" Target="https://analytics.google.com/analytics/web/" TargetMode="External"/><Relationship Id="rId58" Type="http://schemas.openxmlformats.org/officeDocument/2006/relationships/hyperlink" Target="https://dashboard.heroku.com/apps/cv-generator-fe" TargetMode="External"/><Relationship Id="rId66" Type="http://schemas.openxmlformats.org/officeDocument/2006/relationships/hyperlink" Target="http://cvgenerator.ml/" TargetMode="External"/><Relationship Id="rId74" Type="http://schemas.openxmlformats.org/officeDocument/2006/relationships/hyperlink" Target="https://simpleicons.org/" TargetMode="External"/><Relationship Id="rId5" Type="http://schemas.openxmlformats.org/officeDocument/2006/relationships/hyperlink" Target="https://app.snyk.io/org/yrkki/project/fa16a2a4-b6e4-4261-9c6e-b02397763950" TargetMode="External"/><Relationship Id="rId61" Type="http://schemas.openxmlformats.org/officeDocument/2006/relationships/hyperlink" Target="https://www.appveyor.com/" TargetMode="External"/><Relationship Id="rId19" Type="http://schemas.openxmlformats.org/officeDocument/2006/relationships/hyperlink" Target="https://codecov.io/" TargetMode="External"/><Relationship Id="rId14" Type="http://schemas.openxmlformats.org/officeDocument/2006/relationships/hyperlink" Target="https://yrkki.github.io/cv-generator-fe/" TargetMode="External"/><Relationship Id="rId22" Type="http://schemas.openxmlformats.org/officeDocument/2006/relationships/hyperlink" Target="https://coveralls.io/github/Yrkki/cv-generator-fe" TargetMode="External"/><Relationship Id="rId27" Type="http://schemas.openxmlformats.org/officeDocument/2006/relationships/hyperlink" Target="https://papertrailapp.com/" TargetMode="External"/><Relationship Id="rId30" Type="http://schemas.openxmlformats.org/officeDocument/2006/relationships/hyperlink" Target="https://grafana.com/" TargetMode="External"/><Relationship Id="rId35" Type="http://schemas.openxmlformats.org/officeDocument/2006/relationships/hyperlink" Target="https://app.codacy.com/app" TargetMode="External"/><Relationship Id="rId43" Type="http://schemas.openxmlformats.org/officeDocument/2006/relationships/hyperlink" Target="https://shields.io/" TargetMode="External"/><Relationship Id="rId48" Type="http://schemas.openxmlformats.org/officeDocument/2006/relationships/hyperlink" Target="https://hub.docker.com/u/jorich" TargetMode="External"/><Relationship Id="rId56" Type="http://schemas.openxmlformats.org/officeDocument/2006/relationships/hyperlink" Target="https://dashboard.heroku.com/apps" TargetMode="External"/><Relationship Id="rId64" Type="http://schemas.openxmlformats.org/officeDocument/2006/relationships/hyperlink" Target="https://plotly.com/" TargetMode="External"/><Relationship Id="rId69" Type="http://schemas.openxmlformats.org/officeDocument/2006/relationships/hyperlink" Target="https://www.freenom.com/en/index.html?lang=en" TargetMode="External"/><Relationship Id="rId8" Type="http://schemas.openxmlformats.org/officeDocument/2006/relationships/hyperlink" Target="https://www.dropbox.com/account" TargetMode="External"/><Relationship Id="rId51" Type="http://schemas.openxmlformats.org/officeDocument/2006/relationships/hyperlink" Target="https://app.circleci.com/pipelines/github/Yrkki/cv-generator-fe" TargetMode="External"/><Relationship Id="rId72" Type="http://schemas.openxmlformats.org/officeDocument/2006/relationships/hyperlink" Target="https://www.terraform.io/" TargetMode="External"/><Relationship Id="rId3" Type="http://schemas.openxmlformats.org/officeDocument/2006/relationships/hyperlink" Target="https://aws.amazon.com/s3/" TargetMode="External"/><Relationship Id="rId12" Type="http://schemas.openxmlformats.org/officeDocument/2006/relationships/hyperlink" Target="https://github.com/Yrkki/cv-generator-fe" TargetMode="External"/><Relationship Id="rId17" Type="http://schemas.openxmlformats.org/officeDocument/2006/relationships/hyperlink" Target="https://travis-ci.org/" TargetMode="External"/><Relationship Id="rId25" Type="http://schemas.openxmlformats.org/officeDocument/2006/relationships/hyperlink" Target="https://my.papertrailapp.com/systems/cv-generator-life-map/events" TargetMode="External"/><Relationship Id="rId33" Type="http://schemas.openxmlformats.org/officeDocument/2006/relationships/hyperlink" Target="https://rpm.eu.newrelic.com/accounts/2742371/applications" TargetMode="External"/><Relationship Id="rId38" Type="http://schemas.openxmlformats.org/officeDocument/2006/relationships/hyperlink" Target="https://stackshare.io/Yrkki/cv-generator" TargetMode="External"/><Relationship Id="rId46" Type="http://schemas.openxmlformats.org/officeDocument/2006/relationships/hyperlink" Target="https://hub.docker.com/" TargetMode="External"/><Relationship Id="rId59" Type="http://schemas.openxmlformats.org/officeDocument/2006/relationships/hyperlink" Target="https://ci.appveyor.com/project/Yrkki/cv-generator-fe" TargetMode="External"/><Relationship Id="rId67" Type="http://schemas.openxmlformats.org/officeDocument/2006/relationships/hyperlink" Target="https://my.freenom.com/clientarea.php?action=domains" TargetMode="External"/><Relationship Id="rId20" Type="http://schemas.openxmlformats.org/officeDocument/2006/relationships/hyperlink" Target="https://codecov.io/gh/Yrkki/cv-generator-fe" TargetMode="External"/><Relationship Id="rId41" Type="http://schemas.openxmlformats.org/officeDocument/2006/relationships/hyperlink" Target="https://manage.fury.io/dashboard/jorich/" TargetMode="External"/><Relationship Id="rId54" Type="http://schemas.openxmlformats.org/officeDocument/2006/relationships/hyperlink" Target="https://analytics.google.com/analytics/web/" TargetMode="External"/><Relationship Id="rId62" Type="http://schemas.openxmlformats.org/officeDocument/2006/relationships/hyperlink" Target="https://david-dm.org/Yrkki/cv-generator-fe" TargetMode="External"/><Relationship Id="rId70" Type="http://schemas.openxmlformats.org/officeDocument/2006/relationships/hyperlink" Target="http://marinov.ml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eu-west-1.console.aws.amazon.com/console/home?region=eu-west-1" TargetMode="External"/><Relationship Id="rId6" Type="http://schemas.openxmlformats.org/officeDocument/2006/relationships/hyperlink" Target="https://snyk.io/" TargetMode="External"/><Relationship Id="rId15" Type="http://schemas.openxmlformats.org/officeDocument/2006/relationships/hyperlink" Target="https://pages.github.com/" TargetMode="External"/><Relationship Id="rId23" Type="http://schemas.openxmlformats.org/officeDocument/2006/relationships/hyperlink" Target="https://coveralls.io/" TargetMode="External"/><Relationship Id="rId28" Type="http://schemas.openxmlformats.org/officeDocument/2006/relationships/hyperlink" Target="https://grafana.com/orgs/yrkki" TargetMode="External"/><Relationship Id="rId36" Type="http://schemas.openxmlformats.org/officeDocument/2006/relationships/hyperlink" Target="https://app.codacy.com/manual/Yrkki/cv-generator-fe/dashboard?bid=18790902&amp;dashboardType=Days7" TargetMode="External"/><Relationship Id="rId49" Type="http://schemas.openxmlformats.org/officeDocument/2006/relationships/hyperlink" Target="https://circleci.com/" TargetMode="External"/><Relationship Id="rId57" Type="http://schemas.openxmlformats.org/officeDocument/2006/relationships/hyperlink" Target="http://heroku.com/" TargetMode="External"/><Relationship Id="rId10" Type="http://schemas.openxmlformats.org/officeDocument/2006/relationships/hyperlink" Target="https://github.com/" TargetMode="External"/><Relationship Id="rId31" Type="http://schemas.openxmlformats.org/officeDocument/2006/relationships/hyperlink" Target="https://prometheus.io/" TargetMode="External"/><Relationship Id="rId44" Type="http://schemas.openxmlformats.org/officeDocument/2006/relationships/hyperlink" Target="https://www.npmjs.com/" TargetMode="External"/><Relationship Id="rId52" Type="http://schemas.openxmlformats.org/officeDocument/2006/relationships/hyperlink" Target="https://github.com/GoogleChrome/lighthouse-ci" TargetMode="External"/><Relationship Id="rId60" Type="http://schemas.openxmlformats.org/officeDocument/2006/relationships/hyperlink" Target="https://ci.appveyor.com/projects" TargetMode="External"/><Relationship Id="rId65" Type="http://schemas.openxmlformats.org/officeDocument/2006/relationships/hyperlink" Target="https://www.chartjs.org/" TargetMode="External"/><Relationship Id="rId73" Type="http://schemas.openxmlformats.org/officeDocument/2006/relationships/hyperlink" Target="https://app.terraform.io/app" TargetMode="External"/><Relationship Id="rId4" Type="http://schemas.openxmlformats.org/officeDocument/2006/relationships/hyperlink" Target="https://app.snyk.io/org/yrkki/" TargetMode="External"/><Relationship Id="rId9" Type="http://schemas.openxmlformats.org/officeDocument/2006/relationships/hyperlink" Target="https://www.dropbox.com/" TargetMode="External"/><Relationship Id="rId13" Type="http://schemas.openxmlformats.org/officeDocument/2006/relationships/hyperlink" Target="https://yrkki.github.io/" TargetMode="External"/><Relationship Id="rId18" Type="http://schemas.openxmlformats.org/officeDocument/2006/relationships/hyperlink" Target="https://travis-ci.org/github/Yrkki/cv-generator-fe" TargetMode="External"/><Relationship Id="rId39" Type="http://schemas.openxmlformats.org/officeDocument/2006/relationships/hyperlink" Target="https://stackshare.io/Yrkki" TargetMode="External"/><Relationship Id="rId34" Type="http://schemas.openxmlformats.org/officeDocument/2006/relationships/hyperlink" Target="https://one.eu.newrelic.com/" TargetMode="External"/><Relationship Id="rId50" Type="http://schemas.openxmlformats.org/officeDocument/2006/relationships/hyperlink" Target="https://app.circleci.com/pipelines/github/Yrkki" TargetMode="External"/><Relationship Id="rId55" Type="http://schemas.openxmlformats.org/officeDocument/2006/relationships/hyperlink" Target="https://analytics.google.com/analytics/web/" TargetMode="External"/><Relationship Id="rId7" Type="http://schemas.openxmlformats.org/officeDocument/2006/relationships/hyperlink" Target="https://www.dropbox.com/home/Career/CVs/CV%20Generator" TargetMode="External"/><Relationship Id="rId71" Type="http://schemas.openxmlformats.org/officeDocument/2006/relationships/hyperlink" Target="http://marinov.m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AU212"/>
  <sheetViews>
    <sheetView tabSelected="1" zoomScale="85" zoomScaleNormal="85" workbookViewId="0">
      <pane xSplit="9" ySplit="11" topLeftCell="J12" activePane="bottomRight" state="frozen"/>
      <selection pane="topRight" activeCell="J1" sqref="J1"/>
      <selection pane="bottomLeft" activeCell="A11" sqref="A11"/>
      <selection pane="bottomRight" activeCell="J12" sqref="J12"/>
    </sheetView>
  </sheetViews>
  <sheetFormatPr defaultRowHeight="15" x14ac:dyDescent="0.25"/>
  <cols>
    <col min="1" max="1" width="9.140625" customWidth="1"/>
    <col min="2" max="2" width="4.42578125" customWidth="1"/>
    <col min="3" max="3" width="8.28515625" customWidth="1"/>
    <col min="4" max="8" width="9.28515625" customWidth="1"/>
    <col min="9" max="9" width="38.85546875" style="1" bestFit="1" customWidth="1"/>
    <col min="10" max="10" width="76.42578125" customWidth="1"/>
    <col min="11" max="11" width="108.140625" customWidth="1"/>
    <col min="12" max="12" width="14.5703125" customWidth="1"/>
    <col min="13" max="13" width="11.7109375" bestFit="1" customWidth="1"/>
    <col min="14" max="14" width="11.7109375" customWidth="1"/>
    <col min="15" max="15" width="24.28515625" bestFit="1" customWidth="1"/>
    <col min="16" max="16" width="13.28515625" customWidth="1"/>
    <col min="17" max="20" width="37.42578125" customWidth="1"/>
    <col min="21" max="21" width="12.28515625" bestFit="1" customWidth="1"/>
    <col min="22" max="22" width="10.28515625" bestFit="1" customWidth="1"/>
    <col min="23" max="24" width="12.28515625" bestFit="1" customWidth="1"/>
    <col min="25" max="40" width="9.7109375" customWidth="1"/>
    <col min="45" max="47" width="9.7109375" customWidth="1"/>
  </cols>
  <sheetData>
    <row r="1" spans="1:47" x14ac:dyDescent="0.25">
      <c r="I1" s="1" t="s">
        <v>13</v>
      </c>
      <c r="Q1" t="s">
        <v>19</v>
      </c>
      <c r="W1" t="s">
        <v>422</v>
      </c>
      <c r="Y1">
        <f t="shared" ref="Y1:AU1" si="0">X1+1</f>
        <v>1</v>
      </c>
      <c r="Z1">
        <f t="shared" si="0"/>
        <v>2</v>
      </c>
      <c r="AA1">
        <f t="shared" si="0"/>
        <v>3</v>
      </c>
      <c r="AB1">
        <f t="shared" si="0"/>
        <v>4</v>
      </c>
      <c r="AC1">
        <f t="shared" si="0"/>
        <v>5</v>
      </c>
      <c r="AD1">
        <f t="shared" si="0"/>
        <v>6</v>
      </c>
      <c r="AE1">
        <f t="shared" si="0"/>
        <v>7</v>
      </c>
      <c r="AF1">
        <f t="shared" si="0"/>
        <v>8</v>
      </c>
      <c r="AG1">
        <f t="shared" si="0"/>
        <v>9</v>
      </c>
      <c r="AH1">
        <f t="shared" ref="AH1" si="1">AG1+1</f>
        <v>10</v>
      </c>
      <c r="AI1">
        <f t="shared" si="0"/>
        <v>11</v>
      </c>
      <c r="AJ1">
        <f t="shared" si="0"/>
        <v>12</v>
      </c>
      <c r="AK1">
        <f t="shared" si="0"/>
        <v>13</v>
      </c>
      <c r="AL1">
        <f t="shared" si="0"/>
        <v>14</v>
      </c>
      <c r="AM1">
        <f t="shared" si="0"/>
        <v>15</v>
      </c>
      <c r="AN1">
        <f t="shared" si="0"/>
        <v>16</v>
      </c>
      <c r="AO1">
        <f t="shared" si="0"/>
        <v>17</v>
      </c>
      <c r="AP1">
        <f t="shared" si="0"/>
        <v>18</v>
      </c>
      <c r="AQ1">
        <f t="shared" si="0"/>
        <v>19</v>
      </c>
      <c r="AR1">
        <f t="shared" si="0"/>
        <v>20</v>
      </c>
      <c r="AS1">
        <f t="shared" si="0"/>
        <v>21</v>
      </c>
      <c r="AT1">
        <f t="shared" si="0"/>
        <v>22</v>
      </c>
      <c r="AU1">
        <f t="shared" si="0"/>
        <v>23</v>
      </c>
    </row>
    <row r="2" spans="1:47" s="1" customFormat="1" x14ac:dyDescent="0.25">
      <c r="A2" s="1" t="s">
        <v>85</v>
      </c>
      <c r="B2" s="1" t="s">
        <v>84</v>
      </c>
      <c r="C2" s="1" t="s">
        <v>97</v>
      </c>
      <c r="D2" s="1" t="s">
        <v>98</v>
      </c>
      <c r="E2" s="1" t="s">
        <v>57</v>
      </c>
      <c r="F2" s="1" t="s">
        <v>58</v>
      </c>
      <c r="G2" s="1" t="s">
        <v>59</v>
      </c>
      <c r="H2" s="1" t="s">
        <v>60</v>
      </c>
      <c r="I2" s="1" t="s">
        <v>14</v>
      </c>
      <c r="J2" s="1" t="s">
        <v>15</v>
      </c>
      <c r="K2" s="1" t="s">
        <v>86</v>
      </c>
      <c r="L2" s="1" t="s">
        <v>155</v>
      </c>
      <c r="M2" s="1" t="s">
        <v>104</v>
      </c>
      <c r="N2" s="1" t="s">
        <v>177</v>
      </c>
      <c r="O2" s="1" t="s">
        <v>90</v>
      </c>
      <c r="P2" s="1" t="s">
        <v>91</v>
      </c>
      <c r="Q2" s="1" t="s">
        <v>18</v>
      </c>
      <c r="R2" s="1" t="s">
        <v>20</v>
      </c>
      <c r="S2" s="1" t="s">
        <v>21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212</v>
      </c>
      <c r="Y2" s="1" t="s">
        <v>415</v>
      </c>
      <c r="Z2" s="1" t="s">
        <v>428</v>
      </c>
      <c r="AA2" s="1" t="s">
        <v>431</v>
      </c>
      <c r="AB2" s="1" t="s">
        <v>429</v>
      </c>
      <c r="AC2" s="1" t="s">
        <v>413</v>
      </c>
      <c r="AD2" s="1" t="s">
        <v>414</v>
      </c>
      <c r="AE2" s="1" t="s">
        <v>412</v>
      </c>
      <c r="AF2" s="1" t="s">
        <v>419</v>
      </c>
      <c r="AG2" s="1" t="s">
        <v>416</v>
      </c>
      <c r="AH2" s="1" t="s">
        <v>417</v>
      </c>
      <c r="AI2" s="1" t="s">
        <v>418</v>
      </c>
      <c r="AJ2" s="1" t="s">
        <v>430</v>
      </c>
      <c r="AK2" s="1" t="s">
        <v>424</v>
      </c>
      <c r="AL2" s="1" t="s">
        <v>421</v>
      </c>
      <c r="AM2" s="1" t="s">
        <v>420</v>
      </c>
      <c r="AN2" s="1" t="s">
        <v>423</v>
      </c>
      <c r="AO2" s="1" t="s">
        <v>432</v>
      </c>
      <c r="AP2" s="1" t="s">
        <v>434</v>
      </c>
      <c r="AQ2" s="1" t="s">
        <v>433</v>
      </c>
      <c r="AR2" s="1" t="s">
        <v>435</v>
      </c>
      <c r="AS2" s="1" t="s">
        <v>426</v>
      </c>
      <c r="AT2" s="1" t="s">
        <v>427</v>
      </c>
      <c r="AU2" s="1" t="s">
        <v>425</v>
      </c>
    </row>
    <row r="3" spans="1:47" x14ac:dyDescent="0.25">
      <c r="I3" t="s">
        <v>283</v>
      </c>
      <c r="L3" s="2"/>
      <c r="M3" s="2"/>
      <c r="N3" s="2"/>
      <c r="O3" s="2" t="s">
        <v>279</v>
      </c>
      <c r="P3" s="3" t="s">
        <v>280</v>
      </c>
      <c r="Q3" s="8" t="s">
        <v>284</v>
      </c>
      <c r="R3" t="s">
        <v>284</v>
      </c>
      <c r="S3" t="s">
        <v>285</v>
      </c>
      <c r="T3" t="s">
        <v>329</v>
      </c>
      <c r="Y3" t="s">
        <v>101</v>
      </c>
      <c r="Z3" t="s">
        <v>101</v>
      </c>
      <c r="AM3" t="s">
        <v>101</v>
      </c>
      <c r="AU3" t="s">
        <v>101</v>
      </c>
    </row>
    <row r="4" spans="1:47" x14ac:dyDescent="0.25">
      <c r="I4" t="s">
        <v>293</v>
      </c>
      <c r="L4" s="2" t="s">
        <v>34</v>
      </c>
      <c r="M4" s="2"/>
      <c r="N4" s="2"/>
      <c r="O4" s="2" t="s">
        <v>181</v>
      </c>
      <c r="P4" s="2" t="s">
        <v>182</v>
      </c>
      <c r="Q4" t="str">
        <f t="shared" ref="Q4:Q11" si="2">SUBSTITUTE(SUBSTITUTE($I$3,"process",$I4),"name",Q$3)</f>
        <v>&lt;%= utils.process(name) %&gt;</v>
      </c>
      <c r="R4" t="str">
        <f t="shared" ref="R4:R10" si="3">SUBSTITUTE(SUBSTITUTE($I$3,"process",$I4),"name",R$3)</f>
        <v>&lt;%= utils.process(name) %&gt;</v>
      </c>
      <c r="Y4" t="s">
        <v>102</v>
      </c>
      <c r="AA4" t="s">
        <v>102</v>
      </c>
      <c r="AB4" t="s">
        <v>102</v>
      </c>
      <c r="AM4" t="s">
        <v>102</v>
      </c>
    </row>
    <row r="5" spans="1:47" x14ac:dyDescent="0.25">
      <c r="I5" t="s">
        <v>294</v>
      </c>
      <c r="L5" t="s">
        <v>198</v>
      </c>
      <c r="M5" s="2"/>
      <c r="N5" s="2"/>
      <c r="O5" s="2" t="s">
        <v>33</v>
      </c>
      <c r="P5" s="2" t="s">
        <v>92</v>
      </c>
      <c r="Q5" t="str">
        <f t="shared" si="2"/>
        <v>&lt;%= utils.dasherize(name) %&gt;</v>
      </c>
      <c r="R5" t="str">
        <f t="shared" si="3"/>
        <v>&lt;%= utils.dasherize(name) %&gt;</v>
      </c>
      <c r="S5" t="s">
        <v>282</v>
      </c>
      <c r="T5" t="s">
        <v>329</v>
      </c>
      <c r="Y5" t="s">
        <v>103</v>
      </c>
      <c r="AB5" t="s">
        <v>103</v>
      </c>
      <c r="AC5" t="s">
        <v>103</v>
      </c>
      <c r="AD5" t="s">
        <v>103</v>
      </c>
      <c r="AE5" t="s">
        <v>103</v>
      </c>
    </row>
    <row r="6" spans="1:47" x14ac:dyDescent="0.25">
      <c r="I6" t="s">
        <v>296</v>
      </c>
      <c r="L6" s="2" t="s">
        <v>199</v>
      </c>
      <c r="M6" s="2"/>
      <c r="N6" s="2"/>
      <c r="O6" s="2" t="s">
        <v>62</v>
      </c>
      <c r="P6" s="2"/>
      <c r="Q6" t="str">
        <f t="shared" si="2"/>
        <v>&lt;%= utils.classify(name) %&gt;</v>
      </c>
      <c r="R6" t="str">
        <f t="shared" si="3"/>
        <v>&lt;%= utils.classify(name) %&gt;</v>
      </c>
      <c r="S6" t="s">
        <v>297</v>
      </c>
      <c r="T6" t="s">
        <v>330</v>
      </c>
      <c r="Y6" t="s">
        <v>99</v>
      </c>
      <c r="AC6" t="s">
        <v>99</v>
      </c>
      <c r="AD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M6" t="s">
        <v>99</v>
      </c>
    </row>
    <row r="7" spans="1:47" x14ac:dyDescent="0.25">
      <c r="I7" t="s">
        <v>325</v>
      </c>
      <c r="K7" t="s">
        <v>363</v>
      </c>
      <c r="L7" s="2"/>
      <c r="M7" s="2"/>
      <c r="N7" s="2"/>
      <c r="O7" s="2" t="s">
        <v>94</v>
      </c>
      <c r="P7" s="2"/>
      <c r="Q7" t="str">
        <f t="shared" si="2"/>
        <v>&lt;%= utils.join(name) %&gt;</v>
      </c>
      <c r="R7" t="str">
        <f t="shared" si="3"/>
        <v>&lt;%= utils.join(name) %&gt;</v>
      </c>
      <c r="S7" t="s">
        <v>326</v>
      </c>
      <c r="T7" t="s">
        <v>331</v>
      </c>
      <c r="Y7" t="s">
        <v>100</v>
      </c>
      <c r="Z7" t="s">
        <v>100</v>
      </c>
      <c r="AD7" t="s">
        <v>100</v>
      </c>
      <c r="AK7" t="s">
        <v>100</v>
      </c>
      <c r="AL7" t="s">
        <v>100</v>
      </c>
      <c r="AM7" t="s">
        <v>100</v>
      </c>
    </row>
    <row r="8" spans="1:47" x14ac:dyDescent="0.25">
      <c r="I8" t="s">
        <v>327</v>
      </c>
      <c r="L8" s="2"/>
      <c r="M8" s="2"/>
      <c r="N8" s="2"/>
      <c r="O8" s="2" t="s">
        <v>93</v>
      </c>
      <c r="P8" s="2"/>
      <c r="Q8" t="str">
        <f t="shared" si="2"/>
        <v>&lt;%= utils.spacifyPlus(name) %&gt;</v>
      </c>
      <c r="R8" t="str">
        <f t="shared" si="3"/>
        <v>&lt;%= utils.spacifyPlus(name) %&gt;</v>
      </c>
      <c r="S8" t="s">
        <v>299</v>
      </c>
      <c r="T8" t="s">
        <v>332</v>
      </c>
      <c r="Y8" t="s">
        <v>71</v>
      </c>
      <c r="AC8" t="s">
        <v>71</v>
      </c>
      <c r="AD8" t="s">
        <v>71</v>
      </c>
      <c r="AE8" t="s">
        <v>71</v>
      </c>
      <c r="AK8" t="s">
        <v>71</v>
      </c>
      <c r="AL8" t="s">
        <v>71</v>
      </c>
      <c r="AM8" t="s">
        <v>71</v>
      </c>
      <c r="AN8" t="s">
        <v>71</v>
      </c>
    </row>
    <row r="9" spans="1:47" x14ac:dyDescent="0.25">
      <c r="I9" t="s">
        <v>328</v>
      </c>
      <c r="L9" s="2"/>
      <c r="M9" s="2"/>
      <c r="N9" s="2"/>
      <c r="O9" s="2" t="s">
        <v>200</v>
      </c>
      <c r="P9" s="2" t="s">
        <v>201</v>
      </c>
      <c r="Q9" t="str">
        <f t="shared" si="2"/>
        <v>&lt;%= utils.titlecasePlus(name) %&gt;</v>
      </c>
      <c r="R9" t="str">
        <f t="shared" si="3"/>
        <v>&lt;%= utils.titlecasePlus(name) %&gt;</v>
      </c>
      <c r="S9" t="s">
        <v>302</v>
      </c>
      <c r="T9" t="s">
        <v>333</v>
      </c>
      <c r="Y9" t="s">
        <v>70</v>
      </c>
      <c r="AE9" t="s">
        <v>70</v>
      </c>
      <c r="AM9" t="s">
        <v>70</v>
      </c>
      <c r="AN9" t="s">
        <v>70</v>
      </c>
      <c r="AO9" t="s">
        <v>70</v>
      </c>
      <c r="AP9" t="s">
        <v>70</v>
      </c>
    </row>
    <row r="10" spans="1:47" x14ac:dyDescent="0.25">
      <c r="I10" t="s">
        <v>324</v>
      </c>
      <c r="L10" s="2"/>
      <c r="M10" s="2"/>
      <c r="N10" s="2"/>
      <c r="O10" s="2"/>
      <c r="P10" s="2"/>
      <c r="Q10" t="str">
        <f t="shared" si="2"/>
        <v>&lt;%= utils.uppersnakecase(name) %&gt;</v>
      </c>
      <c r="R10" t="str">
        <f t="shared" si="3"/>
        <v>&lt;%= utils.uppersnakecase(name) %&gt;</v>
      </c>
      <c r="S10" t="s">
        <v>323</v>
      </c>
      <c r="T10" t="s">
        <v>334</v>
      </c>
      <c r="Y10" t="s">
        <v>83</v>
      </c>
      <c r="AC10" t="s">
        <v>83</v>
      </c>
      <c r="AD10" t="s">
        <v>83</v>
      </c>
      <c r="AE10" t="s">
        <v>83</v>
      </c>
      <c r="AM10" t="s">
        <v>83</v>
      </c>
      <c r="AQ10" t="s">
        <v>83</v>
      </c>
      <c r="AR10" t="s">
        <v>83</v>
      </c>
      <c r="AS10" t="s">
        <v>83</v>
      </c>
      <c r="AT10" t="s">
        <v>83</v>
      </c>
      <c r="AU10" t="s">
        <v>83</v>
      </c>
    </row>
    <row r="11" spans="1:47" x14ac:dyDescent="0.25">
      <c r="I11" t="s">
        <v>360</v>
      </c>
      <c r="L11" s="2"/>
      <c r="M11" s="2"/>
      <c r="N11" s="2"/>
      <c r="O11" s="2"/>
      <c r="P11" s="2"/>
      <c r="Q11" t="str">
        <f t="shared" si="2"/>
        <v>&lt;%= utils.favicon(name) %&gt;</v>
      </c>
      <c r="R11" t="str">
        <f>SUBSTITUTE(SUBSTITUTE($I$3,"process",$I11),"name",R$3)</f>
        <v>&lt;%= utils.favicon(name) %&gt;</v>
      </c>
      <c r="S11" t="s">
        <v>361</v>
      </c>
    </row>
    <row r="12" spans="1:47" x14ac:dyDescent="0.25">
      <c r="C12" t="s">
        <v>87</v>
      </c>
      <c r="E12" t="s">
        <v>88</v>
      </c>
      <c r="I12" s="1" t="str">
        <f t="shared" ref="I12:I29" si="4" xml:space="preserve"> _xlfn.TEXTJOIN(":",TRUE,D12:H12)</f>
        <v>// TOOLS</v>
      </c>
      <c r="J12" t="str">
        <f t="shared" ref="J12:J45" si="5" xml:space="preserve"> IF(NOT(COUNTA(Q12:X12)),":",SUBSTITUTE(SUBSTITUTE(SUBSTITUTE(SUBSTITUTE(SUBSTITUTE(SUBSTITUTE(_xlfn.TEXTJOIN(P12,TRUE,O12,_xlfn.TEXTJOIN(P12,TRUE,Q12:X12)),"&lt;%=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:</v>
      </c>
      <c r="K12" t="str">
        <f t="shared" ref="K12:K13" si="6">IF(ISBLANK(I12),"",_xlfn.CONCAT("    """,I12,""": """,IF(LEN(J12)&lt;2,":",_xlfn.CONCAT(IF(L12,"",O$3),IF(M12,"echo ",""),IF(AND(LEN(J12)&gt;1,ISNUMBER(N12),NOT(ISBLANK(K13))),_xlfn.CONCAT(SUBSTITUTE($O$9,"*",SUBSTITUTE(I12,":","_"))),""),J12,_xlfn.CONCAT(IF(AND(LEN(J12)&gt;1,ISNUMBER(N12),NOT(ISBLANK(K13))),SUBSTITUTE($P$9,"*",SUBSTITUTE(I12,":","_")),""),IF(L12,"",P$3),""))),IF(ISBLANK(K13),"""",""",")))</f>
        <v xml:space="preserve">    "// TOOLS": ":",</v>
      </c>
      <c r="L12" s="2">
        <f t="shared" ref="L12:L42" si="7">N(COUNTIF($L$3:$L$9,I12)&gt;0)</f>
        <v>0</v>
      </c>
      <c r="M12" s="2"/>
      <c r="N12" s="2"/>
      <c r="O12" s="2"/>
      <c r="P12" s="2" t="str">
        <f t="shared" ref="P12:P58" si="8">IF(ISBLANK(O12),CONCATENATE(" ",$P$5," ")," ")</f>
        <v xml:space="preserve"> &amp;&amp; </v>
      </c>
    </row>
    <row r="13" spans="1:47" x14ac:dyDescent="0.25">
      <c r="F13" t="s">
        <v>1</v>
      </c>
      <c r="G13" t="s">
        <v>129</v>
      </c>
      <c r="I13" s="1" t="str">
        <f t="shared" ref="I13:I18" si="9" xml:space="preserve"> _xlfn.TEXTJOIN(":",TRUE,D13:H13)</f>
        <v>build:plain</v>
      </c>
      <c r="J13" t="str">
        <f t="shared" si="5"/>
        <v>npm-run-all build</v>
      </c>
      <c r="K13" t="str">
        <f t="shared" si="6"/>
        <v xml:space="preserve">    "build:plain": "bash ./launch \" npm-run-all build \"",</v>
      </c>
      <c r="L13" s="2">
        <f t="shared" si="7"/>
        <v>0</v>
      </c>
      <c r="M13" s="2"/>
      <c r="N13" s="2"/>
      <c r="O13" s="2" t="str">
        <f t="shared" ref="O13:O18" si="10">IF(ISBLANK(Q13),"",$O$7)</f>
        <v>npm-run-all</v>
      </c>
      <c r="P13" s="2" t="str">
        <f t="shared" ref="P13:P18" si="11">IF(ISBLANK(O13),CONCATENATE(" ",$P$5," ")," ")</f>
        <v xml:space="preserve"> </v>
      </c>
      <c r="Q13" t="s">
        <v>1</v>
      </c>
    </row>
    <row r="14" spans="1:47" x14ac:dyDescent="0.25">
      <c r="F14" t="s">
        <v>2</v>
      </c>
      <c r="G14" t="s">
        <v>175</v>
      </c>
      <c r="I14" s="1" t="str">
        <f t="shared" ref="I14:I15" si="12" xml:space="preserve"> _xlfn.TEXTJOIN(":",TRUE,D14:H14)</f>
        <v>test:once</v>
      </c>
      <c r="J14" t="str">
        <f t="shared" si="5"/>
        <v>npm-run-all test-once</v>
      </c>
      <c r="K14" t="str">
        <f>IF(ISBLANK(I14),"",_xlfn.CONCAT("    """,I14,""": """,IF(LEN(J14)&lt;2,":",_xlfn.CONCAT(IF(L14,"",O$3),IF(M14,"echo ",""),IF(AND(LEN(J14)&gt;1,ISNUMBER(N14),NOT(ISBLANK(K16))),_xlfn.CONCAT(SUBSTITUTE($O$9,"*",SUBSTITUTE(I14,":","_"))),""),J14,_xlfn.CONCAT(IF(AND(LEN(J14)&gt;1,ISNUMBER(N14),NOT(ISBLANK(K16))),SUBSTITUTE($P$9,"*",SUBSTITUTE(I14,":","_")),""),IF(L14,"",P$3),""))),IF(ISBLANK(K16),"""",""",")))</f>
        <v xml:space="preserve">    "test:once": "bash ./launch \" npm-run-all test-once \"",</v>
      </c>
      <c r="L14" s="2">
        <f t="shared" si="7"/>
        <v>0</v>
      </c>
      <c r="M14" s="2"/>
      <c r="N14" s="2"/>
      <c r="O14" s="2" t="str">
        <f t="shared" ref="O14:O15" si="13">IF(ISBLANK(Q14),"",$O$7)</f>
        <v>npm-run-all</v>
      </c>
      <c r="P14" s="2" t="str">
        <f t="shared" si="11"/>
        <v xml:space="preserve"> </v>
      </c>
      <c r="Q14" t="s">
        <v>40</v>
      </c>
    </row>
    <row r="15" spans="1:47" x14ac:dyDescent="0.25">
      <c r="F15" t="s">
        <v>2</v>
      </c>
      <c r="G15" t="s">
        <v>129</v>
      </c>
      <c r="I15" s="1" t="str">
        <f t="shared" si="12"/>
        <v>test:plain</v>
      </c>
      <c r="J15" t="str">
        <f t="shared" si="5"/>
        <v>npm-run-all test</v>
      </c>
      <c r="K15" t="str">
        <f t="shared" ref="K15" si="14">IF(ISBLANK(I15),"",_xlfn.CONCAT("    """,I15,""": """,IF(LEN(J15)&lt;2,":",_xlfn.CONCAT(IF(L15,"",O$3),IF(M15,"echo ",""),IF(AND(LEN(J15)&gt;1,ISNUMBER(N15),NOT(ISBLANK(K16))),_xlfn.CONCAT(SUBSTITUTE($O$9,"*",SUBSTITUTE(I15,":","_"))),""),J15,_xlfn.CONCAT(IF(AND(LEN(J15)&gt;1,ISNUMBER(N15),NOT(ISBLANK(K16))),SUBSTITUTE($P$9,"*",SUBSTITUTE(I15,":","_")),""),IF(L15,"",P$3),""))),IF(ISBLANK(K16),"""",""",")))</f>
        <v xml:space="preserve">    "test:plain": "bash ./launch \" npm-run-all test \"",</v>
      </c>
      <c r="L15" s="2">
        <f t="shared" si="7"/>
        <v>0</v>
      </c>
      <c r="M15" s="2"/>
      <c r="N15" s="2"/>
      <c r="O15" s="2" t="str">
        <f t="shared" si="13"/>
        <v>npm-run-all</v>
      </c>
      <c r="P15" s="2" t="str">
        <f t="shared" si="11"/>
        <v xml:space="preserve"> </v>
      </c>
      <c r="Q15" t="s">
        <v>2</v>
      </c>
    </row>
    <row r="16" spans="1:47" x14ac:dyDescent="0.25">
      <c r="F16" t="s">
        <v>47</v>
      </c>
      <c r="G16" t="s">
        <v>129</v>
      </c>
      <c r="I16" s="1" t="str">
        <f t="shared" si="9"/>
        <v>e2e:plain</v>
      </c>
      <c r="J16" t="str">
        <f t="shared" si="5"/>
        <v>npm-run-all e2e</v>
      </c>
      <c r="K16" t="str">
        <f>IF(ISBLANK(I16),"",_xlfn.CONCAT("    """,I16,""": """,IF(LEN(J16)&lt;2,":",_xlfn.CONCAT(IF(L16,"",O$3),IF(M16,"echo ",""),IF(AND(LEN(J16)&gt;1,ISNUMBER(N16),NOT(ISBLANK(K18))),_xlfn.CONCAT(SUBSTITUTE($O$9,"*",SUBSTITUTE(I16,":","_"))),""),J16,_xlfn.CONCAT(IF(AND(LEN(J16)&gt;1,ISNUMBER(N16),NOT(ISBLANK(K18))),SUBSTITUTE($P$9,"*",SUBSTITUTE(I16,":","_")),""),IF(L16,"",P$3),""))),IF(ISBLANK(K18),"""",""",")))</f>
        <v xml:space="preserve">    "e2e:plain": "bash ./launch \" npm-run-all e2e \"",</v>
      </c>
      <c r="L16" s="2">
        <f t="shared" si="7"/>
        <v>0</v>
      </c>
      <c r="M16" s="2"/>
      <c r="N16" s="2"/>
      <c r="O16" s="2" t="str">
        <f t="shared" si="10"/>
        <v>npm-run-all</v>
      </c>
      <c r="P16" s="2" t="str">
        <f t="shared" si="11"/>
        <v xml:space="preserve"> </v>
      </c>
      <c r="Q16" t="s">
        <v>47</v>
      </c>
    </row>
    <row r="17" spans="3:23" x14ac:dyDescent="0.25">
      <c r="F17" t="s">
        <v>0</v>
      </c>
      <c r="G17" t="s">
        <v>129</v>
      </c>
      <c r="I17" s="1" t="str">
        <f t="shared" ref="I17" si="15" xml:space="preserve"> _xlfn.TEXTJOIN(":",TRUE,D17:H17)</f>
        <v>start:plain</v>
      </c>
      <c r="J17" t="str">
        <f t="shared" si="5"/>
        <v>npm-run-all start</v>
      </c>
      <c r="K17" t="str">
        <f t="shared" ref="K17" si="16">IF(ISBLANK(I17),"",_xlfn.CONCAT("    """,I17,""": """,IF(LEN(J17)&lt;2,":",_xlfn.CONCAT(IF(L17,"",O$3),IF(M17,"echo ",""),IF(AND(LEN(J17)&gt;1,ISNUMBER(N17),NOT(ISBLANK(K18))),_xlfn.CONCAT(SUBSTITUTE($O$9,"*",SUBSTITUTE(I17,":","_"))),""),J17,_xlfn.CONCAT(IF(AND(LEN(J17)&gt;1,ISNUMBER(N17),NOT(ISBLANK(K18))),SUBSTITUTE($P$9,"*",SUBSTITUTE(I17,":","_")),""),IF(L17,"",P$3),""))),IF(ISBLANK(K18),"""",""",")))</f>
        <v xml:space="preserve">    "start:plain": "bash ./launch \" npm-run-all start \"",</v>
      </c>
      <c r="L17" s="2">
        <f t="shared" si="7"/>
        <v>0</v>
      </c>
      <c r="M17" s="2"/>
      <c r="N17" s="2"/>
      <c r="O17" s="2" t="str">
        <f t="shared" ref="O17" si="17">IF(ISBLANK(Q17),"",$O$7)</f>
        <v>npm-run-all</v>
      </c>
      <c r="P17" s="2" t="str">
        <f t="shared" si="11"/>
        <v xml:space="preserve"> </v>
      </c>
      <c r="Q17" t="s">
        <v>0</v>
      </c>
    </row>
    <row r="18" spans="3:23" x14ac:dyDescent="0.25">
      <c r="F18" t="s">
        <v>278</v>
      </c>
      <c r="G18" t="s">
        <v>129</v>
      </c>
      <c r="I18" s="1" t="str">
        <f t="shared" si="9"/>
        <v>open:plain</v>
      </c>
      <c r="J18" t="str">
        <f t="shared" si="5"/>
        <v>npm-run-all open</v>
      </c>
      <c r="K18" t="str">
        <f t="shared" ref="K18:K81" si="18">IF(ISBLANK(I18),"",_xlfn.CONCAT("    """,I18,""": """,IF(LEN(J18)&lt;2,":",_xlfn.CONCAT(IF(L18,"",O$3),IF(M18,"echo ",""),IF(AND(LEN(J18)&gt;1,ISNUMBER(N18),NOT(ISBLANK(K19))),_xlfn.CONCAT(SUBSTITUTE($O$9,"*",SUBSTITUTE(I18,":","_"))),""),J18,_xlfn.CONCAT(IF(AND(LEN(J18)&gt;1,ISNUMBER(N18),NOT(ISBLANK(K19))),SUBSTITUTE($P$9,"*",SUBSTITUTE(I18,":","_")),""),IF(L18,"",P$3),""))),IF(ISBLANK(K19),"""",""",")))</f>
        <v xml:space="preserve">    "open:plain": "bash ./launch \" npm-run-all open \"",</v>
      </c>
      <c r="L18" s="2">
        <f t="shared" si="7"/>
        <v>0</v>
      </c>
      <c r="M18" s="2"/>
      <c r="N18" s="2"/>
      <c r="O18" s="2" t="str">
        <f t="shared" si="10"/>
        <v>npm-run-all</v>
      </c>
      <c r="P18" s="2" t="str">
        <f t="shared" si="11"/>
        <v xml:space="preserve"> </v>
      </c>
      <c r="Q18" t="s">
        <v>278</v>
      </c>
    </row>
    <row r="19" spans="3:23" x14ac:dyDescent="0.25">
      <c r="F19" t="s">
        <v>105</v>
      </c>
      <c r="I19" s="1" t="str">
        <f t="shared" si="4"/>
        <v>START-PIPELINE</v>
      </c>
      <c r="J19" t="str">
        <f t="shared" si="5"/>
        <v>npm-run-all PIPELINE</v>
      </c>
      <c r="K19" t="str">
        <f t="shared" si="18"/>
        <v xml:space="preserve">    "START-PIPELINE": "bash ./launch \" npm-run-all PIPELINE \"",</v>
      </c>
      <c r="L19" s="2">
        <f t="shared" si="7"/>
        <v>0</v>
      </c>
      <c r="M19" s="2"/>
      <c r="N19" s="2"/>
      <c r="O19" s="2" t="str">
        <f t="shared" ref="O19" si="19">IF(ISBLANK(Q19),"",$O$7)</f>
        <v>npm-run-all</v>
      </c>
      <c r="P19" s="2" t="str">
        <f t="shared" ref="P19" si="20">IF(ISBLANK(O19),CONCATENATE(" ",$P$5," ")," ")</f>
        <v xml:space="preserve"> </v>
      </c>
      <c r="Q19" t="s">
        <v>67</v>
      </c>
    </row>
    <row r="20" spans="3:23" x14ac:dyDescent="0.25">
      <c r="F20" t="s">
        <v>207</v>
      </c>
      <c r="I20" s="1" t="str">
        <f t="shared" ref="I20:I24" si="21" xml:space="preserve"> _xlfn.TEXTJOIN(":",TRUE,D20:H20)</f>
        <v>START-dev</v>
      </c>
      <c r="J20" t="str">
        <f t="shared" si="5"/>
        <v>npm-run-all dev</v>
      </c>
      <c r="K20" t="str">
        <f>IF(ISBLANK(I20),"",_xlfn.CONCAT("    """,I20,""": """,IF(LEN(J20)&lt;2,":",_xlfn.CONCAT(IF(L20,"",O$3),IF(M20,"echo ",""),IF(AND(LEN(J20)&gt;1,ISNUMBER(N20),NOT(ISBLANK(K21))),_xlfn.CONCAT(SUBSTITUTE($O$9,"*",SUBSTITUTE(I20,":","_"))),""),J20,_xlfn.CONCAT(IF(AND(LEN(J20)&gt;1,ISNUMBER(N20),NOT(ISBLANK(K21))),SUBSTITUTE($P$9,"*",SUBSTITUTE(I20,":","_")),""),IF(L20,"",P$3),""))),IF(ISBLANK(K21),"""",""",")))</f>
        <v xml:space="preserve">    "START-dev": "bash ./launch \" npm-run-all dev \"",</v>
      </c>
      <c r="L20" s="2">
        <f t="shared" si="7"/>
        <v>0</v>
      </c>
      <c r="M20" s="2"/>
      <c r="N20" s="2"/>
      <c r="O20" s="2" t="str">
        <f t="shared" ref="O20:O24" si="22">IF(ISBLANK(Q20),"",$O$7)</f>
        <v>npm-run-all</v>
      </c>
      <c r="P20" s="2" t="str">
        <f t="shared" ref="P20:P24" si="23">IF(ISBLANK(O20),CONCATENATE(" ",$P$5," ")," ")</f>
        <v xml:space="preserve"> </v>
      </c>
      <c r="Q20" t="s">
        <v>96</v>
      </c>
    </row>
    <row r="21" spans="3:23" x14ac:dyDescent="0.25">
      <c r="F21" t="s">
        <v>209</v>
      </c>
      <c r="I21" s="1" t="str">
        <f xml:space="preserve"> _xlfn.TEXTJOIN(":",TRUE,D21:H21)</f>
        <v>START-build</v>
      </c>
      <c r="J21" t="str">
        <f t="shared" si="5"/>
        <v>npm-run-all dev:build</v>
      </c>
      <c r="K21" t="str">
        <f>IF(ISBLANK(I21),"",_xlfn.CONCAT("    """,I21,""": """,IF(LEN(J21)&lt;2,":",_xlfn.CONCAT(IF(L21,"",O$3),IF(M21,"echo ",""),IF(AND(LEN(J21)&gt;1,ISNUMBER(N21),NOT(ISBLANK(K23))),_xlfn.CONCAT(SUBSTITUTE($O$9,"*",SUBSTITUTE(I21,":","_"))),""),J21,_xlfn.CONCAT(IF(AND(LEN(J21)&gt;1,ISNUMBER(N21),NOT(ISBLANK(K23))),SUBSTITUTE($P$9,"*",SUBSTITUTE(I21,":","_")),""),IF(L21,"",P$3),""))),IF(ISBLANK(K23),"""",""",")))</f>
        <v xml:space="preserve">    "START-build": "bash ./launch \" npm-run-all dev:build \"",</v>
      </c>
      <c r="L21" s="2">
        <f t="shared" si="7"/>
        <v>0</v>
      </c>
      <c r="M21" s="2"/>
      <c r="N21" s="2"/>
      <c r="O21" s="2" t="str">
        <f>IF(ISBLANK(Q21),"",$O$7)</f>
        <v>npm-run-all</v>
      </c>
      <c r="P21" s="2" t="str">
        <f>IF(ISBLANK(O21),CONCATENATE(" ",$P$5," ")," ")</f>
        <v xml:space="preserve"> </v>
      </c>
      <c r="Q21" t="s">
        <v>183</v>
      </c>
    </row>
    <row r="22" spans="3:23" x14ac:dyDescent="0.25">
      <c r="F22" t="s">
        <v>211</v>
      </c>
      <c r="I22" s="1" t="str">
        <f xml:space="preserve"> _xlfn.TEXTJOIN(":",TRUE,D22:H22)</f>
        <v>START-test</v>
      </c>
      <c r="J22" t="str">
        <f t="shared" si="5"/>
        <v>npm-run-all dev:test</v>
      </c>
      <c r="K22" t="str">
        <f t="shared" ref="K22" si="24">IF(ISBLANK(I22),"",_xlfn.CONCAT("    """,I22,""": """,IF(LEN(J22)&lt;2,":",_xlfn.CONCAT(IF(L22,"",O$3),IF(M22,"echo ",""),IF(AND(LEN(J22)&gt;1,ISNUMBER(N22),NOT(ISBLANK(K23))),_xlfn.CONCAT(SUBSTITUTE($O$9,"*",SUBSTITUTE(I22,":","_"))),""),J22,_xlfn.CONCAT(IF(AND(LEN(J22)&gt;1,ISNUMBER(N22),NOT(ISBLANK(K23))),SUBSTITUTE($P$9,"*",SUBSTITUTE(I22,":","_")),""),IF(L22,"",P$3),""))),IF(ISBLANK(K23),"""",""",")))</f>
        <v xml:space="preserve">    "START-test": "bash ./launch \" npm-run-all dev:test \"",</v>
      </c>
      <c r="L22" s="2">
        <f t="shared" si="7"/>
        <v>0</v>
      </c>
      <c r="M22" s="2"/>
      <c r="N22" s="2"/>
      <c r="O22" s="2" t="str">
        <f>IF(ISBLANK(Q22),"",$O$7)</f>
        <v>npm-run-all</v>
      </c>
      <c r="P22" s="2" t="str">
        <f>IF(ISBLANK(O22),CONCATENATE(" ",$P$5," ")," ")</f>
        <v xml:space="preserve"> </v>
      </c>
      <c r="Q22" t="s">
        <v>184</v>
      </c>
    </row>
    <row r="23" spans="3:23" x14ac:dyDescent="0.25">
      <c r="F23" t="s">
        <v>275</v>
      </c>
      <c r="I23" s="1" t="str">
        <f xml:space="preserve"> _xlfn.TEXTJOIN(":",TRUE,D23:H23)</f>
        <v>START-e2e</v>
      </c>
      <c r="J23" t="str">
        <f t="shared" si="5"/>
        <v>npm-run-all dev:test:test:package:integration</v>
      </c>
      <c r="K23" t="str">
        <f t="shared" si="18"/>
        <v xml:space="preserve">    "START-e2e": "bash ./launch \" npm-run-all dev:test:test:package:integration \"",</v>
      </c>
      <c r="L23" s="2">
        <f t="shared" si="7"/>
        <v>0</v>
      </c>
      <c r="M23" s="2"/>
      <c r="N23" s="2"/>
      <c r="O23" s="2" t="str">
        <f>IF(ISBLANK(Q23),"",$O$7)</f>
        <v>npm-run-all</v>
      </c>
      <c r="P23" s="2" t="str">
        <f>IF(ISBLANK(O23),CONCATENATE(" ",$P$5," ")," ")</f>
        <v xml:space="preserve"> </v>
      </c>
      <c r="Q23" t="s">
        <v>276</v>
      </c>
    </row>
    <row r="24" spans="3:23" x14ac:dyDescent="0.25">
      <c r="F24" t="s">
        <v>208</v>
      </c>
      <c r="I24" s="1" t="str">
        <f t="shared" si="21"/>
        <v>START-ops</v>
      </c>
      <c r="J24" t="str">
        <f t="shared" si="5"/>
        <v>npm-run-all ops</v>
      </c>
      <c r="K24" t="str">
        <f t="shared" si="18"/>
        <v xml:space="preserve">    "START-ops": "bash ./launch \" npm-run-all ops \"",</v>
      </c>
      <c r="L24" s="2">
        <f t="shared" si="7"/>
        <v>0</v>
      </c>
      <c r="M24" s="2"/>
      <c r="N24" s="2"/>
      <c r="O24" s="2" t="str">
        <f t="shared" si="22"/>
        <v>npm-run-all</v>
      </c>
      <c r="P24" s="2" t="str">
        <f t="shared" si="23"/>
        <v xml:space="preserve"> </v>
      </c>
      <c r="Q24" t="s">
        <v>95</v>
      </c>
    </row>
    <row r="25" spans="3:23" x14ac:dyDescent="0.25">
      <c r="F25" t="s">
        <v>210</v>
      </c>
      <c r="I25" s="1" t="str">
        <f xml:space="preserve"> _xlfn.TEXTJOIN(":",TRUE,D25:H25)</f>
        <v>START-start</v>
      </c>
      <c r="J25" t="str">
        <f t="shared" si="5"/>
        <v>npm-run-all ops:run</v>
      </c>
      <c r="K25" t="str">
        <f t="shared" si="18"/>
        <v xml:space="preserve">    "START-start": "bash ./launch \" npm-run-all ops:run \"",</v>
      </c>
      <c r="L25" s="2">
        <f t="shared" si="7"/>
        <v>0</v>
      </c>
      <c r="M25" s="2"/>
      <c r="N25" s="2"/>
      <c r="O25" s="2" t="str">
        <f>IF(ISBLANK(Q25),"",$O$7)</f>
        <v>npm-run-all</v>
      </c>
      <c r="P25" s="2" t="str">
        <f>IF(ISBLANK(O25),CONCATENATE(" ",$P$5," ")," ")</f>
        <v xml:space="preserve"> </v>
      </c>
      <c r="Q25" t="s">
        <v>128</v>
      </c>
    </row>
    <row r="26" spans="3:23" x14ac:dyDescent="0.25">
      <c r="F26" t="s">
        <v>34</v>
      </c>
      <c r="I26" s="1" t="str">
        <f t="shared" si="4"/>
        <v>ng</v>
      </c>
      <c r="J26" t="str">
        <f t="shared" si="5"/>
        <v>ng</v>
      </c>
      <c r="K26" t="str">
        <f>IF(ISBLANK(I26),"",_xlfn.CONCAT("    """,I26,""": """,IF(LEN(J26)&lt;2,":",_xlfn.CONCAT(IF(L26,"",O$3),IF(M26,"echo ",""),IF(AND(LEN(J26)&gt;1,ISNUMBER(N26),NOT(ISBLANK(K28))),_xlfn.CONCAT(SUBSTITUTE($O$9,"*",SUBSTITUTE(I26,":","_"))),""),J26,_xlfn.CONCAT(IF(AND(LEN(J26)&gt;1,ISNUMBER(N26),NOT(ISBLANK(K28))),SUBSTITUTE($P$9,"*",SUBSTITUTE(I26,":","_")),""),IF(L26,"",P$3),""))),IF(ISBLANK(K28),"""",""",")))</f>
        <v xml:space="preserve">    "ng": "ng",</v>
      </c>
      <c r="L26" s="2">
        <f t="shared" si="7"/>
        <v>1</v>
      </c>
      <c r="M26" s="2"/>
      <c r="N26" s="2"/>
      <c r="O26" s="2"/>
      <c r="P26" s="2" t="str">
        <f t="shared" si="8"/>
        <v xml:space="preserve"> &amp;&amp; </v>
      </c>
      <c r="Q26" t="s">
        <v>34</v>
      </c>
    </row>
    <row r="27" spans="3:23" x14ac:dyDescent="0.25">
      <c r="F27" t="s">
        <v>35</v>
      </c>
      <c r="I27" s="1" t="str">
        <f t="shared" ref="I27" si="25" xml:space="preserve"> _xlfn.TEXTJOIN(":",TRUE,D27:H27)</f>
        <v>ver</v>
      </c>
      <c r="J27" t="str">
        <f t="shared" ref="J27" si="26" xml:space="preserve"> IF(NOT(COUNTA(Q27:X27)),":",SUBSTITUTE(SUBSTITUTE(SUBSTITUTE(SUBSTITUTE(SUBSTITUTE(SUBSTITUTE(_xlfn.TEXTJOIN(P27,TRUE,O27,_xlfn.TEXTJOIN(P27,TRUE,Q27:X27)),"&lt;%=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echo $'\\033[0;32m''Angular Version:'$'\\033[0m' ; ng version &amp;&amp; npm run os-ver &amp;&amp; echo -n $'\\033[0;32m''Node: '$'\\033[0m' ; node -v &amp;&amp; echo -n $'\\033[0;32m''NPM: '$'\\033[0m' ; npm -v &amp;&amp; echo -n $'\\033[0;32m''NVM: '$'\\033[0m' ; nvm v &amp;&amp; echo -n $'\\033[0;32m''Git: '$'\\033[0m' ; git --version &amp;&amp; echo -n $'\\033[0;32m''NPM Verbose:'$'\\033[0m' ; npm version</v>
      </c>
      <c r="K27" t="str">
        <f t="shared" ref="K27" si="27">IF(ISBLANK(I27),"",_xlfn.CONCAT("    """,I27,""": """,IF(LEN(J27)&lt;2,":",_xlfn.CONCAT(IF(L27,"",O$3),IF(M27,"echo ",""),IF(AND(LEN(J27)&gt;1,ISNUMBER(N27),NOT(ISBLANK(K28))),_xlfn.CONCAT(SUBSTITUTE($O$9,"*",SUBSTITUTE(I27,":","_"))),""),J27,_xlfn.CONCAT(IF(AND(LEN(J27)&gt;1,ISNUMBER(N27),NOT(ISBLANK(K28))),SUBSTITUTE($P$9,"*",SUBSTITUTE(I27,":","_")),""),IF(L27,"",P$3),""))),IF(ISBLANK(K28),"""",""",")))</f>
        <v xml:space="preserve">    "ver": "bash ./launch \" echo $'\\033[0;32m''Angular Version:'$'\\033[0m' ; ng version &amp;&amp; npm run os-ver &amp;&amp; echo -n $'\\033[0;32m''Node: '$'\\033[0m' ; node -v &amp;&amp; echo -n $'\\033[0;32m''NPM: '$'\\033[0m' ; npm -v &amp;&amp; echo -n $'\\033[0;32m''NVM: '$'\\033[0m' ; nvm v &amp;&amp; echo -n $'\\033[0;32m''Git: '$'\\033[0m' ; git --version &amp;&amp; echo -n $'\\033[0;32m''NPM Verbose:'$'\\033[0m' ; npm version \"",</v>
      </c>
      <c r="L27" s="2">
        <f t="shared" ref="L27" si="28">N(COUNTIF($L$3:$L$9,I27)&gt;0)</f>
        <v>0</v>
      </c>
      <c r="M27" s="2"/>
      <c r="N27" s="2"/>
      <c r="O27" s="2"/>
      <c r="P27" s="2" t="str">
        <f t="shared" ref="P27" si="29">IF(ISBLANK(O27),CONCATENATE(" ",$P$5," ")," ")</f>
        <v xml:space="preserve"> &amp;&amp; </v>
      </c>
      <c r="Q27" t="s">
        <v>403</v>
      </c>
      <c r="R27" t="s">
        <v>367</v>
      </c>
      <c r="S27" t="s">
        <v>404</v>
      </c>
      <c r="T27" t="s">
        <v>408</v>
      </c>
      <c r="U27" t="s">
        <v>407</v>
      </c>
      <c r="V27" t="s">
        <v>406</v>
      </c>
      <c r="W27" t="s">
        <v>405</v>
      </c>
    </row>
    <row r="28" spans="3:23" x14ac:dyDescent="0.25">
      <c r="F28" t="s">
        <v>366</v>
      </c>
      <c r="I28" s="1" t="str">
        <f t="shared" si="4"/>
        <v>os-ver</v>
      </c>
      <c r="J28" t="str">
        <f t="shared" si="5"/>
        <v>echo $'\\033[0;32m''OS Version:'$'\\033[0m' ; cat /etc/os-release 2&gt;/dev/null ; lsb_release -a 2&gt;/dev/null ; hostnamectl 2&gt;/dev/null ; uname -r 2&gt;/dev/null ; systeminfo | grep \"OS Name\" 2&gt;/dev/null ; systeminfo | grep \"OS Version\" 2&gt;/dev/null</v>
      </c>
      <c r="K28" t="str">
        <f t="shared" si="18"/>
        <v xml:space="preserve">    "os-ver": "bash ./launch \" echo $'\\033[0;32m''OS Version:'$'\\033[0m' ; cat /etc/os-release 2&gt;/dev/null ; lsb_release -a 2&gt;/dev/null ; hostnamectl 2&gt;/dev/null ; uname -r 2&gt;/dev/null ; systeminfo | grep \"OS Name\" 2&gt;/dev/null ; systeminfo | grep \"OS Version\" 2&gt;/dev/null \"",</v>
      </c>
      <c r="L28" s="2">
        <f t="shared" si="7"/>
        <v>0</v>
      </c>
      <c r="M28" s="2"/>
      <c r="N28" s="2"/>
      <c r="O28" s="2"/>
      <c r="P28" s="2" t="str">
        <f t="shared" si="8"/>
        <v xml:space="preserve"> &amp;&amp; </v>
      </c>
      <c r="Q28" t="s">
        <v>409</v>
      </c>
    </row>
    <row r="29" spans="3:23" x14ac:dyDescent="0.25">
      <c r="F29" t="s">
        <v>135</v>
      </c>
      <c r="I29" s="1" t="str">
        <f t="shared" si="4"/>
        <v>heroku-config</v>
      </c>
      <c r="J29" t="str">
        <f t="shared" si="5"/>
        <v>heroku config</v>
      </c>
      <c r="K29" t="str">
        <f t="shared" si="18"/>
        <v xml:space="preserve">    "heroku-config": "bash ./launch \" heroku config \"",</v>
      </c>
      <c r="L29" s="2">
        <f t="shared" si="7"/>
        <v>0</v>
      </c>
      <c r="M29" s="2"/>
      <c r="N29" s="2"/>
      <c r="O29" s="2"/>
      <c r="P29" s="2" t="str">
        <f t="shared" si="8"/>
        <v xml:space="preserve"> &amp;&amp; </v>
      </c>
      <c r="Q29" t="s">
        <v>136</v>
      </c>
    </row>
    <row r="30" spans="3:23" x14ac:dyDescent="0.25">
      <c r="F30" t="s">
        <v>69</v>
      </c>
      <c r="G30" t="s">
        <v>178</v>
      </c>
      <c r="I30" s="1" t="str">
        <f xml:space="preserve"> _xlfn.TEXTJOIN(":",TRUE,D30:H30)</f>
        <v>monitor:prometheus</v>
      </c>
      <c r="J30" t="str">
        <f t="shared" si="5"/>
        <v>prometheus</v>
      </c>
      <c r="K30" t="str">
        <f t="shared" si="18"/>
        <v xml:space="preserve">    "monitor:prometheus": "prometheus",</v>
      </c>
      <c r="L30" s="2">
        <f t="shared" si="7"/>
        <v>1</v>
      </c>
      <c r="M30" s="2"/>
      <c r="N30" s="2"/>
      <c r="O30" s="2"/>
      <c r="P30" s="2" t="str">
        <f>IF(ISBLANK(O30),CONCATENATE(" ",$P$5," ")," ")</f>
        <v xml:space="preserve"> &amp;&amp; </v>
      </c>
      <c r="Q30" t="s">
        <v>178</v>
      </c>
    </row>
    <row r="31" spans="3:23" x14ac:dyDescent="0.25">
      <c r="F31" t="s">
        <v>69</v>
      </c>
      <c r="G31" t="s">
        <v>179</v>
      </c>
      <c r="I31" s="1" t="str">
        <f t="shared" ref="I31" si="30" xml:space="preserve"> _xlfn.TEXTJOIN(":",TRUE,D31:H31)</f>
        <v>monitor:graphana</v>
      </c>
      <c r="J31" t="str">
        <f t="shared" si="5"/>
        <v>docker run -p 3000:3000 grafana/grafana</v>
      </c>
      <c r="K31" t="str">
        <f>IF(ISBLANK(I31),"",_xlfn.CONCAT("    """,I31,""": """,IF(LEN(J31)&lt;2,":",_xlfn.CONCAT(IF(L31,"",O$3),IF(M31,"echo ",""),IF(AND(LEN(J31)&gt;1,ISNUMBER(N31),NOT(ISBLANK(#REF!))),_xlfn.CONCAT(SUBSTITUTE($O$9,"*",SUBSTITUTE(I31,":","_"))),""),J31,_xlfn.CONCAT(IF(AND(LEN(J31)&gt;1,ISNUMBER(N31),NOT(ISBLANK(#REF!))),SUBSTITUTE($P$9,"*",SUBSTITUTE(I31,":","_")),""),IF(L31,"",P$3),""))),IF(ISBLANK(#REF!),"""",""",")))</f>
        <v xml:space="preserve">    "monitor:graphana": "docker run -p 3000:3000 grafana/grafana",</v>
      </c>
      <c r="L31" s="2">
        <f t="shared" si="7"/>
        <v>1</v>
      </c>
      <c r="M31" s="2"/>
      <c r="N31" s="2"/>
      <c r="O31" s="2"/>
      <c r="P31" s="2" t="str">
        <f t="shared" ref="P31" si="31">IF(ISBLANK(O31),CONCATENATE(" ",$P$5," ")," ")</f>
        <v xml:space="preserve"> &amp;&amp; </v>
      </c>
      <c r="Q31" t="s">
        <v>180</v>
      </c>
    </row>
    <row r="32" spans="3:23" x14ac:dyDescent="0.25">
      <c r="C32" t="s">
        <v>118</v>
      </c>
      <c r="E32" t="str">
        <f xml:space="preserve"> CONCATENATE("// ",C32)</f>
        <v>// PLAN</v>
      </c>
      <c r="I32" s="1" t="str">
        <f t="shared" ref="I32" si="32" xml:space="preserve"> _xlfn.TEXTJOIN(":",TRUE,D32:H32)</f>
        <v>// PLAN</v>
      </c>
      <c r="J32" t="str">
        <f t="shared" si="5"/>
        <v>:</v>
      </c>
      <c r="K32" t="str">
        <f t="shared" si="18"/>
        <v xml:space="preserve">    "// PLAN": ":",</v>
      </c>
      <c r="L32" s="2">
        <f t="shared" si="7"/>
        <v>0</v>
      </c>
      <c r="M32" s="2"/>
      <c r="N32" s="2"/>
      <c r="O32" s="2"/>
      <c r="P32" s="2" t="str">
        <f t="shared" si="8"/>
        <v xml:space="preserve"> &amp;&amp; </v>
      </c>
    </row>
    <row r="33" spans="4:18" x14ac:dyDescent="0.25">
      <c r="D33" t="s">
        <v>185</v>
      </c>
      <c r="I33" s="1" t="str">
        <f t="shared" ref="I33:I51" si="33" xml:space="preserve"> _xlfn.TEXTJOIN(":",TRUE,D33:H33)</f>
        <v>dev:plan:plan:report:action</v>
      </c>
      <c r="J33" t="str">
        <f t="shared" si="5"/>
        <v>npm-run-all sys-info:* report-goal</v>
      </c>
      <c r="K33" t="str">
        <f>IF(ISBLANK(I33),"",_xlfn.CONCAT("    """,I33,""": """,IF(LEN(J33)&lt;2,":",_xlfn.CONCAT(IF(L33,"",O$3),IF(M33,"echo ",""),IF(AND(LEN(J33)&gt;1,ISNUMBER(N33),NOT(ISBLANK(K35))),_xlfn.CONCAT(SUBSTITUTE($O$9,"*",SUBSTITUTE(I33,":","_"))),""),J33,_xlfn.CONCAT(IF(AND(LEN(J33)&gt;1,ISNUMBER(N33),NOT(ISBLANK(K35))),SUBSTITUTE($P$9,"*",SUBSTITUTE(I33,":","_")),""),IF(L33,"",P$3),""))),IF(ISBLANK(K35),"""",""",")))</f>
        <v xml:space="preserve">    "dev:plan:plan:report:action": "bash ./launch \" npm-run-all sys-info:* report-goal \"",</v>
      </c>
      <c r="L33" s="2">
        <f t="shared" si="7"/>
        <v>0</v>
      </c>
      <c r="M33" s="2"/>
      <c r="N33" s="2"/>
      <c r="O33" s="2" t="str">
        <f>IF(ISBLANK(Q33),"",$O$7)</f>
        <v>npm-run-all</v>
      </c>
      <c r="P33" s="2" t="str">
        <f t="shared" si="8"/>
        <v xml:space="preserve"> </v>
      </c>
      <c r="Q33" t="s">
        <v>141</v>
      </c>
      <c r="R33" t="s">
        <v>142</v>
      </c>
    </row>
    <row r="34" spans="4:18" x14ac:dyDescent="0.25">
      <c r="F34" t="s">
        <v>140</v>
      </c>
      <c r="G34" t="s">
        <v>135</v>
      </c>
      <c r="I34" s="1" t="str">
        <f t="shared" ref="I34" si="34" xml:space="preserve"> _xlfn.TEXTJOIN(":",TRUE,D34:H34)</f>
        <v>sys-info:heroku-config</v>
      </c>
      <c r="J34" t="str">
        <f t="shared" ref="J34" si="35" xml:space="preserve"> IF(NOT(COUNTA(Q34:X34)),":",SUBSTITUTE(SUBSTITUTE(SUBSTITUTE(SUBSTITUTE(SUBSTITUTE(SUBSTITUTE(_xlfn.TEXTJOIN(P34,TRUE,O34,_xlfn.TEXTJOIN(P34,TRUE,Q34:X34)),"&lt;%=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! \"$CI\" ] ; then npm-run-all heroku-config | grep -v _TOKEN ; fi</v>
      </c>
      <c r="K34" t="str">
        <f t="shared" ref="K34" si="36">IF(ISBLANK(I34),"",_xlfn.CONCAT("    """,I34,""": """,IF(LEN(J34)&lt;2,":",_xlfn.CONCAT(IF(L34,"",O$3),IF(M34,"echo ",""),IF(AND(LEN(J34)&gt;1,ISNUMBER(N34),NOT(ISBLANK(K35))),_xlfn.CONCAT(SUBSTITUTE($O$9,"*",SUBSTITUTE(I34,":","_"))),""),J34,_xlfn.CONCAT(IF(AND(LEN(J34)&gt;1,ISNUMBER(N34),NOT(ISBLANK(K35))),SUBSTITUTE($P$9,"*",SUBSTITUTE(I34,":","_")),""),IF(L34,"",P$3),""))),IF(ISBLANK(K35),"""",""",")))</f>
        <v xml:space="preserve">    "sys-info:heroku-config": "bash ./launch \" if [ ! \"$CI\" ] ; then npm-run-all heroku-config | grep -v _TOKEN ; fi \"",</v>
      </c>
      <c r="L34" s="2">
        <f t="shared" ref="L34" si="37">N(COUNTIF($L$3:$L$9,I34)&gt;0)</f>
        <v>0</v>
      </c>
      <c r="M34" s="2"/>
      <c r="N34" s="2"/>
      <c r="O34" s="2"/>
      <c r="P34" s="2" t="str">
        <f t="shared" ref="P34" si="38">IF(ISBLANK(O34),CONCATENATE(" ",$P$5," ")," ")</f>
        <v xml:space="preserve"> &amp;&amp; </v>
      </c>
      <c r="Q34" t="s">
        <v>411</v>
      </c>
    </row>
    <row r="35" spans="4:18" x14ac:dyDescent="0.25">
      <c r="F35" t="s">
        <v>140</v>
      </c>
      <c r="G35" t="s">
        <v>137</v>
      </c>
      <c r="I35" s="1" t="str">
        <f t="shared" si="33"/>
        <v>sys-info:heroku</v>
      </c>
      <c r="J35" t="str">
        <f t="shared" si="5"/>
        <v>if [ \"$HEROKU\" ] ; then env | grep -F HEROKU | grep -Fv _TOKEN ; fi</v>
      </c>
      <c r="K35" t="str">
        <f t="shared" si="18"/>
        <v xml:space="preserve">    "sys-info:heroku": "bash ./launch \" if [ \"$HEROKU\" ] ; then env | grep -F HEROKU | grep -Fv _TOKEN ; fi \"",</v>
      </c>
      <c r="L35" s="2">
        <f t="shared" si="7"/>
        <v>0</v>
      </c>
      <c r="M35" s="2"/>
      <c r="N35" s="2"/>
      <c r="O35" s="2"/>
      <c r="P35" s="2" t="str">
        <f t="shared" si="8"/>
        <v xml:space="preserve"> &amp;&amp; </v>
      </c>
      <c r="Q35" t="str">
        <f xml:space="preserve"> CONCATENATE("if [ \""$",UPPER($G35),"\"" ] ; then env | grep -F ",UPPER($G35)," | grep -Fv _TOKEN ; fi", "")</f>
        <v>if [ \"$HEROKU\" ] ; then env | grep -F HEROKU | grep -Fv _TOKEN ; fi</v>
      </c>
    </row>
    <row r="36" spans="4:18" x14ac:dyDescent="0.25">
      <c r="F36" t="s">
        <v>140</v>
      </c>
      <c r="G36" t="s">
        <v>150</v>
      </c>
      <c r="I36" s="1" t="str">
        <f t="shared" si="33"/>
        <v>sys-info:appveyor</v>
      </c>
      <c r="J36" t="str">
        <f t="shared" si="5"/>
        <v>if [ \"$APPVEYOR\" ] ; then env | grep -F APPVEYOR | grep -Fv _TOKEN ; fi</v>
      </c>
      <c r="K36" t="str">
        <f t="shared" si="18"/>
        <v xml:space="preserve">    "sys-info:appveyor": "bash ./launch \" if [ \"$APPVEYOR\" ] ; then env | grep -F APPVEYOR | grep -Fv _TOKEN ; fi \"",</v>
      </c>
      <c r="L36" s="2">
        <f t="shared" si="7"/>
        <v>0</v>
      </c>
      <c r="M36" s="2"/>
      <c r="N36" s="2"/>
      <c r="O36" s="2"/>
      <c r="P36" s="2" t="str">
        <f t="shared" si="8"/>
        <v xml:space="preserve"> &amp;&amp; </v>
      </c>
      <c r="Q36" t="str">
        <f t="shared" ref="Q36:Q41" si="39" xml:space="preserve"> CONCATENATE("if [ \""$",UPPER($G36),"\"" ] ; then env | grep -F ",UPPER($G36)," | grep -Fv _TOKEN ; fi", "")</f>
        <v>if [ \"$APPVEYOR\" ] ; then env | grep -F APPVEYOR | grep -Fv _TOKEN ; fi</v>
      </c>
    </row>
    <row r="37" spans="4:18" x14ac:dyDescent="0.25">
      <c r="F37" t="s">
        <v>140</v>
      </c>
      <c r="G37" t="s">
        <v>151</v>
      </c>
      <c r="I37" s="1" t="str">
        <f t="shared" si="33"/>
        <v>sys-info:travis</v>
      </c>
      <c r="J37" t="str">
        <f t="shared" si="5"/>
        <v>if [ \"$TRAVIS\" ] ; then env | grep -F TRAVIS | grep -Fv _TOKEN ; fi</v>
      </c>
      <c r="K37" t="str">
        <f t="shared" si="18"/>
        <v xml:space="preserve">    "sys-info:travis": "bash ./launch \" if [ \"$TRAVIS\" ] ; then env | grep -F TRAVIS | grep -Fv _TOKEN ; fi \"",</v>
      </c>
      <c r="L37" s="2">
        <f t="shared" si="7"/>
        <v>0</v>
      </c>
      <c r="M37" s="2"/>
      <c r="N37" s="2"/>
      <c r="O37" s="2"/>
      <c r="P37" s="2" t="str">
        <f t="shared" si="8"/>
        <v xml:space="preserve"> &amp;&amp; </v>
      </c>
      <c r="Q37" t="str">
        <f t="shared" si="39"/>
        <v>if [ \"$TRAVIS\" ] ; then env | grep -F TRAVIS | grep -Fv _TOKEN ; fi</v>
      </c>
    </row>
    <row r="38" spans="4:18" x14ac:dyDescent="0.25">
      <c r="F38" t="s">
        <v>140</v>
      </c>
      <c r="G38" t="s">
        <v>153</v>
      </c>
      <c r="I38" s="1" t="str">
        <f t="shared" si="33"/>
        <v>sys-info:angular</v>
      </c>
      <c r="J38" t="str">
        <f t="shared" si="5"/>
        <v>if [ \"$ANGULAR\" ] ; then env | grep -F ANGULAR | grep -Fv _TOKEN ; fi</v>
      </c>
      <c r="K38" t="str">
        <f t="shared" si="18"/>
        <v xml:space="preserve">    "sys-info:angular": "bash ./launch \" if [ \"$ANGULAR\" ] ; then env | grep -F ANGULAR | grep -Fv _TOKEN ; fi \"",</v>
      </c>
      <c r="L38" s="2">
        <f t="shared" si="7"/>
        <v>0</v>
      </c>
      <c r="M38" s="2"/>
      <c r="N38" s="2"/>
      <c r="O38" s="2"/>
      <c r="P38" s="2" t="str">
        <f t="shared" si="8"/>
        <v xml:space="preserve"> &amp;&amp; </v>
      </c>
      <c r="Q38" t="str">
        <f t="shared" si="39"/>
        <v>if [ \"$ANGULAR\" ] ; then env | grep -F ANGULAR | grep -Fv _TOKEN ; fi</v>
      </c>
    </row>
    <row r="39" spans="4:18" x14ac:dyDescent="0.25">
      <c r="F39" t="s">
        <v>140</v>
      </c>
      <c r="G39" t="s">
        <v>152</v>
      </c>
      <c r="I39" s="1" t="str">
        <f t="shared" si="33"/>
        <v>sys-info:node</v>
      </c>
      <c r="J39" t="str">
        <f t="shared" si="5"/>
        <v>if [ \"$NODE\" ] ; then env | grep -F NODE | grep -Fv _TOKEN ; fi</v>
      </c>
      <c r="K39" t="str">
        <f t="shared" si="18"/>
        <v xml:space="preserve">    "sys-info:node": "bash ./launch \" if [ \"$NODE\" ] ; then env | grep -F NODE | grep -Fv _TOKEN ; fi \"",</v>
      </c>
      <c r="L39" s="2">
        <f t="shared" si="7"/>
        <v>0</v>
      </c>
      <c r="M39" s="2"/>
      <c r="N39" s="2"/>
      <c r="O39" s="2"/>
      <c r="P39" s="2" t="str">
        <f t="shared" si="8"/>
        <v xml:space="preserve"> &amp;&amp; </v>
      </c>
      <c r="Q39" t="str">
        <f t="shared" si="39"/>
        <v>if [ \"$NODE\" ] ; then env | grep -F NODE | grep -Fv _TOKEN ; fi</v>
      </c>
    </row>
    <row r="40" spans="4:18" x14ac:dyDescent="0.25">
      <c r="F40" t="s">
        <v>140</v>
      </c>
      <c r="G40" t="s">
        <v>143</v>
      </c>
      <c r="I40" s="1" t="str">
        <f t="shared" si="33"/>
        <v>sys-info:npm</v>
      </c>
      <c r="J40" t="str">
        <f t="shared" si="5"/>
        <v>if [ \"$NPM\" ] ; then env | grep -F NPM | grep -Fv _TOKEN ; fi</v>
      </c>
      <c r="K40" t="str">
        <f t="shared" si="18"/>
        <v xml:space="preserve">    "sys-info:npm": "bash ./launch \" if [ \"$NPM\" ] ; then env | grep -F NPM | grep -Fv _TOKEN ; fi \"",</v>
      </c>
      <c r="L40" s="2">
        <f t="shared" si="7"/>
        <v>0</v>
      </c>
      <c r="M40" s="2"/>
      <c r="N40" s="2"/>
      <c r="O40" s="2"/>
      <c r="P40" s="2" t="str">
        <f t="shared" si="8"/>
        <v xml:space="preserve"> &amp;&amp; </v>
      </c>
      <c r="Q40" t="str">
        <f t="shared" si="39"/>
        <v>if [ \"$NPM\" ] ; then env | grep -F NPM | grep -Fv _TOKEN ; fi</v>
      </c>
    </row>
    <row r="41" spans="4:18" x14ac:dyDescent="0.25">
      <c r="F41" t="s">
        <v>140</v>
      </c>
      <c r="G41" t="s">
        <v>154</v>
      </c>
      <c r="I41" s="1" t="str">
        <f t="shared" si="33"/>
        <v>sys-info:nvm</v>
      </c>
      <c r="J41" t="str">
        <f t="shared" si="5"/>
        <v>if [ \"$NVM\" ] ; then env | grep -F NVM | grep -Fv _TOKEN ; fi</v>
      </c>
      <c r="K41" t="str">
        <f t="shared" si="18"/>
        <v xml:space="preserve">    "sys-info:nvm": "bash ./launch \" if [ \"$NVM\" ] ; then env | grep -F NVM | grep -Fv _TOKEN ; fi \"",</v>
      </c>
      <c r="L41" s="2">
        <f t="shared" si="7"/>
        <v>0</v>
      </c>
      <c r="M41" s="2"/>
      <c r="N41" s="2"/>
      <c r="O41" s="2"/>
      <c r="P41" s="2" t="str">
        <f t="shared" si="8"/>
        <v xml:space="preserve"> &amp;&amp; </v>
      </c>
      <c r="Q41" t="str">
        <f t="shared" si="39"/>
        <v>if [ \"$NVM\" ] ; then env | grep -F NVM | grep -Fv _TOKEN ; fi</v>
      </c>
    </row>
    <row r="42" spans="4:18" x14ac:dyDescent="0.25">
      <c r="F42" t="s">
        <v>142</v>
      </c>
      <c r="I42" s="1" t="str">
        <f t="shared" si="33"/>
        <v>report-goal</v>
      </c>
      <c r="J42" t="str">
        <f t="shared" si="5"/>
        <v>echo $'\\033[0;32m'Plan: Starting a full-featured DevSecOps CI/CD pipeline SD process:…$'\\033[0m'</v>
      </c>
      <c r="K42" t="str">
        <f t="shared" si="18"/>
        <v xml:space="preserve">    "report-goal": "bash ./launch \" echo $'\\033[0;32m'Plan: Starting a full-featured DevSecOps CI/CD pipeline SD process:…$'\\033[0m' \"",</v>
      </c>
      <c r="L42" s="2">
        <f t="shared" si="7"/>
        <v>0</v>
      </c>
      <c r="M42" s="2"/>
      <c r="N42" s="2"/>
      <c r="O42" s="2"/>
      <c r="P42" s="2" t="str">
        <f t="shared" si="8"/>
        <v xml:space="preserve"> &amp;&amp; </v>
      </c>
      <c r="Q42" t="s">
        <v>447</v>
      </c>
    </row>
    <row r="43" spans="4:18" x14ac:dyDescent="0.25">
      <c r="D43" t="s">
        <v>186</v>
      </c>
      <c r="I43" s="1" t="str">
        <f t="shared" si="33"/>
        <v>dev:plan:update:report:action</v>
      </c>
      <c r="J43" t="str">
        <f t="shared" si="5"/>
        <v>if [ ! \"$CI\" ] ; then npm-run-all update-packages:* ; fi</v>
      </c>
      <c r="K43" s="7" t="str">
        <f t="shared" si="18"/>
        <v xml:space="preserve">    "dev:plan:update:report:action": "bash ./launch \" if [ ! \"$CI\" ] ; then npm-run-all update-packages:* ; fi \"",</v>
      </c>
      <c r="L43" s="2">
        <f>N(COUNTIF($L$3:$L$9,I43)&gt;0)</f>
        <v>0</v>
      </c>
      <c r="M43" s="2"/>
      <c r="N43" s="2"/>
      <c r="O43" s="2"/>
      <c r="P43" s="2" t="str">
        <f t="shared" si="8"/>
        <v xml:space="preserve"> &amp;&amp; </v>
      </c>
      <c r="Q43" t="s">
        <v>168</v>
      </c>
    </row>
    <row r="44" spans="4:18" x14ac:dyDescent="0.25">
      <c r="E44" t="s">
        <v>171</v>
      </c>
      <c r="F44" t="s">
        <v>113</v>
      </c>
      <c r="G44" t="s">
        <v>165</v>
      </c>
      <c r="I44" s="1" t="str">
        <f t="shared" si="33"/>
        <v>off:update-packages:npm-outdated</v>
      </c>
      <c r="J44" t="str">
        <f t="shared" si="5"/>
        <v>npm outdated</v>
      </c>
      <c r="K44" t="str">
        <f t="shared" si="18"/>
        <v xml:space="preserve">    "off:update-packages:npm-outdated": "bash ./launch \" npm outdated \"",</v>
      </c>
      <c r="L44" s="2">
        <f t="shared" ref="L44:L121" si="40">N(COUNTIF($L$3:$L$9,I44)&gt;0)</f>
        <v>0</v>
      </c>
      <c r="M44" s="2"/>
      <c r="N44" s="2"/>
      <c r="O44" s="2"/>
      <c r="P44" s="2" t="str">
        <f t="shared" si="8"/>
        <v xml:space="preserve"> &amp;&amp; </v>
      </c>
      <c r="Q44" t="s">
        <v>157</v>
      </c>
    </row>
    <row r="45" spans="4:18" x14ac:dyDescent="0.25">
      <c r="E45" t="s">
        <v>171</v>
      </c>
      <c r="F45" t="s">
        <v>113</v>
      </c>
      <c r="G45" t="s">
        <v>170</v>
      </c>
      <c r="I45" s="1" t="str">
        <f t="shared" si="33"/>
        <v>off:update-packages:npm-update-save-dev</v>
      </c>
      <c r="J45" t="str">
        <f t="shared" si="5"/>
        <v>npm update --save-dev</v>
      </c>
      <c r="K45" t="str">
        <f t="shared" si="18"/>
        <v xml:space="preserve">    "off:update-packages:npm-update-save-dev": "bash ./launch \" npm update --save-dev \"",</v>
      </c>
      <c r="L45" s="2">
        <f t="shared" si="40"/>
        <v>0</v>
      </c>
      <c r="M45" s="2"/>
      <c r="N45" s="2"/>
      <c r="O45" s="2"/>
      <c r="P45" s="2" t="str">
        <f t="shared" si="8"/>
        <v xml:space="preserve"> &amp;&amp; </v>
      </c>
      <c r="Q45" t="s">
        <v>159</v>
      </c>
    </row>
    <row r="46" spans="4:18" x14ac:dyDescent="0.25">
      <c r="E46" t="s">
        <v>171</v>
      </c>
      <c r="F46" t="s">
        <v>113</v>
      </c>
      <c r="G46" t="s">
        <v>163</v>
      </c>
      <c r="I46" s="1" t="str">
        <f t="shared" si="33"/>
        <v>off:update-packages:npm-update-save</v>
      </c>
      <c r="J46" t="str">
        <f t="shared" ref="J46:J79" si="41" xml:space="preserve"> IF(NOT(COUNTA(Q46:X46)),":",SUBSTITUTE(SUBSTITUTE(SUBSTITUTE(SUBSTITUTE(SUBSTITUTE(SUBSTITUTE(_xlfn.TEXTJOIN(P46,TRUE,O46,_xlfn.TEXTJOIN(P46,TRUE,Q46:X46)),"&lt;%=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 update --save</v>
      </c>
      <c r="K46" t="str">
        <f t="shared" si="18"/>
        <v xml:space="preserve">    "off:update-packages:npm-update-save": "bash ./launch \" npm update --save \"",</v>
      </c>
      <c r="L46" s="2">
        <f t="shared" si="40"/>
        <v>0</v>
      </c>
      <c r="M46" s="2"/>
      <c r="N46" s="2"/>
      <c r="O46" s="2"/>
      <c r="P46" s="2" t="str">
        <f t="shared" si="8"/>
        <v xml:space="preserve"> &amp;&amp; </v>
      </c>
      <c r="Q46" t="s">
        <v>160</v>
      </c>
    </row>
    <row r="47" spans="4:18" x14ac:dyDescent="0.25">
      <c r="E47" t="s">
        <v>171</v>
      </c>
      <c r="F47" t="s">
        <v>113</v>
      </c>
      <c r="G47" t="s">
        <v>162</v>
      </c>
      <c r="I47" s="1" t="str">
        <f xml:space="preserve"> _xlfn.TEXTJOIN(":",TRUE,D47:H47)</f>
        <v>off:update-packages:ng-update-all</v>
      </c>
      <c r="J47" t="str">
        <f t="shared" si="41"/>
        <v>ng update --all --allowDirty --force</v>
      </c>
      <c r="K47" t="str">
        <f t="shared" si="18"/>
        <v xml:space="preserve">    "off:update-packages:ng-update-all": "bash ./launch \" ng update --all --allowDirty --force \"",</v>
      </c>
      <c r="L47" s="2">
        <f t="shared" si="40"/>
        <v>0</v>
      </c>
      <c r="M47" s="2"/>
      <c r="N47" s="2"/>
      <c r="O47" s="2"/>
      <c r="P47" s="2" t="str">
        <f>IF(ISBLANK(O47),CONCATENATE(" ",$P$5," ")," ")</f>
        <v xml:space="preserve"> &amp;&amp; </v>
      </c>
      <c r="Q47" t="s">
        <v>172</v>
      </c>
    </row>
    <row r="48" spans="4:18" x14ac:dyDescent="0.25">
      <c r="F48" t="s">
        <v>113</v>
      </c>
      <c r="G48" t="s">
        <v>161</v>
      </c>
      <c r="I48" s="1" t="str">
        <f xml:space="preserve"> _xlfn.TEXTJOIN(":",TRUE,D48:H48)</f>
        <v>update-packages:ng-update</v>
      </c>
      <c r="J48" t="str">
        <f t="shared" si="41"/>
        <v>ng update</v>
      </c>
      <c r="K48" t="str">
        <f t="shared" si="18"/>
        <v xml:space="preserve">    "update-packages:ng-update": "bash ./launch \" ng update \"",</v>
      </c>
      <c r="L48" s="2">
        <f t="shared" si="40"/>
        <v>0</v>
      </c>
      <c r="M48" s="2"/>
      <c r="N48" s="2"/>
      <c r="O48" s="2"/>
      <c r="P48" s="2" t="str">
        <f>IF(ISBLANK(O48),CONCATENATE(" ",$P$5," ")," ")</f>
        <v xml:space="preserve"> &amp;&amp; </v>
      </c>
      <c r="Q48" t="s">
        <v>158</v>
      </c>
    </row>
    <row r="49" spans="3:18" x14ac:dyDescent="0.25">
      <c r="F49" t="s">
        <v>113</v>
      </c>
      <c r="G49" t="s">
        <v>164</v>
      </c>
      <c r="I49" s="1" t="str">
        <f xml:space="preserve"> _xlfn.TEXTJOIN(":",TRUE,D49:H49)</f>
        <v>update-packages:npx-npm-check-updates-u</v>
      </c>
      <c r="J49" t="str">
        <f t="shared" si="41"/>
        <v>npx npm-check-updates -u &amp;&amp; npm install</v>
      </c>
      <c r="K49" t="str">
        <f t="shared" si="18"/>
        <v xml:space="preserve">    "update-packages:npx-npm-check-updates-u": "bash ./launch \" npx npm-check-updates -u &amp;&amp; npm install \"",</v>
      </c>
      <c r="L49" s="2">
        <f t="shared" si="40"/>
        <v>0</v>
      </c>
      <c r="M49" s="2"/>
      <c r="N49" s="2"/>
      <c r="O49" s="2"/>
      <c r="P49" s="2" t="str">
        <f>IF(ISBLANK(O49),CONCATENATE(" ",$P$5," ")," ")</f>
        <v xml:space="preserve"> &amp;&amp; </v>
      </c>
      <c r="Q49" t="s">
        <v>224</v>
      </c>
      <c r="R49" t="s">
        <v>115</v>
      </c>
    </row>
    <row r="50" spans="3:18" x14ac:dyDescent="0.25">
      <c r="E50" t="s">
        <v>169</v>
      </c>
      <c r="F50" t="s">
        <v>113</v>
      </c>
      <c r="I50" s="1" t="str">
        <f t="shared" si="33"/>
        <v>deprecated:update-packages</v>
      </c>
      <c r="J50" t="str">
        <f t="shared" si="41"/>
        <v>node wipe-dependencies.js &amp;&amp; rm -rf node_modules &amp;&amp; npm update --save-dev &amp;&amp; npm update --save</v>
      </c>
      <c r="K50" t="str">
        <f t="shared" si="18"/>
        <v xml:space="preserve">    "deprecated:update-packages": "bash ./launch \" node wipe-dependencies.js &amp;&amp; rm -rf node_modules &amp;&amp; npm update --save-dev &amp;&amp; npm update --save \"",</v>
      </c>
      <c r="L50" s="2">
        <f t="shared" si="40"/>
        <v>0</v>
      </c>
      <c r="M50" s="2"/>
      <c r="N50" s="2"/>
      <c r="O50" s="2"/>
      <c r="P50" s="2" t="str">
        <f t="shared" si="8"/>
        <v xml:space="preserve"> &amp;&amp; </v>
      </c>
      <c r="Q50" t="s">
        <v>66</v>
      </c>
    </row>
    <row r="51" spans="3:18" x14ac:dyDescent="0.25">
      <c r="F51" t="s">
        <v>113</v>
      </c>
      <c r="G51" t="s">
        <v>11</v>
      </c>
      <c r="I51" s="1" t="str">
        <f t="shared" si="33"/>
        <v>update-packages:report</v>
      </c>
      <c r="J51" t="str">
        <f t="shared" si="41"/>
        <v>echo $'\\033[0;32m'Update: Updated everything to latest \\(or next\\).$'\\033[0m'</v>
      </c>
      <c r="K51" t="str">
        <f>IF(ISBLANK(I51),"",_xlfn.CONCAT("    """,I51,""": """,IF(LEN(J51)&lt;2,":",_xlfn.CONCAT(IF(L51,"",O$3),IF(M51,"echo ",""),IF(AND(LEN(J51)&gt;1,ISNUMBER(N51),NOT(ISBLANK(#REF!))),_xlfn.CONCAT(SUBSTITUTE($O$9,"*",SUBSTITUTE(I51,":","_"))),""),J51,_xlfn.CONCAT(IF(AND(LEN(J51)&gt;1,ISNUMBER(N51),NOT(ISBLANK(#REF!))),SUBSTITUTE($P$9,"*",SUBSTITUTE(I51,":","_")),""),IF(L51,"",P$3),""))),IF(ISBLANK(#REF!),"""",""",")))</f>
        <v xml:space="preserve">    "update-packages:report": "bash ./launch \" echo $'\\033[0;32m'Update: Updated everything to latest \\(or next\\).$'\\033[0m' \"",</v>
      </c>
      <c r="L51" s="2">
        <f t="shared" si="40"/>
        <v>0</v>
      </c>
      <c r="M51" s="2"/>
      <c r="N51" s="2"/>
      <c r="O51" s="2"/>
      <c r="P51" s="2" t="str">
        <f t="shared" si="8"/>
        <v xml:space="preserve"> &amp;&amp; </v>
      </c>
      <c r="Q51" t="s">
        <v>393</v>
      </c>
    </row>
    <row r="52" spans="3:18" x14ac:dyDescent="0.25">
      <c r="C52" t="s">
        <v>119</v>
      </c>
      <c r="E52" t="str">
        <f xml:space="preserve"> CONCATENATE("// ",C52)</f>
        <v>// CODE</v>
      </c>
      <c r="I52" s="1" t="str">
        <f t="shared" ref="I52" si="42" xml:space="preserve"> _xlfn.TEXTJOIN(":",TRUE,D52:H52)</f>
        <v>// CODE</v>
      </c>
      <c r="J52" t="str">
        <f t="shared" si="41"/>
        <v>:</v>
      </c>
      <c r="K52" t="str">
        <f>IF(ISBLANK(I52),"",_xlfn.CONCAT("    """,I52,""": """,IF(LEN(J52)&lt;2,":",_xlfn.CONCAT(IF(L52,"",O$3),IF(M52,"echo ",""),IF(AND(LEN(J52)&gt;1,ISNUMBER(N52),NOT(ISBLANK(K58))),_xlfn.CONCAT(SUBSTITUTE($O$9,"*",SUBSTITUTE(I52,":","_"))),""),J52,_xlfn.CONCAT(IF(AND(LEN(J52)&gt;1,ISNUMBER(N52),NOT(ISBLANK(K58))),SUBSTITUTE($P$9,"*",SUBSTITUTE(I52,":","_")),""),IF(L52,"",P$3),""))),IF(ISBLANK(K58),"""",""",")))</f>
        <v xml:space="preserve">    "// CODE": ":",</v>
      </c>
      <c r="L52" s="2">
        <f t="shared" si="40"/>
        <v>0</v>
      </c>
      <c r="M52" s="2"/>
      <c r="N52" s="2"/>
      <c r="O52" s="2"/>
      <c r="P52" s="2" t="str">
        <f t="shared" si="8"/>
        <v xml:space="preserve"> &amp;&amp; </v>
      </c>
    </row>
    <row r="53" spans="3:18" x14ac:dyDescent="0.25">
      <c r="D53" t="s">
        <v>386</v>
      </c>
      <c r="I53" s="1" t="str">
        <f t="shared" ref="I53:I58" si="43" xml:space="preserve"> _xlfn.TEXTJOIN(":",TRUE,D53:H53)</f>
        <v>dev:code:scaffold:generate:action</v>
      </c>
      <c r="J53" t="str">
        <f t="shared" ref="J53:J54" si="44" xml:space="preserve"> IF(NOT(COUNTA(Q53:X53)),":",SUBSTITUTE(SUBSTITUTE(SUBSTITUTE(SUBSTITUTE(SUBSTITUTE(SUBSTITUTE(_xlfn.TEXTJOIN(P53,TRUE,O53,_xlfn.TEXTJOIN(P53,TRUE,Q53:X53)),"&lt;%=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exit ; if [ \"$(date +%u)\" -eq 4 ]; then if [ ! \"$CI\" ] ; then cd ../cv-generator-life-scaffolder/scripts &amp;&amp; ./scaffold-generate.sh ; fi ; fi</v>
      </c>
      <c r="K53" t="str">
        <f>IF(ISBLANK(I53),"",_xlfn.CONCAT("    """,I53,""": """,IF(LEN(J53)&lt;2,":",_xlfn.CONCAT(IF(L53,"",O$3),IF(M53,"echo ",""),IF(AND(LEN(J53)&gt;1,ISNUMBER(N53),NOT(ISBLANK(#REF!))),_xlfn.CONCAT(SUBSTITUTE($O$9,"*",SUBSTITUTE(I53,":","_"))),""),J53,_xlfn.CONCAT(IF(AND(LEN(J53)&gt;1,ISNUMBER(N53),NOT(ISBLANK(#REF!))),SUBSTITUTE($P$9,"*",SUBSTITUTE(I53,":","_")),""),IF(L53,"",P$3),""))),IF(ISBLANK(#REF!),"""",""",")))</f>
        <v xml:space="preserve">    "dev:code:scaffold:generate:action": "bash ./launch \" exit ; if [ \"$(date +%u)\" -eq 4 ]; then if [ ! \"$CI\" ] ; then cd ../cv-generator-life-scaffolder/scripts &amp;&amp; ./scaffold-generate.sh ; fi ; fi \"",</v>
      </c>
      <c r="L53" s="2">
        <f t="shared" ref="L53:L54" si="45">N(COUNTIF($L$3:$L$9,I53)&gt;0)</f>
        <v>0</v>
      </c>
      <c r="M53" s="2"/>
      <c r="N53" s="2"/>
      <c r="O53" s="2"/>
      <c r="P53" s="2" t="str">
        <f t="shared" ref="P53:P54" si="46">IF(ISBLANK(O53),CONCATENATE(" ",$P$5," ")," ")</f>
        <v xml:space="preserve"> &amp;&amp; </v>
      </c>
      <c r="Q53" t="s">
        <v>395</v>
      </c>
    </row>
    <row r="54" spans="3:18" x14ac:dyDescent="0.25">
      <c r="D54" t="s">
        <v>387</v>
      </c>
      <c r="I54" s="1" t="str">
        <f t="shared" si="43"/>
        <v>dev:code:scaffold:transform:action</v>
      </c>
      <c r="J54" t="str">
        <f t="shared" si="44"/>
        <v>exit ; if [ \"$(date +%u)\" -eq 4 ]; then if [ ! \"$CI\" ] ; then cd ../cv-generator-life-scaffolder/scripts &amp;&amp; ./scaffold-transform.sh ; fi ; fi</v>
      </c>
      <c r="K54" t="str">
        <f>IF(ISBLANK(I54),"",_xlfn.CONCAT("    """,I54,""": """,IF(LEN(J54)&lt;2,":",_xlfn.CONCAT(IF(L54,"",O$3),IF(M54,"echo ",""),IF(AND(LEN(J54)&gt;1,ISNUMBER(N54),NOT(ISBLANK(#REF!))),_xlfn.CONCAT(SUBSTITUTE($O$9,"*",SUBSTITUTE(I54,":","_"))),""),J54,_xlfn.CONCAT(IF(AND(LEN(J54)&gt;1,ISNUMBER(N54),NOT(ISBLANK(#REF!))),SUBSTITUTE($P$9,"*",SUBSTITUTE(I54,":","_")),""),IF(L54,"",P$3),""))),IF(ISBLANK(#REF!),"""",""",")))</f>
        <v xml:space="preserve">    "dev:code:scaffold:transform:action": "bash ./launch \" exit ; if [ \"$(date +%u)\" -eq 4 ]; then if [ ! \"$CI\" ] ; then cd ../cv-generator-life-scaffolder/scripts &amp;&amp; ./scaffold-transform.sh ; fi ; fi \"",</v>
      </c>
      <c r="L54" s="2">
        <f t="shared" si="45"/>
        <v>0</v>
      </c>
      <c r="M54" s="2"/>
      <c r="N54" s="2"/>
      <c r="O54" s="2"/>
      <c r="P54" s="2" t="str">
        <f t="shared" si="46"/>
        <v xml:space="preserve"> &amp;&amp; </v>
      </c>
      <c r="Q54" t="s">
        <v>396</v>
      </c>
    </row>
    <row r="55" spans="3:18" x14ac:dyDescent="0.25">
      <c r="D55" t="s">
        <v>388</v>
      </c>
      <c r="I55" s="1" t="str">
        <f t="shared" si="43"/>
        <v>dev:code:scaffold:launch:action</v>
      </c>
      <c r="J55" t="str">
        <f t="shared" si="41"/>
        <v>exit ; if [ \"$(date +%u)\" -eq 4 ]; then if [ ! \"$CI\" ] ; then cd ../cv-generator-life-scaffolder/scripts &amp;&amp; ./scaffold-launch.sh ; fi ; fi</v>
      </c>
      <c r="K55" t="str">
        <f>IF(ISBLANK(I55),"",_xlfn.CONCAT("    """,I55,""": """,IF(LEN(J55)&lt;2,":",_xlfn.CONCAT(IF(L55,"",O$3),IF(M55,"echo ",""),IF(AND(LEN(J55)&gt;1,ISNUMBER(N55),NOT(ISBLANK(#REF!))),_xlfn.CONCAT(SUBSTITUTE($O$9,"*",SUBSTITUTE(I55,":","_"))),""),J55,_xlfn.CONCAT(IF(AND(LEN(J55)&gt;1,ISNUMBER(N55),NOT(ISBLANK(#REF!))),SUBSTITUTE($P$9,"*",SUBSTITUTE(I55,":","_")),""),IF(L55,"",P$3),""))),IF(ISBLANK(#REF!),"""",""",")))</f>
        <v xml:space="preserve">    "dev:code:scaffold:launch:action": "bash ./launch \" exit ; if [ \"$(date +%u)\" -eq 4 ]; then if [ ! \"$CI\" ] ; then cd ../cv-generator-life-scaffolder/scripts &amp;&amp; ./scaffold-launch.sh ; fi ; fi \"",</v>
      </c>
      <c r="L55" s="2">
        <f t="shared" si="40"/>
        <v>0</v>
      </c>
      <c r="M55" s="2"/>
      <c r="N55" s="2"/>
      <c r="O55" s="2"/>
      <c r="P55" s="2" t="str">
        <f t="shared" si="8"/>
        <v xml:space="preserve"> &amp;&amp; </v>
      </c>
      <c r="Q55" t="s">
        <v>397</v>
      </c>
    </row>
    <row r="56" spans="3:18" x14ac:dyDescent="0.25">
      <c r="D56" t="s">
        <v>389</v>
      </c>
      <c r="I56" s="1" t="str">
        <f t="shared" si="43"/>
        <v>dev:code:rejuvenate:action</v>
      </c>
      <c r="J56" t="str">
        <f t="shared" ref="J56" si="47" xml:space="preserve"> IF(NOT(COUNTA(Q56:X56)),":",SUBSTITUTE(SUBSTITUTE(SUBSTITUTE(SUBSTITUTE(SUBSTITUTE(SUBSTITUTE(_xlfn.TEXTJOIN(P56,TRUE,O56,_xlfn.TEXTJOIN(P56,TRUE,Q56:X56)),"&lt;%=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\"$(date +%u)\" -eq 4 ]; then if [ ! \"$CI\" ] ; then cd ../cv-generator-life-scaffolder/scripts &amp;&amp; ./scaffold.sh ; fi ; fi</v>
      </c>
      <c r="K56" t="str">
        <f>IF(ISBLANK(I56),"",_xlfn.CONCAT("    """,I56,""": """,IF(LEN(J56)&lt;2,":",_xlfn.CONCAT(IF(L56,"",O$3),IF(M56,"echo ",""),IF(AND(LEN(J56)&gt;1,ISNUMBER(N56),NOT(ISBLANK(#REF!))),_xlfn.CONCAT(SUBSTITUTE($O$9,"*",SUBSTITUTE(I56,":","_"))),""),J56,_xlfn.CONCAT(IF(AND(LEN(J56)&gt;1,ISNUMBER(N56),NOT(ISBLANK(#REF!))),SUBSTITUTE($P$9,"*",SUBSTITUTE(I56,":","_")),""),IF(L56,"",P$3),""))),IF(ISBLANK(#REF!),"""",""",")))</f>
        <v xml:space="preserve">    "dev:code:rejuvenate:action": "bash ./launch \" if [ \"$(date +%u)\" -eq 4 ]; then if [ ! \"$CI\" ] ; then cd ../cv-generator-life-scaffolder/scripts &amp;&amp; ./scaffold.sh ; fi ; fi \"",</v>
      </c>
      <c r="L56" s="2">
        <f t="shared" ref="L56" si="48">N(COUNTIF($L$3:$L$9,I56)&gt;0)</f>
        <v>0</v>
      </c>
      <c r="M56" s="2"/>
      <c r="N56" s="2"/>
      <c r="O56" s="2"/>
      <c r="P56" s="2" t="str">
        <f t="shared" ref="P56" si="49">IF(ISBLANK(O56),CONCATENATE(" ",$P$5," ")," ")</f>
        <v xml:space="preserve"> &amp;&amp; </v>
      </c>
      <c r="Q56" t="s">
        <v>394</v>
      </c>
    </row>
    <row r="57" spans="3:18" x14ac:dyDescent="0.25">
      <c r="D57" t="s">
        <v>390</v>
      </c>
      <c r="I57" s="1" t="str">
        <f t="shared" si="43"/>
        <v>dev:code:code:action</v>
      </c>
      <c r="J57" t="str">
        <f t="shared" ref="J57" si="50" xml:space="preserve"> IF(NOT(COUNTA(Q57:X57)),":",SUBSTITUTE(SUBSTITUTE(SUBSTITUTE(SUBSTITUTE(SUBSTITUTE(SUBSTITUTE(_xlfn.TEXTJOIN(P57,TRUE,O57,_xlfn.TEXTJOIN(P57,TRUE,Q57:X57)),"&lt;%=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:</v>
      </c>
      <c r="K57" t="str">
        <f>IF(ISBLANK(I57),"",_xlfn.CONCAT("    """,I57,""": """,IF(LEN(J57)&lt;2,":",_xlfn.CONCAT(IF(L57,"",O$3),IF(M57,"echo ",""),IF(AND(LEN(J57)&gt;1,ISNUMBER(N57),NOT(ISBLANK(#REF!))),_xlfn.CONCAT(SUBSTITUTE($O$9,"*",SUBSTITUTE(I57,":","_"))),""),J57,_xlfn.CONCAT(IF(AND(LEN(J57)&gt;1,ISNUMBER(N57),NOT(ISBLANK(#REF!))),SUBSTITUTE($P$9,"*",SUBSTITUTE(I57,":","_")),""),IF(L57,"",P$3),""))),IF(ISBLANK(#REF!),"""",""",")))</f>
        <v xml:space="preserve">    "dev:code:code:action": ":",</v>
      </c>
      <c r="L57" s="2">
        <f t="shared" ref="L57" si="51">N(COUNTIF($L$3:$L$9,I57)&gt;0)</f>
        <v>0</v>
      </c>
      <c r="M57" s="2"/>
      <c r="N57" s="2"/>
      <c r="O57" s="2"/>
      <c r="P57" s="2" t="str">
        <f t="shared" ref="P57" si="52">IF(ISBLANK(O57),CONCATENATE(" ",$P$5," ")," ")</f>
        <v xml:space="preserve"> &amp;&amp; </v>
      </c>
    </row>
    <row r="58" spans="3:18" x14ac:dyDescent="0.25">
      <c r="D58" t="s">
        <v>391</v>
      </c>
      <c r="I58" s="1" t="str">
        <f t="shared" si="43"/>
        <v>dev:code:report:action</v>
      </c>
      <c r="J58" t="str">
        <f t="shared" si="41"/>
        <v>echo $'\\033[0;32m'Code: Implemented the new features planned.$'\\033[0m'</v>
      </c>
      <c r="K58" t="str">
        <f>IF(ISBLANK(I58),"",_xlfn.CONCAT("    """,I58,""": """,IF(LEN(J58)&lt;2,":",_xlfn.CONCAT(IF(L58,"",O$3),IF(M58,"echo ",""),IF(AND(LEN(J58)&gt;1,ISNUMBER(N58),NOT(ISBLANK(#REF!))),_xlfn.CONCAT(SUBSTITUTE($O$9,"*",SUBSTITUTE(I58,":","_"))),""),J58,_xlfn.CONCAT(IF(AND(LEN(J58)&gt;1,ISNUMBER(N58),NOT(ISBLANK(#REF!))),SUBSTITUTE($P$9,"*",SUBSTITUTE(I58,":","_")),""),IF(L58,"",P$3),""))),IF(ISBLANK(#REF!),"""",""",")))</f>
        <v xml:space="preserve">    "dev:code:report:action": "bash ./launch \" echo $'\\033[0;32m'Code: Implemented the new features planned.$'\\033[0m' \"",</v>
      </c>
      <c r="L58" s="2">
        <f t="shared" si="40"/>
        <v>0</v>
      </c>
      <c r="M58" s="2"/>
      <c r="N58" s="2"/>
      <c r="O58" s="2"/>
      <c r="P58" s="2" t="str">
        <f t="shared" si="8"/>
        <v xml:space="preserve"> &amp;&amp; </v>
      </c>
      <c r="Q58" t="s">
        <v>392</v>
      </c>
    </row>
    <row r="59" spans="3:18" x14ac:dyDescent="0.25">
      <c r="C59" t="s">
        <v>116</v>
      </c>
      <c r="E59" t="str">
        <f xml:space="preserve"> CONCATENATE("// ",C59)</f>
        <v>// BUILD</v>
      </c>
      <c r="I59" s="1" t="str">
        <f t="shared" ref="I59" si="53" xml:space="preserve"> _xlfn.TEXTJOIN(":",TRUE,D59:H59)</f>
        <v>// BUILD</v>
      </c>
      <c r="J59" t="str">
        <f t="shared" si="41"/>
        <v>:</v>
      </c>
      <c r="K59" t="str">
        <f t="shared" si="18"/>
        <v xml:space="preserve">    "// BUILD": ":",</v>
      </c>
      <c r="L59" s="2">
        <f t="shared" si="40"/>
        <v>0</v>
      </c>
      <c r="M59" s="2"/>
      <c r="N59" s="2"/>
      <c r="O59" s="2"/>
      <c r="P59" s="2" t="str">
        <f>IF(ISBLANK(O59),CONCATENATE(" ",$P$5," ")," ")</f>
        <v xml:space="preserve"> &amp;&amp; </v>
      </c>
    </row>
    <row r="60" spans="3:18" x14ac:dyDescent="0.25">
      <c r="D60" t="s">
        <v>187</v>
      </c>
      <c r="I60" s="1" t="str">
        <f t="shared" ref="I60:I70" si="54" xml:space="preserve"> _xlfn.TEXTJOIN(":",TRUE,D60:H60)</f>
        <v>dev:build:install:prepare:action</v>
      </c>
      <c r="J60" t="str">
        <f t="shared" si="41"/>
        <v>if [ \"$(date +%H%M)\" -gt 2100 -a \"$(date +%H%M)\" -lt 2200 ]; then if [ $SNYK_TOKEN ] ; then snyk auth $SNYK_TOKEN ; else echo Snyk auth: no token ; fi ; else echo Skipping Snyk auth. ; fi</v>
      </c>
      <c r="K60" s="7" t="str">
        <f t="shared" si="18"/>
        <v xml:space="preserve">    "dev:build:install:prepare:action": "bash ./launch \" if [ \"$(date +%H%M)\" -gt 2100 -a \"$(date +%H%M)\" -lt 2200 ]; then if [ $SNYK_TOKEN ] ; then snyk auth $SNYK_TOKEN ; else echo Snyk auth: no token ; fi ; else echo Skipping Snyk auth. ; fi \"",</v>
      </c>
      <c r="L60" s="2">
        <f t="shared" si="40"/>
        <v>0</v>
      </c>
      <c r="M60" s="2"/>
      <c r="N60" s="2"/>
      <c r="O60" s="2"/>
      <c r="P60" s="2" t="str">
        <f t="shared" ref="P60" si="55">IF(ISBLANK(O60),CONCATENATE(" ",$P$5," ")," ")</f>
        <v xml:space="preserve"> &amp;&amp; </v>
      </c>
      <c r="Q60" t="s">
        <v>364</v>
      </c>
    </row>
    <row r="61" spans="3:18" x14ac:dyDescent="0.25">
      <c r="F61" t="s">
        <v>51</v>
      </c>
      <c r="I61" s="1" t="str">
        <f t="shared" si="54"/>
        <v>snyk-protect</v>
      </c>
      <c r="J61" t="str">
        <f t="shared" si="41"/>
        <v>if [ \"$(date +%H%M)\" -gt 2100 -a \"$(date +%H%M)\" -lt 2200 ]; then snyk protect ; else echo Skipping Snyk protect. ; fi</v>
      </c>
      <c r="K61" t="str">
        <f t="shared" si="18"/>
        <v xml:space="preserve">    "snyk-protect": "bash ./launch \" if [ \"$(date +%H%M)\" -gt 2100 -a \"$(date +%H%M)\" -lt 2200 ]; then snyk protect ; else echo Skipping Snyk protect. ; fi \"",</v>
      </c>
      <c r="L61" s="2">
        <f t="shared" si="40"/>
        <v>0</v>
      </c>
      <c r="M61" s="2"/>
      <c r="N61" s="2"/>
      <c r="O61" s="2"/>
      <c r="P61" s="2" t="str">
        <f t="shared" ref="P61:P70" si="56">IF(ISBLANK(O61),CONCATENATE(" ",$P$5," ")," ")</f>
        <v xml:space="preserve"> &amp;&amp; </v>
      </c>
      <c r="Q61" t="s">
        <v>365</v>
      </c>
    </row>
    <row r="62" spans="3:18" x14ac:dyDescent="0.25">
      <c r="C62" t="s">
        <v>114</v>
      </c>
      <c r="F62" t="s">
        <v>32</v>
      </c>
      <c r="I62" s="1" t="str">
        <f t="shared" si="54"/>
        <v>prepare</v>
      </c>
      <c r="J62" t="str">
        <f t="shared" si="41"/>
        <v>npm-run-all snyk-protect</v>
      </c>
      <c r="K62" t="str">
        <f t="shared" si="18"/>
        <v xml:space="preserve">    "prepare": "bash ./launch \" npm-run-all snyk-protect \"",</v>
      </c>
      <c r="L62" s="2">
        <f t="shared" si="40"/>
        <v>0</v>
      </c>
      <c r="M62" s="2"/>
      <c r="N62" s="2"/>
      <c r="O62" s="2" t="str">
        <f>IF(ISBLANK(Q62),"",$O$7)</f>
        <v>npm-run-all</v>
      </c>
      <c r="P62" s="2" t="str">
        <f t="shared" si="56"/>
        <v xml:space="preserve"> </v>
      </c>
      <c r="Q62" t="s">
        <v>51</v>
      </c>
    </row>
    <row r="63" spans="3:18" x14ac:dyDescent="0.25">
      <c r="D63" t="s">
        <v>188</v>
      </c>
      <c r="I63" s="1" t="str">
        <f t="shared" si="54"/>
        <v>dev:build:install:package:package:action</v>
      </c>
      <c r="J63" t="str">
        <f t="shared" si="41"/>
        <v>npm install</v>
      </c>
      <c r="K63" t="str">
        <f t="shared" si="18"/>
        <v xml:space="preserve">    "dev:build:install:package:package:action": "bash ./launch \" npm install \"",</v>
      </c>
      <c r="L63" s="2">
        <f t="shared" si="40"/>
        <v>0</v>
      </c>
      <c r="M63" s="2"/>
      <c r="N63" s="2"/>
      <c r="O63" s="2"/>
      <c r="P63" s="2" t="str">
        <f t="shared" si="56"/>
        <v xml:space="preserve"> &amp;&amp; </v>
      </c>
      <c r="Q63" t="s">
        <v>115</v>
      </c>
    </row>
    <row r="64" spans="3:18" x14ac:dyDescent="0.25">
      <c r="D64" t="s">
        <v>189</v>
      </c>
      <c r="I64" s="1" t="str">
        <f t="shared" ref="I64" si="57" xml:space="preserve"> _xlfn.TEXTJOIN(":",TRUE,D64:H64)</f>
        <v>dev:build:install:report:action</v>
      </c>
      <c r="J64" t="str">
        <f t="shared" si="41"/>
        <v>echo $'\\033[0;32m'Build: Install: Installed and fixed all dependencies.$'\\033[0m'</v>
      </c>
      <c r="K64" t="str">
        <f t="shared" si="18"/>
        <v xml:space="preserve">    "dev:build:install:report:action": "bash ./launch \" echo $'\\033[0;32m'Build: Install: Installed and fixed all dependencies.$'\\033[0m' \"",</v>
      </c>
      <c r="L64" s="2">
        <f t="shared" si="40"/>
        <v>0</v>
      </c>
      <c r="M64" s="2"/>
      <c r="N64" s="2"/>
      <c r="O64" s="2"/>
      <c r="P64" s="2" t="str">
        <f t="shared" ref="P64" si="58">IF(ISBLANK(O64),CONCATENATE(" ",$P$5," ")," ")</f>
        <v xml:space="preserve"> &amp;&amp; </v>
      </c>
      <c r="Q64" t="s">
        <v>582</v>
      </c>
    </row>
    <row r="65" spans="3:18" x14ac:dyDescent="0.25">
      <c r="F65" t="s">
        <v>176</v>
      </c>
      <c r="I65" s="1" t="str">
        <f t="shared" si="54"/>
        <v>postinstall</v>
      </c>
      <c r="J65" t="str">
        <f t="shared" si="41"/>
        <v>npm audit fix &amp;&amp; ngcc</v>
      </c>
      <c r="K65" t="str">
        <f t="shared" si="18"/>
        <v xml:space="preserve">    "postinstall": "bash ./launch \" npm audit fix &amp;&amp; ngcc \"",</v>
      </c>
      <c r="L65" s="2">
        <f t="shared" si="40"/>
        <v>0</v>
      </c>
      <c r="M65" s="2"/>
      <c r="N65" s="2"/>
      <c r="O65" s="2"/>
      <c r="P65" s="2" t="str">
        <f t="shared" si="56"/>
        <v xml:space="preserve"> &amp;&amp; </v>
      </c>
      <c r="Q65" t="s">
        <v>581</v>
      </c>
    </row>
    <row r="66" spans="3:18" x14ac:dyDescent="0.25">
      <c r="D66" t="s">
        <v>190</v>
      </c>
      <c r="I66" s="1" t="str">
        <f t="shared" si="54"/>
        <v>dev:build:build:package:action</v>
      </c>
      <c r="J66" t="str">
        <f t="shared" si="41"/>
        <v>if [ \"$CI\" ] ; then npm run build-ci ; else npm run build ; fi</v>
      </c>
      <c r="K66" s="7" t="str">
        <f t="shared" si="18"/>
        <v xml:space="preserve">    "dev:build:build:package:action": "bash ./launch \" if [ \"$CI\" ] ; then npm run build-ci ; else npm run build ; fi \"",</v>
      </c>
      <c r="L66" s="2">
        <f t="shared" si="40"/>
        <v>0</v>
      </c>
      <c r="M66" s="2"/>
      <c r="N66" s="2"/>
      <c r="O66" s="2"/>
      <c r="P66" s="2" t="str">
        <f t="shared" si="56"/>
        <v xml:space="preserve"> &amp;&amp; </v>
      </c>
      <c r="Q66" t="s">
        <v>166</v>
      </c>
    </row>
    <row r="67" spans="3:18" x14ac:dyDescent="0.25">
      <c r="F67" t="s">
        <v>1</v>
      </c>
      <c r="I67" s="1" t="str">
        <f t="shared" si="54"/>
        <v>build</v>
      </c>
      <c r="J67" t="str">
        <f t="shared" si="41"/>
        <v>if [ \"$CI\" ] ; then npm run PIPELINE ; else ng build ; fi</v>
      </c>
      <c r="K67" t="str">
        <f t="shared" si="18"/>
        <v xml:space="preserve">    "build": "bash ./launch \" if [ \"$CI\" ] ; then npm run PIPELINE ; else ng build ; fi \"",</v>
      </c>
      <c r="L67" s="2">
        <f t="shared" si="40"/>
        <v>0</v>
      </c>
      <c r="M67" s="2"/>
      <c r="N67" s="2"/>
      <c r="O67" s="2"/>
      <c r="P67" s="2" t="str">
        <f t="shared" si="56"/>
        <v xml:space="preserve"> &amp;&amp; </v>
      </c>
      <c r="Q67" t="s">
        <v>167</v>
      </c>
    </row>
    <row r="68" spans="3:18" x14ac:dyDescent="0.25">
      <c r="F68" t="s">
        <v>126</v>
      </c>
      <c r="I68" s="1" t="str">
        <f t="shared" si="54"/>
        <v>build-prod</v>
      </c>
      <c r="J68" t="str">
        <f t="shared" si="41"/>
        <v>ng build --configuration=\"production\"</v>
      </c>
      <c r="K68" t="str">
        <f t="shared" si="18"/>
        <v xml:space="preserve">    "build-prod": "bash ./launch \" ng build --configuration=\"production\" \"",</v>
      </c>
      <c r="L68" s="2">
        <f t="shared" si="40"/>
        <v>0</v>
      </c>
      <c r="M68" s="2"/>
      <c r="N68" s="2"/>
      <c r="O68" s="2"/>
      <c r="P68" s="2" t="str">
        <f t="shared" si="56"/>
        <v xml:space="preserve"> &amp;&amp; </v>
      </c>
      <c r="Q68" t="s">
        <v>127</v>
      </c>
    </row>
    <row r="69" spans="3:18" x14ac:dyDescent="0.25">
      <c r="F69" t="s">
        <v>125</v>
      </c>
      <c r="I69" s="1" t="str">
        <f t="shared" si="54"/>
        <v>build-ci</v>
      </c>
      <c r="J69" t="str">
        <f t="shared" si="41"/>
        <v>ng build --configuration=\"heroku\"</v>
      </c>
      <c r="K69" t="str">
        <f t="shared" si="18"/>
        <v xml:space="preserve">    "build-ci": "bash ./launch \" ng build --configuration=\"heroku\" \"",</v>
      </c>
      <c r="L69" s="2">
        <f t="shared" si="40"/>
        <v>0</v>
      </c>
      <c r="M69" s="2"/>
      <c r="N69" s="2"/>
      <c r="O69" s="2"/>
      <c r="P69" s="2" t="str">
        <f t="shared" si="56"/>
        <v xml:space="preserve"> &amp;&amp; </v>
      </c>
      <c r="Q69" t="s">
        <v>124</v>
      </c>
    </row>
    <row r="70" spans="3:18" x14ac:dyDescent="0.25">
      <c r="F70" t="s">
        <v>130</v>
      </c>
      <c r="I70" s="1" t="str">
        <f t="shared" si="54"/>
        <v>rebuild-heroku</v>
      </c>
      <c r="J70" t="str">
        <f t="shared" si="41"/>
        <v>git commit --allow-empty -m \"empty commit\" &amp;&amp; git push heroku master</v>
      </c>
      <c r="K70" t="str">
        <f>IF(ISBLANK(I70),"",_xlfn.CONCAT("    """,I70,""": """,IF(LEN(J70)&lt;2,":",_xlfn.CONCAT(IF(L70,"",O$3),IF(M70,"echo ",""),IF(AND(LEN(J70)&gt;1,ISNUMBER(N70),NOT(ISBLANK(K111))),_xlfn.CONCAT(SUBSTITUTE($O$9,"*",SUBSTITUTE(I70,":","_"))),""),J70,_xlfn.CONCAT(IF(AND(LEN(J70)&gt;1,ISNUMBER(N70),NOT(ISBLANK(K111))),SUBSTITUTE($P$9,"*",SUBSTITUTE(I70,":","_")),""),IF(L70,"",P$3),""))),IF(ISBLANK(K111),"""",""",")))</f>
        <v xml:space="preserve">    "rebuild-heroku": "bash ./launch \" git commit --allow-empty -m \"empty commit\" &amp;&amp; git push heroku master \"",</v>
      </c>
      <c r="L70" s="2">
        <f t="shared" si="40"/>
        <v>0</v>
      </c>
      <c r="M70" s="2"/>
      <c r="N70" s="2"/>
      <c r="O70" s="2"/>
      <c r="P70" s="2" t="str">
        <f t="shared" si="56"/>
        <v xml:space="preserve"> &amp;&amp; </v>
      </c>
      <c r="Q70" t="s">
        <v>131</v>
      </c>
      <c r="R70" t="s">
        <v>132</v>
      </c>
    </row>
    <row r="71" spans="3:18" x14ac:dyDescent="0.25">
      <c r="D71" t="s">
        <v>191</v>
      </c>
      <c r="I71" s="1" t="str">
        <f xml:space="preserve"> _xlfn.TEXTJOIN(":",TRUE,D71:H71)</f>
        <v>dev:build:build:report:action</v>
      </c>
      <c r="J71" t="str">
        <f t="shared" si="41"/>
        <v>echo $'\\033[0;32m'Build: Built everything.$'\\033[0m'</v>
      </c>
      <c r="K71" t="str">
        <f>IF(ISBLANK(I71),"",_xlfn.CONCAT("    """,I71,""": """,IF(LEN(J71)&lt;2,":",_xlfn.CONCAT(IF(L71,"",O$3),IF(M71,"echo ",""),IF(AND(LEN(J71)&gt;1,ISNUMBER(N71),NOT(ISBLANK(#REF!))),_xlfn.CONCAT(SUBSTITUTE($O$9,"*",SUBSTITUTE(I71,":","_"))),""),J71,_xlfn.CONCAT(IF(AND(LEN(J71)&gt;1,ISNUMBER(N71),NOT(ISBLANK(#REF!))),SUBSTITUTE($P$9,"*",SUBSTITUTE(I71,":","_")),""),IF(L71,"",P$3),""))),IF(ISBLANK(#REF!),"""",""",")))</f>
        <v xml:space="preserve">    "dev:build:build:report:action": "bash ./launch \" echo $'\\033[0;32m'Build: Built everything.$'\\033[0m' \"",</v>
      </c>
      <c r="L71" s="2">
        <f t="shared" si="40"/>
        <v>0</v>
      </c>
      <c r="M71" s="2"/>
      <c r="N71" s="2"/>
      <c r="O71" s="2"/>
      <c r="P71" s="2" t="str">
        <f t="shared" ref="P71" si="59">IF(ISBLANK(O71),CONCATENATE(" ",$P$5," ")," ")</f>
        <v xml:space="preserve"> &amp;&amp; </v>
      </c>
      <c r="Q71" t="s">
        <v>583</v>
      </c>
    </row>
    <row r="72" spans="3:18" x14ac:dyDescent="0.25">
      <c r="C72" t="s">
        <v>117</v>
      </c>
      <c r="E72" t="str">
        <f xml:space="preserve"> CONCATENATE("// ",C72)</f>
        <v>// TEST</v>
      </c>
      <c r="I72" s="1" t="str">
        <f t="shared" ref="I72" si="60" xml:space="preserve"> _xlfn.TEXTJOIN(":",TRUE,D72:H72)</f>
        <v>// TEST</v>
      </c>
      <c r="J72" t="str">
        <f t="shared" si="41"/>
        <v>:</v>
      </c>
      <c r="K72" t="str">
        <f t="shared" si="18"/>
        <v xml:space="preserve">    "// TEST": ":",</v>
      </c>
      <c r="L72" s="2">
        <f t="shared" si="40"/>
        <v>0</v>
      </c>
      <c r="M72" s="2"/>
      <c r="N72" s="2"/>
      <c r="O72" s="2"/>
      <c r="P72" s="2" t="str">
        <f t="shared" ref="P72:P128" si="61">IF(ISBLANK(O72),CONCATENATE(" ",$P$5," ")," ")</f>
        <v xml:space="preserve"> &amp;&amp; </v>
      </c>
    </row>
    <row r="73" spans="3:18" x14ac:dyDescent="0.25">
      <c r="D73" t="s">
        <v>192</v>
      </c>
      <c r="I73" s="1" t="str">
        <f t="shared" ref="I73:I99" si="62" xml:space="preserve"> _xlfn.TEXTJOIN(":",TRUE,D73:H73)</f>
        <v>dev:test:test:package:vulnerability:action</v>
      </c>
      <c r="J73" t="str">
        <f t="shared" si="41"/>
        <v>npm-run-all vulnerability-check</v>
      </c>
      <c r="K73" t="str">
        <f t="shared" si="18"/>
        <v xml:space="preserve">    "dev:test:test:package:vulnerability:action": "bash ./launch \" npm-run-all vulnerability-check \"",</v>
      </c>
      <c r="L73" s="2">
        <f t="shared" si="40"/>
        <v>0</v>
      </c>
      <c r="M73" s="2"/>
      <c r="N73" s="2"/>
      <c r="O73" s="2" t="str">
        <f>IF(ISBLANK(Q73),"",$O$7)</f>
        <v>npm-run-all</v>
      </c>
      <c r="P73" s="2" t="str">
        <f t="shared" si="61"/>
        <v xml:space="preserve"> </v>
      </c>
      <c r="Q73" t="s">
        <v>44</v>
      </c>
    </row>
    <row r="74" spans="3:18" x14ac:dyDescent="0.25">
      <c r="F74" t="s">
        <v>44</v>
      </c>
      <c r="I74" s="1" t="str">
        <f t="shared" si="62"/>
        <v>vulnerability-check</v>
      </c>
      <c r="J74" t="str">
        <f t="shared" si="41"/>
        <v>snyk test</v>
      </c>
      <c r="K74" t="str">
        <f t="shared" si="18"/>
        <v xml:space="preserve">    "vulnerability-check": "bash ./launch \" echo snyk test \"",</v>
      </c>
      <c r="L74" s="2">
        <f t="shared" si="40"/>
        <v>0</v>
      </c>
      <c r="M74" s="2">
        <v>1</v>
      </c>
      <c r="N74" s="2"/>
      <c r="O74" s="2"/>
      <c r="P74" s="2" t="str">
        <f t="shared" si="61"/>
        <v xml:space="preserve"> &amp;&amp; </v>
      </c>
      <c r="Q74" t="s">
        <v>45</v>
      </c>
    </row>
    <row r="75" spans="3:18" x14ac:dyDescent="0.25">
      <c r="D75" t="s">
        <v>193</v>
      </c>
      <c r="I75" s="1" t="str">
        <f t="shared" si="62"/>
        <v>dev:test:test:package:unit:action</v>
      </c>
      <c r="J75" t="str">
        <f t="shared" si="41"/>
        <v>npm-run-all test-once</v>
      </c>
      <c r="K75" t="str">
        <f t="shared" si="18"/>
        <v xml:space="preserve">    "dev:test:test:package:unit:action": "bash ./launch \" npm-run-all test-once \"",</v>
      </c>
      <c r="L75" s="2">
        <f t="shared" si="40"/>
        <v>0</v>
      </c>
      <c r="M75" s="2"/>
      <c r="N75" s="2"/>
      <c r="O75" s="2" t="str">
        <f>IF(ISBLANK(Q75),"",$O$7)</f>
        <v>npm-run-all</v>
      </c>
      <c r="P75" s="2" t="str">
        <f t="shared" si="61"/>
        <v xml:space="preserve"> </v>
      </c>
      <c r="Q75" t="s">
        <v>40</v>
      </c>
    </row>
    <row r="76" spans="3:18" x14ac:dyDescent="0.25">
      <c r="F76" t="s">
        <v>40</v>
      </c>
      <c r="I76" s="1" t="str">
        <f t="shared" si="62"/>
        <v>test-once</v>
      </c>
      <c r="J76" t="str">
        <f t="shared" si="41"/>
        <v>env singleRun=true ng test --code-coverage --watch=false</v>
      </c>
      <c r="K76" t="str">
        <f t="shared" si="18"/>
        <v xml:space="preserve">    "test-once": "bash ./launch \" env singleRun=true ng test --code-coverage --watch=false \"",</v>
      </c>
      <c r="L76" s="2">
        <f t="shared" si="40"/>
        <v>0</v>
      </c>
      <c r="M76" s="2"/>
      <c r="N76" s="2"/>
      <c r="O76" s="2"/>
      <c r="P76" s="2" t="str">
        <f t="shared" si="61"/>
        <v xml:space="preserve"> &amp;&amp; </v>
      </c>
      <c r="Q76" t="s">
        <v>277</v>
      </c>
    </row>
    <row r="77" spans="3:18" x14ac:dyDescent="0.25">
      <c r="C77" t="s">
        <v>114</v>
      </c>
      <c r="F77" t="s">
        <v>2</v>
      </c>
      <c r="I77" s="1" t="str">
        <f t="shared" si="62"/>
        <v>test</v>
      </c>
      <c r="J77" t="str">
        <f t="shared" si="41"/>
        <v>if [ ! \"$TRAVIS\" ] &amp;&amp; [ ! \"$HEROKU\" ] ; then ng test --code-coverage ; fi</v>
      </c>
      <c r="K77" s="7" t="str">
        <f>IF(ISBLANK(I77),"",_xlfn.CONCAT("    """,I77,""": """,IF(LEN(J77)&lt;2,":",_xlfn.CONCAT(IF(L77,"",O$3),IF(M77,"echo ",""),IF(AND(LEN(J77)&gt;1,ISNUMBER(N77),NOT(ISBLANK(K100))),_xlfn.CONCAT(SUBSTITUTE($O$9,"*",SUBSTITUTE(I77,":","_"))),""),J77,_xlfn.CONCAT(IF(AND(LEN(J77)&gt;1,ISNUMBER(N77),NOT(ISBLANK(K100))),SUBSTITUTE($P$9,"*",SUBSTITUTE(I77,":","_")),""),IF(L77,"",P$3),""))),IF(ISBLANK(K100),"""",""",")))</f>
        <v xml:space="preserve">    "test": "bash ./launch \" if [ ! \"$TRAVIS\" ] &amp;&amp; [ ! \"$HEROKU\" ] ; then ng test --code-coverage ; fi \"",</v>
      </c>
      <c r="L77" s="2">
        <f t="shared" si="40"/>
        <v>0</v>
      </c>
      <c r="M77" s="2"/>
      <c r="N77" s="2"/>
      <c r="O77" s="2"/>
      <c r="P77" s="2" t="str">
        <f t="shared" si="61"/>
        <v xml:space="preserve"> &amp;&amp; </v>
      </c>
      <c r="Q77" t="s">
        <v>133</v>
      </c>
    </row>
    <row r="78" spans="3:18" x14ac:dyDescent="0.25">
      <c r="D78" t="s">
        <v>194</v>
      </c>
      <c r="I78" s="1" t="str">
        <f t="shared" si="62"/>
        <v>dev:test:test:measure:action</v>
      </c>
      <c r="J78" t="str">
        <f t="shared" si="41"/>
        <v>npm-run-all measure:*</v>
      </c>
      <c r="K78" t="str">
        <f t="shared" si="18"/>
        <v xml:space="preserve">    "dev:test:test:measure:action": "bash ./launch \" npm-run-all measure:* \"",</v>
      </c>
      <c r="L78" s="2">
        <f t="shared" si="40"/>
        <v>0</v>
      </c>
      <c r="M78" s="2"/>
      <c r="N78" s="2"/>
      <c r="O78" s="2" t="str">
        <f>IF(ISBLANK(Q78),"",$O$7)</f>
        <v>npm-run-all</v>
      </c>
      <c r="P78" s="2" t="str">
        <f t="shared" si="61"/>
        <v xml:space="preserve"> </v>
      </c>
      <c r="Q78" t="s">
        <v>221</v>
      </c>
    </row>
    <row r="79" spans="3:18" x14ac:dyDescent="0.25">
      <c r="F79" t="s">
        <v>63</v>
      </c>
      <c r="G79" t="s">
        <v>222</v>
      </c>
      <c r="I79" s="1" t="str">
        <f xml:space="preserve"> _xlfn.TEXTJOIN(":",TRUE,D79:H79)</f>
        <v>measure:static</v>
      </c>
      <c r="J79" t="str">
        <f t="shared" si="41"/>
        <v>npm-run-all lint</v>
      </c>
      <c r="K79" t="str">
        <f t="shared" si="18"/>
        <v xml:space="preserve">    "measure:static": "bash ./launch \" npm-run-all lint \"",</v>
      </c>
      <c r="L79" s="2">
        <f t="shared" si="40"/>
        <v>0</v>
      </c>
      <c r="M79" s="2"/>
      <c r="N79" s="2"/>
      <c r="O79" s="2" t="str">
        <f>IF(ISBLANK(Q79),"",$O$7)</f>
        <v>npm-run-all</v>
      </c>
      <c r="P79" s="2" t="str">
        <f>IF(ISBLANK(O79),CONCATENATE(" ",$P$5," ")," ")</f>
        <v xml:space="preserve"> </v>
      </c>
      <c r="Q79" t="s">
        <v>46</v>
      </c>
    </row>
    <row r="80" spans="3:18" x14ac:dyDescent="0.25">
      <c r="F80" t="s">
        <v>46</v>
      </c>
      <c r="I80" s="1" t="str">
        <f t="shared" ref="I80" si="63" xml:space="preserve"> _xlfn.TEXTJOIN(":",TRUE,D80:H80)</f>
        <v>lint</v>
      </c>
      <c r="J80" t="str">
        <f t="shared" ref="J80:J124" si="64" xml:space="preserve"> IF(NOT(COUNTA(Q80:X80)),":",SUBSTITUTE(SUBSTITUTE(SUBSTITUTE(SUBSTITUTE(SUBSTITUTE(SUBSTITUTE(_xlfn.TEXTJOIN(P80,TRUE,O80,_xlfn.TEXTJOIN(P80,TRUE,Q80:X80)),"&lt;%=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ng  lint</v>
      </c>
      <c r="K80" t="str">
        <f t="shared" si="18"/>
        <v xml:space="preserve">    "lint": "bash ./launch \" ng  lint \"",</v>
      </c>
      <c r="L80" s="2">
        <f t="shared" si="40"/>
        <v>0</v>
      </c>
      <c r="M80" s="2"/>
      <c r="N80" s="2"/>
      <c r="O80" s="2"/>
      <c r="P80" s="2" t="str">
        <f t="shared" ref="P80" si="65">IF(ISBLANK(O80),CONCATENATE(" ",$P$5," ")," ")</f>
        <v xml:space="preserve"> &amp;&amp; </v>
      </c>
      <c r="Q80" t="s">
        <v>89</v>
      </c>
    </row>
    <row r="81" spans="4:24" x14ac:dyDescent="0.25">
      <c r="F81" t="s">
        <v>63</v>
      </c>
      <c r="G81" t="s">
        <v>220</v>
      </c>
      <c r="I81" s="1" t="str">
        <f xml:space="preserve"> _xlfn.TEXTJOIN(":",TRUE,D81:H81)</f>
        <v>measure:lighthouse</v>
      </c>
      <c r="J81" t="str">
        <f t="shared" si="64"/>
        <v>env &lt;%= utils.uppersnakecase(name) %&gt;_AUDITING=true npx lighthouse https://&lt;%= utils.dasherize(name) %&gt;.herokuapp.com/ --chrome-flags=\"--headless --disable-gpu\" --output-path=./logs/lighthouse.report.html --only-categories=accessibility,best-practices,pwa,seo --max-wait-for-load=120000 &amp;&amp; unset &lt;%= utils.uppersnakecase(name) %&gt;_AUDITING</v>
      </c>
      <c r="K81" t="str">
        <f t="shared" si="18"/>
        <v xml:space="preserve">    "measure:lighthouse": "bash ./launch \" env &lt;%= utils.uppersnakecase(name) %&gt;_AUDITING=true npx lighthouse https://&lt;%= utils.dasherize(name) %&gt;.herokuapp.com/ --chrome-flags=\"--headless --disable-gpu\" --output-path=./logs/lighthouse.report.html --only-categories=accessibility,best-practices,pwa,seo --max-wait-for-load=120000 &amp;&amp; unset &lt;%= utils.uppersnakecase(name) %&gt;_AUDITING \"",</v>
      </c>
      <c r="L81" s="2">
        <f t="shared" si="40"/>
        <v>0</v>
      </c>
      <c r="M81" s="2"/>
      <c r="N81" s="2"/>
      <c r="O81" s="2"/>
      <c r="P81" s="2" t="str">
        <f>IF(ISBLANK(O81),CONCATENATE(" ",$P$5," ")," ")</f>
        <v xml:space="preserve"> &amp;&amp; </v>
      </c>
      <c r="Q81" t="s">
        <v>335</v>
      </c>
    </row>
    <row r="82" spans="4:24" x14ac:dyDescent="0.25">
      <c r="F82" t="s">
        <v>63</v>
      </c>
      <c r="G82" t="s">
        <v>223</v>
      </c>
      <c r="I82" s="1" t="str">
        <f xml:space="preserve"> _xlfn.TEXTJOIN(":",TRUE,D82:H82)</f>
        <v>measure:lighthouse-update</v>
      </c>
      <c r="J82" t="str">
        <f t="shared" si="64"/>
        <v>:</v>
      </c>
      <c r="K82" t="str">
        <f t="shared" ref="K82:K157" si="66">IF(ISBLANK(I82),"",_xlfn.CONCAT("    """,I82,""": """,IF(LEN(J82)&lt;2,":",_xlfn.CONCAT(IF(L82,"",O$3),IF(M82,"echo ",""),IF(AND(LEN(J82)&gt;1,ISNUMBER(N82),NOT(ISBLANK(K83))),_xlfn.CONCAT(SUBSTITUTE($O$9,"*",SUBSTITUTE(I82,":","_"))),""),J82,_xlfn.CONCAT(IF(AND(LEN(J82)&gt;1,ISNUMBER(N82),NOT(ISBLANK(K83))),SUBSTITUTE($P$9,"*",SUBSTITUTE(I82,":","_")),""),IF(L82,"",P$3),""))),IF(ISBLANK(K83),"""",""",")))</f>
        <v xml:space="preserve">    "measure:lighthouse-update": ":",</v>
      </c>
      <c r="L82" s="2">
        <f t="shared" si="40"/>
        <v>0</v>
      </c>
      <c r="M82" s="2"/>
      <c r="N82" s="2"/>
      <c r="O82" s="2"/>
      <c r="P82" s="2" t="str">
        <f>IF(ISBLANK(O82),CONCATENATE(" ",$P$5," ")," ")</f>
        <v xml:space="preserve"> &amp;&amp; </v>
      </c>
    </row>
    <row r="83" spans="4:24" x14ac:dyDescent="0.25">
      <c r="D83" t="s">
        <v>195</v>
      </c>
      <c r="I83" s="1" t="str">
        <f t="shared" si="62"/>
        <v>dev:test:codecover:package:action</v>
      </c>
      <c r="J83" t="str">
        <f t="shared" si="64"/>
        <v>npm-run-all codecov coveralls</v>
      </c>
      <c r="K83" t="str">
        <f t="shared" si="66"/>
        <v xml:space="preserve">    "dev:test:codecover:package:action": "bash ./launch \" npm-run-all codecov coveralls \"",</v>
      </c>
      <c r="L83" s="2">
        <f t="shared" si="40"/>
        <v>0</v>
      </c>
      <c r="M83" s="2"/>
      <c r="N83" s="2"/>
      <c r="O83" s="2" t="str">
        <f>IF(ISBLANK(Q83),"",$O$7)</f>
        <v>npm-run-all</v>
      </c>
      <c r="P83" s="2" t="str">
        <f t="shared" si="61"/>
        <v xml:space="preserve"> </v>
      </c>
      <c r="Q83" t="s">
        <v>53</v>
      </c>
      <c r="R83" t="s">
        <v>17</v>
      </c>
    </row>
    <row r="84" spans="4:24" x14ac:dyDescent="0.25">
      <c r="F84" t="s">
        <v>53</v>
      </c>
      <c r="I84" s="1" t="str">
        <f t="shared" ref="I84:I86" si="67" xml:space="preserve"> _xlfn.TEXTJOIN(":",TRUE,D84:H84)</f>
        <v>codecov</v>
      </c>
      <c r="J84" t="str">
        <f t="shared" si="64"/>
        <v>npm-run-all codecov:*</v>
      </c>
      <c r="K84" t="str">
        <f t="shared" si="66"/>
        <v xml:space="preserve">    "codecov": "bash ./launch \" npm-run-all codecov:* \"",</v>
      </c>
      <c r="L84" s="2">
        <f t="shared" si="40"/>
        <v>0</v>
      </c>
      <c r="M84" s="2"/>
      <c r="N84" s="2"/>
      <c r="O84" s="2" t="str">
        <f>IF(ISBLANK(Q84),"",$O$7)</f>
        <v>npm-run-all</v>
      </c>
      <c r="P84" s="2" t="str">
        <f t="shared" ref="P84:P86" si="68">IF(ISBLANK(O84),CONCATENATE(" ",$P$5," ")," ")</f>
        <v xml:space="preserve"> </v>
      </c>
      <c r="Q84" t="s">
        <v>215</v>
      </c>
    </row>
    <row r="85" spans="4:24" x14ac:dyDescent="0.25">
      <c r="F85" t="s">
        <v>53</v>
      </c>
      <c r="G85" t="s">
        <v>216</v>
      </c>
      <c r="I85" s="1" t="str">
        <f t="shared" ref="I85" si="69" xml:space="preserve"> _xlfn.TEXTJOIN(":",TRUE,D85:H85)</f>
        <v>codecov:env</v>
      </c>
      <c r="J85" t="str">
        <f t="shared" si="64"/>
        <v>bash &lt;(curl -s https://codecov.io/env)</v>
      </c>
      <c r="K85" t="str">
        <f t="shared" si="66"/>
        <v xml:space="preserve">    "codecov:env": "bash ./launch \" bash &lt;(curl -s https://codecov.io/env) \"",</v>
      </c>
      <c r="L85" s="2">
        <f t="shared" si="40"/>
        <v>0</v>
      </c>
      <c r="M85" s="2"/>
      <c r="N85" s="2"/>
      <c r="O85" s="2"/>
      <c r="P85" s="2" t="str">
        <f t="shared" ref="P85" si="70">IF(ISBLANK(O85),CONCATENATE(" ",$P$5," ")," ")</f>
        <v xml:space="preserve"> &amp;&amp; </v>
      </c>
      <c r="Q85" t="s">
        <v>217</v>
      </c>
    </row>
    <row r="86" spans="4:24" x14ac:dyDescent="0.25">
      <c r="F86" t="s">
        <v>53</v>
      </c>
      <c r="G86" t="s">
        <v>213</v>
      </c>
      <c r="I86" s="1" t="str">
        <f t="shared" si="67"/>
        <v>codecov:method1</v>
      </c>
      <c r="J86" t="str">
        <f t="shared" si="64"/>
        <v>if [ \"$APPVEYOR\" ] ; then codecov ; fi</v>
      </c>
      <c r="K86" t="str">
        <f t="shared" si="66"/>
        <v xml:space="preserve">    "codecov:method1": "bash ./launch \" if [ \"$APPVEYOR\" ] ; then codecov ; fi \"",</v>
      </c>
      <c r="L86" s="2">
        <f t="shared" si="40"/>
        <v>0</v>
      </c>
      <c r="M86" s="2"/>
      <c r="N86" s="2"/>
      <c r="O86" s="2"/>
      <c r="P86" s="2" t="str">
        <f t="shared" si="68"/>
        <v xml:space="preserve"> &amp;&amp; </v>
      </c>
      <c r="Q86" t="s">
        <v>218</v>
      </c>
    </row>
    <row r="87" spans="4:24" x14ac:dyDescent="0.25">
      <c r="F87" t="s">
        <v>53</v>
      </c>
      <c r="G87" t="s">
        <v>214</v>
      </c>
      <c r="I87" s="1" t="str">
        <f t="shared" si="62"/>
        <v>codecov:method2</v>
      </c>
      <c r="J87" t="str">
        <f t="shared" si="64"/>
        <v>if [ ! \"$APPVEYOR\" ] ; then bash &lt;(curl -s https://codecov.io/bash) ; fi</v>
      </c>
      <c r="K87" t="str">
        <f t="shared" si="66"/>
        <v xml:space="preserve">    "codecov:method2": "bash ./launch \" if [ ! \"$APPVEYOR\" ] ; then bash &lt;(curl -s https://codecov.io/bash) ; fi \"",</v>
      </c>
      <c r="L87" s="2">
        <f t="shared" si="40"/>
        <v>0</v>
      </c>
      <c r="M87" s="2"/>
      <c r="N87" s="2"/>
      <c r="O87" s="2"/>
      <c r="P87" s="2" t="str">
        <f t="shared" si="61"/>
        <v xml:space="preserve"> &amp;&amp; </v>
      </c>
      <c r="Q87" t="s">
        <v>219</v>
      </c>
    </row>
    <row r="88" spans="4:24" x14ac:dyDescent="0.25">
      <c r="F88" t="s">
        <v>17</v>
      </c>
      <c r="I88" s="1" t="str">
        <f t="shared" si="62"/>
        <v>coveralls</v>
      </c>
      <c r="J88" t="str">
        <f t="shared" si="64"/>
        <v>node ./node_modules/coveralls/bin/coveralls.js &lt; ./coverage/lcov.info</v>
      </c>
      <c r="K88" t="str">
        <f t="shared" si="66"/>
        <v xml:space="preserve">    "coveralls": "bash ./launch \" node ./node_modules/coveralls/bin/coveralls.js &lt; ./coverage/lcov.info \"",</v>
      </c>
      <c r="L88" s="2">
        <f t="shared" si="40"/>
        <v>0</v>
      </c>
      <c r="M88" s="2"/>
      <c r="N88" s="2"/>
      <c r="O88" s="2"/>
      <c r="P88" s="2" t="str">
        <f t="shared" si="61"/>
        <v xml:space="preserve"> &amp;&amp; </v>
      </c>
      <c r="Q88" t="s">
        <v>54</v>
      </c>
    </row>
    <row r="89" spans="4:24" x14ac:dyDescent="0.25">
      <c r="D89" t="s">
        <v>196</v>
      </c>
      <c r="I89" s="1" t="str">
        <f t="shared" si="62"/>
        <v>dev:test:document:package:action</v>
      </c>
      <c r="J89" t="str">
        <f t="shared" si="64"/>
        <v>npm-run-all compodoc</v>
      </c>
      <c r="K89" t="str">
        <f t="shared" si="66"/>
        <v xml:space="preserve">    "dev:test:document:package:action": "bash ./launch \" npm-run-all compodoc \"",</v>
      </c>
      <c r="L89" s="2">
        <f t="shared" si="40"/>
        <v>0</v>
      </c>
      <c r="M89" s="2"/>
      <c r="N89" s="2"/>
      <c r="O89" s="2" t="str">
        <f t="shared" ref="O89" si="71">IF(ISBLANK(Q89),"",$O$7)</f>
        <v>npm-run-all</v>
      </c>
      <c r="P89" s="2" t="str">
        <f t="shared" si="61"/>
        <v xml:space="preserve"> </v>
      </c>
      <c r="Q89" t="s">
        <v>22</v>
      </c>
    </row>
    <row r="90" spans="4:24" x14ac:dyDescent="0.25">
      <c r="F90" t="s">
        <v>22</v>
      </c>
      <c r="I90" s="1" t="str">
        <f t="shared" si="62"/>
        <v>compodoc</v>
      </c>
      <c r="J90" t="str">
        <f t="shared" si="64"/>
        <v>compodoc -p tsconfig.compodoc.json --theme vagrant --hideGenerator --disableSourceCode --disablePrivate --disableTemplateTab&lt;%= utils.favicon(name) %&gt; -n \"&lt;%= utils.titlecasePlus(name) %&gt; Documentation\"</v>
      </c>
      <c r="K90" t="str">
        <f t="shared" si="66"/>
        <v xml:space="preserve">    "compodoc": "bash ./launch \" compodoc -p tsconfig.compodoc.json --theme vagrant --hideGenerator --disableSourceCode --disablePrivate --disableTemplateTab&lt;%= utils.favicon(name) %&gt; -n \"&lt;%= utils.titlecasePlus(name) %&gt; Documentation\" \"",</v>
      </c>
      <c r="L90" s="2">
        <f t="shared" si="40"/>
        <v>0</v>
      </c>
      <c r="M90" s="2"/>
      <c r="N90" s="2"/>
      <c r="O90" s="2"/>
      <c r="P90" s="2" t="str">
        <f t="shared" si="61"/>
        <v xml:space="preserve"> &amp;&amp; </v>
      </c>
      <c r="Q90" t="s">
        <v>362</v>
      </c>
    </row>
    <row r="91" spans="4:24" x14ac:dyDescent="0.25">
      <c r="D91" t="s">
        <v>197</v>
      </c>
      <c r="I91" s="1" t="str">
        <f t="shared" si="62"/>
        <v>dev:test:integrate:package:action</v>
      </c>
      <c r="J91" t="str">
        <f t="shared" si="64"/>
        <v>npm-run-all ngsw-config ngsw-copy favicon-copy google-copy manifest-copy cov-copy doc-copy logs-copy</v>
      </c>
      <c r="K91" t="str">
        <f t="shared" si="66"/>
        <v xml:space="preserve">    "dev:test:integrate:package:action": "bash ./launch \" npm-run-all ngsw-config ngsw-copy favicon-copy google-copy manifest-copy cov-copy doc-copy logs-copy \"",</v>
      </c>
      <c r="L91" s="2">
        <f t="shared" si="40"/>
        <v>0</v>
      </c>
      <c r="M91" s="2"/>
      <c r="N91" s="2"/>
      <c r="O91" s="2" t="str">
        <f t="shared" ref="O91" si="72">IF(ISBLANK(Q91),"",$O$7)</f>
        <v>npm-run-all</v>
      </c>
      <c r="P91" s="2" t="str">
        <f t="shared" si="61"/>
        <v xml:space="preserve"> </v>
      </c>
      <c r="Q91" t="s">
        <v>24</v>
      </c>
      <c r="R91" t="s">
        <v>25</v>
      </c>
      <c r="S91" t="s">
        <v>26</v>
      </c>
      <c r="T91" t="s">
        <v>38</v>
      </c>
      <c r="U91" t="s">
        <v>39</v>
      </c>
      <c r="V91" t="s">
        <v>37</v>
      </c>
      <c r="W91" t="s">
        <v>36</v>
      </c>
      <c r="X91" t="s">
        <v>203</v>
      </c>
    </row>
    <row r="92" spans="4:24" x14ac:dyDescent="0.25">
      <c r="F92" t="s">
        <v>24</v>
      </c>
      <c r="I92" s="1" t="str">
        <f t="shared" si="62"/>
        <v>ngsw-config</v>
      </c>
      <c r="J92" t="str">
        <f t="shared" si="64"/>
        <v>if [ \"$production\" ] ; then node_modules/.bin/ngsw-config dist src/ngsw-config.json ; fi</v>
      </c>
      <c r="K92" t="str">
        <f t="shared" si="66"/>
        <v xml:space="preserve">    "ngsw-config": "bash ./launch \" if [ \"$production\" ] ; then node_modules/.bin/ngsw-config dist src/ngsw-config.json ; fi \"",</v>
      </c>
      <c r="L92" s="2">
        <f t="shared" si="40"/>
        <v>0</v>
      </c>
      <c r="M92" s="2"/>
      <c r="N92" s="2"/>
      <c r="O92" s="2"/>
      <c r="P92" s="2" t="str">
        <f t="shared" si="61"/>
        <v xml:space="preserve"> &amp;&amp; </v>
      </c>
      <c r="Q92" t="s">
        <v>173</v>
      </c>
    </row>
    <row r="93" spans="4:24" x14ac:dyDescent="0.25">
      <c r="F93" t="s">
        <v>25</v>
      </c>
      <c r="I93" s="1" t="str">
        <f t="shared" si="62"/>
        <v>ngsw-copy</v>
      </c>
      <c r="J93" t="str">
        <f t="shared" si="64"/>
        <v>if [ \"$production\" ] ; then cp node_modules/@angular/service-worker/ngsw-worker.js dist/ ; fi</v>
      </c>
      <c r="K93" t="str">
        <f t="shared" si="66"/>
        <v xml:space="preserve">    "ngsw-copy": "bash ./launch \" if [ \"$production\" ] ; then cp node_modules/@angular/service-worker/ngsw-worker.js dist/ ; fi \"",</v>
      </c>
      <c r="L93" s="2">
        <f t="shared" si="40"/>
        <v>0</v>
      </c>
      <c r="M93" s="2"/>
      <c r="N93" s="2"/>
      <c r="O93" s="2"/>
      <c r="P93" s="2" t="str">
        <f t="shared" si="61"/>
        <v xml:space="preserve"> &amp;&amp; </v>
      </c>
      <c r="Q93" t="s">
        <v>174</v>
      </c>
    </row>
    <row r="94" spans="4:24" x14ac:dyDescent="0.25">
      <c r="F94" t="s">
        <v>26</v>
      </c>
      <c r="I94" s="1" t="str">
        <f t="shared" si="62"/>
        <v>favicon-copy</v>
      </c>
      <c r="J94" t="str">
        <f t="shared" si="64"/>
        <v>cp -r src/favicon dist/favicon/</v>
      </c>
      <c r="K94" t="str">
        <f t="shared" si="66"/>
        <v xml:space="preserve">    "favicon-copy": "bash ./launch \" cp -r src/favicon dist/favicon/ \"",</v>
      </c>
      <c r="L94" s="2">
        <f t="shared" si="40"/>
        <v>0</v>
      </c>
      <c r="M94" s="2"/>
      <c r="N94" s="2"/>
      <c r="O94" s="2"/>
      <c r="P94" s="2" t="str">
        <f t="shared" si="61"/>
        <v xml:space="preserve"> &amp;&amp; </v>
      </c>
      <c r="Q94" t="s">
        <v>410</v>
      </c>
    </row>
    <row r="95" spans="4:24" x14ac:dyDescent="0.25">
      <c r="F95" t="s">
        <v>38</v>
      </c>
      <c r="I95" s="1" t="str">
        <f t="shared" si="62"/>
        <v>google-copy</v>
      </c>
      <c r="J95" t="str">
        <f t="shared" si="64"/>
        <v>cp src/google/*.* dist/</v>
      </c>
      <c r="K95" t="str">
        <f t="shared" si="66"/>
        <v xml:space="preserve">    "google-copy": "bash ./launch \" cp src/google/*.* dist/ \"",</v>
      </c>
      <c r="L95" s="2">
        <f t="shared" si="40"/>
        <v>0</v>
      </c>
      <c r="M95" s="2"/>
      <c r="N95" s="2"/>
      <c r="O95" s="2"/>
      <c r="P95" s="2" t="str">
        <f t="shared" si="61"/>
        <v xml:space="preserve"> &amp;&amp; </v>
      </c>
      <c r="Q95" t="s">
        <v>42</v>
      </c>
    </row>
    <row r="96" spans="4:24" x14ac:dyDescent="0.25">
      <c r="F96" t="s">
        <v>39</v>
      </c>
      <c r="I96" s="1" t="str">
        <f t="shared" si="62"/>
        <v>manifest-copy</v>
      </c>
      <c r="J96" t="str">
        <f t="shared" si="64"/>
        <v>cp src/manifest.json dist/</v>
      </c>
      <c r="K96" t="str">
        <f t="shared" si="66"/>
        <v xml:space="preserve">    "manifest-copy": "bash ./launch \" cp src/manifest.json dist/ \"",</v>
      </c>
      <c r="L96" s="2">
        <f t="shared" si="40"/>
        <v>0</v>
      </c>
      <c r="M96" s="2"/>
      <c r="N96" s="2"/>
      <c r="O96" s="2"/>
      <c r="P96" s="2" t="str">
        <f t="shared" si="61"/>
        <v xml:space="preserve"> &amp;&amp; </v>
      </c>
      <c r="Q96" t="s">
        <v>41</v>
      </c>
    </row>
    <row r="97" spans="3:17" x14ac:dyDescent="0.25">
      <c r="F97" t="s">
        <v>37</v>
      </c>
      <c r="I97" s="1" t="str">
        <f t="shared" si="62"/>
        <v>cov-copy</v>
      </c>
      <c r="J97" t="str">
        <f t="shared" si="64"/>
        <v>cp -r coverage dist/coverage/</v>
      </c>
      <c r="K97" t="str">
        <f t="shared" si="66"/>
        <v xml:space="preserve">    "cov-copy": "bash ./launch \" cp -r coverage dist/coverage/ \"",</v>
      </c>
      <c r="L97" s="2">
        <f t="shared" si="40"/>
        <v>0</v>
      </c>
      <c r="M97" s="2"/>
      <c r="N97" s="2"/>
      <c r="O97" s="2"/>
      <c r="P97" s="2" t="str">
        <f t="shared" si="61"/>
        <v xml:space="preserve"> &amp;&amp; </v>
      </c>
      <c r="Q97" t="s">
        <v>156</v>
      </c>
    </row>
    <row r="98" spans="3:17" x14ac:dyDescent="0.25">
      <c r="F98" t="s">
        <v>36</v>
      </c>
      <c r="I98" s="1" t="str">
        <f t="shared" ref="I98" si="73" xml:space="preserve"> _xlfn.TEXTJOIN(":",TRUE,D98:H98)</f>
        <v>doc-copy</v>
      </c>
      <c r="J98" t="str">
        <f t="shared" si="64"/>
        <v>cp -r documentation dist/documentation/</v>
      </c>
      <c r="K98" t="str">
        <f t="shared" si="66"/>
        <v xml:space="preserve">    "doc-copy": "bash ./launch \" cp -r documentation dist/documentation/ \"",</v>
      </c>
      <c r="L98" s="2">
        <f t="shared" si="40"/>
        <v>0</v>
      </c>
      <c r="M98" s="2"/>
      <c r="N98" s="2"/>
      <c r="O98" s="2"/>
      <c r="P98" s="2" t="str">
        <f t="shared" ref="P98" si="74">IF(ISBLANK(O98),CONCATENATE(" ",$P$5," ")," ")</f>
        <v xml:space="preserve"> &amp;&amp; </v>
      </c>
      <c r="Q98" t="s">
        <v>43</v>
      </c>
    </row>
    <row r="99" spans="3:17" x14ac:dyDescent="0.25">
      <c r="F99" t="s">
        <v>203</v>
      </c>
      <c r="I99" s="1" t="str">
        <f t="shared" si="62"/>
        <v>logs-copy</v>
      </c>
      <c r="J99" t="str">
        <f t="shared" si="64"/>
        <v>cp -r logs dist/logs/</v>
      </c>
      <c r="K99" t="str">
        <f>IF(ISBLANK(I99),"",_xlfn.CONCAT("    """,I99,""": """,IF(LEN(J99)&lt;2,":",_xlfn.CONCAT(IF(L99,"",O$3),IF(M99,"echo ",""),IF(AND(LEN(J99)&gt;1,ISNUMBER(N99),NOT(ISBLANK(#REF!))),_xlfn.CONCAT(SUBSTITUTE($O$9,"*",SUBSTITUTE(I99,":","_"))),""),J99,_xlfn.CONCAT(IF(AND(LEN(J99)&gt;1,ISNUMBER(N99),NOT(ISBLANK(#REF!))),SUBSTITUTE($P$9,"*",SUBSTITUTE(I99,":","_")),""),IF(L99,"",P$3),""))),IF(ISBLANK(#REF!),"""",""",")))</f>
        <v xml:space="preserve">    "logs-copy": "bash ./launch \" cp -r logs dist/logs/ \"",</v>
      </c>
      <c r="L99" s="2">
        <f t="shared" si="40"/>
        <v>0</v>
      </c>
      <c r="M99" s="2"/>
      <c r="N99" s="2"/>
      <c r="O99" s="2"/>
      <c r="P99" s="2" t="str">
        <f t="shared" si="61"/>
        <v xml:space="preserve"> &amp;&amp; </v>
      </c>
      <c r="Q99" t="s">
        <v>202</v>
      </c>
    </row>
    <row r="100" spans="3:17" x14ac:dyDescent="0.25">
      <c r="D100" t="s">
        <v>399</v>
      </c>
      <c r="I100" s="1" t="str">
        <f xml:space="preserve"> _xlfn.TEXTJOIN(":",TRUE,D100:H100)</f>
        <v>dev:test:integrate:test:action</v>
      </c>
      <c r="J100" t="str">
        <f xml:space="preserve"> IF(NOT(COUNTA(Q100:X100)),":",SUBSTITUTE(SUBSTITUTE(SUBSTITUTE(SUBSTITUTE(SUBSTITUTE(SUBSTITUTE(_xlfn.TEXTJOIN(P100,TRUE,O100,_xlfn.TEXTJOIN(P100,TRUE,Q100:X100)),"&lt;%=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e2e</v>
      </c>
      <c r="K100" t="str">
        <f>IF(ISBLANK(I100),"",_xlfn.CONCAT("    """,I100,""": """,IF(LEN(J100)&lt;2,":",_xlfn.CONCAT(IF(L100,"",O$3),IF(M100,"echo ",""),IF(AND(LEN(J100)&gt;1,ISNUMBER(N100),NOT(ISBLANK(K101))),_xlfn.CONCAT(SUBSTITUTE($O$9,"*",SUBSTITUTE(I100,":","_"))),""),J100,_xlfn.CONCAT(IF(AND(LEN(J100)&gt;1,ISNUMBER(N100),NOT(ISBLANK(K101))),SUBSTITUTE($P$9,"*",SUBSTITUTE(I100,":","_")),""),IF(L100,"",P$3),""))),IF(ISBLANK(K101),"""",""",")))</f>
        <v xml:space="preserve">    "dev:test:integrate:test:action": "bash ./launch \" npm-run-all e2e \"",</v>
      </c>
      <c r="L100" s="2">
        <f>N(COUNTIF($L$3:$L$9,I100)&gt;0)</f>
        <v>0</v>
      </c>
      <c r="M100" s="2"/>
      <c r="N100" s="2"/>
      <c r="O100" s="2" t="str">
        <f>IF(ISBLANK(Q100),"",$O$7)</f>
        <v>npm-run-all</v>
      </c>
      <c r="P100" s="2" t="str">
        <f>IF(ISBLANK(O100),CONCATENATE(" ",$P$5," ")," ")</f>
        <v xml:space="preserve"> </v>
      </c>
      <c r="Q100" t="s">
        <v>47</v>
      </c>
    </row>
    <row r="101" spans="3:17" x14ac:dyDescent="0.25">
      <c r="F101" t="s">
        <v>47</v>
      </c>
      <c r="I101" s="1" t="str">
        <f xml:space="preserve"> _xlfn.TEXTJOIN(":",TRUE,D101:H101)</f>
        <v>e2e</v>
      </c>
      <c r="J101" t="str">
        <f xml:space="preserve"> IF(NOT(COUNTA(Q101:X101)),":",SUBSTITUTE(SUBSTITUTE(SUBSTITUTE(SUBSTITUTE(SUBSTITUTE(SUBSTITUTE(_xlfn.TEXTJOIN(P101,TRUE,O101,_xlfn.TEXTJOIN(P101,TRUE,Q101:X101)),"&lt;%=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! \"$HEROKU\" ] ; then ng e2e ; fi</v>
      </c>
      <c r="K101" t="str">
        <f>IF(ISBLANK(I101),"",_xlfn.CONCAT("    """,I101,""": """,IF(LEN(J101)&lt;2,":",_xlfn.CONCAT(IF(L101,"",O$3),IF(M101,"echo ",""),IF(AND(LEN(J101)&gt;1,ISNUMBER(N101),NOT(ISBLANK(K78))),_xlfn.CONCAT(SUBSTITUTE($O$9,"*",SUBSTITUTE(I101,":","_"))),""),J101,_xlfn.CONCAT(IF(AND(LEN(J101)&gt;1,ISNUMBER(N101),NOT(ISBLANK(K78))),SUBSTITUTE($P$9,"*",SUBSTITUTE(I101,":","_")),""),IF(L101,"",P$3),""))),IF(ISBLANK(K78),"""",""",")))</f>
        <v xml:space="preserve">    "e2e": "bash ./launch \" if [ ! \"$HEROKU\" ] ; then ng e2e ; fi \"",</v>
      </c>
      <c r="L101" s="2">
        <f>N(COUNTIF($L$3:$L$9,I101)&gt;0)</f>
        <v>0</v>
      </c>
      <c r="M101" s="2"/>
      <c r="N101" s="2"/>
      <c r="O101" s="2"/>
      <c r="P101" s="2" t="str">
        <f>IF(ISBLANK(O101),CONCATENATE(" ",$P$5," ")," ")</f>
        <v xml:space="preserve"> &amp;&amp; </v>
      </c>
      <c r="Q101" t="s">
        <v>134</v>
      </c>
    </row>
    <row r="102" spans="3:17" x14ac:dyDescent="0.25">
      <c r="C102" t="s">
        <v>122</v>
      </c>
      <c r="E102" t="str">
        <f xml:space="preserve"> CONCATENATE("// ",C102)</f>
        <v>// RELEASE</v>
      </c>
      <c r="I102" s="1" t="str">
        <f t="shared" ref="I102:I110" si="75" xml:space="preserve"> _xlfn.TEXTJOIN(":",TRUE,D102:H102)</f>
        <v>// RELEASE</v>
      </c>
      <c r="J102" t="str">
        <f t="shared" si="64"/>
        <v>:</v>
      </c>
      <c r="K102" t="str">
        <f>IF(ISBLANK(I102),"",_xlfn.CONCAT("    """,I102,""": """,IF(LEN(J102)&lt;2,":",_xlfn.CONCAT(IF(L102,"",O$3),IF(M102,"echo ",""),IF(AND(LEN(J102)&gt;1,ISNUMBER(N102),NOT(ISBLANK(#REF!))),_xlfn.CONCAT(SUBSTITUTE($O$9,"*",SUBSTITUTE(I102,":","_"))),""),J102,_xlfn.CONCAT(IF(AND(LEN(J102)&gt;1,ISNUMBER(N102),NOT(ISBLANK(#REF!))),SUBSTITUTE($P$9,"*",SUBSTITUTE(I102,":","_")),""),IF(L102,"",P$3),""))),IF(ISBLANK(#REF!),"""",""",")))</f>
        <v xml:space="preserve">    "// RELEASE": ":",</v>
      </c>
      <c r="L102" s="2">
        <f t="shared" si="40"/>
        <v>0</v>
      </c>
      <c r="M102" s="2"/>
      <c r="N102" s="2"/>
      <c r="O102" s="2"/>
      <c r="P102" s="2" t="str">
        <f t="shared" si="61"/>
        <v xml:space="preserve"> &amp;&amp; </v>
      </c>
    </row>
    <row r="103" spans="3:17" x14ac:dyDescent="0.25">
      <c r="C103" t="s">
        <v>114</v>
      </c>
      <c r="D103" t="s">
        <v>369</v>
      </c>
      <c r="I103" s="1" t="str">
        <f t="shared" si="75"/>
        <v>ops:release:package:action</v>
      </c>
      <c r="J103" t="str">
        <f t="shared" ref="J103:J111" si="76" xml:space="preserve"> IF(NOT(COUNTA(Q103:X103)),":",SUBSTITUTE(SUBSTITUTE(SUBSTITUTE(SUBSTITUTE(SUBSTITUTE(SUBSTITUTE(_xlfn.TEXTJOIN(P103,TRUE,O103,_xlfn.TEXTJOIN(P103,TRUE,Q103:X103)),"&lt;%=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 run semantic-release</v>
      </c>
      <c r="K103" t="str">
        <f>IF(ISBLANK(I103),"",_xlfn.CONCAT("    """,I103,""": """,IF(LEN(J103)&lt;2,":",_xlfn.CONCAT(IF(L103,"",O$3),IF(M103,"echo ",""),IF(AND(LEN(J103)&gt;1,ISNUMBER(N103),NOT(ISBLANK(K70))),_xlfn.CONCAT(SUBSTITUTE($O$9,"*",SUBSTITUTE(I103,":","_"))),""),J103,_xlfn.CONCAT(IF(AND(LEN(J103)&gt;1,ISNUMBER(N103),NOT(ISBLANK(K70))),SUBSTITUTE($P$9,"*",SUBSTITUTE(I103,":","_")),""),IF(L103,"",P$3),""))),IF(ISBLANK(K70),"""",""",")))</f>
        <v xml:space="preserve">    "ops:release:package:action": "bash ./launch \" npm run semantic-release \"",</v>
      </c>
      <c r="L103" s="2">
        <f t="shared" ref="L103:L111" si="77">N(COUNTIF($L$3:$L$9,I103)&gt;0)</f>
        <v>0</v>
      </c>
      <c r="M103" s="2"/>
      <c r="N103" s="2"/>
      <c r="O103" s="2"/>
      <c r="P103" s="2" t="str">
        <f t="shared" ref="P103:P111" si="78">IF(ISBLANK(O103),CONCATENATE(" ",$P$5," ")," ")</f>
        <v xml:space="preserve"> &amp;&amp; </v>
      </c>
      <c r="Q103" t="s">
        <v>436</v>
      </c>
    </row>
    <row r="104" spans="3:17" x14ac:dyDescent="0.25">
      <c r="F104" t="s">
        <v>440</v>
      </c>
      <c r="I104" s="1" t="str">
        <f t="shared" si="75"/>
        <v>semantic-release</v>
      </c>
      <c r="J104" t="str">
        <f t="shared" ref="J104:J105" si="79" xml:space="preserve"> IF(NOT(COUNTA(Q104:X104)),":",SUBSTITUTE(SUBSTITUTE(SUBSTITUTE(SUBSTITUTE(SUBSTITUTE(SUBSTITUTE(_xlfn.TEXTJOIN(P104,TRUE,O104,_xlfn.TEXTJOIN(P104,TRUE,Q104:X104)),"&lt;%=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npx semantic-release</v>
      </c>
      <c r="K104" t="str">
        <f>IF(ISBLANK(I104),"",_xlfn.CONCAT("    """,I104,""": """,IF(LEN(J104)&lt;2,":",_xlfn.CONCAT(IF(L104,"",O$3),IF(M104,"echo ",""),IF(AND(LEN(J104)&gt;1,ISNUMBER(N104),NOT(ISBLANK(K66))),_xlfn.CONCAT(SUBSTITUTE($O$9,"*",SUBSTITUTE(I104,":","_"))),""),J104,_xlfn.CONCAT(IF(AND(LEN(J104)&gt;1,ISNUMBER(N104),NOT(ISBLANK(K66))),SUBSTITUTE($P$9,"*",SUBSTITUTE(I104,":","_")),""),IF(L104,"",P$3),""))),IF(ISBLANK(K66),"""",""",")))</f>
        <v xml:space="preserve">    "semantic-release": "bash ./launch \" npx semantic-release \"",</v>
      </c>
      <c r="L104" s="2">
        <f t="shared" ref="L104:L105" si="80">N(COUNTIF($L$3:$L$9,I104)&gt;0)</f>
        <v>0</v>
      </c>
      <c r="M104" s="2"/>
      <c r="N104" s="2"/>
      <c r="O104" s="2"/>
      <c r="P104" s="2" t="str">
        <f t="shared" ref="P104:P105" si="81">IF(ISBLANK(O104),CONCATENATE(" ",$P$5," ")," ")</f>
        <v xml:space="preserve"> &amp;&amp; </v>
      </c>
      <c r="Q104" t="s">
        <v>437</v>
      </c>
    </row>
    <row r="105" spans="3:17" x14ac:dyDescent="0.25">
      <c r="F105" t="s">
        <v>439</v>
      </c>
      <c r="I105" s="1" t="str">
        <f t="shared" si="75"/>
        <v>semantic-release-no-ci</v>
      </c>
      <c r="J105" t="str">
        <f t="shared" si="79"/>
        <v>npx semantic-release --no-ci</v>
      </c>
      <c r="K105" t="str">
        <f>IF(ISBLANK(I105),"",_xlfn.CONCAT("    """,I105,""": """,IF(LEN(J105)&lt;2,":",_xlfn.CONCAT(IF(L105,"",O$3),IF(M105,"echo ",""),IF(AND(LEN(J105)&gt;1,ISNUMBER(N105),NOT(ISBLANK(K67))),_xlfn.CONCAT(SUBSTITUTE($O$9,"*",SUBSTITUTE(I105,":","_"))),""),J105,_xlfn.CONCAT(IF(AND(LEN(J105)&gt;1,ISNUMBER(N105),NOT(ISBLANK(K67))),SUBSTITUTE($P$9,"*",SUBSTITUTE(I105,":","_")),""),IF(L105,"",P$3),""))),IF(ISBLANK(K67),"""",""",")))</f>
        <v xml:space="preserve">    "semantic-release-no-ci": "bash ./launch \" npx semantic-release --no-ci \"",</v>
      </c>
      <c r="L105" s="2">
        <f t="shared" si="80"/>
        <v>0</v>
      </c>
      <c r="M105" s="2"/>
      <c r="N105" s="2"/>
      <c r="O105" s="2"/>
      <c r="P105" s="2" t="str">
        <f t="shared" si="81"/>
        <v xml:space="preserve"> &amp;&amp; </v>
      </c>
      <c r="Q105" t="s">
        <v>438</v>
      </c>
    </row>
    <row r="106" spans="3:17" x14ac:dyDescent="0.25">
      <c r="F106" t="s">
        <v>371</v>
      </c>
      <c r="I106" s="1" t="str">
        <f t="shared" ref="I106:I108" si="82" xml:space="preserve"> _xlfn.TEXTJOIN(":",TRUE,D106:H106)</f>
        <v>bump</v>
      </c>
      <c r="J106" t="str">
        <f t="shared" si="76"/>
        <v>npm run bump-patch</v>
      </c>
      <c r="K106" t="str">
        <f>IF(ISBLANK(I106),"",_xlfn.CONCAT("    """,I106,""": """,IF(LEN(J106)&lt;2,":",_xlfn.CONCAT(IF(L106,"",O$3),IF(M106,"echo ",""),IF(AND(LEN(J106)&gt;1,ISNUMBER(N106),NOT(ISBLANK(K68))),_xlfn.CONCAT(SUBSTITUTE($O$9,"*",SUBSTITUTE(I106,":","_"))),""),J106,_xlfn.CONCAT(IF(AND(LEN(J106)&gt;1,ISNUMBER(N106),NOT(ISBLANK(K68))),SUBSTITUTE($P$9,"*",SUBSTITUTE(I106,":","_")),""),IF(L106,"",P$3),""))),IF(ISBLANK(K68),"""",""",")))</f>
        <v xml:space="preserve">    "bump": "bash ./launch \" npm run bump-patch \"",</v>
      </c>
      <c r="L106" s="2">
        <f t="shared" si="77"/>
        <v>0</v>
      </c>
      <c r="M106" s="2"/>
      <c r="N106" s="2"/>
      <c r="O106" s="2"/>
      <c r="P106" s="2" t="str">
        <f t="shared" si="78"/>
        <v xml:space="preserve"> &amp;&amp; </v>
      </c>
      <c r="Q106" t="s">
        <v>374</v>
      </c>
    </row>
    <row r="107" spans="3:17" x14ac:dyDescent="0.25">
      <c r="F107" t="s">
        <v>370</v>
      </c>
      <c r="I107" s="1" t="str">
        <f t="shared" si="82"/>
        <v>bump-patch</v>
      </c>
      <c r="J107" t="str">
        <f t="shared" si="76"/>
        <v>npm --no-git-tag-version version patch</v>
      </c>
      <c r="K107" t="str">
        <f>IF(ISBLANK(I107),"",_xlfn.CONCAT("    """,I107,""": """,IF(LEN(J107)&lt;2,":",_xlfn.CONCAT(IF(L107,"",O$3),IF(M107,"echo ",""),IF(AND(LEN(J107)&gt;1,ISNUMBER(N107),NOT(ISBLANK(K69))),_xlfn.CONCAT(SUBSTITUTE($O$9,"*",SUBSTITUTE(I107,":","_"))),""),J107,_xlfn.CONCAT(IF(AND(LEN(J107)&gt;1,ISNUMBER(N107),NOT(ISBLANK(K69))),SUBSTITUTE($P$9,"*",SUBSTITUTE(I107,":","_")),""),IF(L107,"",P$3),""))),IF(ISBLANK(K69),"""",""",")))</f>
        <v xml:space="preserve">    "bump-patch": "bash ./launch \" npm --no-git-tag-version version patch \"",</v>
      </c>
      <c r="L107" s="2">
        <f t="shared" si="77"/>
        <v>0</v>
      </c>
      <c r="M107" s="2"/>
      <c r="N107" s="2"/>
      <c r="O107" s="2"/>
      <c r="P107" s="2" t="str">
        <f t="shared" si="78"/>
        <v xml:space="preserve"> &amp;&amp; </v>
      </c>
      <c r="Q107" t="s">
        <v>375</v>
      </c>
    </row>
    <row r="108" spans="3:17" x14ac:dyDescent="0.25">
      <c r="F108" t="s">
        <v>373</v>
      </c>
      <c r="I108" s="1" t="str">
        <f t="shared" si="82"/>
        <v>bump-minor</v>
      </c>
      <c r="J108" t="str">
        <f t="shared" si="76"/>
        <v>npm --no-git-tag-version version minor</v>
      </c>
      <c r="K108" t="str">
        <f>IF(ISBLANK(I108),"",_xlfn.CONCAT("    """,I108,""": """,IF(LEN(J108)&lt;2,":",_xlfn.CONCAT(IF(L108,"",O$3),IF(M108,"echo ",""),IF(AND(LEN(J108)&gt;1,ISNUMBER(N108),NOT(ISBLANK(K69))),_xlfn.CONCAT(SUBSTITUTE($O$9,"*",SUBSTITUTE(I108,":","_"))),""),J108,_xlfn.CONCAT(IF(AND(LEN(J108)&gt;1,ISNUMBER(N108),NOT(ISBLANK(K69))),SUBSTITUTE($P$9,"*",SUBSTITUTE(I108,":","_")),""),IF(L108,"",P$3),""))),IF(ISBLANK(K69),"""",""",")))</f>
        <v xml:space="preserve">    "bump-minor": "bash ./launch \" npm --no-git-tag-version version minor \"",</v>
      </c>
      <c r="L108" s="2">
        <f t="shared" si="77"/>
        <v>0</v>
      </c>
      <c r="M108" s="2"/>
      <c r="N108" s="2"/>
      <c r="O108" s="2"/>
      <c r="P108" s="2" t="str">
        <f t="shared" si="78"/>
        <v xml:space="preserve"> &amp;&amp; </v>
      </c>
      <c r="Q108" t="s">
        <v>376</v>
      </c>
    </row>
    <row r="109" spans="3:17" x14ac:dyDescent="0.25">
      <c r="F109" t="s">
        <v>372</v>
      </c>
      <c r="I109" s="1" t="str">
        <f t="shared" si="75"/>
        <v>bump-major</v>
      </c>
      <c r="J109" t="str">
        <f t="shared" si="76"/>
        <v>npm --no-git-tag-version version major</v>
      </c>
      <c r="K109" t="str">
        <f>IF(ISBLANK(I109),"",_xlfn.CONCAT("    """,I109,""": """,IF(LEN(J109)&lt;2,":",_xlfn.CONCAT(IF(L109,"",O$3),IF(M109,"echo ",""),IF(AND(LEN(J109)&gt;1,ISNUMBER(N109),NOT(ISBLANK(K70))),_xlfn.CONCAT(SUBSTITUTE($O$9,"*",SUBSTITUTE(I109,":","_"))),""),J109,_xlfn.CONCAT(IF(AND(LEN(J109)&gt;1,ISNUMBER(N109),NOT(ISBLANK(K70))),SUBSTITUTE($P$9,"*",SUBSTITUTE(I109,":","_")),""),IF(L109,"",P$3),""))),IF(ISBLANK(K70),"""",""",")))</f>
        <v xml:space="preserve">    "bump-major": "bash ./launch \" npm --no-git-tag-version version major \"",</v>
      </c>
      <c r="L109" s="2">
        <f t="shared" si="77"/>
        <v>0</v>
      </c>
      <c r="M109" s="2"/>
      <c r="N109" s="2"/>
      <c r="O109" s="2"/>
      <c r="P109" s="2" t="str">
        <f t="shared" si="78"/>
        <v xml:space="preserve"> &amp;&amp; </v>
      </c>
      <c r="Q109" t="s">
        <v>377</v>
      </c>
    </row>
    <row r="110" spans="3:17" x14ac:dyDescent="0.25">
      <c r="F110" t="s">
        <v>50</v>
      </c>
      <c r="I110" s="1" t="str">
        <f t="shared" si="75"/>
        <v>version</v>
      </c>
      <c r="J110" t="str">
        <f t="shared" si="76"/>
        <v>auto-changelog -p</v>
      </c>
      <c r="K110" t="str">
        <f>IF(ISBLANK(I110),"",_xlfn.CONCAT("    """,I110,""": """,IF(LEN(J110)&lt;2,":",_xlfn.CONCAT(IF(L110,"",O$3),IF(M110,"echo ",""),IF(AND(LEN(J110)&gt;1,ISNUMBER(N110),NOT(ISBLANK(K70))),_xlfn.CONCAT(SUBSTITUTE($O$9,"*",SUBSTITUTE(I110,":","_"))),""),J110,_xlfn.CONCAT(IF(AND(LEN(J110)&gt;1,ISNUMBER(N110),NOT(ISBLANK(K70))),SUBSTITUTE($P$9,"*",SUBSTITUTE(I110,":","_")),""),IF(L110,"",P$3),""))),IF(ISBLANK(K70),"""",""",")))</f>
        <v xml:space="preserve">    "version": "bash ./launch \" auto-changelog -p \"",</v>
      </c>
      <c r="L110" s="2">
        <f t="shared" si="77"/>
        <v>0</v>
      </c>
      <c r="M110" s="2"/>
      <c r="N110" s="2"/>
      <c r="O110" s="2"/>
      <c r="P110" s="2" t="str">
        <f t="shared" si="78"/>
        <v xml:space="preserve"> &amp;&amp; </v>
      </c>
      <c r="Q110" t="s">
        <v>49</v>
      </c>
    </row>
    <row r="111" spans="3:17" x14ac:dyDescent="0.25">
      <c r="D111" t="s">
        <v>368</v>
      </c>
      <c r="I111" s="1" t="str">
        <f t="shared" ref="I111" si="83" xml:space="preserve"> _xlfn.TEXTJOIN(":",TRUE,D111:H111)</f>
        <v>ops:release:report:action</v>
      </c>
      <c r="J111" t="str">
        <f t="shared" si="76"/>
        <v>echo New version released: $'\\033[0;32m'v$npm_package_version$'\\033[0m'</v>
      </c>
      <c r="K111" t="str">
        <f>IF(ISBLANK(I111),"",_xlfn.CONCAT("    """,I111,""": """,IF(LEN(J111)&lt;2,":",_xlfn.CONCAT(IF(L111,"",O$3),IF(M111,"echo ",""),IF(AND(LEN(J111)&gt;1,ISNUMBER(N111),NOT(ISBLANK(K71))),_xlfn.CONCAT(SUBSTITUTE($O$9,"*",SUBSTITUTE(I111,":","_"))),""),J111,_xlfn.CONCAT(IF(AND(LEN(J111)&gt;1,ISNUMBER(N111),NOT(ISBLANK(K71))),SUBSTITUTE($P$9,"*",SUBSTITUTE(I111,":","_")),""),IF(L111,"",P$3),""))),IF(ISBLANK(K71),"""",""",")))</f>
        <v xml:space="preserve">    "ops:release:report:action": "bash ./launch \" echo New version released: $'\\033[0;32m'v$npm_package_version$'\\033[0m' \"",</v>
      </c>
      <c r="L111" s="2">
        <f t="shared" si="77"/>
        <v>0</v>
      </c>
      <c r="M111" s="2"/>
      <c r="N111" s="2"/>
      <c r="O111" s="2"/>
      <c r="P111" s="2" t="str">
        <f t="shared" si="78"/>
        <v xml:space="preserve"> &amp;&amp; </v>
      </c>
      <c r="Q111" t="s">
        <v>378</v>
      </c>
    </row>
    <row r="112" spans="3:17" x14ac:dyDescent="0.25">
      <c r="C112" t="s">
        <v>123</v>
      </c>
      <c r="E112" t="str">
        <f xml:space="preserve"> CONCATENATE("// ",C112)</f>
        <v>// CONFIGURE</v>
      </c>
      <c r="I112" s="1" t="str">
        <f t="shared" ref="I112" si="84" xml:space="preserve"> _xlfn.TEXTJOIN(":",TRUE,D112:H112)</f>
        <v>// CONFIGURE</v>
      </c>
      <c r="J112" t="str">
        <f t="shared" si="64"/>
        <v>:</v>
      </c>
      <c r="K112" t="str">
        <f t="shared" si="66"/>
        <v xml:space="preserve">    "// CONFIGURE": ":",</v>
      </c>
      <c r="L112" s="2">
        <f t="shared" si="40"/>
        <v>0</v>
      </c>
      <c r="M112" s="2"/>
      <c r="N112" s="2"/>
      <c r="O112" s="2"/>
      <c r="P112" s="2" t="str">
        <f t="shared" si="61"/>
        <v xml:space="preserve"> &amp;&amp; </v>
      </c>
    </row>
    <row r="113" spans="3:18" x14ac:dyDescent="0.25">
      <c r="D113" t="s">
        <v>109</v>
      </c>
      <c r="I113" s="1" t="str">
        <f t="shared" ref="I113:I119" si="85" xml:space="preserve"> _xlfn.TEXTJOIN(":",TRUE,D113:H113)</f>
        <v>ops:deploy:package:dockerize:build:action</v>
      </c>
      <c r="J113" t="str">
        <f t="shared" si="64"/>
        <v>npm-run-all dockerize-build</v>
      </c>
      <c r="K113" t="str">
        <f t="shared" si="66"/>
        <v xml:space="preserve">    "ops:deploy:package:dockerize:build:action": "bash ./launch \" npm-run-all dockerize-build \"",</v>
      </c>
      <c r="L113" s="2">
        <f t="shared" si="40"/>
        <v>0</v>
      </c>
      <c r="M113" s="2"/>
      <c r="N113" s="2"/>
      <c r="O113" s="2" t="str">
        <f>IF(ISBLANK(Q113),"",$O$7)</f>
        <v>npm-run-all</v>
      </c>
      <c r="P113" s="2" t="str">
        <f t="shared" si="61"/>
        <v xml:space="preserve"> </v>
      </c>
      <c r="Q113" t="s">
        <v>64</v>
      </c>
    </row>
    <row r="114" spans="3:18" x14ac:dyDescent="0.25">
      <c r="F114" t="s">
        <v>64</v>
      </c>
      <c r="I114" s="1" t="str">
        <f t="shared" si="85"/>
        <v>dockerize-build</v>
      </c>
      <c r="J114" t="str">
        <f t="shared" si="64"/>
        <v>docker image build -t jorich/&lt;%= utils.dasherize(name) %&gt;:$npm_package_version -t jorich/&lt;%= utils.dasherize(name) %&gt; .</v>
      </c>
      <c r="K114" t="str">
        <f t="shared" si="66"/>
        <v xml:space="preserve">    "dockerize-build": "bash ./launch \" docker image build -t jorich/&lt;%= utils.dasherize(name) %&gt;:$npm_package_version -t jorich/&lt;%= utils.dasherize(name) %&gt; . \"",</v>
      </c>
      <c r="L114" s="2">
        <f t="shared" si="40"/>
        <v>0</v>
      </c>
      <c r="M114" s="2"/>
      <c r="N114" s="2"/>
      <c r="O114" s="2"/>
      <c r="P114" s="2" t="str">
        <f t="shared" si="61"/>
        <v xml:space="preserve"> &amp;&amp; </v>
      </c>
      <c r="Q114" t="s">
        <v>379</v>
      </c>
    </row>
    <row r="115" spans="3:18" x14ac:dyDescent="0.25">
      <c r="D115" t="s">
        <v>110</v>
      </c>
      <c r="I115" s="1" t="str">
        <f t="shared" si="85"/>
        <v>ops:deploy:package:dockerize:push:action</v>
      </c>
      <c r="J115" t="str">
        <f t="shared" si="64"/>
        <v>npm-run-all dockerize-auth dockerize-push</v>
      </c>
      <c r="K115" t="str">
        <f>IF(ISBLANK(I115),"",_xlfn.CONCAT("    """,I115,""": """,IF(LEN(J115)&lt;2,":",_xlfn.CONCAT(IF(L115,"",O$3),IF(M115,"echo ",""),IF(AND(LEN(J115)&gt;1,ISNUMBER(N115),NOT(ISBLANK(K117))),_xlfn.CONCAT(SUBSTITUTE($O$9,"*",SUBSTITUTE(I115,":","_"))),""),J115,_xlfn.CONCAT(IF(AND(LEN(J115)&gt;1,ISNUMBER(N115),NOT(ISBLANK(K117))),SUBSTITUTE($P$9,"*",SUBSTITUTE(I115,":","_")),""),IF(L115,"",P$3),""))),IF(ISBLANK(K117),"""",""",")))</f>
        <v xml:space="preserve">    "ops:deploy:package:dockerize:push:action": "bash ./launch \" npm-run-all dockerize-auth dockerize-push \"",</v>
      </c>
      <c r="L115" s="2">
        <f t="shared" si="40"/>
        <v>0</v>
      </c>
      <c r="M115" s="2"/>
      <c r="N115" s="2"/>
      <c r="O115" s="2" t="str">
        <f>IF(ISBLANK(Q115),"",$O$7)</f>
        <v>npm-run-all</v>
      </c>
      <c r="P115" s="2" t="str">
        <f t="shared" si="61"/>
        <v xml:space="preserve"> </v>
      </c>
      <c r="Q115" t="s">
        <v>441</v>
      </c>
      <c r="R115" t="s">
        <v>65</v>
      </c>
    </row>
    <row r="116" spans="3:18" x14ac:dyDescent="0.25">
      <c r="F116" t="s">
        <v>441</v>
      </c>
      <c r="I116" s="1" t="str">
        <f t="shared" ref="I116" si="86" xml:space="preserve"> _xlfn.TEXTJOIN(":",TRUE,D116:H116)</f>
        <v>dockerize-auth</v>
      </c>
      <c r="J116" t="str">
        <f t="shared" ref="J116" si="87" xml:space="preserve"> IF(NOT(COUNTA(Q116:X116)),":",SUBSTITUTE(SUBSTITUTE(SUBSTITUTE(SUBSTITUTE(SUBSTITUTE(SUBSTITUTE(_xlfn.TEXTJOIN(P116,TRUE,O116,_xlfn.TEXTJOIN(P116,TRUE,Q116:X116)),"&lt;%=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echo \\\"$&lt;%= utils.uppersnakecase(name) %&gt;_DOCKER_TOKEN\\\" | docker login -u \\\"$&lt;%= utils.uppersnakecase(name) %&gt;_DOCKER_USERNAME\\\" --password-stdin</v>
      </c>
      <c r="K116" t="str">
        <f t="shared" ref="K116" si="88">IF(ISBLANK(I116),"",_xlfn.CONCAT("    """,I116,""": """,IF(LEN(J116)&lt;2,":",_xlfn.CONCAT(IF(L116,"",O$3),IF(M116,"echo ",""),IF(AND(LEN(J116)&gt;1,ISNUMBER(N116),NOT(ISBLANK(K117))),_xlfn.CONCAT(SUBSTITUTE($O$9,"*",SUBSTITUTE(I116,":","_"))),""),J116,_xlfn.CONCAT(IF(AND(LEN(J116)&gt;1,ISNUMBER(N116),NOT(ISBLANK(K117))),SUBSTITUTE($P$9,"*",SUBSTITUTE(I116,":","_")),""),IF(L116,"",P$3),""))),IF(ISBLANK(K117),"""",""",")))</f>
        <v xml:space="preserve">    "dockerize-auth": "bash ./launch \" echo \\\"$&lt;%= utils.uppersnakecase(name) %&gt;_DOCKER_TOKEN\\\" | docker login -u \\\"$&lt;%= utils.uppersnakecase(name) %&gt;_DOCKER_USERNAME\\\" --password-stdin \"",</v>
      </c>
      <c r="L116" s="2">
        <f t="shared" ref="L116" si="89">N(COUNTIF($L$3:$L$9,I116)&gt;0)</f>
        <v>0</v>
      </c>
      <c r="M116" s="2"/>
      <c r="N116" s="2"/>
      <c r="O116" s="2"/>
      <c r="P116" s="2" t="str">
        <f t="shared" ref="P116" si="90">IF(ISBLANK(O116),CONCATENATE(" ",$P$5," ")," ")</f>
        <v xml:space="preserve"> &amp;&amp; </v>
      </c>
      <c r="Q116" t="s">
        <v>442</v>
      </c>
    </row>
    <row r="117" spans="3:18" x14ac:dyDescent="0.25">
      <c r="F117" t="s">
        <v>65</v>
      </c>
      <c r="I117" s="1" t="str">
        <f t="shared" si="85"/>
        <v>dockerize-push</v>
      </c>
      <c r="J117" t="str">
        <f t="shared" si="64"/>
        <v>docker push jorich/&lt;%= utils.dasherize(name) %&gt;:$npm_package_version &amp;&amp; docker push jorich/&lt;%= utils.dasherize(name) %&gt;:latest</v>
      </c>
      <c r="K117" t="str">
        <f t="shared" si="66"/>
        <v xml:space="preserve">    "dockerize-push": "bash ./launch \" docker push jorich/&lt;%= utils.dasherize(name) %&gt;:$npm_package_version &amp;&amp; docker push jorich/&lt;%= utils.dasherize(name) %&gt;:latest \"",</v>
      </c>
      <c r="L117" s="2">
        <f t="shared" si="40"/>
        <v>0</v>
      </c>
      <c r="M117" s="2"/>
      <c r="N117" s="2"/>
      <c r="O117" s="2"/>
      <c r="P117" s="2" t="str">
        <f t="shared" si="61"/>
        <v xml:space="preserve"> &amp;&amp; </v>
      </c>
      <c r="Q117" t="s">
        <v>380</v>
      </c>
    </row>
    <row r="118" spans="3:18" x14ac:dyDescent="0.25">
      <c r="D118" t="s">
        <v>111</v>
      </c>
      <c r="I118" s="1" t="str">
        <f t="shared" si="85"/>
        <v>ops:deploy:package:provision:action</v>
      </c>
      <c r="J118" t="str">
        <f t="shared" si="64"/>
        <v>npm-run-all provision</v>
      </c>
      <c r="K118" t="str">
        <f t="shared" si="66"/>
        <v xml:space="preserve">    "ops:deploy:package:provision:action": "bash ./launch \" echo npm-run-all provision \"",</v>
      </c>
      <c r="L118" s="2">
        <f t="shared" si="40"/>
        <v>0</v>
      </c>
      <c r="M118" s="2">
        <v>1</v>
      </c>
      <c r="N118" s="2"/>
      <c r="O118" s="2" t="str">
        <f>IF(ISBLANK(Q118),"",$O$7)</f>
        <v>npm-run-all</v>
      </c>
      <c r="P118" s="2" t="str">
        <f t="shared" si="61"/>
        <v xml:space="preserve"> </v>
      </c>
      <c r="Q118" t="s">
        <v>55</v>
      </c>
    </row>
    <row r="119" spans="3:18" x14ac:dyDescent="0.25">
      <c r="F119" t="s">
        <v>55</v>
      </c>
      <c r="I119" s="1" t="str">
        <f t="shared" si="85"/>
        <v>provision</v>
      </c>
      <c r="J119" t="str">
        <f t="shared" si="64"/>
        <v>cd ../cv-generator-life-terraform &amp;&amp; terraform apply</v>
      </c>
      <c r="K119" t="str">
        <f>IF(ISBLANK(I119),"",_xlfn.CONCAT("    """,I119,""": """,IF(LEN(J119)&lt;2,":",_xlfn.CONCAT(IF(L119,"",O$3),IF(M119,"echo ",""),IF(AND(LEN(J119)&gt;1,ISNUMBER(N119),NOT(ISBLANK(#REF!))),_xlfn.CONCAT(SUBSTITUTE($O$9,"*",SUBSTITUTE(I119,":","_"))),""),J119,_xlfn.CONCAT(IF(AND(LEN(J119)&gt;1,ISNUMBER(N119),NOT(ISBLANK(#REF!))),SUBSTITUTE($P$9,"*",SUBSTITUTE(I119,":","_")),""),IF(L119,"",P$3),""))),IF(ISBLANK(#REF!),"""",""",")))</f>
        <v xml:space="preserve">    "provision": "bash ./launch \" cd ../cv-generator-life-terraform &amp;&amp; terraform apply \"",</v>
      </c>
      <c r="L119" s="2">
        <f t="shared" si="40"/>
        <v>0</v>
      </c>
      <c r="M119" s="2"/>
      <c r="N119" s="2"/>
      <c r="O119" s="2"/>
      <c r="P119" s="2" t="str">
        <f t="shared" si="61"/>
        <v xml:space="preserve"> &amp;&amp; </v>
      </c>
      <c r="Q119" t="s">
        <v>398</v>
      </c>
    </row>
    <row r="120" spans="3:18" x14ac:dyDescent="0.25">
      <c r="C120" t="s">
        <v>120</v>
      </c>
      <c r="E120" t="str">
        <f xml:space="preserve"> CONCATENATE("// ",C120)</f>
        <v>// OPERATE</v>
      </c>
      <c r="I120" s="1" t="str">
        <f t="shared" ref="I120" si="91" xml:space="preserve"> _xlfn.TEXTJOIN(":",TRUE,D120:H120)</f>
        <v>// OPERATE</v>
      </c>
      <c r="J120" t="str">
        <f t="shared" si="64"/>
        <v>:</v>
      </c>
      <c r="K120" t="str">
        <f t="shared" si="66"/>
        <v xml:space="preserve">    "// OPERATE": ":",</v>
      </c>
      <c r="L120" s="2">
        <f t="shared" si="40"/>
        <v>0</v>
      </c>
      <c r="M120" s="2"/>
      <c r="N120" s="2"/>
      <c r="O120" s="2"/>
      <c r="P120" s="2" t="str">
        <f t="shared" si="61"/>
        <v xml:space="preserve"> &amp;&amp; </v>
      </c>
    </row>
    <row r="121" spans="3:18" x14ac:dyDescent="0.25">
      <c r="D121" t="s">
        <v>108</v>
      </c>
      <c r="I121" s="1" t="str">
        <f xml:space="preserve"> _xlfn.TEXTJOIN(":",TRUE,D121:H121)</f>
        <v>ops:run:platform:action</v>
      </c>
      <c r="J121" t="str">
        <f t="shared" si="64"/>
        <v>npm-run-all wake-up-the-dynos:*</v>
      </c>
      <c r="K121" t="str">
        <f t="shared" si="66"/>
        <v xml:space="preserve">    "ops:run:platform:action": "bash ./launch \" npm-run-all wake-up-the-dynos:* \"",</v>
      </c>
      <c r="L121" s="2">
        <f t="shared" si="40"/>
        <v>0</v>
      </c>
      <c r="M121" s="2"/>
      <c r="N121" s="2"/>
      <c r="O121" s="2" t="str">
        <f>IF(ISBLANK(Q121),"",$O$7)</f>
        <v>npm-run-all</v>
      </c>
      <c r="P121" s="2" t="str">
        <f t="shared" si="61"/>
        <v xml:space="preserve"> </v>
      </c>
      <c r="Q121" t="s">
        <v>106</v>
      </c>
    </row>
    <row r="122" spans="3:18" x14ac:dyDescent="0.25">
      <c r="F122" t="s">
        <v>139</v>
      </c>
      <c r="G122" t="s">
        <v>137</v>
      </c>
      <c r="I122" s="1" t="str">
        <f xml:space="preserve"> _xlfn.TEXTJOIN(":",TRUE,D122:H122)</f>
        <v>wake-up-the-dynos:heroku</v>
      </c>
      <c r="J122" t="str">
        <f t="shared" si="64"/>
        <v>if [ ! \"$HEROKU\" ] ; then curl https://&lt;%= utils.dasherize(name) %&gt;.herokuapp.com/Webpage ; fi</v>
      </c>
      <c r="K122" t="str">
        <f t="shared" si="66"/>
        <v xml:space="preserve">    "wake-up-the-dynos:heroku": "bash ./launch \" if [ ! \"$HEROKU\" ] ; then curl https://&lt;%= utils.dasherize(name) %&gt;.herokuapp.com/Webpage ; fi \"",</v>
      </c>
      <c r="L122" s="2">
        <f t="shared" ref="L122:L133" si="92">N(COUNTIF($L$3:$L$9,I122)&gt;0)</f>
        <v>0</v>
      </c>
      <c r="M122" s="2"/>
      <c r="N122" s="2"/>
      <c r="O122" s="2"/>
      <c r="P122" s="2" t="str">
        <f t="shared" si="61"/>
        <v xml:space="preserve"> &amp;&amp; </v>
      </c>
      <c r="Q122" t="s">
        <v>281</v>
      </c>
    </row>
    <row r="123" spans="3:18" x14ac:dyDescent="0.25">
      <c r="F123" t="s">
        <v>139</v>
      </c>
      <c r="G123" t="s">
        <v>138</v>
      </c>
      <c r="I123" s="1" t="str">
        <f t="shared" ref="I123" si="93" xml:space="preserve"> _xlfn.TEXTJOIN(":",TRUE,D123:H123)</f>
        <v>wake-up-the-dynos:ml</v>
      </c>
      <c r="J123" t="str">
        <f t="shared" si="64"/>
        <v>if [ ! \"$CI\" ] ; then curl &lt;%= utils.join(name) %&gt;.ml ; fi</v>
      </c>
      <c r="K123" t="str">
        <f>IF(ISBLANK(I123),"",_xlfn.CONCAT("    """,I123,""": """,IF(LEN(J123)&lt;2,":",_xlfn.CONCAT(IF(L123,"",O$3),IF(M123,"echo ",""),IF(AND(LEN(J123)&gt;1,ISNUMBER(N123),NOT(ISBLANK(K126))),_xlfn.CONCAT(SUBSTITUTE($O$9,"*",SUBSTITUTE(I123,":","_"))),""),J123,_xlfn.CONCAT(IF(AND(LEN(J123)&gt;1,ISNUMBER(N123),NOT(ISBLANK(K126))),SUBSTITUTE($P$9,"*",SUBSTITUTE(I123,":","_")),""),IF(L123,"",P$3),""))),IF(ISBLANK(K126),"""",""",")))</f>
        <v xml:space="preserve">    "wake-up-the-dynos:ml": "bash ./launch \" if [ ! \"$CI\" ] ; then curl &lt;%= utils.join(name) %&gt;.ml ; fi \"",</v>
      </c>
      <c r="L123" s="2">
        <f t="shared" si="92"/>
        <v>0</v>
      </c>
      <c r="M123" s="2"/>
      <c r="N123" s="2"/>
      <c r="O123" s="2"/>
      <c r="P123" s="2" t="str">
        <f t="shared" si="61"/>
        <v xml:space="preserve"> &amp;&amp; </v>
      </c>
      <c r="Q123" t="s">
        <v>336</v>
      </c>
    </row>
    <row r="124" spans="3:18" x14ac:dyDescent="0.25">
      <c r="C124" t="s">
        <v>114</v>
      </c>
      <c r="F124" t="s">
        <v>0</v>
      </c>
      <c r="I124" s="1" t="str">
        <f xml:space="preserve"> _xlfn.TEXTJOIN(":",TRUE,D124:H124)</f>
        <v>start</v>
      </c>
      <c r="J124" t="str">
        <f t="shared" si="64"/>
        <v>node server.js</v>
      </c>
      <c r="K124" t="str">
        <f>IF(ISBLANK(I124),"",_xlfn.CONCAT("    """,I124,""": """,IF(LEN(J124)&lt;2,":",_xlfn.CONCAT(IF(L124,"",O$3),IF(M124,"echo ",""),IF(AND(LEN(J124)&gt;1,ISNUMBER(N124),NOT(ISBLANK(#REF!))),_xlfn.CONCAT(SUBSTITUTE($O$9,"*",SUBSTITUTE(I124,":","_"))),""),J124,_xlfn.CONCAT(IF(AND(LEN(J124)&gt;1,ISNUMBER(N124),NOT(ISBLANK(#REF!))),SUBSTITUTE($P$9,"*",SUBSTITUTE(I124,":","_")),""),IF(L124,"",P$3),""))),IF(ISBLANK(#REF!),"""",""",")))</f>
        <v xml:space="preserve">    "start": "bash ./launch \" node server.js \"",</v>
      </c>
      <c r="L124" s="2">
        <f t="shared" ref="L124" si="94">N(COUNTIF($L$3:$L$9,I124)&gt;0)</f>
        <v>0</v>
      </c>
      <c r="M124" s="2"/>
      <c r="N124" s="2"/>
      <c r="O124" s="2"/>
      <c r="P124" s="2" t="str">
        <f t="shared" si="61"/>
        <v xml:space="preserve"> &amp;&amp; </v>
      </c>
      <c r="Q124" t="s">
        <v>444</v>
      </c>
    </row>
    <row r="125" spans="3:18" x14ac:dyDescent="0.25">
      <c r="C125" t="s">
        <v>114</v>
      </c>
      <c r="F125" t="s">
        <v>443</v>
      </c>
      <c r="I125" s="1" t="str">
        <f xml:space="preserve"> _xlfn.TEXTJOIN(":",TRUE,D125:H125)</f>
        <v>serve</v>
      </c>
      <c r="J125" t="str">
        <f t="shared" ref="J125:J161" si="95" xml:space="preserve"> IF(NOT(COUNTA(Q125:X125)),":",SUBSTITUTE(SUBSTITUTE(SUBSTITUTE(SUBSTITUTE(SUBSTITUTE(SUBSTITUTE(_xlfn.TEXTJOIN(P125,TRUE,O125,_xlfn.TEXTJOIN(P125,TRUE,Q125:X125)),"&lt;%=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if [ -f \\\"server.js\\\" ] ; then node server.js ; else ng serve ; fi</v>
      </c>
      <c r="K125" t="str">
        <f>IF(ISBLANK(I125),"",_xlfn.CONCAT("    """,I125,""": """,IF(LEN(J125)&lt;2,":",_xlfn.CONCAT(IF(L125,"",O$3),IF(M125,"echo ",""),IF(AND(LEN(J125)&gt;1,ISNUMBER(N125),NOT(ISBLANK(#REF!))),_xlfn.CONCAT(SUBSTITUTE($O$9,"*",SUBSTITUTE(I125,":","_"))),""),J125,_xlfn.CONCAT(IF(AND(LEN(J125)&gt;1,ISNUMBER(N125),NOT(ISBLANK(#REF!))),SUBSTITUTE($P$9,"*",SUBSTITUTE(I125,":","_")),""),IF(L125,"",P$3),""))),IF(ISBLANK(#REF!),"""",""",")))</f>
        <v xml:space="preserve">    "serve": "bash ./launch \" if [ -f \\\"server.js\\\" ] ; then node server.js ; else ng serve ; fi \"",</v>
      </c>
      <c r="L125" s="2">
        <f t="shared" si="92"/>
        <v>0</v>
      </c>
      <c r="M125" s="2"/>
      <c r="N125" s="2"/>
      <c r="O125" s="2"/>
      <c r="P125" s="2" t="str">
        <f t="shared" ref="P125" si="96">IF(ISBLANK(O125),CONCATENATE(" ",$P$5," ")," ")</f>
        <v xml:space="preserve"> &amp;&amp; </v>
      </c>
      <c r="Q125" t="s">
        <v>445</v>
      </c>
    </row>
    <row r="126" spans="3:18" x14ac:dyDescent="0.25">
      <c r="C126" t="s">
        <v>114</v>
      </c>
      <c r="F126" t="s">
        <v>278</v>
      </c>
      <c r="I126" s="1" t="str">
        <f xml:space="preserve"> _xlfn.TEXTJOIN(":",TRUE,D126:H126)</f>
        <v>open</v>
      </c>
      <c r="J126" t="str">
        <f t="shared" si="95"/>
        <v>if [ -f \\\"server.js\\\" ] ; then node server.js -o http://localhost:5000 ; else ng serve --open=true ; fi</v>
      </c>
      <c r="K126" t="str">
        <f>IF(ISBLANK(I126),"",_xlfn.CONCAT("    """,I126,""": """,IF(LEN(J126)&lt;2,":",_xlfn.CONCAT(IF(L126,"",O$3),IF(M126,"echo ",""),IF(AND(LEN(J126)&gt;1,ISNUMBER(N126),NOT(ISBLANK(#REF!))),_xlfn.CONCAT(SUBSTITUTE($O$9,"*",SUBSTITUTE(I126,":","_"))),""),J126,_xlfn.CONCAT(IF(AND(LEN(J126)&gt;1,ISNUMBER(N126),NOT(ISBLANK(#REF!))),SUBSTITUTE($P$9,"*",SUBSTITUTE(I126,":","_")),""),IF(L126,"",P$3),""))),IF(ISBLANK(#REF!),"""",""",")))</f>
        <v xml:space="preserve">    "open": "bash ./launch \" if [ -f \\\"server.js\\\" ] ; then node server.js -o http://localhost:5000 ; else ng serve --open=true ; fi \"",</v>
      </c>
      <c r="L126" s="2">
        <f t="shared" si="92"/>
        <v>0</v>
      </c>
      <c r="M126" s="2"/>
      <c r="N126" s="2"/>
      <c r="O126" s="2"/>
      <c r="P126" s="2" t="str">
        <f t="shared" si="61"/>
        <v xml:space="preserve"> &amp;&amp; </v>
      </c>
      <c r="Q126" t="s">
        <v>446</v>
      </c>
    </row>
    <row r="127" spans="3:18" x14ac:dyDescent="0.25">
      <c r="C127" t="s">
        <v>121</v>
      </c>
      <c r="E127" t="str">
        <f xml:space="preserve"> CONCATENATE("// ",C127)</f>
        <v>// OBSERVE</v>
      </c>
      <c r="I127" s="1" t="str">
        <f t="shared" ref="I127" si="97" xml:space="preserve"> _xlfn.TEXTJOIN(":",TRUE,D127:H127)</f>
        <v>// OBSERVE</v>
      </c>
      <c r="J127" t="str">
        <f t="shared" si="95"/>
        <v>:</v>
      </c>
      <c r="K127" t="str">
        <f t="shared" si="66"/>
        <v xml:space="preserve">    "// OBSERVE": ":",</v>
      </c>
      <c r="L127" s="2">
        <f t="shared" si="92"/>
        <v>0</v>
      </c>
      <c r="M127" s="2"/>
      <c r="N127" s="2"/>
      <c r="O127" s="2"/>
      <c r="P127" s="2" t="str">
        <f t="shared" si="61"/>
        <v xml:space="preserve"> &amp;&amp; </v>
      </c>
    </row>
    <row r="128" spans="3:18" x14ac:dyDescent="0.25">
      <c r="D128" t="s">
        <v>107</v>
      </c>
      <c r="I128" s="1" t="str">
        <f xml:space="preserve"> _xlfn.TEXTJOIN(":",TRUE,D128:H128)</f>
        <v>ops:monitor:report:action</v>
      </c>
      <c r="J128" t="str">
        <f t="shared" si="95"/>
        <v>echo $'\\033[0;33m'Observe: TODO: Launch the observability dashboard$'\\033[0m'</v>
      </c>
      <c r="K128" t="str">
        <f>IF(ISBLANK(I128),"",_xlfn.CONCAT("    """,I128,""": """,IF(LEN(J128)&lt;2,":",_xlfn.CONCAT(IF(L128,"",O$3),IF(M128,"echo ",""),IF(AND(LEN(J128)&gt;1,ISNUMBER(N128),NOT(ISBLANK(#REF!))),_xlfn.CONCAT(SUBSTITUTE($O$9,"*",SUBSTITUTE(I128,":","_"))),""),J128,_xlfn.CONCAT(IF(AND(LEN(J128)&gt;1,ISNUMBER(N128),NOT(ISBLANK(#REF!))),SUBSTITUTE($P$9,"*",SUBSTITUTE(I128,":","_")),""),IF(L128,"",P$3),""))),IF(ISBLANK(#REF!),"""",""",")))</f>
        <v xml:space="preserve">    "ops:monitor:report:action": "bash ./launch \" echo $'\\033[0;33m'Observe: TODO: Launch the observability dashboard$'\\033[0m' \"",</v>
      </c>
      <c r="L128" s="2">
        <f t="shared" si="92"/>
        <v>0</v>
      </c>
      <c r="M128" s="2"/>
      <c r="N128" s="2"/>
      <c r="O128" s="2"/>
      <c r="P128" s="2" t="str">
        <f t="shared" si="61"/>
        <v xml:space="preserve"> &amp;&amp; </v>
      </c>
      <c r="Q128" t="s">
        <v>402</v>
      </c>
    </row>
    <row r="129" spans="1:20" x14ac:dyDescent="0.25">
      <c r="D129" t="s">
        <v>147</v>
      </c>
      <c r="I129" s="1" t="str">
        <f xml:space="preserve"> _xlfn.TEXTJOIN(":",TRUE,D129:H129)</f>
        <v>pipeline:start:action</v>
      </c>
      <c r="J129" t="str">
        <f t="shared" si="95"/>
        <v>npm-run-all pipeline:start:action:*</v>
      </c>
      <c r="K129" t="str">
        <f t="shared" si="66"/>
        <v xml:space="preserve">    "pipeline:start:action": "bash ./launch \" npm-run-all pipeline:start:action:* \"",</v>
      </c>
      <c r="L129" s="2">
        <f t="shared" si="92"/>
        <v>0</v>
      </c>
      <c r="M129" s="2"/>
      <c r="N129" s="2"/>
      <c r="O129" s="2" t="str">
        <f>IF(ISBLANK(Q129),"",$O$7)</f>
        <v>npm-run-all</v>
      </c>
      <c r="P129" s="2" t="str">
        <f t="shared" ref="P129:P132" si="98">IF(ISBLANK(O129),CONCATENATE(" ",$P$5," ")," ")</f>
        <v xml:space="preserve"> </v>
      </c>
      <c r="Q129" t="s">
        <v>206</v>
      </c>
    </row>
    <row r="130" spans="1:20" x14ac:dyDescent="0.25">
      <c r="F130" t="s">
        <v>148</v>
      </c>
      <c r="G130" t="s">
        <v>204</v>
      </c>
      <c r="H130" t="s">
        <v>11</v>
      </c>
      <c r="I130" s="1" t="str">
        <f xml:space="preserve"> _xlfn.TEXTJOIN(":",TRUE,D130:H130)</f>
        <v>pipeline:start:action:report</v>
      </c>
      <c r="J130" t="str">
        <f t="shared" si="95"/>
        <v>echo $'\\033[0;32m'CI/CD pipeline START$'\\033[0m'</v>
      </c>
      <c r="K130" t="str">
        <f>IF(ISBLANK(I130),"",_xlfn.CONCAT("    """,I130,""": """,IF(LEN(J130)&lt;2,":",_xlfn.CONCAT(IF(L130,"",O$3),IF(M130,"echo ",""),IF(AND(LEN(J130)&gt;1,ISNUMBER(N130),NOT(ISBLANK(#REF!))),_xlfn.CONCAT(SUBSTITUTE($O$9,"*",SUBSTITUTE(I130,":","_"))),""),J130,_xlfn.CONCAT(IF(AND(LEN(J130)&gt;1,ISNUMBER(N130),NOT(ISBLANK(#REF!))),SUBSTITUTE($P$9,"*",SUBSTITUTE(I130,":","_")),""),IF(L130,"",P$3),""))),IF(ISBLANK(#REF!),"""",""",")))</f>
        <v xml:space="preserve">    "pipeline:start:action:report": "bash ./launch \" echo $'\\033[0;32m'CI/CD pipeline START$'\\033[0m' \"",</v>
      </c>
      <c r="L130" s="2">
        <f t="shared" si="92"/>
        <v>0</v>
      </c>
      <c r="M130" s="2"/>
      <c r="N130" s="2"/>
      <c r="O130" s="2"/>
      <c r="P130" s="2" t="str">
        <f t="shared" ref="P130" si="99">IF(ISBLANK(O130),CONCATENATE(" ",$P$5," ")," ")</f>
        <v xml:space="preserve"> &amp;&amp; </v>
      </c>
      <c r="Q130" t="s">
        <v>401</v>
      </c>
    </row>
    <row r="131" spans="1:20" x14ac:dyDescent="0.25">
      <c r="D131" t="s">
        <v>146</v>
      </c>
      <c r="I131" s="1" t="str">
        <f xml:space="preserve"> _xlfn.TEXTJOIN(":",TRUE,D131:H131)</f>
        <v>pipeline:finish:action</v>
      </c>
      <c r="J131" t="str">
        <f t="shared" si="95"/>
        <v>npm-run-all pipeline:finish:action:*</v>
      </c>
      <c r="K131" t="str">
        <f t="shared" si="66"/>
        <v xml:space="preserve">    "pipeline:finish:action": "bash ./launch \" npm-run-all pipeline:finish:action:* \"",</v>
      </c>
      <c r="L131" s="2">
        <f t="shared" si="92"/>
        <v>0</v>
      </c>
      <c r="M131" s="2"/>
      <c r="N131" s="2"/>
      <c r="O131" s="2" t="str">
        <f>IF(ISBLANK(Q131),"",$O$7)</f>
        <v>npm-run-all</v>
      </c>
      <c r="P131" s="2" t="str">
        <f t="shared" si="98"/>
        <v xml:space="preserve"> </v>
      </c>
      <c r="Q131" t="s">
        <v>205</v>
      </c>
    </row>
    <row r="132" spans="1:20" x14ac:dyDescent="0.25">
      <c r="F132" t="s">
        <v>149</v>
      </c>
      <c r="G132" t="s">
        <v>204</v>
      </c>
      <c r="H132" t="str">
        <f>F99</f>
        <v>logs-copy</v>
      </c>
      <c r="I132" s="1" t="str">
        <f t="shared" ref="I132" si="100" xml:space="preserve"> _xlfn.TEXTJOIN(":",TRUE,D132:H132)</f>
        <v>pipeline:finish:action:logs-copy</v>
      </c>
      <c r="J132" t="str">
        <f t="shared" si="95"/>
        <v>npm-run-all logs-copy</v>
      </c>
      <c r="K132" t="str">
        <f t="shared" si="66"/>
        <v xml:space="preserve">    "pipeline:finish:action:logs-copy": "bash ./launch \" npm-run-all logs-copy \"",</v>
      </c>
      <c r="L132" s="2">
        <f t="shared" si="92"/>
        <v>0</v>
      </c>
      <c r="M132" s="2"/>
      <c r="N132" s="2"/>
      <c r="O132" s="2" t="str">
        <f>IF(ISBLANK(Q132),"",$O$7)</f>
        <v>npm-run-all</v>
      </c>
      <c r="P132" s="2" t="str">
        <f t="shared" si="98"/>
        <v xml:space="preserve"> </v>
      </c>
      <c r="Q132" t="str">
        <f>H132</f>
        <v>logs-copy</v>
      </c>
    </row>
    <row r="133" spans="1:20" x14ac:dyDescent="0.25">
      <c r="F133" t="s">
        <v>149</v>
      </c>
      <c r="G133" t="s">
        <v>204</v>
      </c>
      <c r="H133" t="s">
        <v>11</v>
      </c>
      <c r="I133" s="1" t="str">
        <f t="shared" ref="I133" si="101" xml:space="preserve"> _xlfn.TEXTJOIN(":",TRUE,D133:H133)</f>
        <v>pipeline:finish:action:report</v>
      </c>
      <c r="J133" t="str">
        <f t="shared" si="95"/>
        <v>echo $'\\033[0;32m'CI/CD pipeline FINISH$'\\033[0m'</v>
      </c>
      <c r="K133" t="str">
        <f>IF(ISBLANK(I133),"",_xlfn.CONCAT("    """,I133,""": """,IF(LEN(J133)&lt;2,":",_xlfn.CONCAT(IF(L133,"",O$3),IF(M133,"echo ",""),IF(AND(LEN(J133)&gt;1,ISNUMBER(N133),NOT(ISBLANK(#REF!))),_xlfn.CONCAT(SUBSTITUTE($O$9,"*",SUBSTITUTE(I133,":","_"))),""),J133,_xlfn.CONCAT(IF(AND(LEN(J133)&gt;1,ISNUMBER(N133),NOT(ISBLANK(#REF!))),SUBSTITUTE($P$9,"*",SUBSTITUTE(I133,":","_")),""),IF(L133,"",P$3),""))),IF(ISBLANK(#REF!),"""",""",")))</f>
        <v xml:space="preserve">    "pipeline:finish:action:report": "bash ./launch \" echo $'\\033[0;32m'CI/CD pipeline FINISH$'\\033[0m' \"",</v>
      </c>
      <c r="L133" s="2">
        <f t="shared" si="92"/>
        <v>0</v>
      </c>
      <c r="M133" s="2"/>
      <c r="N133" s="2"/>
      <c r="O133" s="2"/>
      <c r="P133" s="2" t="str">
        <f t="shared" ref="P133" si="102">IF(ISBLANK(O133),CONCATENATE(" ",$P$5," ")," ")</f>
        <v xml:space="preserve"> &amp;&amp; </v>
      </c>
      <c r="Q133" t="s">
        <v>400</v>
      </c>
    </row>
    <row r="134" spans="1:20" x14ac:dyDescent="0.25">
      <c r="C134" t="s">
        <v>72</v>
      </c>
      <c r="D134" t="s">
        <v>67</v>
      </c>
      <c r="I134" s="1" t="str">
        <f t="shared" ref="I134:I171" si="103" xml:space="preserve"> _xlfn.TEXTJOIN(":",TRUE,D134:H134)</f>
        <v>PIPELINE</v>
      </c>
      <c r="J134" t="str">
        <f t="shared" si="95"/>
        <v>npm-run-all pipeline:start dev ops pipeline:finish</v>
      </c>
      <c r="K134" t="str">
        <f t="shared" si="66"/>
        <v xml:space="preserve">    "PIPELINE": "bash ./launch \" mkdir -p ./logs &amp;&amp; npm-run-all pipeline:start dev ops pipeline:finish 2&gt;&amp;1 | tee ./logs/PIPELINE.txt \"",</v>
      </c>
      <c r="L134" s="2"/>
      <c r="M134" s="2"/>
      <c r="N134" s="2">
        <f t="shared" ref="N134:N136" si="104">IF(ISBLANK(F134),1,"")</f>
        <v>1</v>
      </c>
      <c r="O134" s="2" t="str">
        <f>IF(ISBLANK(Q134),"",$O$7)</f>
        <v>npm-run-all</v>
      </c>
      <c r="P134" s="2" t="str">
        <f t="shared" ref="P134:P178" si="105">IF(ISBLANK(O134),CONCATENATE(" ",$P$5," ")," ")</f>
        <v xml:space="preserve"> </v>
      </c>
      <c r="Q134" t="s">
        <v>148</v>
      </c>
      <c r="R134" t="s">
        <v>96</v>
      </c>
      <c r="S134" t="s">
        <v>95</v>
      </c>
      <c r="T134" t="s">
        <v>149</v>
      </c>
    </row>
    <row r="135" spans="1:20" x14ac:dyDescent="0.25">
      <c r="D135" t="s">
        <v>144</v>
      </c>
      <c r="E135" t="s">
        <v>0</v>
      </c>
      <c r="I135" s="1" t="str">
        <f t="shared" ref="I135" si="106" xml:space="preserve"> _xlfn.TEXTJOIN(":",TRUE,D135:H135)</f>
        <v>pipeline:start</v>
      </c>
      <c r="J135" t="str">
        <f t="shared" si="95"/>
        <v>npm-run-all pipeline:start:action</v>
      </c>
      <c r="K135" t="str">
        <f t="shared" si="66"/>
        <v xml:space="preserve">    "pipeline:start": "bash ./launch \" mkdir -p ./logs &amp;&amp; npm-run-all pipeline:start:action 2&gt;&amp;1 | tee ./logs/pipeline_start.txt \"",</v>
      </c>
      <c r="L135" s="2"/>
      <c r="M135" s="2"/>
      <c r="N135" s="2">
        <f t="shared" si="104"/>
        <v>1</v>
      </c>
      <c r="O135" s="2" t="str">
        <f t="shared" ref="O135" si="107">IF(ISBLANK(Q135),"",IF(ISNUMBER(SEARCH(":*",Q135)),$O$7,$O$5))</f>
        <v>npm-run-all</v>
      </c>
      <c r="P135" s="2" t="str">
        <f t="shared" ref="P135" si="108">IF(ISBLANK(O135),CONCATENATE(" ",$P$5," ")," ")</f>
        <v xml:space="preserve"> </v>
      </c>
      <c r="Q135" t="str">
        <f xml:space="preserve"> _xlfn.TEXTJOIN(":",TRUE,I135,"action")</f>
        <v>pipeline:start:action</v>
      </c>
    </row>
    <row r="136" spans="1:20" x14ac:dyDescent="0.25">
      <c r="D136" t="s">
        <v>96</v>
      </c>
      <c r="I136" s="1" t="str">
        <f t="shared" si="103"/>
        <v>dev</v>
      </c>
      <c r="J136" t="str">
        <f t="shared" si="95"/>
        <v>npm-run-all dev:*</v>
      </c>
      <c r="K136" t="str">
        <f t="shared" si="66"/>
        <v xml:space="preserve">    "dev": "bash ./launch \" mkdir -p ./logs &amp;&amp; npm-run-all dev:* 2&gt;&amp;1 | tee ./logs/dev.txt \"",</v>
      </c>
      <c r="L136" s="2"/>
      <c r="M136" s="2"/>
      <c r="N136" s="2">
        <f t="shared" si="104"/>
        <v>1</v>
      </c>
      <c r="O136" s="2" t="str">
        <f t="shared" ref="O136:O178" si="109">IF(ISBLANK(Q136),"",IF(ISNUMBER(SEARCH(":*",Q136)),$O$7,$O$5))</f>
        <v>npm-run-all</v>
      </c>
      <c r="P136" s="2" t="str">
        <f t="shared" si="105"/>
        <v xml:space="preserve"> </v>
      </c>
      <c r="Q136" t="str">
        <f>CONCATENATE(IF(CODE(I136)-CODE("a")&lt;0,LOWER(LEFT(I136,IF(ISERR(FIND(":",I136)),LEN(I136)+1,FIND(":",I136))-1)),I136),":*")</f>
        <v>dev:*</v>
      </c>
    </row>
    <row r="137" spans="1:20" x14ac:dyDescent="0.25">
      <c r="A137">
        <v>1</v>
      </c>
      <c r="B137">
        <v>11</v>
      </c>
      <c r="C137" t="s">
        <v>101</v>
      </c>
      <c r="D137" t="s">
        <v>96</v>
      </c>
      <c r="E137" t="s">
        <v>73</v>
      </c>
      <c r="I137" s="1" t="str">
        <f t="shared" si="103"/>
        <v>dev:plan</v>
      </c>
      <c r="J137" t="str">
        <f t="shared" si="95"/>
        <v>npm-run-all dev:plan:*</v>
      </c>
      <c r="K137" t="str">
        <f t="shared" si="66"/>
        <v xml:space="preserve">    "dev:plan": "bash ./launch \" mkdir -p ./logs &amp;&amp; npm-run-all dev:plan:* 2&gt;&amp;1 | tee ./logs/dev_plan.txt \"",</v>
      </c>
      <c r="L137" s="2"/>
      <c r="M137" s="2"/>
      <c r="N137" s="2">
        <f>IF(ISBLANK(F137),1,"")</f>
        <v>1</v>
      </c>
      <c r="O137" s="2" t="str">
        <f t="shared" si="109"/>
        <v>npm-run-all</v>
      </c>
      <c r="P137" s="2" t="str">
        <f t="shared" si="105"/>
        <v xml:space="preserve"> </v>
      </c>
      <c r="Q137" t="str">
        <f>CONCATENATE(IF(CODE(I137)-CODE("a")&lt;0,LOWER(LEFT(I137,IF(ISERR(FIND(":",I137)),LEN(I137)+1,FIND(":",I137))-1)),I137),":*")</f>
        <v>dev:plan:*</v>
      </c>
    </row>
    <row r="138" spans="1:20" x14ac:dyDescent="0.25">
      <c r="D138" t="s">
        <v>96</v>
      </c>
      <c r="E138" t="s">
        <v>73</v>
      </c>
      <c r="F138" t="s">
        <v>73</v>
      </c>
      <c r="I138" s="1" t="str">
        <f t="shared" si="103"/>
        <v>dev:plan:plan</v>
      </c>
      <c r="J138" t="str">
        <f t="shared" si="95"/>
        <v>npm-run-all dev:plan:plan:*</v>
      </c>
      <c r="K138" t="str">
        <f t="shared" si="66"/>
        <v xml:space="preserve">    "dev:plan:plan": "bash ./launch \" npm-run-all dev:plan:plan:* \"",</v>
      </c>
      <c r="L138" s="2"/>
      <c r="M138" s="2"/>
      <c r="N138" s="2" t="str">
        <f t="shared" ref="N138:N205" si="110">IF(ISBLANK(F138),1,"")</f>
        <v/>
      </c>
      <c r="O138" s="2" t="str">
        <f t="shared" si="109"/>
        <v>npm-run-all</v>
      </c>
      <c r="P138" s="2" t="str">
        <f t="shared" si="105"/>
        <v xml:space="preserve"> </v>
      </c>
      <c r="Q138" t="str">
        <f>CONCATENATE(IF(CODE(I138)-CODE("a")&lt;0,LOWER(LEFT(I138,IF(ISERR(FIND(":",I138)),LEN(I138)+1,FIND(":",I138))-1)),I138),":*")</f>
        <v>dev:plan:plan:*</v>
      </c>
    </row>
    <row r="139" spans="1:20" x14ac:dyDescent="0.25">
      <c r="D139" t="s">
        <v>96</v>
      </c>
      <c r="E139" t="s">
        <v>73</v>
      </c>
      <c r="F139" t="s">
        <v>73</v>
      </c>
      <c r="G139" t="s">
        <v>11</v>
      </c>
      <c r="I139" s="1" t="str">
        <f t="shared" si="103"/>
        <v>dev:plan:plan:report</v>
      </c>
      <c r="J139" t="str">
        <f t="shared" si="95"/>
        <v>npm-run-all dev:plan:plan:report:action</v>
      </c>
      <c r="K139" t="str">
        <f t="shared" si="66"/>
        <v xml:space="preserve">    "dev:plan:plan:report": "bash ./launch \" npm-run-all dev:plan:plan:report:action \"",</v>
      </c>
      <c r="L139" s="2"/>
      <c r="M139" s="2"/>
      <c r="N139" s="2" t="str">
        <f t="shared" si="110"/>
        <v/>
      </c>
      <c r="O139" s="2" t="str">
        <f t="shared" si="109"/>
        <v>npm-run-all</v>
      </c>
      <c r="P139" s="2" t="str">
        <f t="shared" si="105"/>
        <v xml:space="preserve"> </v>
      </c>
      <c r="Q139" t="str">
        <f xml:space="preserve"> _xlfn.TEXTJOIN(":",TRUE,I139,"action")</f>
        <v>dev:plan:plan:report:action</v>
      </c>
    </row>
    <row r="140" spans="1:20" x14ac:dyDescent="0.25">
      <c r="B140">
        <v>12</v>
      </c>
      <c r="D140" t="s">
        <v>96</v>
      </c>
      <c r="E140" t="s">
        <v>73</v>
      </c>
      <c r="F140" t="s">
        <v>48</v>
      </c>
      <c r="I140" s="1" t="str">
        <f t="shared" si="103"/>
        <v>dev:plan:update</v>
      </c>
      <c r="J140" t="str">
        <f t="shared" si="95"/>
        <v>npm-run-all dev:plan:update:*</v>
      </c>
      <c r="K140" t="str">
        <f t="shared" si="66"/>
        <v xml:space="preserve">    "dev:plan:update": "bash ./launch \" npm-run-all dev:plan:update:* \"",</v>
      </c>
      <c r="L140" s="2"/>
      <c r="M140" s="2"/>
      <c r="N140" s="2" t="str">
        <f t="shared" si="110"/>
        <v/>
      </c>
      <c r="O140" s="2" t="str">
        <f t="shared" si="109"/>
        <v>npm-run-all</v>
      </c>
      <c r="P140" s="2" t="str">
        <f t="shared" si="105"/>
        <v xml:space="preserve"> </v>
      </c>
      <c r="Q140" t="str">
        <f>CONCATENATE(IF(CODE(I140)-CODE("a")&lt;0,LOWER(LEFT(I140,IF(ISERR(FIND(":",I140)),LEN(I140)+1,FIND(":",I140))-1)),I140),":*")</f>
        <v>dev:plan:update:*</v>
      </c>
    </row>
    <row r="141" spans="1:20" x14ac:dyDescent="0.25">
      <c r="D141" t="s">
        <v>96</v>
      </c>
      <c r="E141" t="s">
        <v>73</v>
      </c>
      <c r="F141" t="s">
        <v>48</v>
      </c>
      <c r="G141" t="s">
        <v>11</v>
      </c>
      <c r="I141" s="1" t="str">
        <f t="shared" si="103"/>
        <v>dev:plan:update:report</v>
      </c>
      <c r="J141" t="str">
        <f t="shared" si="95"/>
        <v>npm-run-all dev:plan:update:report:action</v>
      </c>
      <c r="K141" t="str">
        <f t="shared" si="66"/>
        <v xml:space="preserve">    "dev:plan:update:report": "bash ./launch \" npm-run-all dev:plan:update:report:action \"",</v>
      </c>
      <c r="L141" s="2"/>
      <c r="M141" s="2"/>
      <c r="N141" s="2" t="str">
        <f t="shared" si="110"/>
        <v/>
      </c>
      <c r="O141" s="2" t="str">
        <f t="shared" si="109"/>
        <v>npm-run-all</v>
      </c>
      <c r="P141" s="2" t="str">
        <f t="shared" si="105"/>
        <v xml:space="preserve"> </v>
      </c>
      <c r="Q141" t="str">
        <f xml:space="preserve"> _xlfn.TEXTJOIN(":",TRUE,I141,"action")</f>
        <v>dev:plan:update:report:action</v>
      </c>
    </row>
    <row r="142" spans="1:20" x14ac:dyDescent="0.25">
      <c r="A142">
        <v>2</v>
      </c>
      <c r="B142">
        <v>13</v>
      </c>
      <c r="C142" t="s">
        <v>102</v>
      </c>
      <c r="D142" t="s">
        <v>96</v>
      </c>
      <c r="E142" t="s">
        <v>74</v>
      </c>
      <c r="I142" s="1" t="str">
        <f t="shared" si="103"/>
        <v>dev:code</v>
      </c>
      <c r="J142" t="str">
        <f t="shared" si="95"/>
        <v>npm-run-all dev:code:*</v>
      </c>
      <c r="K142" t="str">
        <f>IF(ISBLANK(I142),"",_xlfn.CONCAT("    """,I142,""": """,IF(LEN(J142)&lt;2,":",_xlfn.CONCAT(IF(L142,"",O$3),IF(M142,"echo ",""),IF(AND(LEN(J142)&gt;1,ISNUMBER(N142),NOT(ISBLANK(K148))),_xlfn.CONCAT(SUBSTITUTE($O$9,"*",SUBSTITUTE(I142,":","_"))),""),J142,_xlfn.CONCAT(IF(AND(LEN(J142)&gt;1,ISNUMBER(N142),NOT(ISBLANK(K148))),SUBSTITUTE($P$9,"*",SUBSTITUTE(I142,":","_")),""),IF(L142,"",P$3),""))),IF(ISBLANK(K148),"""",""",")))</f>
        <v xml:space="preserve">    "dev:code": "bash ./launch \" mkdir -p ./logs &amp;&amp; npm-run-all dev:code:* 2&gt;&amp;1 | tee ./logs/dev_code.txt \"",</v>
      </c>
      <c r="L142" s="2"/>
      <c r="M142" s="2"/>
      <c r="N142" s="2">
        <f t="shared" si="110"/>
        <v>1</v>
      </c>
      <c r="O142" s="2" t="str">
        <f t="shared" si="109"/>
        <v>npm-run-all</v>
      </c>
      <c r="P142" s="2" t="str">
        <f t="shared" si="105"/>
        <v xml:space="preserve"> </v>
      </c>
      <c r="Q142" t="str">
        <f>CONCATENATE(IF(CODE(I142)-CODE("a")&lt;0,LOWER(LEFT(I142,IF(ISERR(FIND(":",I142)),LEN(I142)+1,FIND(":",I142))-1)),I142),":*")</f>
        <v>dev:code:*</v>
      </c>
    </row>
    <row r="143" spans="1:20" x14ac:dyDescent="0.25">
      <c r="D143" t="s">
        <v>96</v>
      </c>
      <c r="E143" t="s">
        <v>74</v>
      </c>
      <c r="F143" t="s">
        <v>382</v>
      </c>
      <c r="I143" s="1" t="str">
        <f t="shared" ref="I143:I146" si="111" xml:space="preserve"> _xlfn.TEXTJOIN(":",TRUE,D143:H143)</f>
        <v>dev:code:scaffold</v>
      </c>
      <c r="J143" t="str">
        <f t="shared" ref="J143:J146" si="112" xml:space="preserve"> IF(NOT(COUNTA(Q143:X143)),":",SUBSTITUTE(SUBSTITUTE(SUBSTITUTE(SUBSTITUTE(SUBSTITUTE(SUBSTITUTE(_xlfn.TEXTJOIN(P143,TRUE,O143,_xlfn.TEXTJOIN(P143,TRUE,Q143:X143)),"&lt;%=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dev:code:scaffold:*</v>
      </c>
      <c r="K143" t="str">
        <f>IF(ISBLANK(I143),"",_xlfn.CONCAT("    """,I143,""": """,IF(LEN(J143)&lt;2,":",_xlfn.CONCAT(IF(L143,"",O$3),IF(M143,"echo ",""),IF(AND(LEN(J143)&gt;1,ISNUMBER(N143),NOT(ISBLANK(K148))),_xlfn.CONCAT(SUBSTITUTE($O$9,"*",SUBSTITUTE(I143,":","_"))),""),J143,_xlfn.CONCAT(IF(AND(LEN(J143)&gt;1,ISNUMBER(N143),NOT(ISBLANK(K148))),SUBSTITUTE($P$9,"*",SUBSTITUTE(I143,":","_")),""),IF(L143,"",P$3),""))),IF(ISBLANK(K148),"""",""",")))</f>
        <v xml:space="preserve">    "dev:code:scaffold": "bash ./launch \" npm-run-all dev:code:scaffold:* \"",</v>
      </c>
      <c r="L143" s="2"/>
      <c r="M143" s="2"/>
      <c r="N143" s="2" t="str">
        <f t="shared" ref="N143:N146" si="113">IF(ISBLANK(F143),1,"")</f>
        <v/>
      </c>
      <c r="O143" s="2" t="str">
        <f t="shared" ref="O143:O146" si="114">IF(ISBLANK(Q143),"",IF(ISNUMBER(SEARCH(":*",Q143)),$O$7,$O$5))</f>
        <v>npm-run-all</v>
      </c>
      <c r="P143" s="2" t="str">
        <f t="shared" ref="P143:P146" si="115">IF(ISBLANK(O143),CONCATENATE(" ",$P$5," ")," ")</f>
        <v xml:space="preserve"> </v>
      </c>
      <c r="Q143" t="str">
        <f>CONCATENATE(IF(CODE(I143)-CODE("a")&lt;0,LOWER(LEFT(I143,IF(ISERR(FIND(":",I143)),LEN(I143)+1,FIND(":",I143))-1)),I143),":*")</f>
        <v>dev:code:scaffold:*</v>
      </c>
    </row>
    <row r="144" spans="1:20" x14ac:dyDescent="0.25">
      <c r="D144" t="s">
        <v>96</v>
      </c>
      <c r="E144" t="s">
        <v>74</v>
      </c>
      <c r="F144" t="s">
        <v>382</v>
      </c>
      <c r="G144" t="s">
        <v>381</v>
      </c>
      <c r="I144" s="1" t="str">
        <f t="shared" si="111"/>
        <v>dev:code:scaffold:generate</v>
      </c>
      <c r="J144" t="str">
        <f t="shared" si="112"/>
        <v>npm-run-all dev:code:scaffold:generate:action</v>
      </c>
      <c r="K144" t="str">
        <f t="shared" ref="K144" si="116">IF(ISBLANK(I144),"",_xlfn.CONCAT("    """,I144,""": """,IF(LEN(J144)&lt;2,":",_xlfn.CONCAT(IF(L144,"",O$3),IF(M144,"echo ",""),IF(AND(LEN(J144)&gt;1,ISNUMBER(N144),NOT(ISBLANK(K146))),_xlfn.CONCAT(SUBSTITUTE($O$9,"*",SUBSTITUTE(I144,":","_"))),""),J144,_xlfn.CONCAT(IF(AND(LEN(J144)&gt;1,ISNUMBER(N144),NOT(ISBLANK(K146))),SUBSTITUTE($P$9,"*",SUBSTITUTE(I144,":","_")),""),IF(L144,"",P$3),""))),IF(ISBLANK(K146),"""",""",")))</f>
        <v xml:space="preserve">    "dev:code:scaffold:generate": "bash ./launch \" npm-run-all dev:code:scaffold:generate:action \"",</v>
      </c>
      <c r="L144" s="2"/>
      <c r="M144" s="2"/>
      <c r="N144" s="2" t="str">
        <f t="shared" si="113"/>
        <v/>
      </c>
      <c r="O144" s="2" t="str">
        <f t="shared" si="114"/>
        <v>npm-run-all</v>
      </c>
      <c r="P144" s="2" t="str">
        <f t="shared" si="115"/>
        <v xml:space="preserve"> </v>
      </c>
      <c r="Q144" t="str">
        <f t="shared" ref="Q144:Q149" si="117" xml:space="preserve"> _xlfn.TEXTJOIN(":",TRUE,I144,"action")</f>
        <v>dev:code:scaffold:generate:action</v>
      </c>
    </row>
    <row r="145" spans="1:17" x14ac:dyDescent="0.25">
      <c r="D145" t="s">
        <v>96</v>
      </c>
      <c r="E145" t="s">
        <v>74</v>
      </c>
      <c r="F145" t="s">
        <v>382</v>
      </c>
      <c r="G145" t="s">
        <v>383</v>
      </c>
      <c r="I145" s="1" t="str">
        <f t="shared" ref="I145" si="118" xml:space="preserve"> _xlfn.TEXTJOIN(":",TRUE,D145:H145)</f>
        <v>dev:code:scaffold:transform</v>
      </c>
      <c r="J145" t="str">
        <f t="shared" ref="J145" si="119" xml:space="preserve"> IF(NOT(COUNTA(Q145:X145)),":",SUBSTITUTE(SUBSTITUTE(SUBSTITUTE(SUBSTITUTE(SUBSTITUTE(SUBSTITUTE(_xlfn.TEXTJOIN(P145,TRUE,O145,_xlfn.TEXTJOIN(P145,TRUE,Q145:X145)),"&lt;%=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dev:code:scaffold:transform:action</v>
      </c>
      <c r="K145" t="str">
        <f>IF(ISBLANK(I145),"",_xlfn.CONCAT("    """,I145,""": """,IF(LEN(J145)&lt;2,":",_xlfn.CONCAT(IF(L145,"",O$3),IF(M145,"echo ",""),IF(AND(LEN(J145)&gt;1,ISNUMBER(N145),NOT(ISBLANK(#REF!))),_xlfn.CONCAT(SUBSTITUTE($O$9,"*",SUBSTITUTE(I145,":","_"))),""),J145,_xlfn.CONCAT(IF(AND(LEN(J145)&gt;1,ISNUMBER(N145),NOT(ISBLANK(#REF!))),SUBSTITUTE($P$9,"*",SUBSTITUTE(I145,":","_")),""),IF(L145,"",P$3),""))),IF(ISBLANK(#REF!),"""",""",")))</f>
        <v xml:space="preserve">    "dev:code:scaffold:transform": "bash ./launch \" npm-run-all dev:code:scaffold:transform:action \"",</v>
      </c>
      <c r="L145" s="2"/>
      <c r="M145" s="2"/>
      <c r="N145" s="2" t="str">
        <f t="shared" ref="N145" si="120">IF(ISBLANK(F145),1,"")</f>
        <v/>
      </c>
      <c r="O145" s="2" t="str">
        <f t="shared" ref="O145" si="121">IF(ISBLANK(Q145),"",IF(ISNUMBER(SEARCH(":*",Q145)),$O$7,$O$5))</f>
        <v>npm-run-all</v>
      </c>
      <c r="P145" s="2" t="str">
        <f t="shared" ref="P145" si="122">IF(ISBLANK(O145),CONCATENATE(" ",$P$5," ")," ")</f>
        <v xml:space="preserve"> </v>
      </c>
      <c r="Q145" t="str">
        <f t="shared" si="117"/>
        <v>dev:code:scaffold:transform:action</v>
      </c>
    </row>
    <row r="146" spans="1:17" x14ac:dyDescent="0.25">
      <c r="D146" t="s">
        <v>96</v>
      </c>
      <c r="E146" t="s">
        <v>74</v>
      </c>
      <c r="F146" t="s">
        <v>382</v>
      </c>
      <c r="G146" t="s">
        <v>384</v>
      </c>
      <c r="I146" s="1" t="str">
        <f t="shared" si="111"/>
        <v>dev:code:scaffold:launch</v>
      </c>
      <c r="J146" t="str">
        <f t="shared" si="112"/>
        <v>npm-run-all dev:code:scaffold:launch:action</v>
      </c>
      <c r="K146" t="str">
        <f>IF(ISBLANK(I146),"",_xlfn.CONCAT("    """,I146,""": """,IF(LEN(J146)&lt;2,":",_xlfn.CONCAT(IF(L146,"",O$3),IF(M146,"echo ",""),IF(AND(LEN(J146)&gt;1,ISNUMBER(N146),NOT(ISBLANK(K148))),_xlfn.CONCAT(SUBSTITUTE($O$9,"*",SUBSTITUTE(I146,":","_"))),""),J146,_xlfn.CONCAT(IF(AND(LEN(J146)&gt;1,ISNUMBER(N146),NOT(ISBLANK(K148))),SUBSTITUTE($P$9,"*",SUBSTITUTE(I146,":","_")),""),IF(L146,"",P$3),""))),IF(ISBLANK(K148),"""",""",")))</f>
        <v xml:space="preserve">    "dev:code:scaffold:launch": "bash ./launch \" npm-run-all dev:code:scaffold:launch:action \"",</v>
      </c>
      <c r="L146" s="2"/>
      <c r="M146" s="2"/>
      <c r="N146" s="2" t="str">
        <f t="shared" si="113"/>
        <v/>
      </c>
      <c r="O146" s="2" t="str">
        <f t="shared" si="114"/>
        <v>npm-run-all</v>
      </c>
      <c r="P146" s="2" t="str">
        <f t="shared" si="115"/>
        <v xml:space="preserve"> </v>
      </c>
      <c r="Q146" t="str">
        <f t="shared" si="117"/>
        <v>dev:code:scaffold:launch:action</v>
      </c>
    </row>
    <row r="147" spans="1:17" x14ac:dyDescent="0.25">
      <c r="D147" t="s">
        <v>96</v>
      </c>
      <c r="E147" t="s">
        <v>74</v>
      </c>
      <c r="F147" t="s">
        <v>385</v>
      </c>
      <c r="I147" s="1" t="str">
        <f xml:space="preserve"> _xlfn.TEXTJOIN(":",TRUE,D147:H147)</f>
        <v>dev:code:rejuvenate</v>
      </c>
      <c r="J147" t="str">
        <f xml:space="preserve"> IF(NOT(COUNTA(Q147:X147)),":",SUBSTITUTE(SUBSTITUTE(SUBSTITUTE(SUBSTITUTE(SUBSTITUTE(SUBSTITUTE(_xlfn.TEXTJOIN(P147,TRUE,O147,_xlfn.TEXTJOIN(P147,TRUE,Q147:X147)),"&lt;%=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dev:code:rejuvenate:action</v>
      </c>
      <c r="K147" t="str">
        <f>IF(ISBLANK(I147),"",_xlfn.CONCAT("    """,I147,""": """,IF(LEN(J147)&lt;2,":",_xlfn.CONCAT(IF(L147,"",O$3),IF(M147,"echo ",""),IF(AND(LEN(J147)&gt;1,ISNUMBER(N147),NOT(ISBLANK(K143))),_xlfn.CONCAT(SUBSTITUTE($O$9,"*",SUBSTITUTE(I147,":","_"))),""),J147,_xlfn.CONCAT(IF(AND(LEN(J147)&gt;1,ISNUMBER(N147),NOT(ISBLANK(K143))),SUBSTITUTE($P$9,"*",SUBSTITUTE(I147,":","_")),""),IF(L147,"",P$3),""))),IF(ISBLANK(K143),"""",""",")))</f>
        <v xml:space="preserve">    "dev:code:rejuvenate": "bash ./launch \" npm-run-all dev:code:rejuvenate:action \"",</v>
      </c>
      <c r="L147" s="2"/>
      <c r="M147" s="2"/>
      <c r="N147" s="2" t="str">
        <f>IF(ISBLANK(F147),1,"")</f>
        <v/>
      </c>
      <c r="O147" s="2" t="str">
        <f>IF(ISBLANK(Q147),"",IF(ISNUMBER(SEARCH(":*",Q147)),$O$7,$O$5))</f>
        <v>npm-run-all</v>
      </c>
      <c r="P147" s="2" t="str">
        <f>IF(ISBLANK(O147),CONCATENATE(" ",$P$5," ")," ")</f>
        <v xml:space="preserve"> </v>
      </c>
      <c r="Q147" t="str">
        <f t="shared" si="117"/>
        <v>dev:code:rejuvenate:action</v>
      </c>
    </row>
    <row r="148" spans="1:17" x14ac:dyDescent="0.25">
      <c r="D148" t="s">
        <v>96</v>
      </c>
      <c r="E148" t="s">
        <v>74</v>
      </c>
      <c r="F148" t="s">
        <v>74</v>
      </c>
      <c r="I148" s="1" t="str">
        <f t="shared" si="103"/>
        <v>dev:code:code</v>
      </c>
      <c r="J148" t="str">
        <f t="shared" si="95"/>
        <v>npm-run-all dev:code:code:action</v>
      </c>
      <c r="K148" t="str">
        <f>IF(ISBLANK(I148),"",_xlfn.CONCAT("    """,I148,""": """,IF(LEN(J148)&lt;2,":",_xlfn.CONCAT(IF(L148,"",O$3),IF(M148,"echo ",""),IF(AND(LEN(J148)&gt;1,ISNUMBER(N148),NOT(ISBLANK(K149))),_xlfn.CONCAT(SUBSTITUTE($O$9,"*",SUBSTITUTE(I148,":","_"))),""),J148,_xlfn.CONCAT(IF(AND(LEN(J148)&gt;1,ISNUMBER(N148),NOT(ISBLANK(K149))),SUBSTITUTE($P$9,"*",SUBSTITUTE(I148,":","_")),""),IF(L148,"",P$3),""))),IF(ISBLANK(K149),"""",""",")))</f>
        <v xml:space="preserve">    "dev:code:code": "bash ./launch \" npm-run-all dev:code:code:action \"",</v>
      </c>
      <c r="L148" s="2"/>
      <c r="M148" s="2"/>
      <c r="N148" s="2" t="str">
        <f t="shared" si="110"/>
        <v/>
      </c>
      <c r="O148" s="2" t="str">
        <f t="shared" si="109"/>
        <v>npm-run-all</v>
      </c>
      <c r="P148" s="2" t="str">
        <f t="shared" si="105"/>
        <v xml:space="preserve"> </v>
      </c>
      <c r="Q148" t="str">
        <f t="shared" si="117"/>
        <v>dev:code:code:action</v>
      </c>
    </row>
    <row r="149" spans="1:17" x14ac:dyDescent="0.25">
      <c r="D149" t="s">
        <v>96</v>
      </c>
      <c r="E149" t="s">
        <v>74</v>
      </c>
      <c r="F149" t="s">
        <v>11</v>
      </c>
      <c r="I149" s="1" t="str">
        <f t="shared" si="103"/>
        <v>dev:code:report</v>
      </c>
      <c r="J149" t="str">
        <f t="shared" si="95"/>
        <v>npm-run-all dev:code:report:action</v>
      </c>
      <c r="K149" t="str">
        <f t="shared" si="66"/>
        <v xml:space="preserve">    "dev:code:report": "bash ./launch \" npm-run-all dev:code:report:action \"",</v>
      </c>
      <c r="L149" s="2"/>
      <c r="M149" s="2"/>
      <c r="N149" s="2" t="str">
        <f t="shared" si="110"/>
        <v/>
      </c>
      <c r="O149" s="2" t="str">
        <f t="shared" si="109"/>
        <v>npm-run-all</v>
      </c>
      <c r="P149" s="2" t="str">
        <f t="shared" si="105"/>
        <v xml:space="preserve"> </v>
      </c>
      <c r="Q149" t="str">
        <f t="shared" si="117"/>
        <v>dev:code:report:action</v>
      </c>
    </row>
    <row r="150" spans="1:17" x14ac:dyDescent="0.25">
      <c r="A150">
        <v>3</v>
      </c>
      <c r="C150" t="s">
        <v>103</v>
      </c>
      <c r="D150" t="s">
        <v>96</v>
      </c>
      <c r="E150" t="s">
        <v>1</v>
      </c>
      <c r="I150" s="1" t="str">
        <f t="shared" si="103"/>
        <v>dev:build</v>
      </c>
      <c r="J150" t="str">
        <f t="shared" si="95"/>
        <v>npm-run-all dev:build:*</v>
      </c>
      <c r="K150" t="str">
        <f t="shared" si="66"/>
        <v xml:space="preserve">    "dev:build": "bash ./launch \" mkdir -p ./logs &amp;&amp; npm-run-all dev:build:* 2&gt;&amp;1 | tee ./logs/dev_build.txt \"",</v>
      </c>
      <c r="L150" s="2"/>
      <c r="M150" s="2"/>
      <c r="N150" s="2">
        <f t="shared" si="110"/>
        <v>1</v>
      </c>
      <c r="O150" s="2" t="str">
        <f t="shared" si="109"/>
        <v>npm-run-all</v>
      </c>
      <c r="P150" s="2" t="str">
        <f t="shared" si="105"/>
        <v xml:space="preserve"> </v>
      </c>
      <c r="Q150" t="str">
        <f>CONCATENATE(IF(CODE(I150)-CODE("a")&lt;0,LOWER(LEFT(I150,IF(ISERR(FIND(":",I150)),LEN(I150)+1,FIND(":",I150))-1)),I150),":*")</f>
        <v>dev:build:*</v>
      </c>
    </row>
    <row r="151" spans="1:17" x14ac:dyDescent="0.25">
      <c r="B151">
        <v>1</v>
      </c>
      <c r="D151" t="s">
        <v>96</v>
      </c>
      <c r="E151" t="s">
        <v>1</v>
      </c>
      <c r="F151" t="s">
        <v>5</v>
      </c>
      <c r="I151" s="1" t="str">
        <f t="shared" si="103"/>
        <v>dev:build:install</v>
      </c>
      <c r="J151" t="str">
        <f t="shared" si="95"/>
        <v>npm-run-all dev:build:install:*</v>
      </c>
      <c r="K151" t="str">
        <f t="shared" si="66"/>
        <v xml:space="preserve">    "dev:build:install": "bash ./launch \" npm-run-all dev:build:install:* \"",</v>
      </c>
      <c r="L151" s="2"/>
      <c r="M151" s="2"/>
      <c r="N151" s="2" t="str">
        <f t="shared" si="110"/>
        <v/>
      </c>
      <c r="O151" s="2" t="str">
        <f t="shared" si="109"/>
        <v>npm-run-all</v>
      </c>
      <c r="P151" s="2" t="str">
        <f t="shared" si="105"/>
        <v xml:space="preserve"> </v>
      </c>
      <c r="Q151" t="str">
        <f>CONCATENATE(IF(CODE(I151)-CODE("a")&lt;0,LOWER(LEFT(I151,IF(ISERR(FIND(":",I151)),LEN(I151)+1,FIND(":",I151))-1)),I151),":*")</f>
        <v>dev:build:install:*</v>
      </c>
    </row>
    <row r="152" spans="1:17" x14ac:dyDescent="0.25">
      <c r="D152" t="s">
        <v>96</v>
      </c>
      <c r="E152" t="s">
        <v>1</v>
      </c>
      <c r="F152" t="s">
        <v>5</v>
      </c>
      <c r="G152" t="s">
        <v>32</v>
      </c>
      <c r="I152" s="1" t="str">
        <f t="shared" si="103"/>
        <v>dev:build:install:prepare</v>
      </c>
      <c r="J152" t="str">
        <f t="shared" si="95"/>
        <v>npm-run-all dev:build:install:prepare:action</v>
      </c>
      <c r="K152" t="str">
        <f t="shared" si="66"/>
        <v xml:space="preserve">    "dev:build:install:prepare": "bash ./launch \" npm-run-all dev:build:install:prepare:action \"",</v>
      </c>
      <c r="L152" s="2"/>
      <c r="M152" s="2"/>
      <c r="N152" s="2" t="str">
        <f t="shared" si="110"/>
        <v/>
      </c>
      <c r="O152" s="2" t="str">
        <f t="shared" si="109"/>
        <v>npm-run-all</v>
      </c>
      <c r="P152" s="2" t="str">
        <f t="shared" si="105"/>
        <v xml:space="preserve"> </v>
      </c>
      <c r="Q152" t="str">
        <f xml:space="preserve"> _xlfn.TEXTJOIN(":",TRUE,I152,"action")</f>
        <v>dev:build:install:prepare:action</v>
      </c>
    </row>
    <row r="153" spans="1:17" x14ac:dyDescent="0.25">
      <c r="D153" t="s">
        <v>96</v>
      </c>
      <c r="E153" t="s">
        <v>1</v>
      </c>
      <c r="F153" t="s">
        <v>5</v>
      </c>
      <c r="G153" t="s">
        <v>7</v>
      </c>
      <c r="I153" s="1" t="str">
        <f t="shared" si="103"/>
        <v>dev:build:install:package</v>
      </c>
      <c r="J153" t="str">
        <f t="shared" si="95"/>
        <v>npm-run-all dev:build:install:package:*</v>
      </c>
      <c r="K153" t="str">
        <f t="shared" si="66"/>
        <v xml:space="preserve">    "dev:build:install:package": "bash ./launch \" npm-run-all dev:build:install:package:* \"",</v>
      </c>
      <c r="L153" s="2"/>
      <c r="M153" s="2"/>
      <c r="N153" s="2" t="str">
        <f t="shared" si="110"/>
        <v/>
      </c>
      <c r="O153" s="2" t="str">
        <f t="shared" si="109"/>
        <v>npm-run-all</v>
      </c>
      <c r="P153" s="2" t="str">
        <f t="shared" si="105"/>
        <v xml:space="preserve"> </v>
      </c>
      <c r="Q153" t="str">
        <f>CONCATENATE(IF(CODE(I153)-CODE("a")&lt;0,LOWER(LEFT(I153,IF(ISERR(FIND(":",I153)),LEN(I153)+1,FIND(":",I153))-1)),I153),":*")</f>
        <v>dev:build:install:package:*</v>
      </c>
    </row>
    <row r="154" spans="1:17" x14ac:dyDescent="0.25">
      <c r="D154" t="s">
        <v>96</v>
      </c>
      <c r="E154" t="s">
        <v>1</v>
      </c>
      <c r="F154" t="s">
        <v>5</v>
      </c>
      <c r="G154" t="s">
        <v>7</v>
      </c>
      <c r="H154" t="s">
        <v>6</v>
      </c>
      <c r="I154" s="1" t="str">
        <f t="shared" si="103"/>
        <v>dev:build:install:package:environment</v>
      </c>
      <c r="J154" t="str">
        <f t="shared" si="95"/>
        <v>:</v>
      </c>
      <c r="K154" t="str">
        <f t="shared" si="66"/>
        <v xml:space="preserve">    "dev:build:install:package:environment": ":",</v>
      </c>
      <c r="L154" s="2"/>
      <c r="M154" s="2"/>
      <c r="N154" s="2" t="str">
        <f t="shared" si="110"/>
        <v/>
      </c>
      <c r="O154" s="2" t="str">
        <f t="shared" si="109"/>
        <v/>
      </c>
      <c r="P154" s="2" t="str">
        <f t="shared" si="105"/>
        <v xml:space="preserve"> </v>
      </c>
    </row>
    <row r="155" spans="1:17" x14ac:dyDescent="0.25">
      <c r="D155" t="s">
        <v>96</v>
      </c>
      <c r="E155" t="s">
        <v>1</v>
      </c>
      <c r="F155" t="s">
        <v>5</v>
      </c>
      <c r="G155" t="s">
        <v>7</v>
      </c>
      <c r="H155" t="s">
        <v>7</v>
      </c>
      <c r="I155" s="1" t="str">
        <f t="shared" si="103"/>
        <v>dev:build:install:package:package</v>
      </c>
      <c r="J155" t="str">
        <f t="shared" si="95"/>
        <v>npm-run-all dev:build:install:package:package:action</v>
      </c>
      <c r="K155" t="str">
        <f t="shared" si="66"/>
        <v xml:space="preserve">    "dev:build:install:package:package": "bash ./launch \" npm-run-all dev:build:install:package:package:action \"",</v>
      </c>
      <c r="L155" s="2"/>
      <c r="M155" s="2"/>
      <c r="N155" s="2" t="str">
        <f t="shared" si="110"/>
        <v/>
      </c>
      <c r="O155" s="2" t="str">
        <f t="shared" si="109"/>
        <v>npm-run-all</v>
      </c>
      <c r="P155" s="2" t="str">
        <f t="shared" si="105"/>
        <v xml:space="preserve"> </v>
      </c>
      <c r="Q155" t="str">
        <f xml:space="preserve"> _xlfn.TEXTJOIN(":",TRUE,I155,"action")</f>
        <v>dev:build:install:package:package:action</v>
      </c>
    </row>
    <row r="156" spans="1:17" x14ac:dyDescent="0.25">
      <c r="D156" t="s">
        <v>96</v>
      </c>
      <c r="E156" t="s">
        <v>1</v>
      </c>
      <c r="F156" t="s">
        <v>5</v>
      </c>
      <c r="G156" t="s">
        <v>11</v>
      </c>
      <c r="I156" s="1" t="str">
        <f t="shared" si="103"/>
        <v>dev:build:install:report</v>
      </c>
      <c r="J156" t="str">
        <f t="shared" si="95"/>
        <v>npm-run-all dev:build:install:report:action</v>
      </c>
      <c r="K156" t="str">
        <f t="shared" si="66"/>
        <v xml:space="preserve">    "dev:build:install:report": "bash ./launch \" npm-run-all dev:build:install:report:action \"",</v>
      </c>
      <c r="L156" s="2"/>
      <c r="M156" s="2"/>
      <c r="N156" s="2" t="str">
        <f t="shared" si="110"/>
        <v/>
      </c>
      <c r="O156" s="2" t="str">
        <f t="shared" si="109"/>
        <v>npm-run-all</v>
      </c>
      <c r="P156" s="2" t="str">
        <f t="shared" si="105"/>
        <v xml:space="preserve"> </v>
      </c>
      <c r="Q156" t="str">
        <f xml:space="preserve"> _xlfn.TEXTJOIN(":",TRUE,I156,"action")</f>
        <v>dev:build:install:report:action</v>
      </c>
    </row>
    <row r="157" spans="1:17" x14ac:dyDescent="0.25">
      <c r="B157">
        <v>2</v>
      </c>
      <c r="D157" t="s">
        <v>96</v>
      </c>
      <c r="E157" t="s">
        <v>1</v>
      </c>
      <c r="F157" t="s">
        <v>1</v>
      </c>
      <c r="I157" s="1" t="str">
        <f t="shared" si="103"/>
        <v>dev:build:build</v>
      </c>
      <c r="J157" t="str">
        <f t="shared" si="95"/>
        <v>npm-run-all dev:build:build:*</v>
      </c>
      <c r="K157" t="str">
        <f t="shared" si="66"/>
        <v xml:space="preserve">    "dev:build:build": "bash ./launch \" npm-run-all dev:build:build:* \"",</v>
      </c>
      <c r="L157" s="2"/>
      <c r="M157" s="2"/>
      <c r="N157" s="2" t="str">
        <f t="shared" si="110"/>
        <v/>
      </c>
      <c r="O157" s="2" t="str">
        <f t="shared" si="109"/>
        <v>npm-run-all</v>
      </c>
      <c r="P157" s="2" t="str">
        <f t="shared" si="105"/>
        <v xml:space="preserve"> </v>
      </c>
      <c r="Q157" t="str">
        <f>CONCATENATE(IF(CODE(I157)-CODE("a")&lt;0,LOWER(LEFT(I157,IF(ISERR(FIND(":",I157)),LEN(I157)+1,FIND(":",I157))-1)),I157),":*")</f>
        <v>dev:build:build:*</v>
      </c>
    </row>
    <row r="158" spans="1:17" x14ac:dyDescent="0.25">
      <c r="D158" t="s">
        <v>96</v>
      </c>
      <c r="E158" t="s">
        <v>1</v>
      </c>
      <c r="F158" t="s">
        <v>1</v>
      </c>
      <c r="G158" t="s">
        <v>7</v>
      </c>
      <c r="I158" s="1" t="str">
        <f t="shared" si="103"/>
        <v>dev:build:build:package</v>
      </c>
      <c r="J158" t="str">
        <f t="shared" si="95"/>
        <v>npm-run-all dev:build:build:package:action</v>
      </c>
      <c r="K158" t="str">
        <f t="shared" ref="K158:K210" si="123">IF(ISBLANK(I158),"",_xlfn.CONCAT("    """,I158,""": """,IF(LEN(J158)&lt;2,":",_xlfn.CONCAT(IF(L158,"",O$3),IF(M158,"echo ",""),IF(AND(LEN(J158)&gt;1,ISNUMBER(N158),NOT(ISBLANK(K159))),_xlfn.CONCAT(SUBSTITUTE($O$9,"*",SUBSTITUTE(I158,":","_"))),""),J158,_xlfn.CONCAT(IF(AND(LEN(J158)&gt;1,ISNUMBER(N158),NOT(ISBLANK(K159))),SUBSTITUTE($P$9,"*",SUBSTITUTE(I158,":","_")),""),IF(L158,"",P$3),""))),IF(ISBLANK(K159),"""",""",")))</f>
        <v xml:space="preserve">    "dev:build:build:package": "bash ./launch \" npm-run-all dev:build:build:package:action \"",</v>
      </c>
      <c r="L158" s="2"/>
      <c r="M158" s="2"/>
      <c r="N158" s="2" t="str">
        <f t="shared" si="110"/>
        <v/>
      </c>
      <c r="O158" s="2" t="str">
        <f t="shared" si="109"/>
        <v>npm-run-all</v>
      </c>
      <c r="P158" s="2" t="str">
        <f t="shared" si="105"/>
        <v xml:space="preserve"> </v>
      </c>
      <c r="Q158" t="str">
        <f xml:space="preserve"> _xlfn.TEXTJOIN(":",TRUE,I158,"action")</f>
        <v>dev:build:build:package:action</v>
      </c>
    </row>
    <row r="159" spans="1:17" x14ac:dyDescent="0.25">
      <c r="D159" t="s">
        <v>96</v>
      </c>
      <c r="E159" t="s">
        <v>1</v>
      </c>
      <c r="F159" t="s">
        <v>1</v>
      </c>
      <c r="G159" t="s">
        <v>11</v>
      </c>
      <c r="I159" s="1" t="str">
        <f t="shared" si="103"/>
        <v>dev:build:build:report</v>
      </c>
      <c r="J159" t="str">
        <f t="shared" si="95"/>
        <v>npm-run-all dev:build:build:report:action</v>
      </c>
      <c r="K159" t="str">
        <f t="shared" si="123"/>
        <v xml:space="preserve">    "dev:build:build:report": "bash ./launch \" npm-run-all dev:build:build:report:action \"",</v>
      </c>
      <c r="L159" s="2"/>
      <c r="M159" s="2"/>
      <c r="N159" s="2" t="str">
        <f t="shared" si="110"/>
        <v/>
      </c>
      <c r="O159" s="2" t="str">
        <f t="shared" si="109"/>
        <v>npm-run-all</v>
      </c>
      <c r="P159" s="2" t="str">
        <f t="shared" si="105"/>
        <v xml:space="preserve"> </v>
      </c>
      <c r="Q159" t="str">
        <f xml:space="preserve"> _xlfn.TEXTJOIN(":",TRUE,I159,"action")</f>
        <v>dev:build:build:report:action</v>
      </c>
    </row>
    <row r="160" spans="1:17" x14ac:dyDescent="0.25">
      <c r="A160">
        <v>4</v>
      </c>
      <c r="B160">
        <v>3</v>
      </c>
      <c r="C160" t="s">
        <v>99</v>
      </c>
      <c r="D160" t="s">
        <v>96</v>
      </c>
      <c r="E160" t="s">
        <v>2</v>
      </c>
      <c r="I160" s="1" t="str">
        <f t="shared" si="103"/>
        <v>dev:test</v>
      </c>
      <c r="J160" t="str">
        <f t="shared" si="95"/>
        <v>npm-run-all dev:test:*</v>
      </c>
      <c r="K160" t="str">
        <f t="shared" si="123"/>
        <v xml:space="preserve">    "dev:test": "bash ./launch \" mkdir -p ./logs &amp;&amp; npm-run-all dev:test:* 2&gt;&amp;1 | tee ./logs/dev_test.txt \"",</v>
      </c>
      <c r="L160" s="2"/>
      <c r="M160" s="2"/>
      <c r="N160" s="2">
        <f t="shared" si="110"/>
        <v>1</v>
      </c>
      <c r="O160" s="2" t="str">
        <f t="shared" si="109"/>
        <v>npm-run-all</v>
      </c>
      <c r="P160" s="2" t="str">
        <f t="shared" si="105"/>
        <v xml:space="preserve"> </v>
      </c>
      <c r="Q160" t="str">
        <f>CONCATENATE(IF(CODE(I160)-CODE("a")&lt;0,LOWER(LEFT(I160,IF(ISERR(FIND(":",I160)),LEN(I160)+1,FIND(":",I160))-1)),I160),":*")</f>
        <v>dev:test:*</v>
      </c>
    </row>
    <row r="161" spans="2:17" x14ac:dyDescent="0.25">
      <c r="D161" t="s">
        <v>96</v>
      </c>
      <c r="E161" t="s">
        <v>2</v>
      </c>
      <c r="F161" t="s">
        <v>2</v>
      </c>
      <c r="I161" s="1" t="str">
        <f t="shared" si="103"/>
        <v>dev:test:test</v>
      </c>
      <c r="J161" t="str">
        <f t="shared" si="95"/>
        <v>npm-run-all dev:test:test:*</v>
      </c>
      <c r="K161" t="str">
        <f t="shared" si="123"/>
        <v xml:space="preserve">    "dev:test:test": "bash ./launch \" npm-run-all dev:test:test:* \"",</v>
      </c>
      <c r="L161" s="2"/>
      <c r="M161" s="2"/>
      <c r="N161" s="2" t="str">
        <f t="shared" si="110"/>
        <v/>
      </c>
      <c r="O161" s="2" t="str">
        <f t="shared" si="109"/>
        <v>npm-run-all</v>
      </c>
      <c r="P161" s="2" t="str">
        <f t="shared" si="105"/>
        <v xml:space="preserve"> </v>
      </c>
      <c r="Q161" t="str">
        <f>CONCATENATE(IF(CODE(I161)-CODE("a")&lt;0,LOWER(LEFT(I161,IF(ISERR(FIND(":",I161)),LEN(I161)+1,FIND(":",I161))-1)),I161),":*")</f>
        <v>dev:test:test:*</v>
      </c>
    </row>
    <row r="162" spans="2:17" x14ac:dyDescent="0.25">
      <c r="D162" t="s">
        <v>96</v>
      </c>
      <c r="E162" t="s">
        <v>2</v>
      </c>
      <c r="F162" t="s">
        <v>2</v>
      </c>
      <c r="G162" t="s">
        <v>7</v>
      </c>
      <c r="I162" s="1" t="str">
        <f t="shared" si="103"/>
        <v>dev:test:test:package</v>
      </c>
      <c r="J162" t="str">
        <f t="shared" ref="J162:J192" si="124" xml:space="preserve"> IF(NOT(COUNTA(Q162:X162)),":",SUBSTITUTE(SUBSTITUTE(SUBSTITUTE(SUBSTITUTE(SUBSTITUTE(SUBSTITUTE(_xlfn.TEXTJOIN(P162,TRUE,O162,_xlfn.TEXTJOIN(P162,TRUE,Q162:X162)),"&lt;%=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dev:test:test:package:*</v>
      </c>
      <c r="K162" t="str">
        <f t="shared" si="123"/>
        <v xml:space="preserve">    "dev:test:test:package": "bash ./launch \" npm-run-all dev:test:test:package:* \"",</v>
      </c>
      <c r="L162" s="2"/>
      <c r="M162" s="2"/>
      <c r="N162" s="2" t="str">
        <f t="shared" si="110"/>
        <v/>
      </c>
      <c r="O162" s="2" t="str">
        <f t="shared" si="109"/>
        <v>npm-run-all</v>
      </c>
      <c r="P162" s="2" t="str">
        <f t="shared" si="105"/>
        <v xml:space="preserve"> </v>
      </c>
      <c r="Q162" t="str">
        <f>CONCATENATE(IF(CODE(I162)-CODE("a")&lt;0,LOWER(LEFT(I162,IF(ISERR(FIND(":",I162)),LEN(I162)+1,FIND(":",I162))-1)),I162),":*")</f>
        <v>dev:test:test:package:*</v>
      </c>
    </row>
    <row r="163" spans="2:17" x14ac:dyDescent="0.25">
      <c r="D163" t="s">
        <v>96</v>
      </c>
      <c r="E163" t="s">
        <v>2</v>
      </c>
      <c r="F163" t="s">
        <v>2</v>
      </c>
      <c r="G163" t="s">
        <v>7</v>
      </c>
      <c r="H163" t="s">
        <v>8</v>
      </c>
      <c r="I163" s="1" t="str">
        <f t="shared" si="103"/>
        <v>dev:test:test:package:vulnerability</v>
      </c>
      <c r="J163" t="str">
        <f t="shared" si="124"/>
        <v>npm-run-all dev:test:test:package:vulnerability:action</v>
      </c>
      <c r="K163" t="str">
        <f t="shared" si="123"/>
        <v xml:space="preserve">    "dev:test:test:package:vulnerability": "bash ./launch \" npm-run-all dev:test:test:package:vulnerability:action \"",</v>
      </c>
      <c r="L163" s="2"/>
      <c r="M163" s="2"/>
      <c r="N163" s="2" t="str">
        <f t="shared" si="110"/>
        <v/>
      </c>
      <c r="O163" s="2" t="str">
        <f t="shared" si="109"/>
        <v>npm-run-all</v>
      </c>
      <c r="P163" s="2" t="str">
        <f t="shared" si="105"/>
        <v xml:space="preserve"> </v>
      </c>
      <c r="Q163" t="str">
        <f xml:space="preserve"> _xlfn.TEXTJOIN(":",TRUE,I163,"action")</f>
        <v>dev:test:test:package:vulnerability:action</v>
      </c>
    </row>
    <row r="164" spans="2:17" x14ac:dyDescent="0.25">
      <c r="D164" t="s">
        <v>96</v>
      </c>
      <c r="E164" t="s">
        <v>2</v>
      </c>
      <c r="F164" t="s">
        <v>2</v>
      </c>
      <c r="G164" t="s">
        <v>7</v>
      </c>
      <c r="H164" t="s">
        <v>9</v>
      </c>
      <c r="I164" s="1" t="str">
        <f t="shared" si="103"/>
        <v>dev:test:test:package:unit</v>
      </c>
      <c r="J164" t="str">
        <f t="shared" si="124"/>
        <v>npm-run-all dev:test:test:package:unit:action</v>
      </c>
      <c r="K164" t="str">
        <f t="shared" si="123"/>
        <v xml:space="preserve">    "dev:test:test:package:unit": "bash ./launch \" npm-run-all dev:test:test:package:unit:action \"",</v>
      </c>
      <c r="L164" s="2"/>
      <c r="M164" s="2"/>
      <c r="N164" s="2" t="str">
        <f t="shared" si="110"/>
        <v/>
      </c>
      <c r="O164" s="2" t="str">
        <f t="shared" si="109"/>
        <v>npm-run-all</v>
      </c>
      <c r="P164" s="2" t="str">
        <f t="shared" si="105"/>
        <v xml:space="preserve"> </v>
      </c>
      <c r="Q164" t="str">
        <f xml:space="preserve"> _xlfn.TEXTJOIN(":",TRUE,I164,"action")</f>
        <v>dev:test:test:package:unit:action</v>
      </c>
    </row>
    <row r="165" spans="2:17" x14ac:dyDescent="0.25">
      <c r="D165" t="s">
        <v>96</v>
      </c>
      <c r="E165" t="s">
        <v>2</v>
      </c>
      <c r="F165" t="s">
        <v>2</v>
      </c>
      <c r="G165" t="s">
        <v>7</v>
      </c>
      <c r="H165" t="s">
        <v>10</v>
      </c>
      <c r="I165" s="1" t="str">
        <f t="shared" si="103"/>
        <v>dev:test:test:package:integration</v>
      </c>
      <c r="J165" t="str">
        <f t="shared" si="124"/>
        <v>:</v>
      </c>
      <c r="K165" t="str">
        <f t="shared" si="123"/>
        <v xml:space="preserve">    "dev:test:test:package:integration": ":",</v>
      </c>
      <c r="L165" s="2"/>
      <c r="M165" s="2"/>
      <c r="N165" s="2" t="str">
        <f t="shared" si="110"/>
        <v/>
      </c>
      <c r="O165" s="2" t="str">
        <f t="shared" si="109"/>
        <v/>
      </c>
      <c r="P165" s="2" t="str">
        <f t="shared" si="105"/>
        <v xml:space="preserve"> </v>
      </c>
    </row>
    <row r="166" spans="2:17" x14ac:dyDescent="0.25">
      <c r="D166" t="s">
        <v>96</v>
      </c>
      <c r="E166" t="s">
        <v>2</v>
      </c>
      <c r="F166" t="s">
        <v>2</v>
      </c>
      <c r="G166" t="s">
        <v>63</v>
      </c>
      <c r="I166" s="1" t="str">
        <f t="shared" si="103"/>
        <v>dev:test:test:measure</v>
      </c>
      <c r="J166" t="str">
        <f t="shared" si="124"/>
        <v>npm-run-all dev:test:test:measure:action</v>
      </c>
      <c r="K166" t="str">
        <f t="shared" si="123"/>
        <v xml:space="preserve">    "dev:test:test:measure": "bash ./launch \" npm-run-all dev:test:test:measure:action \"",</v>
      </c>
      <c r="L166" s="2"/>
      <c r="M166" s="2"/>
      <c r="N166" s="2" t="str">
        <f t="shared" si="110"/>
        <v/>
      </c>
      <c r="O166" s="2" t="str">
        <f t="shared" si="109"/>
        <v>npm-run-all</v>
      </c>
      <c r="P166" s="2" t="str">
        <f t="shared" si="105"/>
        <v xml:space="preserve"> </v>
      </c>
      <c r="Q166" t="str">
        <f xml:space="preserve"> _xlfn.TEXTJOIN(":",TRUE,I166,"action")</f>
        <v>dev:test:test:measure:action</v>
      </c>
    </row>
    <row r="167" spans="2:17" x14ac:dyDescent="0.25">
      <c r="D167" t="s">
        <v>96</v>
      </c>
      <c r="E167" t="s">
        <v>2</v>
      </c>
      <c r="F167" t="s">
        <v>2</v>
      </c>
      <c r="G167" t="s">
        <v>11</v>
      </c>
      <c r="I167" s="1" t="str">
        <f t="shared" si="103"/>
        <v>dev:test:test:report</v>
      </c>
      <c r="J167" t="str">
        <f t="shared" si="124"/>
        <v>:</v>
      </c>
      <c r="K167" t="str">
        <f t="shared" si="123"/>
        <v xml:space="preserve">    "dev:test:test:report": ":",</v>
      </c>
      <c r="L167" s="2"/>
      <c r="M167" s="2"/>
      <c r="N167" s="2" t="str">
        <f t="shared" si="110"/>
        <v/>
      </c>
      <c r="O167" s="2" t="str">
        <f t="shared" si="109"/>
        <v/>
      </c>
      <c r="P167" s="2" t="str">
        <f t="shared" si="105"/>
        <v xml:space="preserve"> </v>
      </c>
    </row>
    <row r="168" spans="2:17" x14ac:dyDescent="0.25">
      <c r="B168">
        <v>4</v>
      </c>
      <c r="D168" t="s">
        <v>96</v>
      </c>
      <c r="E168" t="s">
        <v>2</v>
      </c>
      <c r="F168" t="s">
        <v>16</v>
      </c>
      <c r="I168" s="1" t="str">
        <f t="shared" si="103"/>
        <v>dev:test:codecover</v>
      </c>
      <c r="J168" t="str">
        <f t="shared" si="124"/>
        <v>npm-run-all dev:test:codecover:*</v>
      </c>
      <c r="K168" t="str">
        <f t="shared" si="123"/>
        <v xml:space="preserve">    "dev:test:codecover": "bash ./launch \" npm-run-all dev:test:codecover:* \"",</v>
      </c>
      <c r="L168" s="2"/>
      <c r="M168" s="2"/>
      <c r="N168" s="2" t="str">
        <f t="shared" si="110"/>
        <v/>
      </c>
      <c r="O168" s="2" t="str">
        <f t="shared" si="109"/>
        <v>npm-run-all</v>
      </c>
      <c r="P168" s="2" t="str">
        <f t="shared" si="105"/>
        <v xml:space="preserve"> </v>
      </c>
      <c r="Q168" t="str">
        <f>CONCATENATE(IF(CODE(I168)-CODE("a")&lt;0,LOWER(LEFT(I168,IF(ISERR(FIND(":",I168)),LEN(I168)+1,FIND(":",I168))-1)),I168),":*")</f>
        <v>dev:test:codecover:*</v>
      </c>
    </row>
    <row r="169" spans="2:17" x14ac:dyDescent="0.25">
      <c r="D169" t="s">
        <v>96</v>
      </c>
      <c r="E169" t="s">
        <v>2</v>
      </c>
      <c r="F169" t="s">
        <v>16</v>
      </c>
      <c r="G169" t="s">
        <v>7</v>
      </c>
      <c r="I169" s="1" t="str">
        <f t="shared" si="103"/>
        <v>dev:test:codecover:package</v>
      </c>
      <c r="J169" t="str">
        <f t="shared" si="124"/>
        <v>npm-run-all dev:test:codecover:package:action</v>
      </c>
      <c r="K169" t="str">
        <f t="shared" si="123"/>
        <v xml:space="preserve">    "dev:test:codecover:package": "bash ./launch \" npm-run-all dev:test:codecover:package:action \"",</v>
      </c>
      <c r="L169" s="2"/>
      <c r="M169" s="2"/>
      <c r="N169" s="2" t="str">
        <f t="shared" si="110"/>
        <v/>
      </c>
      <c r="O169" s="2" t="str">
        <f t="shared" si="109"/>
        <v>npm-run-all</v>
      </c>
      <c r="P169" s="2" t="str">
        <f t="shared" si="105"/>
        <v xml:space="preserve"> </v>
      </c>
      <c r="Q169" t="str">
        <f xml:space="preserve"> _xlfn.TEXTJOIN(":",TRUE,I169,"action")</f>
        <v>dev:test:codecover:package:action</v>
      </c>
    </row>
    <row r="170" spans="2:17" x14ac:dyDescent="0.25">
      <c r="D170" t="s">
        <v>96</v>
      </c>
      <c r="E170" t="s">
        <v>2</v>
      </c>
      <c r="F170" t="s">
        <v>16</v>
      </c>
      <c r="G170" t="s">
        <v>11</v>
      </c>
      <c r="I170" s="1" t="str">
        <f t="shared" si="103"/>
        <v>dev:test:codecover:report</v>
      </c>
      <c r="J170" t="str">
        <f t="shared" si="124"/>
        <v>:</v>
      </c>
      <c r="K170" t="str">
        <f t="shared" si="123"/>
        <v xml:space="preserve">    "dev:test:codecover:report": ":",</v>
      </c>
      <c r="L170" s="2"/>
      <c r="M170" s="2"/>
      <c r="N170" s="2" t="str">
        <f t="shared" si="110"/>
        <v/>
      </c>
      <c r="O170" s="2" t="str">
        <f t="shared" si="109"/>
        <v/>
      </c>
      <c r="P170" s="2" t="str">
        <f t="shared" si="105"/>
        <v xml:space="preserve"> </v>
      </c>
    </row>
    <row r="171" spans="2:17" x14ac:dyDescent="0.25">
      <c r="B171">
        <v>5</v>
      </c>
      <c r="D171" t="s">
        <v>96</v>
      </c>
      <c r="E171" t="s">
        <v>2</v>
      </c>
      <c r="F171" t="s">
        <v>3</v>
      </c>
      <c r="I171" s="1" t="str">
        <f t="shared" si="103"/>
        <v>dev:test:document</v>
      </c>
      <c r="J171" t="str">
        <f t="shared" si="124"/>
        <v>npm-run-all dev:test:document:*</v>
      </c>
      <c r="K171" t="str">
        <f t="shared" si="123"/>
        <v xml:space="preserve">    "dev:test:document": "bash ./launch \" npm-run-all dev:test:document:* \"",</v>
      </c>
      <c r="L171" s="2"/>
      <c r="M171" s="2"/>
      <c r="N171" s="2" t="str">
        <f t="shared" si="110"/>
        <v/>
      </c>
      <c r="O171" s="2" t="str">
        <f t="shared" si="109"/>
        <v>npm-run-all</v>
      </c>
      <c r="P171" s="2" t="str">
        <f t="shared" si="105"/>
        <v xml:space="preserve"> </v>
      </c>
      <c r="Q171" t="str">
        <f>CONCATENATE(IF(CODE(I171)-CODE("a")&lt;0,LOWER(LEFT(I171,IF(ISERR(FIND(":",I171)),LEN(I171)+1,FIND(":",I171))-1)),I171),":*")</f>
        <v>dev:test:document:*</v>
      </c>
    </row>
    <row r="172" spans="2:17" x14ac:dyDescent="0.25">
      <c r="D172" t="s">
        <v>96</v>
      </c>
      <c r="E172" t="s">
        <v>2</v>
      </c>
      <c r="F172" t="s">
        <v>3</v>
      </c>
      <c r="G172" t="s">
        <v>7</v>
      </c>
      <c r="I172" s="1" t="str">
        <f t="shared" ref="I172:I204" si="125" xml:space="preserve"> _xlfn.TEXTJOIN(":",TRUE,D172:H172)</f>
        <v>dev:test:document:package</v>
      </c>
      <c r="J172" t="str">
        <f t="shared" si="124"/>
        <v>npm-run-all dev:test:document:package:action</v>
      </c>
      <c r="K172" t="str">
        <f t="shared" si="123"/>
        <v xml:space="preserve">    "dev:test:document:package": "bash ./launch \" npm-run-all dev:test:document:package:action \"",</v>
      </c>
      <c r="L172" s="2"/>
      <c r="M172" s="2"/>
      <c r="N172" s="2" t="str">
        <f t="shared" si="110"/>
        <v/>
      </c>
      <c r="O172" s="2" t="str">
        <f t="shared" si="109"/>
        <v>npm-run-all</v>
      </c>
      <c r="P172" s="2" t="str">
        <f t="shared" si="105"/>
        <v xml:space="preserve"> </v>
      </c>
      <c r="Q172" t="str">
        <f xml:space="preserve"> _xlfn.TEXTJOIN(":",TRUE,I172,"action")</f>
        <v>dev:test:document:package:action</v>
      </c>
    </row>
    <row r="173" spans="2:17" x14ac:dyDescent="0.25">
      <c r="D173" t="s">
        <v>96</v>
      </c>
      <c r="E173" t="s">
        <v>2</v>
      </c>
      <c r="F173" t="s">
        <v>3</v>
      </c>
      <c r="G173" t="s">
        <v>11</v>
      </c>
      <c r="I173" s="1" t="str">
        <f t="shared" si="125"/>
        <v>dev:test:document:report</v>
      </c>
      <c r="J173" t="str">
        <f t="shared" si="124"/>
        <v>:</v>
      </c>
      <c r="K173" t="str">
        <f t="shared" si="123"/>
        <v xml:space="preserve">    "dev:test:document:report": ":",</v>
      </c>
      <c r="L173" s="2"/>
      <c r="M173" s="2"/>
      <c r="N173" s="2" t="str">
        <f t="shared" si="110"/>
        <v/>
      </c>
      <c r="O173" s="2" t="str">
        <f t="shared" si="109"/>
        <v/>
      </c>
      <c r="P173" s="2" t="str">
        <f t="shared" si="105"/>
        <v xml:space="preserve"> </v>
      </c>
    </row>
    <row r="174" spans="2:17" x14ac:dyDescent="0.25">
      <c r="B174">
        <v>6</v>
      </c>
      <c r="D174" t="s">
        <v>96</v>
      </c>
      <c r="E174" t="s">
        <v>2</v>
      </c>
      <c r="F174" t="s">
        <v>23</v>
      </c>
      <c r="I174" s="1" t="str">
        <f t="shared" si="125"/>
        <v>dev:test:integrate</v>
      </c>
      <c r="J174" t="str">
        <f t="shared" si="124"/>
        <v>npm-run-all dev:test:integrate:*</v>
      </c>
      <c r="K174" t="str">
        <f t="shared" si="123"/>
        <v xml:space="preserve">    "dev:test:integrate": "bash ./launch \" npm-run-all dev:test:integrate:* \"",</v>
      </c>
      <c r="L174" s="2"/>
      <c r="M174" s="2"/>
      <c r="N174" s="2" t="str">
        <f t="shared" si="110"/>
        <v/>
      </c>
      <c r="O174" s="2" t="str">
        <f t="shared" si="109"/>
        <v>npm-run-all</v>
      </c>
      <c r="P174" s="2" t="str">
        <f t="shared" si="105"/>
        <v xml:space="preserve"> </v>
      </c>
      <c r="Q174" t="str">
        <f>CONCATENATE(IF(CODE(I174)-CODE("a")&lt;0,LOWER(LEFT(I174,IF(ISERR(FIND(":",I174)),LEN(I174)+1,FIND(":",I174))-1)),I174),":*")</f>
        <v>dev:test:integrate:*</v>
      </c>
    </row>
    <row r="175" spans="2:17" x14ac:dyDescent="0.25">
      <c r="D175" t="s">
        <v>96</v>
      </c>
      <c r="E175" t="s">
        <v>2</v>
      </c>
      <c r="F175" t="s">
        <v>23</v>
      </c>
      <c r="G175" t="s">
        <v>7</v>
      </c>
      <c r="I175" s="1" t="str">
        <f t="shared" si="125"/>
        <v>dev:test:integrate:package</v>
      </c>
      <c r="J175" t="str">
        <f t="shared" si="124"/>
        <v>npm-run-all dev:test:integrate:package:action</v>
      </c>
      <c r="K175" t="str">
        <f t="shared" si="123"/>
        <v xml:space="preserve">    "dev:test:integrate:package": "bash ./launch \" npm-run-all dev:test:integrate:package:action \"",</v>
      </c>
      <c r="L175" s="2"/>
      <c r="M175" s="2"/>
      <c r="N175" s="2" t="str">
        <f t="shared" si="110"/>
        <v/>
      </c>
      <c r="O175" s="2" t="str">
        <f t="shared" si="109"/>
        <v>npm-run-all</v>
      </c>
      <c r="P175" s="2" t="str">
        <f t="shared" si="105"/>
        <v xml:space="preserve"> </v>
      </c>
      <c r="Q175" t="str">
        <f xml:space="preserve"> _xlfn.TEXTJOIN(":",TRUE,I175,"action")</f>
        <v>dev:test:integrate:package:action</v>
      </c>
    </row>
    <row r="176" spans="2:17" x14ac:dyDescent="0.25">
      <c r="D176" t="s">
        <v>96</v>
      </c>
      <c r="E176" t="s">
        <v>2</v>
      </c>
      <c r="F176" t="s">
        <v>23</v>
      </c>
      <c r="G176" t="s">
        <v>61</v>
      </c>
      <c r="I176" s="1" t="str">
        <f t="shared" si="125"/>
        <v>dev:test:integrate:copy</v>
      </c>
      <c r="J176" t="str">
        <f t="shared" si="124"/>
        <v>:</v>
      </c>
      <c r="K176" t="str">
        <f t="shared" si="123"/>
        <v xml:space="preserve">    "dev:test:integrate:copy": ":",</v>
      </c>
      <c r="L176" s="2"/>
      <c r="M176" s="2"/>
      <c r="N176" s="2" t="str">
        <f t="shared" si="110"/>
        <v/>
      </c>
      <c r="O176" s="2" t="str">
        <f t="shared" si="109"/>
        <v/>
      </c>
      <c r="P176" s="2" t="str">
        <f t="shared" si="105"/>
        <v xml:space="preserve"> </v>
      </c>
    </row>
    <row r="177" spans="1:17" x14ac:dyDescent="0.25">
      <c r="D177" t="s">
        <v>96</v>
      </c>
      <c r="E177" t="s">
        <v>2</v>
      </c>
      <c r="F177" t="s">
        <v>23</v>
      </c>
      <c r="G177" t="s">
        <v>2</v>
      </c>
      <c r="I177" s="1" t="str">
        <f t="shared" si="125"/>
        <v>dev:test:integrate:test</v>
      </c>
      <c r="J177" t="str">
        <f t="shared" si="124"/>
        <v>npm-run-all dev:test:integrate:test:action</v>
      </c>
      <c r="K177" t="str">
        <f t="shared" si="123"/>
        <v xml:space="preserve">    "dev:test:integrate:test": "bash ./launch \" npm-run-all dev:test:integrate:test:action \"",</v>
      </c>
      <c r="L177" s="2"/>
      <c r="M177" s="2"/>
      <c r="N177" s="2" t="str">
        <f t="shared" si="110"/>
        <v/>
      </c>
      <c r="O177" s="2" t="str">
        <f t="shared" si="109"/>
        <v>npm-run-all</v>
      </c>
      <c r="P177" s="2" t="str">
        <f t="shared" si="105"/>
        <v xml:space="preserve"> </v>
      </c>
      <c r="Q177" t="str">
        <f xml:space="preserve"> _xlfn.TEXTJOIN(":",TRUE,I177,"action")</f>
        <v>dev:test:integrate:test:action</v>
      </c>
    </row>
    <row r="178" spans="1:17" x14ac:dyDescent="0.25">
      <c r="D178" t="s">
        <v>96</v>
      </c>
      <c r="E178" t="s">
        <v>2</v>
      </c>
      <c r="F178" t="s">
        <v>23</v>
      </c>
      <c r="G178" t="s">
        <v>11</v>
      </c>
      <c r="I178" s="1" t="str">
        <f t="shared" si="125"/>
        <v>dev:test:integrate:report</v>
      </c>
      <c r="J178" t="str">
        <f t="shared" si="124"/>
        <v>:</v>
      </c>
      <c r="K178" t="str">
        <f t="shared" si="123"/>
        <v xml:space="preserve">    "dev:test:integrate:report": ":",</v>
      </c>
      <c r="L178" s="2"/>
      <c r="M178" s="2"/>
      <c r="N178" s="2" t="str">
        <f t="shared" si="110"/>
        <v/>
      </c>
      <c r="O178" s="2" t="str">
        <f t="shared" si="109"/>
        <v/>
      </c>
      <c r="P178" s="2" t="str">
        <f t="shared" si="105"/>
        <v xml:space="preserve"> </v>
      </c>
    </row>
    <row r="179" spans="1:17" x14ac:dyDescent="0.25">
      <c r="D179" t="s">
        <v>96</v>
      </c>
      <c r="E179" t="s">
        <v>2</v>
      </c>
      <c r="F179" t="s">
        <v>11</v>
      </c>
      <c r="I179" s="1" t="str">
        <f t="shared" ref="I179" si="126" xml:space="preserve"> _xlfn.TEXTJOIN(":",TRUE,D179:H179)</f>
        <v>dev:test:report</v>
      </c>
      <c r="J179" t="str">
        <f t="shared" si="124"/>
        <v>:</v>
      </c>
      <c r="K179" t="str">
        <f t="shared" si="123"/>
        <v xml:space="preserve">    "dev:test:report": ":",</v>
      </c>
      <c r="L179" s="2"/>
      <c r="M179" s="2"/>
      <c r="N179" s="2" t="str">
        <f t="shared" si="110"/>
        <v/>
      </c>
      <c r="O179" s="2" t="str">
        <f t="shared" ref="O179" si="127">IF(ISBLANK(Q179),"",IF(ISNUMBER(SEARCH(":*",Q179)),$O$7,$O$5))</f>
        <v/>
      </c>
      <c r="P179" s="2" t="str">
        <f t="shared" ref="P179" si="128">IF(ISBLANK(O179),CONCATENATE(" ",$P$5," ")," ")</f>
        <v xml:space="preserve"> </v>
      </c>
    </row>
    <row r="180" spans="1:17" x14ac:dyDescent="0.25">
      <c r="D180" t="s">
        <v>96</v>
      </c>
      <c r="E180" t="s">
        <v>11</v>
      </c>
      <c r="I180" s="1" t="str">
        <f t="shared" ref="I180" si="129" xml:space="preserve"> _xlfn.TEXTJOIN(":",TRUE,D180:H180)</f>
        <v>dev:report</v>
      </c>
      <c r="J180" t="str">
        <f t="shared" si="124"/>
        <v>:</v>
      </c>
      <c r="K180" t="str">
        <f t="shared" si="123"/>
        <v xml:space="preserve">    "dev:report": ":",</v>
      </c>
      <c r="L180" s="2"/>
      <c r="M180" s="2"/>
      <c r="N180" s="2">
        <f t="shared" si="110"/>
        <v>1</v>
      </c>
      <c r="O180" s="2" t="str">
        <f t="shared" ref="O180" si="130">IF(ISBLANK(Q180),"",IF(ISNUMBER(SEARCH(":*",Q180)),$O$7,$O$5))</f>
        <v/>
      </c>
      <c r="P180" s="2" t="str">
        <f t="shared" ref="P180" si="131">IF(ISBLANK(O180),CONCATENATE(" ",$P$5," ")," ")</f>
        <v xml:space="preserve"> </v>
      </c>
    </row>
    <row r="181" spans="1:17" x14ac:dyDescent="0.25">
      <c r="D181" t="s">
        <v>95</v>
      </c>
      <c r="I181" s="1" t="str">
        <f t="shared" si="125"/>
        <v>ops</v>
      </c>
      <c r="J181" t="str">
        <f t="shared" si="124"/>
        <v>npm-run-all ops:*</v>
      </c>
      <c r="K181" t="str">
        <f t="shared" si="123"/>
        <v xml:space="preserve">    "ops": "bash ./launch \" mkdir -p ./logs &amp;&amp; npm-run-all ops:* 2&gt;&amp;1 | tee ./logs/ops.txt \"",</v>
      </c>
      <c r="L181" s="2"/>
      <c r="M181" s="2"/>
      <c r="N181" s="2">
        <f t="shared" si="110"/>
        <v>1</v>
      </c>
      <c r="O181" s="2" t="str">
        <f t="shared" ref="O181:O182" si="132">IF(ISBLANK(Q181),"",IF(ISNUMBER(SEARCH(":*",Q181)),$O$7,$O$5))</f>
        <v>npm-run-all</v>
      </c>
      <c r="P181" s="2" t="str">
        <f t="shared" ref="P181" si="133">IF(ISBLANK(O181),CONCATENATE(" ",$P$5," ")," ")</f>
        <v xml:space="preserve"> </v>
      </c>
      <c r="Q181" t="str">
        <f>CONCATENATE(IF(CODE(I181)-CODE("a")&lt;0,LOWER(LEFT(I181,IF(ISERR(FIND(":",I181)),LEN(I181)+1,FIND(":",I181))-1)),I181),":*")</f>
        <v>ops:*</v>
      </c>
    </row>
    <row r="182" spans="1:17" x14ac:dyDescent="0.25">
      <c r="A182">
        <v>5</v>
      </c>
      <c r="B182">
        <v>7</v>
      </c>
      <c r="C182" t="s">
        <v>100</v>
      </c>
      <c r="D182" t="s">
        <v>95</v>
      </c>
      <c r="E182" t="s">
        <v>68</v>
      </c>
      <c r="I182" s="1" t="str">
        <f t="shared" si="125"/>
        <v>ops:release</v>
      </c>
      <c r="J182" t="str">
        <f t="shared" si="124"/>
        <v>npm-run-all ops:release:*</v>
      </c>
      <c r="K182" t="str">
        <f t="shared" si="123"/>
        <v xml:space="preserve">    "ops:release": "bash ./launch \" mkdir -p ./logs &amp;&amp; npm-run-all ops:release:* 2&gt;&amp;1 | tee ./logs/ops_release.txt \"",</v>
      </c>
      <c r="L182" s="2"/>
      <c r="M182" s="2"/>
      <c r="N182" s="2">
        <f t="shared" si="110"/>
        <v>1</v>
      </c>
      <c r="O182" s="2" t="str">
        <f t="shared" si="132"/>
        <v>npm-run-all</v>
      </c>
      <c r="P182" s="2" t="str">
        <f t="shared" ref="P182" si="134">IF(ISBLANK(O182),CONCATENATE(" ",$P$5," ")," ")</f>
        <v xml:space="preserve"> </v>
      </c>
      <c r="Q182" t="str">
        <f>CONCATENATE(IF(CODE(I182)-CODE("a")&lt;0,LOWER(LEFT(I182,IF(ISERR(FIND(":",I182)),LEN(I182)+1,FIND(":",I182))-1)),I182),":*")</f>
        <v>ops:release:*</v>
      </c>
    </row>
    <row r="183" spans="1:17" x14ac:dyDescent="0.25">
      <c r="D183" t="s">
        <v>95</v>
      </c>
      <c r="E183" t="s">
        <v>68</v>
      </c>
      <c r="F183" t="s">
        <v>7</v>
      </c>
      <c r="I183" s="1" t="str">
        <f t="shared" si="125"/>
        <v>ops:release:package</v>
      </c>
      <c r="J183" t="str">
        <f t="shared" si="124"/>
        <v>npm-run-all ops:release:package:action</v>
      </c>
      <c r="K183" t="str">
        <f>IF(ISBLANK(I183),"",_xlfn.CONCAT("    """,I183,""": """,IF(LEN(J183)&lt;2,":",_xlfn.CONCAT(IF(L183,"",O$3),IF(M183,"echo ",""),IF(AND(LEN(J183)&gt;1,ISNUMBER(N183),NOT(ISBLANK(#REF!))),_xlfn.CONCAT(SUBSTITUTE($O$9,"*",SUBSTITUTE(I183,":","_"))),""),J183,_xlfn.CONCAT(IF(AND(LEN(J183)&gt;1,ISNUMBER(N183),NOT(ISBLANK(#REF!))),SUBSTITUTE($P$9,"*",SUBSTITUTE(I183,":","_")),""),IF(L183,"",P$3),""))),IF(ISBLANK(#REF!),"""",""",")))</f>
        <v xml:space="preserve">    "ops:release:package": "bash ./launch \" npm-run-all ops:release:package:action \"",</v>
      </c>
      <c r="L183" s="2"/>
      <c r="M183" s="2"/>
      <c r="N183" s="2" t="str">
        <f t="shared" si="110"/>
        <v/>
      </c>
      <c r="O183" s="2" t="str">
        <f t="shared" ref="O183:O204" si="135">IF(ISBLANK(Q183),"",IF(ISNUMBER(SEARCH(":*",Q183)),$O$7,$O$5))</f>
        <v>npm-run-all</v>
      </c>
      <c r="P183" s="2" t="str">
        <f t="shared" ref="P183:P198" si="136">IF(ISBLANK(O183),CONCATENATE(" ",$P$5," ")," ")</f>
        <v xml:space="preserve"> </v>
      </c>
      <c r="Q183" t="str">
        <f xml:space="preserve"> _xlfn.TEXTJOIN(":",TRUE,I183,"action")</f>
        <v>ops:release:package:action</v>
      </c>
    </row>
    <row r="184" spans="1:17" x14ac:dyDescent="0.25">
      <c r="D184" t="s">
        <v>95</v>
      </c>
      <c r="E184" t="s">
        <v>68</v>
      </c>
      <c r="F184" t="s">
        <v>11</v>
      </c>
      <c r="I184" s="1" t="str">
        <f t="shared" si="125"/>
        <v>ops:release:report</v>
      </c>
      <c r="J184" t="str">
        <f t="shared" si="124"/>
        <v>npm-run-all ops:release:report:action</v>
      </c>
      <c r="K184" t="str">
        <f t="shared" si="123"/>
        <v xml:space="preserve">    "ops:release:report": "bash ./launch \" npm-run-all ops:release:report:action \"",</v>
      </c>
      <c r="L184" s="2"/>
      <c r="M184" s="2"/>
      <c r="N184" s="2" t="str">
        <f t="shared" si="110"/>
        <v/>
      </c>
      <c r="O184" s="2" t="str">
        <f t="shared" si="135"/>
        <v>npm-run-all</v>
      </c>
      <c r="P184" s="2" t="str">
        <f t="shared" si="136"/>
        <v xml:space="preserve"> </v>
      </c>
      <c r="Q184" t="str">
        <f xml:space="preserve"> _xlfn.TEXTJOIN(":",TRUE,I184,"action")</f>
        <v>ops:release:report:action</v>
      </c>
    </row>
    <row r="185" spans="1:17" x14ac:dyDescent="0.25">
      <c r="A185">
        <v>6</v>
      </c>
      <c r="B185">
        <v>8</v>
      </c>
      <c r="C185" t="s">
        <v>71</v>
      </c>
      <c r="D185" t="s">
        <v>95</v>
      </c>
      <c r="E185" t="s">
        <v>4</v>
      </c>
      <c r="I185" s="1" t="str">
        <f t="shared" si="125"/>
        <v>ops:deploy</v>
      </c>
      <c r="J185" t="str">
        <f t="shared" si="124"/>
        <v>npm-run-all ops:deploy:*</v>
      </c>
      <c r="K185" t="str">
        <f t="shared" si="123"/>
        <v xml:space="preserve">    "ops:deploy": "bash ./launch \" mkdir -p ./logs &amp;&amp; npm-run-all ops:deploy:* 2&gt;&amp;1 | tee ./logs/ops_deploy.txt \"",</v>
      </c>
      <c r="L185" s="2"/>
      <c r="M185" s="2"/>
      <c r="N185" s="2">
        <f t="shared" si="110"/>
        <v>1</v>
      </c>
      <c r="O185" s="2" t="str">
        <f t="shared" si="135"/>
        <v>npm-run-all</v>
      </c>
      <c r="P185" s="2" t="str">
        <f t="shared" si="136"/>
        <v xml:space="preserve"> </v>
      </c>
      <c r="Q185" t="str">
        <f>CONCATENATE(IF(CODE(I185)-CODE("a")&lt;0,LOWER(LEFT(I185,IF(ISERR(FIND(":",I185)),LEN(I185)+1,FIND(":",I185))-1)),I185),":*")</f>
        <v>ops:deploy:*</v>
      </c>
    </row>
    <row r="186" spans="1:17" x14ac:dyDescent="0.25">
      <c r="D186" t="s">
        <v>95</v>
      </c>
      <c r="E186" t="s">
        <v>4</v>
      </c>
      <c r="F186" t="s">
        <v>7</v>
      </c>
      <c r="I186" s="1" t="str">
        <f t="shared" si="125"/>
        <v>ops:deploy:package</v>
      </c>
      <c r="J186" t="str">
        <f t="shared" si="124"/>
        <v>npm-run-all ops:deploy:package:*</v>
      </c>
      <c r="K186" t="str">
        <f t="shared" si="123"/>
        <v xml:space="preserve">    "ops:deploy:package": "bash ./launch \" npm-run-all ops:deploy:package:* \"",</v>
      </c>
      <c r="L186" s="2"/>
      <c r="M186" s="2"/>
      <c r="N186" s="2" t="str">
        <f t="shared" si="110"/>
        <v/>
      </c>
      <c r="O186" s="2" t="str">
        <f t="shared" si="135"/>
        <v>npm-run-all</v>
      </c>
      <c r="P186" s="2" t="str">
        <f t="shared" si="136"/>
        <v xml:space="preserve"> </v>
      </c>
      <c r="Q186" t="str">
        <f>CONCATENATE(IF(CODE(I186)-CODE("a")&lt;0,LOWER(LEFT(I186,IF(ISERR(FIND(":",I186)),LEN(I186)+1,FIND(":",I186))-1)),I186),":*")</f>
        <v>ops:deploy:package:*</v>
      </c>
    </row>
    <row r="187" spans="1:17" x14ac:dyDescent="0.25">
      <c r="D187" t="s">
        <v>95</v>
      </c>
      <c r="E187" t="s">
        <v>4</v>
      </c>
      <c r="F187" t="s">
        <v>7</v>
      </c>
      <c r="G187" t="s">
        <v>52</v>
      </c>
      <c r="I187" s="1" t="str">
        <f t="shared" si="125"/>
        <v>ops:deploy:package:dockerize</v>
      </c>
      <c r="J187" t="str">
        <f t="shared" si="124"/>
        <v>npm-run-all ops:deploy:package:dockerize:*</v>
      </c>
      <c r="K187" t="str">
        <f t="shared" si="123"/>
        <v xml:space="preserve">    "ops:deploy:package:dockerize": "bash ./launch \" npm-run-all ops:deploy:package:dockerize:* \"",</v>
      </c>
      <c r="L187" s="2"/>
      <c r="M187" s="2"/>
      <c r="N187" s="2" t="str">
        <f t="shared" si="110"/>
        <v/>
      </c>
      <c r="O187" s="2" t="str">
        <f t="shared" si="135"/>
        <v>npm-run-all</v>
      </c>
      <c r="P187" s="2" t="str">
        <f t="shared" si="136"/>
        <v xml:space="preserve"> </v>
      </c>
      <c r="Q187" t="str">
        <f>CONCATENATE(IF(CODE(I187)-CODE("a")&lt;0,LOWER(LEFT(I187,IF(ISERR(FIND(":",I187)),LEN(I187)+1,FIND(":",I187))-1)),I187),":*")</f>
        <v>ops:deploy:package:dockerize:*</v>
      </c>
    </row>
    <row r="188" spans="1:17" x14ac:dyDescent="0.25">
      <c r="D188" t="s">
        <v>95</v>
      </c>
      <c r="E188" t="s">
        <v>4</v>
      </c>
      <c r="F188" t="s">
        <v>7</v>
      </c>
      <c r="G188" t="s">
        <v>52</v>
      </c>
      <c r="H188" t="s">
        <v>1</v>
      </c>
      <c r="I188" s="1" t="str">
        <f t="shared" si="125"/>
        <v>ops:deploy:package:dockerize:build</v>
      </c>
      <c r="J188" t="str">
        <f t="shared" si="124"/>
        <v>npm-run-all ops:deploy:package:dockerize:build:action</v>
      </c>
      <c r="K188" t="str">
        <f t="shared" si="123"/>
        <v xml:space="preserve">    "ops:deploy:package:dockerize:build": "bash ./launch \" npm-run-all ops:deploy:package:dockerize:build:action \"",</v>
      </c>
      <c r="L188" s="2"/>
      <c r="M188" s="2"/>
      <c r="N188" s="2" t="str">
        <f t="shared" si="110"/>
        <v/>
      </c>
      <c r="O188" s="2" t="str">
        <f t="shared" si="135"/>
        <v>npm-run-all</v>
      </c>
      <c r="P188" s="2" t="str">
        <f t="shared" si="136"/>
        <v xml:space="preserve"> </v>
      </c>
      <c r="Q188" t="str">
        <f xml:space="preserve"> _xlfn.TEXTJOIN(":",TRUE,I188,"action")</f>
        <v>ops:deploy:package:dockerize:build:action</v>
      </c>
    </row>
    <row r="189" spans="1:17" x14ac:dyDescent="0.25">
      <c r="D189" t="s">
        <v>95</v>
      </c>
      <c r="E189" t="s">
        <v>4</v>
      </c>
      <c r="F189" t="s">
        <v>7</v>
      </c>
      <c r="G189" t="s">
        <v>52</v>
      </c>
      <c r="H189" t="s">
        <v>56</v>
      </c>
      <c r="I189" s="1" t="str">
        <f t="shared" si="125"/>
        <v>ops:deploy:package:dockerize:push</v>
      </c>
      <c r="J189" t="str">
        <f t="shared" si="124"/>
        <v>npm-run-all ops:deploy:package:dockerize:push:action</v>
      </c>
      <c r="K189" t="str">
        <f t="shared" si="123"/>
        <v xml:space="preserve">    "ops:deploy:package:dockerize:push": "bash ./launch \" npm-run-all ops:deploy:package:dockerize:push:action \"",</v>
      </c>
      <c r="L189" s="2"/>
      <c r="M189" s="2"/>
      <c r="N189" s="2" t="str">
        <f t="shared" si="110"/>
        <v/>
      </c>
      <c r="O189" s="2" t="str">
        <f t="shared" si="135"/>
        <v>npm-run-all</v>
      </c>
      <c r="P189" s="2" t="str">
        <f t="shared" si="136"/>
        <v xml:space="preserve"> </v>
      </c>
      <c r="Q189" t="str">
        <f xml:space="preserve"> _xlfn.TEXTJOIN(":",TRUE,I189,"action")</f>
        <v>ops:deploy:package:dockerize:push:action</v>
      </c>
    </row>
    <row r="190" spans="1:17" x14ac:dyDescent="0.25">
      <c r="D190" t="s">
        <v>95</v>
      </c>
      <c r="E190" t="s">
        <v>4</v>
      </c>
      <c r="F190" t="s">
        <v>7</v>
      </c>
      <c r="G190" t="s">
        <v>55</v>
      </c>
      <c r="I190" s="1" t="str">
        <f t="shared" si="125"/>
        <v>ops:deploy:package:provision</v>
      </c>
      <c r="J190" t="str">
        <f t="shared" si="124"/>
        <v>npm-run-all ops:deploy:package:provision:action</v>
      </c>
      <c r="K190" t="str">
        <f t="shared" si="123"/>
        <v xml:space="preserve">    "ops:deploy:package:provision": "bash ./launch \" npm-run-all ops:deploy:package:provision:action \"",</v>
      </c>
      <c r="L190" s="2"/>
      <c r="M190" s="2"/>
      <c r="N190" s="2" t="str">
        <f t="shared" si="110"/>
        <v/>
      </c>
      <c r="O190" s="2" t="str">
        <f t="shared" si="135"/>
        <v>npm-run-all</v>
      </c>
      <c r="P190" s="2" t="str">
        <f t="shared" si="136"/>
        <v xml:space="preserve"> </v>
      </c>
      <c r="Q190" t="str">
        <f xml:space="preserve"> _xlfn.TEXTJOIN(":",TRUE,I190,"action")</f>
        <v>ops:deploy:package:provision:action</v>
      </c>
    </row>
    <row r="191" spans="1:17" x14ac:dyDescent="0.25">
      <c r="D191" t="s">
        <v>95</v>
      </c>
      <c r="E191" t="s">
        <v>4</v>
      </c>
      <c r="F191" t="s">
        <v>7</v>
      </c>
      <c r="G191" t="s">
        <v>80</v>
      </c>
      <c r="I191" s="1" t="str">
        <f t="shared" si="125"/>
        <v>ops:deploy:package:orchestrate</v>
      </c>
      <c r="J191" t="str">
        <f t="shared" si="124"/>
        <v>:</v>
      </c>
      <c r="K191" t="str">
        <f t="shared" si="123"/>
        <v xml:space="preserve">    "ops:deploy:package:orchestrate": ":",</v>
      </c>
      <c r="L191" s="2"/>
      <c r="M191" s="2"/>
      <c r="N191" s="2" t="str">
        <f t="shared" si="110"/>
        <v/>
      </c>
      <c r="O191" s="2" t="str">
        <f t="shared" si="135"/>
        <v/>
      </c>
      <c r="P191" s="2" t="str">
        <f t="shared" si="136"/>
        <v xml:space="preserve"> </v>
      </c>
    </row>
    <row r="192" spans="1:17" x14ac:dyDescent="0.25">
      <c r="D192" t="s">
        <v>95</v>
      </c>
      <c r="E192" t="s">
        <v>4</v>
      </c>
      <c r="F192" t="s">
        <v>11</v>
      </c>
      <c r="I192" s="1" t="str">
        <f t="shared" si="125"/>
        <v>ops:deploy:report</v>
      </c>
      <c r="J192" t="str">
        <f t="shared" si="124"/>
        <v>:</v>
      </c>
      <c r="K192" t="str">
        <f t="shared" si="123"/>
        <v xml:space="preserve">    "ops:deploy:report": ":",</v>
      </c>
      <c r="L192" s="2"/>
      <c r="M192" s="2"/>
      <c r="N192" s="2" t="str">
        <f t="shared" si="110"/>
        <v/>
      </c>
      <c r="O192" s="2" t="str">
        <f t="shared" si="135"/>
        <v/>
      </c>
      <c r="P192" s="2" t="str">
        <f t="shared" si="136"/>
        <v xml:space="preserve"> </v>
      </c>
    </row>
    <row r="193" spans="1:17" x14ac:dyDescent="0.25">
      <c r="A193">
        <v>7</v>
      </c>
      <c r="B193">
        <v>9</v>
      </c>
      <c r="C193" t="s">
        <v>70</v>
      </c>
      <c r="D193" t="s">
        <v>95</v>
      </c>
      <c r="E193" t="s">
        <v>12</v>
      </c>
      <c r="I193" s="1" t="str">
        <f t="shared" si="125"/>
        <v>ops:run</v>
      </c>
      <c r="J193" t="str">
        <f t="shared" ref="J193:J210" si="137" xml:space="preserve"> IF(NOT(COUNTA(Q193:X193)),":",SUBSTITUTE(SUBSTITUTE(SUBSTITUTE(SUBSTITUTE(SUBSTITUTE(SUBSTITUTE(_xlfn.TEXTJOIN(P193,TRUE,O193,_xlfn.TEXTJOIN(P193,TRUE,Q193:X193)),"&lt;%= utils.dasherize(name) %&gt;",VLOOKUP("&lt;%= utils.dasherize(name) %&gt;",$R$4:$X$11,MATCH($Q$3,$R$3:$X$3,0),FALSE)),"&lt;%= utils.join(name) %&gt;",VLOOKUP("&lt;%= utils.join(name) %&gt;",$R$4:$X$11,MATCH($Q$3,$R$3:$X$3,0),FALSE)),"&lt;%= utils.uppersnakecase(name) %&gt;",VLOOKUP("&lt;%= utils.uppersnakecase(name) %&gt;",$R$4:$X$11,MATCH($Q$3,$R$3:$X$3,0),FALSE)),"&lt;%= utils.titlecasePlus(name) %&gt;",VLOOKUP("&lt;%= utils.titlecasePlus(name) %&gt;",$R$4:$X$11,MATCH($Q$3,$R$3:$X$3,0),FALSE)),"&lt;%= utils.favicon(name) %&gt;",VLOOKUP("&lt;%= utils.favicon(name) %&gt;",$R$4:$X$11,MATCH($Q$3,$R$3:$X$3,0),FALSE)),"-fe-life","-life"))</f>
        <v>npm-run-all ops:run:*</v>
      </c>
      <c r="K193" t="str">
        <f t="shared" si="123"/>
        <v xml:space="preserve">    "ops:run": "bash ./launch \" mkdir -p ./logs &amp;&amp; npm-run-all ops:run:* 2&gt;&amp;1 | tee ./logs/ops_run.txt \"",</v>
      </c>
      <c r="L193" s="2"/>
      <c r="M193" s="2"/>
      <c r="N193" s="2">
        <f t="shared" si="110"/>
        <v>1</v>
      </c>
      <c r="O193" s="2" t="str">
        <f t="shared" si="135"/>
        <v>npm-run-all</v>
      </c>
      <c r="P193" s="2" t="str">
        <f t="shared" si="136"/>
        <v xml:space="preserve"> </v>
      </c>
      <c r="Q193" t="str">
        <f>CONCATENATE(IF(CODE(I193)-CODE("a")&lt;0,LOWER(LEFT(I193,IF(ISERR(FIND(":",I193)),LEN(I193)+1,FIND(":",I193))-1)),I193),":*")</f>
        <v>ops:run:*</v>
      </c>
    </row>
    <row r="194" spans="1:17" x14ac:dyDescent="0.25">
      <c r="D194" t="s">
        <v>95</v>
      </c>
      <c r="E194" t="s">
        <v>12</v>
      </c>
      <c r="F194" t="s">
        <v>31</v>
      </c>
      <c r="I194" s="1" t="str">
        <f t="shared" si="125"/>
        <v>ops:run:platform</v>
      </c>
      <c r="J194" t="str">
        <f t="shared" si="137"/>
        <v>npm-run-all ops:run:platform:action</v>
      </c>
      <c r="K194" t="str">
        <f t="shared" si="123"/>
        <v xml:space="preserve">    "ops:run:platform": "bash ./launch \" npm-run-all ops:run:platform:action \"",</v>
      </c>
      <c r="L194" s="2"/>
      <c r="M194" s="2"/>
      <c r="N194" s="2" t="str">
        <f t="shared" si="110"/>
        <v/>
      </c>
      <c r="O194" s="2" t="str">
        <f t="shared" si="135"/>
        <v>npm-run-all</v>
      </c>
      <c r="P194" s="2" t="str">
        <f t="shared" si="136"/>
        <v xml:space="preserve"> </v>
      </c>
      <c r="Q194" t="str">
        <f xml:space="preserve"> _xlfn.TEXTJOIN(":",TRUE,I194,"action")</f>
        <v>ops:run:platform:action</v>
      </c>
    </row>
    <row r="195" spans="1:17" x14ac:dyDescent="0.25">
      <c r="D195" t="s">
        <v>95</v>
      </c>
      <c r="E195" t="s">
        <v>12</v>
      </c>
      <c r="F195" t="s">
        <v>7</v>
      </c>
      <c r="I195" s="1" t="str">
        <f t="shared" si="125"/>
        <v>ops:run:package</v>
      </c>
      <c r="J195" t="str">
        <f t="shared" si="137"/>
        <v>:</v>
      </c>
      <c r="K195" t="str">
        <f t="shared" si="123"/>
        <v xml:space="preserve">    "ops:run:package": ":",</v>
      </c>
      <c r="L195" s="2"/>
      <c r="M195" s="2"/>
      <c r="N195" s="2" t="str">
        <f t="shared" si="110"/>
        <v/>
      </c>
      <c r="O195" s="2" t="str">
        <f t="shared" si="135"/>
        <v/>
      </c>
      <c r="P195" s="2" t="str">
        <f t="shared" si="136"/>
        <v xml:space="preserve"> </v>
      </c>
    </row>
    <row r="196" spans="1:17" x14ac:dyDescent="0.25">
      <c r="D196" t="s">
        <v>95</v>
      </c>
      <c r="E196" t="s">
        <v>12</v>
      </c>
      <c r="F196" t="s">
        <v>79</v>
      </c>
      <c r="I196" s="1" t="str">
        <f t="shared" si="125"/>
        <v>ops:run:chaos</v>
      </c>
      <c r="J196" t="str">
        <f t="shared" si="137"/>
        <v>:</v>
      </c>
      <c r="K196" t="str">
        <f t="shared" si="123"/>
        <v xml:space="preserve">    "ops:run:chaos": ":",</v>
      </c>
      <c r="L196" s="2"/>
      <c r="M196" s="2"/>
      <c r="N196" s="2" t="str">
        <f t="shared" si="110"/>
        <v/>
      </c>
      <c r="O196" s="2" t="str">
        <f t="shared" si="135"/>
        <v/>
      </c>
      <c r="P196" s="2" t="str">
        <f t="shared" si="136"/>
        <v xml:space="preserve"> </v>
      </c>
    </row>
    <row r="197" spans="1:17" x14ac:dyDescent="0.25">
      <c r="D197" t="s">
        <v>95</v>
      </c>
      <c r="E197" t="s">
        <v>12</v>
      </c>
      <c r="F197" t="s">
        <v>11</v>
      </c>
      <c r="I197" s="1" t="str">
        <f t="shared" si="125"/>
        <v>ops:run:report</v>
      </c>
      <c r="J197" t="str">
        <f t="shared" si="137"/>
        <v>:</v>
      </c>
      <c r="K197" t="str">
        <f t="shared" si="123"/>
        <v xml:space="preserve">    "ops:run:report": ":",</v>
      </c>
      <c r="L197" s="2"/>
      <c r="M197" s="2"/>
      <c r="N197" s="2" t="str">
        <f t="shared" si="110"/>
        <v/>
      </c>
      <c r="O197" s="2" t="str">
        <f t="shared" si="135"/>
        <v/>
      </c>
      <c r="P197" s="2" t="str">
        <f t="shared" si="136"/>
        <v xml:space="preserve"> </v>
      </c>
    </row>
    <row r="198" spans="1:17" x14ac:dyDescent="0.25">
      <c r="A198">
        <v>8</v>
      </c>
      <c r="B198">
        <v>10</v>
      </c>
      <c r="C198" t="s">
        <v>83</v>
      </c>
      <c r="D198" t="s">
        <v>95</v>
      </c>
      <c r="E198" t="s">
        <v>69</v>
      </c>
      <c r="I198" s="1" t="str">
        <f t="shared" si="125"/>
        <v>ops:monitor</v>
      </c>
      <c r="J198" t="str">
        <f t="shared" si="137"/>
        <v>npm-run-all ops:monitor:*</v>
      </c>
      <c r="K198" t="str">
        <f t="shared" si="123"/>
        <v xml:space="preserve">    "ops:monitor": "bash ./launch \" mkdir -p ./logs &amp;&amp; npm-run-all ops:monitor:* 2&gt;&amp;1 | tee ./logs/ops_monitor.txt \"",</v>
      </c>
      <c r="L198" s="2"/>
      <c r="M198" s="2"/>
      <c r="N198" s="2">
        <f t="shared" si="110"/>
        <v>1</v>
      </c>
      <c r="O198" s="2" t="str">
        <f t="shared" si="135"/>
        <v>npm-run-all</v>
      </c>
      <c r="P198" s="2" t="str">
        <f t="shared" si="136"/>
        <v xml:space="preserve"> </v>
      </c>
      <c r="Q198" t="str">
        <f>CONCATENATE(IF(CODE(I198)-CODE("a")&lt;0,LOWER(LEFT(I198,IF(ISERR(FIND(":",I198)),LEN(I198)+1,FIND(":",I198))-1)),I198),":*")</f>
        <v>ops:monitor:*</v>
      </c>
    </row>
    <row r="199" spans="1:17" x14ac:dyDescent="0.25">
      <c r="D199" t="s">
        <v>95</v>
      </c>
      <c r="E199" t="s">
        <v>69</v>
      </c>
      <c r="F199" t="s">
        <v>31</v>
      </c>
      <c r="I199" s="1" t="str">
        <f t="shared" si="125"/>
        <v>ops:monitor:platform</v>
      </c>
      <c r="J199" t="str">
        <f t="shared" si="137"/>
        <v>:</v>
      </c>
      <c r="K199" t="str">
        <f t="shared" si="123"/>
        <v xml:space="preserve">    "ops:monitor:platform": ":",</v>
      </c>
      <c r="L199" s="2"/>
      <c r="M199" s="2"/>
      <c r="N199" s="2" t="str">
        <f t="shared" si="110"/>
        <v/>
      </c>
      <c r="O199" s="2" t="str">
        <f t="shared" si="135"/>
        <v/>
      </c>
      <c r="P199" s="2" t="str">
        <f t="shared" ref="P199" si="138">IF(ISBLANK(O199),CONCATENATE(" ",$P$5," ")," ")</f>
        <v xml:space="preserve"> </v>
      </c>
    </row>
    <row r="200" spans="1:17" x14ac:dyDescent="0.25">
      <c r="D200" t="s">
        <v>95</v>
      </c>
      <c r="E200" t="s">
        <v>69</v>
      </c>
      <c r="F200" t="s">
        <v>7</v>
      </c>
      <c r="I200" s="1" t="str">
        <f t="shared" si="125"/>
        <v>ops:monitor:package</v>
      </c>
      <c r="J200" t="str">
        <f t="shared" si="137"/>
        <v>npm-run-all ops:monitor:package:*</v>
      </c>
      <c r="K200" t="str">
        <f t="shared" si="123"/>
        <v xml:space="preserve">    "ops:monitor:package": "bash ./launch \" npm-run-all ops:monitor:package:* \"",</v>
      </c>
      <c r="L200" s="2"/>
      <c r="M200" s="2"/>
      <c r="N200" s="2" t="str">
        <f t="shared" si="110"/>
        <v/>
      </c>
      <c r="O200" s="2" t="str">
        <f t="shared" si="135"/>
        <v>npm-run-all</v>
      </c>
      <c r="P200" s="2" t="str">
        <f t="shared" ref="P200" si="139">IF(ISBLANK(O200),CONCATENATE(" ",$P$5," ")," ")</f>
        <v xml:space="preserve"> </v>
      </c>
      <c r="Q200" t="str">
        <f>CONCATENATE(IF(CODE(I200)-CODE("a")&lt;0,LOWER(LEFT(I200,IF(ISERR(FIND(":",I200)),LEN(I200)+1,FIND(":",I200))-1)),I200),":*")</f>
        <v>ops:monitor:package:*</v>
      </c>
    </row>
    <row r="201" spans="1:17" x14ac:dyDescent="0.25">
      <c r="D201" t="s">
        <v>95</v>
      </c>
      <c r="E201" t="s">
        <v>69</v>
      </c>
      <c r="F201" t="s">
        <v>7</v>
      </c>
      <c r="G201" t="s">
        <v>81</v>
      </c>
      <c r="I201" s="1" t="str">
        <f t="shared" si="125"/>
        <v>ops:monitor:package:trail</v>
      </c>
      <c r="J201" t="str">
        <f t="shared" si="137"/>
        <v>npm-run-all ops:monitor:package:trail:*</v>
      </c>
      <c r="K201" t="str">
        <f t="shared" si="123"/>
        <v xml:space="preserve">    "ops:monitor:package:trail": "bash ./launch \" npm-run-all ops:monitor:package:trail:* \"",</v>
      </c>
      <c r="L201" s="2"/>
      <c r="M201" s="2"/>
      <c r="N201" s="2" t="str">
        <f t="shared" si="110"/>
        <v/>
      </c>
      <c r="O201" s="2" t="str">
        <f t="shared" si="135"/>
        <v>npm-run-all</v>
      </c>
      <c r="P201" s="2" t="str">
        <f t="shared" ref="P201" si="140">IF(ISBLANK(O201),CONCATENATE(" ",$P$5," ")," ")</f>
        <v xml:space="preserve"> </v>
      </c>
      <c r="Q201" t="str">
        <f>CONCATENATE(IF(CODE(I201)-CODE("a")&lt;0,LOWER(LEFT(I201,IF(ISERR(FIND(":",I201)),LEN(I201)+1,FIND(":",I201))-1)),I201),":*")</f>
        <v>ops:monitor:package:trail:*</v>
      </c>
    </row>
    <row r="202" spans="1:17" x14ac:dyDescent="0.25">
      <c r="D202" t="s">
        <v>95</v>
      </c>
      <c r="E202" t="s">
        <v>69</v>
      </c>
      <c r="F202" t="s">
        <v>7</v>
      </c>
      <c r="G202" t="s">
        <v>81</v>
      </c>
      <c r="H202" t="s">
        <v>75</v>
      </c>
      <c r="I202" s="1" t="str">
        <f t="shared" si="125"/>
        <v>ops:monitor:package:trail:health</v>
      </c>
      <c r="J202" t="str">
        <f t="shared" si="137"/>
        <v>:</v>
      </c>
      <c r="K202" t="str">
        <f t="shared" si="123"/>
        <v xml:space="preserve">    "ops:monitor:package:trail:health": ":",</v>
      </c>
      <c r="L202" s="2"/>
      <c r="M202" s="2"/>
      <c r="N202" s="2" t="str">
        <f t="shared" si="110"/>
        <v/>
      </c>
      <c r="O202" s="2" t="str">
        <f t="shared" si="135"/>
        <v/>
      </c>
      <c r="P202" s="2" t="str">
        <f t="shared" ref="P202" si="141">IF(ISBLANK(O202),CONCATENATE(" ",$P$5," ")," ")</f>
        <v xml:space="preserve"> </v>
      </c>
    </row>
    <row r="203" spans="1:17" x14ac:dyDescent="0.25">
      <c r="D203" t="s">
        <v>95</v>
      </c>
      <c r="E203" t="s">
        <v>69</v>
      </c>
      <c r="F203" t="s">
        <v>7</v>
      </c>
      <c r="G203" t="s">
        <v>81</v>
      </c>
      <c r="H203" t="s">
        <v>76</v>
      </c>
      <c r="I203" s="1" t="str">
        <f t="shared" si="125"/>
        <v>ops:monitor:package:trail:performance</v>
      </c>
      <c r="J203" t="str">
        <f t="shared" si="137"/>
        <v>:</v>
      </c>
      <c r="K203" t="str">
        <f t="shared" si="123"/>
        <v xml:space="preserve">    "ops:monitor:package:trail:performance": ":",</v>
      </c>
      <c r="L203" s="2"/>
      <c r="M203" s="2"/>
      <c r="N203" s="2" t="str">
        <f t="shared" si="110"/>
        <v/>
      </c>
      <c r="O203" s="2" t="str">
        <f t="shared" si="135"/>
        <v/>
      </c>
      <c r="P203" s="2" t="str">
        <f t="shared" ref="P203" si="142">IF(ISBLANK(O203),CONCATENATE(" ",$P$5," ")," ")</f>
        <v xml:space="preserve"> </v>
      </c>
    </row>
    <row r="204" spans="1:17" x14ac:dyDescent="0.25">
      <c r="D204" t="s">
        <v>95</v>
      </c>
      <c r="E204" t="s">
        <v>69</v>
      </c>
      <c r="F204" t="s">
        <v>7</v>
      </c>
      <c r="G204" t="s">
        <v>81</v>
      </c>
      <c r="H204" t="s">
        <v>77</v>
      </c>
      <c r="I204" s="1" t="str">
        <f t="shared" si="125"/>
        <v>ops:monitor:package:trail:resilience</v>
      </c>
      <c r="J204" t="str">
        <f t="shared" si="137"/>
        <v>:</v>
      </c>
      <c r="K204" t="str">
        <f t="shared" si="123"/>
        <v xml:space="preserve">    "ops:monitor:package:trail:resilience": ":",</v>
      </c>
      <c r="L204" s="2"/>
      <c r="M204" s="2"/>
      <c r="N204" s="2" t="str">
        <f t="shared" si="110"/>
        <v/>
      </c>
      <c r="O204" s="2" t="str">
        <f t="shared" si="135"/>
        <v/>
      </c>
      <c r="P204" s="2" t="str">
        <f t="shared" ref="P204" si="143">IF(ISBLANK(O204),CONCATENATE(" ",$P$5," ")," ")</f>
        <v xml:space="preserve"> </v>
      </c>
    </row>
    <row r="205" spans="1:17" x14ac:dyDescent="0.25">
      <c r="D205" t="s">
        <v>95</v>
      </c>
      <c r="E205" t="s">
        <v>69</v>
      </c>
      <c r="F205" t="s">
        <v>7</v>
      </c>
      <c r="G205" t="s">
        <v>81</v>
      </c>
      <c r="H205" t="s">
        <v>78</v>
      </c>
      <c r="I205" s="1" t="str">
        <f t="shared" ref="I205:I210" si="144" xml:space="preserve"> _xlfn.TEXTJOIN(":",TRUE,D205:H205)</f>
        <v>ops:monitor:package:trail:security</v>
      </c>
      <c r="J205" t="str">
        <f t="shared" si="137"/>
        <v>:</v>
      </c>
      <c r="K205" t="str">
        <f t="shared" si="123"/>
        <v xml:space="preserve">    "ops:monitor:package:trail:security": ":",</v>
      </c>
      <c r="L205" s="2"/>
      <c r="M205" s="2"/>
      <c r="N205" s="2" t="str">
        <f t="shared" si="110"/>
        <v/>
      </c>
      <c r="O205" s="2" t="str">
        <f>IF(ISBLANK(Q205),"",IF(ISNUMBER(SEARCH(":*",Q205)),$O$7,$O$5))</f>
        <v/>
      </c>
      <c r="P205" s="2" t="str">
        <f t="shared" ref="P205" si="145">IF(ISBLANK(O205),CONCATENATE(" ",$P$5," ")," ")</f>
        <v xml:space="preserve"> </v>
      </c>
    </row>
    <row r="206" spans="1:17" x14ac:dyDescent="0.25">
      <c r="D206" t="s">
        <v>95</v>
      </c>
      <c r="E206" t="s">
        <v>69</v>
      </c>
      <c r="F206" t="s">
        <v>7</v>
      </c>
      <c r="G206" t="s">
        <v>82</v>
      </c>
      <c r="I206" s="1" t="str">
        <f t="shared" si="144"/>
        <v>ops:monitor:package:showcase</v>
      </c>
      <c r="J206" t="str">
        <f t="shared" si="137"/>
        <v>:</v>
      </c>
      <c r="K206" t="str">
        <f t="shared" si="123"/>
        <v xml:space="preserve">    "ops:monitor:package:showcase": ":",</v>
      </c>
      <c r="L206" s="2"/>
      <c r="M206" s="2"/>
      <c r="N206" s="2" t="str">
        <f t="shared" ref="N206:N210" si="146">IF(ISBLANK(F206),1,"")</f>
        <v/>
      </c>
      <c r="O206" s="2" t="str">
        <f>IF(ISBLANK(Q206),"",IF(ISNUMBER(SEARCH(":*",Q206)),$O$7,$O$5))</f>
        <v/>
      </c>
      <c r="P206" s="2" t="str">
        <f t="shared" ref="P206:P210" si="147">IF(ISBLANK(O206),CONCATENATE(" ",$P$5," ")," ")</f>
        <v xml:space="preserve"> </v>
      </c>
    </row>
    <row r="207" spans="1:17" x14ac:dyDescent="0.25">
      <c r="D207" t="s">
        <v>95</v>
      </c>
      <c r="E207" t="s">
        <v>69</v>
      </c>
      <c r="F207" t="s">
        <v>11</v>
      </c>
      <c r="I207" s="1" t="str">
        <f t="shared" si="144"/>
        <v>ops:monitor:report</v>
      </c>
      <c r="J207" t="str">
        <f t="shared" si="137"/>
        <v>npm-run-all ops:monitor:report:action</v>
      </c>
      <c r="K207" t="str">
        <f t="shared" si="123"/>
        <v xml:space="preserve">    "ops:monitor:report": "bash ./launch \" npm-run-all ops:monitor:report:action \"",</v>
      </c>
      <c r="L207" s="2"/>
      <c r="M207" s="2"/>
      <c r="N207" s="2" t="str">
        <f t="shared" si="146"/>
        <v/>
      </c>
      <c r="O207" s="2" t="str">
        <f>IF(ISBLANK(Q207),"",IF(ISNUMBER(SEARCH(":*",Q207)),$O$7,$O$5))</f>
        <v>npm-run-all</v>
      </c>
      <c r="P207" s="2" t="str">
        <f t="shared" si="147"/>
        <v xml:space="preserve"> </v>
      </c>
      <c r="Q207" t="str">
        <f xml:space="preserve"> _xlfn.TEXTJOIN(":",TRUE,I207,"action")</f>
        <v>ops:monitor:report:action</v>
      </c>
    </row>
    <row r="208" spans="1:17" x14ac:dyDescent="0.25">
      <c r="D208" t="s">
        <v>95</v>
      </c>
      <c r="E208" t="s">
        <v>11</v>
      </c>
      <c r="I208" s="1" t="str">
        <f t="shared" ref="I208" si="148" xml:space="preserve"> _xlfn.TEXTJOIN(":",TRUE,D208:H208)</f>
        <v>ops:report</v>
      </c>
      <c r="J208" t="str">
        <f t="shared" si="137"/>
        <v>:</v>
      </c>
      <c r="K208" t="str">
        <f t="shared" si="123"/>
        <v xml:space="preserve">    "ops:report": ":",</v>
      </c>
      <c r="L208" s="2"/>
      <c r="M208" s="2"/>
      <c r="N208" s="2">
        <f t="shared" si="146"/>
        <v>1</v>
      </c>
      <c r="O208" s="2" t="str">
        <f>IF(ISBLANK(Q208),"",IF(ISNUMBER(SEARCH(":*",Q208)),$O$7,$O$5))</f>
        <v/>
      </c>
      <c r="P208" s="2" t="str">
        <f t="shared" si="147"/>
        <v xml:space="preserve"> </v>
      </c>
    </row>
    <row r="209" spans="1:24" x14ac:dyDescent="0.25">
      <c r="D209" t="s">
        <v>144</v>
      </c>
      <c r="E209" t="s">
        <v>145</v>
      </c>
      <c r="I209" s="1" t="str">
        <f t="shared" ref="I209" si="149" xml:space="preserve"> _xlfn.TEXTJOIN(":",TRUE,D209:H209)</f>
        <v>pipeline:finish</v>
      </c>
      <c r="J209" t="str">
        <f t="shared" si="137"/>
        <v>npm-run-all pipeline:finish:action</v>
      </c>
      <c r="K209" t="str">
        <f t="shared" si="123"/>
        <v xml:space="preserve">    "pipeline:finish": "bash ./launch \" mkdir -p ./logs &amp;&amp; npm-run-all pipeline:finish:action 2&gt;&amp;1 | tee ./logs/pipeline_finish.txt \"",</v>
      </c>
      <c r="L209" s="2"/>
      <c r="M209" s="2"/>
      <c r="N209" s="2">
        <f t="shared" si="146"/>
        <v>1</v>
      </c>
      <c r="O209" s="2" t="str">
        <f t="shared" ref="O209" si="150">IF(ISBLANK(Q209),"",IF(ISNUMBER(SEARCH(":*",Q209)),$O$7,$O$5))</f>
        <v>npm-run-all</v>
      </c>
      <c r="P209" s="2" t="str">
        <f t="shared" si="147"/>
        <v xml:space="preserve"> </v>
      </c>
      <c r="Q209" t="str">
        <f xml:space="preserve"> _xlfn.TEXTJOIN(":",TRUE,I209,"action")</f>
        <v>pipeline:finish:action</v>
      </c>
    </row>
    <row r="210" spans="1:24" x14ac:dyDescent="0.25">
      <c r="E210" t="s">
        <v>112</v>
      </c>
      <c r="I210" s="1" t="str">
        <f t="shared" si="144"/>
        <v>// END PIPELINE</v>
      </c>
      <c r="J210" t="str">
        <f t="shared" si="137"/>
        <v>:</v>
      </c>
      <c r="K210" t="str">
        <f t="shared" si="123"/>
        <v xml:space="preserve">    "// END PIPELINE": ":"</v>
      </c>
      <c r="L210" s="2"/>
      <c r="M210" s="2"/>
      <c r="N210" s="2">
        <f t="shared" si="146"/>
        <v>1</v>
      </c>
      <c r="O210" s="2" t="str">
        <f>IF(ISBLANK(Q210),"",IF(ISNUMBER(SEARCH(":*",Q210)),$O$7,$O$5))</f>
        <v/>
      </c>
      <c r="P210" s="2" t="str">
        <f t="shared" si="147"/>
        <v xml:space="preserve"> </v>
      </c>
    </row>
    <row r="212" spans="1:24" x14ac:dyDescent="0.25">
      <c r="A212">
        <f>COUNTA(A12:A210)</f>
        <v>8</v>
      </c>
      <c r="B212">
        <f>COUNTA(B12:B210)</f>
        <v>13</v>
      </c>
      <c r="D212">
        <f t="shared" ref="D212:K212" si="151">COUNTA(D12:D210)</f>
        <v>105</v>
      </c>
      <c r="E212">
        <f t="shared" si="151"/>
        <v>88</v>
      </c>
      <c r="F212">
        <f t="shared" si="151"/>
        <v>145</v>
      </c>
      <c r="G212">
        <f t="shared" si="151"/>
        <v>71</v>
      </c>
      <c r="H212">
        <f t="shared" si="151"/>
        <v>14</v>
      </c>
      <c r="I212" s="1">
        <f t="shared" si="151"/>
        <v>199</v>
      </c>
      <c r="J212">
        <f t="shared" si="151"/>
        <v>199</v>
      </c>
      <c r="K212">
        <f t="shared" si="151"/>
        <v>199</v>
      </c>
      <c r="L212">
        <f>COUNT(L12:L210)</f>
        <v>122</v>
      </c>
      <c r="M212">
        <f>COUNT(M12:M210)</f>
        <v>2</v>
      </c>
      <c r="N212">
        <f>COUNT(N12:N210)</f>
        <v>16</v>
      </c>
      <c r="O212">
        <f t="shared" ref="O212:V212" si="152">COUNTA(O12:O210)</f>
        <v>108</v>
      </c>
      <c r="P212">
        <f t="shared" si="152"/>
        <v>199</v>
      </c>
      <c r="Q212">
        <f t="shared" si="152"/>
        <v>166</v>
      </c>
      <c r="R212">
        <f t="shared" si="152"/>
        <v>8</v>
      </c>
      <c r="S212">
        <f t="shared" si="152"/>
        <v>3</v>
      </c>
      <c r="T212">
        <f t="shared" si="152"/>
        <v>3</v>
      </c>
      <c r="U212">
        <f t="shared" si="152"/>
        <v>2</v>
      </c>
      <c r="V212">
        <f t="shared" si="152"/>
        <v>2</v>
      </c>
      <c r="W212">
        <f t="shared" ref="W212" si="153">COUNTA(W12:W210)</f>
        <v>2</v>
      </c>
      <c r="X212">
        <f>COUNTA(X12:X210)</f>
        <v>1</v>
      </c>
    </row>
  </sheetData>
  <autoFilter ref="A2:X210" xr:uid="{8F5E6090-3906-44DE-9FD9-D8D3A1EA8F83}"/>
  <phoneticPr fontId="2" type="noConversion"/>
  <conditionalFormatting sqref="L98">
    <cfRule type="iconSet" priority="91">
      <iconSet iconSet="3Symbols2">
        <cfvo type="percent" val="0"/>
        <cfvo type="percent" val="33"/>
        <cfvo type="percent" val="67"/>
      </iconSet>
    </cfRule>
  </conditionalFormatting>
  <conditionalFormatting sqref="L131 L128">
    <cfRule type="iconSet" priority="90">
      <iconSet iconSet="3Symbols2">
        <cfvo type="percent" val="0"/>
        <cfvo type="percent" val="33"/>
        <cfvo type="percent" val="67"/>
      </iconSet>
    </cfRule>
  </conditionalFormatting>
  <conditionalFormatting sqref="L133">
    <cfRule type="iconSet" priority="93">
      <iconSet iconSet="3Symbols2">
        <cfvo type="percent" val="0"/>
        <cfvo type="percent" val="33"/>
        <cfvo type="percent" val="67"/>
      </iconSet>
    </cfRule>
  </conditionalFormatting>
  <conditionalFormatting sqref="L133"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L133">
    <cfRule type="iconSet" priority="81">
      <iconSet iconSet="3Symbols2">
        <cfvo type="percent" val="0"/>
        <cfvo type="percent" val="33"/>
        <cfvo type="percent" val="67"/>
      </iconSet>
    </cfRule>
  </conditionalFormatting>
  <conditionalFormatting sqref="L133"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L19"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L19">
    <cfRule type="iconSet" priority="75">
      <iconSet iconSet="3Symbols2">
        <cfvo type="percent" val="0"/>
        <cfvo type="percent" val="33"/>
        <cfvo type="percent" val="67"/>
      </iconSet>
    </cfRule>
  </conditionalFormatting>
  <conditionalFormatting sqref="L19">
    <cfRule type="iconSet" priority="77">
      <iconSet iconSet="3Symbols2">
        <cfvo type="percent" val="0"/>
        <cfvo type="percent" val="33"/>
        <cfvo type="percent" val="67"/>
      </iconSet>
    </cfRule>
  </conditionalFormatting>
  <conditionalFormatting sqref="L129"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L129">
    <cfRule type="iconSet" priority="73">
      <iconSet iconSet="3Symbols2">
        <cfvo type="percent" val="0"/>
        <cfvo type="percent" val="33"/>
        <cfvo type="percent" val="67"/>
      </iconSet>
    </cfRule>
  </conditionalFormatting>
  <conditionalFormatting sqref="L129"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L130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L130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L130"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L132"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L132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L132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L132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L132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L24 L20">
    <cfRule type="iconSet" priority="59">
      <iconSet iconSet="3Symbols2">
        <cfvo type="percent" val="0"/>
        <cfvo type="percent" val="33"/>
        <cfvo type="percent" val="67"/>
      </iconSet>
    </cfRule>
  </conditionalFormatting>
  <conditionalFormatting sqref="L83:L88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L83:L88"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L83:L88">
    <cfRule type="iconSet" priority="51">
      <iconSet iconSet="3Symbols2">
        <cfvo type="percent" val="0"/>
        <cfvo type="percent" val="33"/>
        <cfvo type="percent" val="67"/>
      </iconSet>
    </cfRule>
  </conditionalFormatting>
  <conditionalFormatting sqref="L85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L85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L85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L80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L80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L80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L111:L115 L12:L26 L28:L33 L58:L102 L35:L52 L117:L123 L125:L133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L12:L26">
    <cfRule type="iconSet" priority="128">
      <iconSet iconSet="3Symbols2">
        <cfvo type="percent" val="0"/>
        <cfvo type="percent" val="33"/>
        <cfvo type="percent" val="67"/>
      </iconSet>
    </cfRule>
  </conditionalFormatting>
  <conditionalFormatting sqref="L12:L26">
    <cfRule type="iconSet" priority="135">
      <iconSet iconSet="3Symbols2">
        <cfvo type="percent" val="0"/>
        <cfvo type="percent" val="33"/>
        <cfvo type="percent" val="67"/>
      </iconSet>
    </cfRule>
  </conditionalFormatting>
  <conditionalFormatting sqref="L79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L81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L81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L81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L22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L22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L2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L15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L125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L125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L125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L1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L17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L17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L27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L27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L2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L103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L109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L107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L106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L11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L10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L57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L56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L55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L54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L53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L3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L10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L104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L11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L124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L12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12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L124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585F-1A44-4052-B72F-1112F0B01573}">
  <dimension ref="A1:Z36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O4" sqref="O4"/>
    </sheetView>
  </sheetViews>
  <sheetFormatPr defaultRowHeight="15" x14ac:dyDescent="0.25"/>
  <cols>
    <col min="2" max="2" width="3" bestFit="1" customWidth="1"/>
    <col min="3" max="3" width="18.28515625" style="2" bestFit="1" customWidth="1"/>
    <col min="4" max="11" width="10" customWidth="1"/>
    <col min="13" max="13" width="64.5703125" bestFit="1" customWidth="1"/>
    <col min="14" max="14" width="13.5703125" bestFit="1" customWidth="1"/>
    <col min="15" max="16" width="13.5703125" customWidth="1"/>
    <col min="17" max="17" width="13.7109375" customWidth="1"/>
    <col min="18" max="18" width="14.5703125" bestFit="1" customWidth="1"/>
    <col min="19" max="20" width="16.85546875" customWidth="1"/>
    <col min="21" max="21" width="79.140625" customWidth="1"/>
    <col min="22" max="24" width="13.28515625" customWidth="1"/>
    <col min="25" max="25" width="19.140625" bestFit="1" customWidth="1"/>
    <col min="26" max="26" width="138" bestFit="1" customWidth="1"/>
  </cols>
  <sheetData>
    <row r="1" spans="1:26" x14ac:dyDescent="0.25">
      <c r="D1" t="s">
        <v>462</v>
      </c>
      <c r="E1" t="s">
        <v>462</v>
      </c>
      <c r="F1" t="s">
        <v>462</v>
      </c>
      <c r="G1" t="s">
        <v>462</v>
      </c>
      <c r="I1" t="s">
        <v>463</v>
      </c>
    </row>
    <row r="2" spans="1:26" x14ac:dyDescent="0.25">
      <c r="I2" s="1" t="s">
        <v>71</v>
      </c>
      <c r="J2" s="1" t="s">
        <v>70</v>
      </c>
      <c r="K2" s="1" t="s">
        <v>83</v>
      </c>
      <c r="M2" t="s">
        <v>459</v>
      </c>
      <c r="Q2" t="s">
        <v>458</v>
      </c>
      <c r="S2" t="s">
        <v>461</v>
      </c>
      <c r="V2" t="s">
        <v>484</v>
      </c>
      <c r="W2" t="s">
        <v>485</v>
      </c>
      <c r="X2" t="s">
        <v>486</v>
      </c>
    </row>
    <row r="3" spans="1:26" x14ac:dyDescent="0.25">
      <c r="I3" t="s">
        <v>453</v>
      </c>
      <c r="J3" t="s">
        <v>454</v>
      </c>
      <c r="K3" t="s">
        <v>455</v>
      </c>
      <c r="M3" t="s">
        <v>456</v>
      </c>
      <c r="N3" t="s">
        <v>460</v>
      </c>
      <c r="O3" t="s">
        <v>570</v>
      </c>
      <c r="Q3" t="s">
        <v>483</v>
      </c>
      <c r="R3" t="s">
        <v>15</v>
      </c>
      <c r="S3" t="s">
        <v>457</v>
      </c>
      <c r="V3" s="1" t="s">
        <v>236</v>
      </c>
      <c r="W3" s="1" t="s">
        <v>482</v>
      </c>
      <c r="X3" s="1" t="s">
        <v>472</v>
      </c>
    </row>
    <row r="4" spans="1:26" s="1" customFormat="1" x14ac:dyDescent="0.25">
      <c r="B4" s="1" t="s">
        <v>84</v>
      </c>
      <c r="C4" s="1" t="s">
        <v>452</v>
      </c>
      <c r="D4" s="1" t="s">
        <v>101</v>
      </c>
      <c r="E4" s="1" t="s">
        <v>102</v>
      </c>
      <c r="F4" s="1" t="s">
        <v>103</v>
      </c>
      <c r="G4" s="1" t="s">
        <v>99</v>
      </c>
      <c r="H4" s="1" t="s">
        <v>100</v>
      </c>
      <c r="I4" t="s">
        <v>453</v>
      </c>
      <c r="J4" s="1" t="s">
        <v>70</v>
      </c>
      <c r="K4" t="s">
        <v>455</v>
      </c>
      <c r="L4" s="1" t="s">
        <v>451</v>
      </c>
      <c r="M4" s="1" t="s">
        <v>448</v>
      </c>
      <c r="N4" s="1" t="s">
        <v>464</v>
      </c>
      <c r="O4" s="1" t="s">
        <v>568</v>
      </c>
      <c r="P4" s="1" t="s">
        <v>569</v>
      </c>
      <c r="Q4" s="1" t="s">
        <v>465</v>
      </c>
      <c r="R4" s="1" t="s">
        <v>466</v>
      </c>
      <c r="S4" s="1" t="s">
        <v>467</v>
      </c>
      <c r="T4" s="1" t="s">
        <v>470</v>
      </c>
      <c r="U4" s="1" t="s">
        <v>449</v>
      </c>
      <c r="V4" s="1" t="s">
        <v>468</v>
      </c>
      <c r="W4" s="1" t="s">
        <v>565</v>
      </c>
      <c r="X4" s="1" t="s">
        <v>469</v>
      </c>
      <c r="Y4" s="1" t="s">
        <v>450</v>
      </c>
      <c r="Z4" s="1" t="s">
        <v>471</v>
      </c>
    </row>
    <row r="5" spans="1:26" x14ac:dyDescent="0.25">
      <c r="A5" t="s">
        <v>101</v>
      </c>
      <c r="B5">
        <v>1</v>
      </c>
      <c r="C5" s="2" t="s">
        <v>479</v>
      </c>
      <c r="D5" t="s">
        <v>101</v>
      </c>
      <c r="E5" t="s">
        <v>102</v>
      </c>
      <c r="F5" t="s">
        <v>103</v>
      </c>
      <c r="G5" t="s">
        <v>99</v>
      </c>
      <c r="H5" t="s">
        <v>100</v>
      </c>
      <c r="I5" t="s">
        <v>453</v>
      </c>
      <c r="J5" t="s">
        <v>70</v>
      </c>
      <c r="K5" t="s">
        <v>455</v>
      </c>
      <c r="L5" t="str">
        <f>IF(ISBLANK(D5),IF(ISBLANK(E5),IF(ISBLANK(F5),IF(ISBLANK(G5),IF(ISBLANK(H5),IF(ISBLANK(I5),IF(ISBLANK(J5),IF(ISBLANK(K5),"",K5),J5),I5),H5),G5),F5),E5),D5)</f>
        <v>Plan</v>
      </c>
      <c r="M5" t="str">
        <f t="shared" ref="M5:M34" si="0">_xlfn.TEXTJOIN(" ",TRUE,N5,LOWER(_xlfn.CONCAT("(",_xlfn.TEXTJOIN(" ",TRUE,Q5,D5:K5),") ",IF(ISBLANK(V5),IF(ISBLANK(W5),IF(ISBLANK(X5),"",X$3),W$3),V$3))))</f>
        <v>1 Local (%e2%8c%82 plan code build test release deploy operate monitor) project</v>
      </c>
      <c r="N5" t="str">
        <f>_xlfn.TEXTJOIN(" ",TRUE,$B5:$C5)</f>
        <v>1 Local</v>
      </c>
      <c r="O5" t="str">
        <f>LOWER(SUBSTITUTE($C5," ",""))</f>
        <v>local</v>
      </c>
      <c r="Q5" t="str">
        <f>Q$3</f>
        <v>%E2%8C%82</v>
      </c>
      <c r="R5" t="str">
        <f t="shared" ref="R5:R34" si="1">_xlfn.CONCAT(IF(ISBLANK(D5),".",LOWER(LEFT(D5,1))),IF(ISBLANK(E5),".",LOWER(LEFT(E5,1))),IF(ISBLANK(F5),".",LOWER(LEFT(F5,1))),IF(ISBLANK(G5),".",LOWER(LEFT(G5,1)))," ",IF(ISBLANK(H5),".",LOWER(LEFT(H5,1))),IF(ISBLANK(I5),".",LOWER(LEFT(I5,1))),IF(ISBLANK(J5),".",LOWER(LEFT(J5,1))),IF(ISBLANK(K5),".",LOWER(LEFT(K5,1)))," ",IF(ISBLANK(V5),IF(ISBLANK(W5),IF(ISBLANK(X5),"",X$3),W$3),V$3))</f>
        <v>pcbt rdom project</v>
      </c>
      <c r="S5" t="str">
        <f t="shared" ref="S5:S10" si="2">_xlfn.CONCAT("https://img.shields.io/badge/",SUBSTITUTE(N5,"-","--"),"-",_xlfn.TEXTJOIN(" ",TRUE,Q5,R5),"-",IF(ISBLANK(V5),IF(ISBLANK(W5),IF(ISBLANK(X5),"",X$2),W$2),V$2),".svg?logo=",O5,"&amp;logoColor=",P5)</f>
        <v>https://img.shields.io/badge/1 Local-%E2%8C%82 pcbt rdom project-1080C0.svg?logo=local&amp;logoColor=</v>
      </c>
      <c r="U5" t="str">
        <f>IF(ISBLANK(T5),IF(ISBLANK(S5),"",S5),T5)</f>
        <v>https://img.shields.io/badge/1 Local-%E2%8C%82 pcbt rdom project-1080C0.svg?logo=local&amp;logoColor=</v>
      </c>
      <c r="V5" s="9" t="s">
        <v>557</v>
      </c>
      <c r="W5" s="9" t="s">
        <v>556</v>
      </c>
      <c r="X5" s="9" t="s">
        <v>556</v>
      </c>
      <c r="Y5" t="str">
        <f>IF(ISBLANK(V5),IF(ISBLANK(W5),IF(ISBLANK(X5),"",X5),W5),V5)</f>
        <v>http://cvgenerator.ml/</v>
      </c>
      <c r="Z5" t="str">
        <f>_xlfn.CONCAT("    { ""Text"": """,M5,""", ""Image"": """,U5,""", ""Link"": """,Y5,""" }",IF(ISBLANK(Z7),"",","))</f>
        <v xml:space="preserve">    { "Text": "1 Local (%e2%8c%82 plan code build test release deploy operate monitor) project", "Image": "https://img.shields.io/badge/1 Local-%E2%8C%82 pcbt rdom project-1080C0.svg?logo=local&amp;logoColor=", "Link": "http://cvgenerator.ml/" },</v>
      </c>
    </row>
    <row r="6" spans="1:26" x14ac:dyDescent="0.25">
      <c r="B6">
        <f t="shared" ref="B6:B34" si="3">B5+1</f>
        <v>2</v>
      </c>
      <c r="C6" s="2" t="s">
        <v>493</v>
      </c>
      <c r="D6" t="s">
        <v>101</v>
      </c>
      <c r="K6" t="s">
        <v>455</v>
      </c>
      <c r="L6" t="str">
        <f t="shared" ref="L6" si="4">IF(ISBLANK(D6),IF(ISBLANK(E6),IF(ISBLANK(F6),IF(ISBLANK(G6),IF(ISBLANK(H6),IF(ISBLANK(I6),IF(ISBLANK(J6),IF(ISBLANK(K6),"",K6),J6),I6),H6),G6),F6),E6),D6)</f>
        <v>Plan</v>
      </c>
      <c r="M6" t="str">
        <f t="shared" si="0"/>
        <v>2 Dropbox (plan monitor) project</v>
      </c>
      <c r="N6" t="str">
        <f>_xlfn.TEXTJOIN(" ",TRUE,$B6:$C6)</f>
        <v>2 Dropbox</v>
      </c>
      <c r="O6" t="str">
        <f t="shared" ref="O6:O33" si="5">LOWER(SUBSTITUTE($C6," ",""))</f>
        <v>dropbox</v>
      </c>
      <c r="R6" t="str">
        <f t="shared" si="1"/>
        <v>p... ...m project</v>
      </c>
      <c r="S6" t="str">
        <f t="shared" si="2"/>
        <v>https://img.shields.io/badge/2 Dropbox-p... ...m project-1080C0.svg?logo=dropbox&amp;logoColor=</v>
      </c>
      <c r="U6" t="str">
        <f t="shared" ref="U6" si="6">IF(ISBLANK(T6),IF(ISBLANK(S6),"",S6),T6)</f>
        <v>https://img.shields.io/badge/2 Dropbox-p... ...m project-1080C0.svg?logo=dropbox&amp;logoColor=</v>
      </c>
      <c r="V6" s="9" t="s">
        <v>494</v>
      </c>
      <c r="W6" s="9" t="s">
        <v>495</v>
      </c>
      <c r="X6" s="9" t="s">
        <v>496</v>
      </c>
      <c r="Y6" t="str">
        <f t="shared" ref="Y6" si="7">IF(ISBLANK(V6),IF(ISBLANK(W6),IF(ISBLANK(X6),"",X6),W6),V6)</f>
        <v>https://www.dropbox.com/home/Career/CVs/CV%20Generator</v>
      </c>
      <c r="Z6" t="str">
        <f>_xlfn.CONCAT("    { ""Text"": """,M6,""", ""Image"": """,U6,""", ""Link"": """,Y6,""" }",IF(ISBLANK(Z9),"",","))</f>
        <v xml:space="preserve">    { "Text": "2 Dropbox (plan monitor) project", "Image": "https://img.shields.io/badge/2 Dropbox-p... ...m project-1080C0.svg?logo=dropbox&amp;logoColor=", "Link": "https://www.dropbox.com/home/Career/CVs/CV%20Generator" },</v>
      </c>
    </row>
    <row r="7" spans="1:26" x14ac:dyDescent="0.25">
      <c r="B7">
        <f t="shared" si="3"/>
        <v>3</v>
      </c>
      <c r="C7" s="2" t="s">
        <v>473</v>
      </c>
      <c r="D7" t="s">
        <v>101</v>
      </c>
      <c r="H7" t="s">
        <v>100</v>
      </c>
      <c r="L7" t="str">
        <f t="shared" ref="L7:L34" si="8">IF(ISBLANK(D7),IF(ISBLANK(E7),IF(ISBLANK(F7),IF(ISBLANK(G7),IF(ISBLANK(H7),IF(ISBLANK(I7),IF(ISBLANK(J7),IF(ISBLANK(K7),"",K7),J7),I7),H7),G7),F7),E7),D7)</f>
        <v>Plan</v>
      </c>
      <c r="M7" t="str">
        <f t="shared" si="0"/>
        <v>3 Data lake (plan release) project</v>
      </c>
      <c r="N7" t="str">
        <f t="shared" ref="N7:N34" si="9">_xlfn.TEXTJOIN(" ",TRUE,$B7:$C7)</f>
        <v>3 Data lake</v>
      </c>
      <c r="O7" t="s">
        <v>580</v>
      </c>
      <c r="R7" t="str">
        <f t="shared" si="1"/>
        <v>p... r... project</v>
      </c>
      <c r="S7" t="str">
        <f t="shared" si="2"/>
        <v>https://img.shields.io/badge/3 Data lake-p... r... project-1080C0.svg?logo=amazon&amp;logoColor=</v>
      </c>
      <c r="U7" t="str">
        <f t="shared" ref="U7:U34" si="10">IF(ISBLANK(T7),IF(ISBLANK(S7),"",S7),T7)</f>
        <v>https://img.shields.io/badge/3 Data lake-p... r... project-1080C0.svg?logo=amazon&amp;logoColor=</v>
      </c>
      <c r="V7" s="9" t="s">
        <v>488</v>
      </c>
      <c r="W7" s="9" t="s">
        <v>487</v>
      </c>
      <c r="X7" s="9" t="s">
        <v>489</v>
      </c>
      <c r="Y7" t="str">
        <f t="shared" ref="Y7:Y34" si="11">IF(ISBLANK(V7),IF(ISBLANK(W7),IF(ISBLANK(X7),"",X7),W7),V7)</f>
        <v>https://s3.console.aws.amazon.com/s3/buckets/cv-generator-life-log/deploy/public/?region=eu-west-1&amp;tab=overview</v>
      </c>
      <c r="Z7" t="str">
        <f t="shared" ref="Z7:Z34" si="12">_xlfn.CONCAT("    { ""Text"": """,M7,""", ""Image"": """,U7,""", ""Link"": """,Y7,""" }",IF(ISBLANK(Z8),"",","))</f>
        <v xml:space="preserve">    { "Text": "3 Data lake (plan release) project", "Image": "https://img.shields.io/badge/3 Data lake-p... r... project-1080C0.svg?logo=amazon&amp;logoColor=", "Link": "https://s3.console.aws.amazon.com/s3/buckets/cv-generator-life-log/deploy/public/?region=eu-west-1&amp;tab=overview" },</v>
      </c>
    </row>
    <row r="8" spans="1:26" x14ac:dyDescent="0.25">
      <c r="A8" t="s">
        <v>102</v>
      </c>
      <c r="B8">
        <f t="shared" si="3"/>
        <v>4</v>
      </c>
      <c r="C8" s="2" t="s">
        <v>420</v>
      </c>
      <c r="D8" t="s">
        <v>101</v>
      </c>
      <c r="E8" t="s">
        <v>102</v>
      </c>
      <c r="G8" t="s">
        <v>99</v>
      </c>
      <c r="H8" t="s">
        <v>100</v>
      </c>
      <c r="I8" t="s">
        <v>453</v>
      </c>
      <c r="J8" t="s">
        <v>70</v>
      </c>
      <c r="K8" t="s">
        <v>455</v>
      </c>
      <c r="L8" t="str">
        <f>IF(ISBLANK(D8),IF(ISBLANK(E8),IF(ISBLANK(F8),IF(ISBLANK(G8),IF(ISBLANK(H8),IF(ISBLANK(I8),IF(ISBLANK(J8),IF(ISBLANK(K8),"",K8),J8),I8),H8),G8),F8),E8),D8)</f>
        <v>Plan</v>
      </c>
      <c r="M8" t="str">
        <f t="shared" si="0"/>
        <v>4 GitHub (plan code test release deploy operate monitor) project</v>
      </c>
      <c r="N8" t="str">
        <f>_xlfn.TEXTJOIN(" ",TRUE,$B8:$C8)</f>
        <v>4 GitHub</v>
      </c>
      <c r="O8" t="str">
        <f t="shared" si="5"/>
        <v>github</v>
      </c>
      <c r="R8" t="str">
        <f t="shared" si="1"/>
        <v>pc.t rdom project</v>
      </c>
      <c r="S8" t="str">
        <f t="shared" si="2"/>
        <v>https://img.shields.io/badge/4 GitHub-pc.t rdom project-1080C0.svg?logo=github&amp;logoColor=</v>
      </c>
      <c r="U8" t="str">
        <f>IF(ISBLANK(T8),IF(ISBLANK(S8),"",S8),T8)</f>
        <v>https://img.shields.io/badge/4 GitHub-pc.t rdom project-1080C0.svg?logo=github&amp;logoColor=</v>
      </c>
      <c r="V8" s="9" t="s">
        <v>499</v>
      </c>
      <c r="W8" s="9" t="s">
        <v>497</v>
      </c>
      <c r="X8" s="9" t="s">
        <v>498</v>
      </c>
      <c r="Y8" t="str">
        <f>IF(ISBLANK(V8),IF(ISBLANK(W8),IF(ISBLANK(X8),"",X8),W8),V8)</f>
        <v>https://github.com/Yrkki/cv-generator-fe</v>
      </c>
      <c r="Z8" t="str">
        <f t="shared" si="12"/>
        <v xml:space="preserve">    { "Text": "4 GitHub (plan code test release deploy operate monitor) project", "Image": "https://img.shields.io/badge/4 GitHub-pc.t rdom project-1080C0.svg?logo=github&amp;logoColor=", "Link": "https://github.com/Yrkki/cv-generator-fe" },</v>
      </c>
    </row>
    <row r="9" spans="1:26" x14ac:dyDescent="0.25">
      <c r="B9">
        <f t="shared" si="3"/>
        <v>5</v>
      </c>
      <c r="C9" s="2" t="s">
        <v>474</v>
      </c>
      <c r="E9" t="s">
        <v>102</v>
      </c>
      <c r="L9" t="str">
        <f t="shared" si="8"/>
        <v>Code</v>
      </c>
      <c r="M9" t="str">
        <f t="shared" si="0"/>
        <v>5 Plotly (code) site</v>
      </c>
      <c r="N9" t="str">
        <f t="shared" si="9"/>
        <v>5 Plotly</v>
      </c>
      <c r="O9" t="s">
        <v>571</v>
      </c>
      <c r="R9" t="str">
        <f t="shared" si="1"/>
        <v>.c.. .... site</v>
      </c>
      <c r="S9" t="str">
        <f t="shared" si="2"/>
        <v>https://img.shields.io/badge/5 Plotly-.c.. .... site-a5daf8.svg?logo=json&amp;logoColor=</v>
      </c>
      <c r="U9" t="str">
        <f t="shared" si="10"/>
        <v>https://img.shields.io/badge/5 Plotly-.c.. .... site-a5daf8.svg?logo=json&amp;logoColor=</v>
      </c>
      <c r="X9" s="9" t="s">
        <v>554</v>
      </c>
      <c r="Y9" t="str">
        <f t="shared" si="11"/>
        <v>https://plotly.com/</v>
      </c>
      <c r="Z9" t="str">
        <f t="shared" si="12"/>
        <v xml:space="preserve">    { "Text": "5 Plotly (code) site", "Image": "https://img.shields.io/badge/5 Plotly-.c.. .... site-a5daf8.svg?logo=json&amp;logoColor=", "Link": "https://plotly.com/" },</v>
      </c>
    </row>
    <row r="10" spans="1:26" x14ac:dyDescent="0.25">
      <c r="B10">
        <f t="shared" si="3"/>
        <v>6</v>
      </c>
      <c r="C10" s="2" t="s">
        <v>475</v>
      </c>
      <c r="E10" t="s">
        <v>102</v>
      </c>
      <c r="L10" t="str">
        <f t="shared" ref="L10" si="13">IF(ISBLANK(D10),IF(ISBLANK(E10),IF(ISBLANK(F10),IF(ISBLANK(G10),IF(ISBLANK(H10),IF(ISBLANK(I10),IF(ISBLANK(J10),IF(ISBLANK(K10),"",K10),J10),I10),H10),G10),F10),E10),D10)</f>
        <v>Code</v>
      </c>
      <c r="M10" t="str">
        <f t="shared" si="0"/>
        <v>6 Chart.js (code) site</v>
      </c>
      <c r="N10" t="str">
        <f t="shared" si="9"/>
        <v>6 Chart.js</v>
      </c>
      <c r="O10" t="s">
        <v>572</v>
      </c>
      <c r="R10" t="str">
        <f t="shared" si="1"/>
        <v>.c.. .... site</v>
      </c>
      <c r="S10" t="str">
        <f t="shared" si="2"/>
        <v>https://img.shields.io/badge/6 Chart.js-.c.. .... site-a5daf8.svg?logo=powerbi&amp;logoColor=</v>
      </c>
      <c r="U10" t="str">
        <f t="shared" ref="U10" si="14">IF(ISBLANK(T10),IF(ISBLANK(S10),"",S10),T10)</f>
        <v>https://img.shields.io/badge/6 Chart.js-.c.. .... site-a5daf8.svg?logo=powerbi&amp;logoColor=</v>
      </c>
      <c r="X10" s="9" t="s">
        <v>555</v>
      </c>
      <c r="Y10" t="str">
        <f t="shared" ref="Y10" si="15">IF(ISBLANK(V10),IF(ISBLANK(W10),IF(ISBLANK(X10),"",X10),W10),V10)</f>
        <v>https://www.chartjs.org/</v>
      </c>
      <c r="Z10" t="str">
        <f t="shared" si="12"/>
        <v xml:space="preserve">    { "Text": "6 Chart.js (code) site", "Image": "https://img.shields.io/badge/6 Chart.js-.c.. .... site-a5daf8.svg?logo=powerbi&amp;logoColor=", "Link": "https://www.chartjs.org/" },</v>
      </c>
    </row>
    <row r="11" spans="1:26" x14ac:dyDescent="0.25">
      <c r="B11">
        <f t="shared" si="3"/>
        <v>7</v>
      </c>
      <c r="C11" s="2" t="s">
        <v>481</v>
      </c>
      <c r="E11" t="s">
        <v>102</v>
      </c>
      <c r="L11" t="str">
        <f t="shared" si="8"/>
        <v>Code</v>
      </c>
      <c r="M11" t="str">
        <f t="shared" si="0"/>
        <v>7 David-dm (code) project</v>
      </c>
      <c r="N11" t="str">
        <f t="shared" si="9"/>
        <v>7 David-dm</v>
      </c>
      <c r="O11" t="s">
        <v>573</v>
      </c>
      <c r="R11" t="str">
        <f t="shared" si="1"/>
        <v>.c.. .... project</v>
      </c>
      <c r="S11" t="str">
        <f>_xlfn.CONCAT("https://img.shields.io/badge/",SUBSTITUTE(N11,"-","--"),"-",_xlfn.TEXTJOIN(" ",TRUE,Q11,R11),"-",IF(ISBLANK(V11),IF(ISBLANK(W11),IF(ISBLANK(X11),"",X$2),W$2),V$2),".svg?logo=",O11,"&amp;logoColor=",P11)</f>
        <v>https://img.shields.io/badge/7 David--dm-.c.. .... project-1080C0.svg?logo=dependabot&amp;logoColor=</v>
      </c>
      <c r="U11" t="str">
        <f t="shared" si="10"/>
        <v>https://img.shields.io/badge/7 David--dm-.c.. .... project-1080C0.svg?logo=dependabot&amp;logoColor=</v>
      </c>
      <c r="V11" s="9" t="s">
        <v>552</v>
      </c>
      <c r="X11" s="9" t="s">
        <v>553</v>
      </c>
      <c r="Y11" t="str">
        <f t="shared" si="11"/>
        <v>https://david-dm.org/Yrkki/cv-generator-fe</v>
      </c>
      <c r="Z11" t="str">
        <f t="shared" si="12"/>
        <v xml:space="preserve">    { "Text": "7 David-dm (code) project", "Image": "https://img.shields.io/badge/7 David--dm-.c.. .... project-1080C0.svg?logo=dependabot&amp;logoColor=", "Link": "https://david-dm.org/Yrkki/cv-generator-fe" },</v>
      </c>
    </row>
    <row r="12" spans="1:26" x14ac:dyDescent="0.25">
      <c r="A12" t="s">
        <v>103</v>
      </c>
      <c r="B12">
        <f t="shared" si="3"/>
        <v>8</v>
      </c>
      <c r="C12" s="2" t="s">
        <v>480</v>
      </c>
      <c r="F12" t="s">
        <v>103</v>
      </c>
      <c r="G12" t="s">
        <v>99</v>
      </c>
      <c r="I12" t="s">
        <v>453</v>
      </c>
      <c r="K12" t="s">
        <v>455</v>
      </c>
      <c r="L12" t="str">
        <f t="shared" si="8"/>
        <v>Build</v>
      </c>
      <c r="M12" t="str">
        <f t="shared" si="0"/>
        <v>8 Travis CI (build test deploy monitor) project</v>
      </c>
      <c r="N12" t="str">
        <f t="shared" si="9"/>
        <v>8 Travis CI</v>
      </c>
      <c r="O12" t="str">
        <f t="shared" si="5"/>
        <v>travisci</v>
      </c>
      <c r="R12" t="str">
        <f t="shared" si="1"/>
        <v>..bt .d.m project</v>
      </c>
      <c r="S12" t="str">
        <f t="shared" ref="S12:S34" si="16">_xlfn.CONCAT("https://img.shields.io/badge/",SUBSTITUTE(N12,"-","--"),"-",_xlfn.TEXTJOIN(" ",TRUE,Q12,R12),"-",IF(ISBLANK(V12),IF(ISBLANK(W12),IF(ISBLANK(X12),"",X$2),W$2),V$2),".svg?logo=",O12,"&amp;logoColor=",P12)</f>
        <v>https://img.shields.io/badge/8 Travis CI-..bt .d.m project-1080C0.svg?logo=travisci&amp;logoColor=</v>
      </c>
      <c r="U12" t="str">
        <f t="shared" si="10"/>
        <v>https://img.shields.io/badge/8 Travis CI-..bt .d.m project-1080C0.svg?logo=travisci&amp;logoColor=</v>
      </c>
      <c r="V12" s="9" t="s">
        <v>505</v>
      </c>
      <c r="W12" s="9" t="s">
        <v>503</v>
      </c>
      <c r="X12" s="9" t="s">
        <v>504</v>
      </c>
      <c r="Y12" t="str">
        <f t="shared" si="11"/>
        <v>https://travis-ci.org/github/Yrkki/cv-generator-fe</v>
      </c>
      <c r="Z12" t="str">
        <f t="shared" si="12"/>
        <v xml:space="preserve">    { "Text": "8 Travis CI (build test deploy monitor) project", "Image": "https://img.shields.io/badge/8 Travis CI-..bt .d.m project-1080C0.svg?logo=travisci&amp;logoColor=", "Link": "https://travis-ci.org/github/Yrkki/cv-generator-fe" },</v>
      </c>
    </row>
    <row r="13" spans="1:26" x14ac:dyDescent="0.25">
      <c r="B13">
        <f t="shared" si="3"/>
        <v>9</v>
      </c>
      <c r="C13" s="2" t="s">
        <v>414</v>
      </c>
      <c r="F13" t="s">
        <v>103</v>
      </c>
      <c r="G13" t="s">
        <v>99</v>
      </c>
      <c r="H13" t="s">
        <v>100</v>
      </c>
      <c r="I13" t="s">
        <v>453</v>
      </c>
      <c r="K13" t="s">
        <v>455</v>
      </c>
      <c r="L13" t="str">
        <f t="shared" si="8"/>
        <v>Build</v>
      </c>
      <c r="M13" t="str">
        <f t="shared" si="0"/>
        <v>9 Appveyor (build test release deploy monitor) project</v>
      </c>
      <c r="N13" t="str">
        <f t="shared" si="9"/>
        <v>9 Appveyor</v>
      </c>
      <c r="O13" t="str">
        <f t="shared" si="5"/>
        <v>appveyor</v>
      </c>
      <c r="R13" t="str">
        <f t="shared" si="1"/>
        <v>..bt rd.m project</v>
      </c>
      <c r="S13" t="str">
        <f t="shared" si="16"/>
        <v>https://img.shields.io/badge/9 Appveyor-..bt rd.m project-1080C0.svg?logo=appveyor&amp;logoColor=</v>
      </c>
      <c r="U13" t="str">
        <f t="shared" si="10"/>
        <v>https://img.shields.io/badge/9 Appveyor-..bt rd.m project-1080C0.svg?logo=appveyor&amp;logoColor=</v>
      </c>
      <c r="V13" s="9" t="s">
        <v>549</v>
      </c>
      <c r="W13" s="9" t="s">
        <v>550</v>
      </c>
      <c r="X13" s="9" t="s">
        <v>551</v>
      </c>
      <c r="Y13" t="str">
        <f t="shared" si="11"/>
        <v>https://ci.appveyor.com/project/Yrkki/cv-generator-fe</v>
      </c>
      <c r="Z13" t="str">
        <f t="shared" si="12"/>
        <v xml:space="preserve">    { "Text": "9 Appveyor (build test release deploy monitor) project", "Image": "https://img.shields.io/badge/9 Appveyor-..bt rd.m project-1080C0.svg?logo=appveyor&amp;logoColor=", "Link": "https://ci.appveyor.com/project/Yrkki/cv-generator-fe" },</v>
      </c>
    </row>
    <row r="14" spans="1:26" x14ac:dyDescent="0.25">
      <c r="B14">
        <f t="shared" si="3"/>
        <v>10</v>
      </c>
      <c r="C14" s="2" t="s">
        <v>537</v>
      </c>
      <c r="F14" t="s">
        <v>103</v>
      </c>
      <c r="G14" t="s">
        <v>99</v>
      </c>
      <c r="H14" t="s">
        <v>100</v>
      </c>
      <c r="I14" t="s">
        <v>453</v>
      </c>
      <c r="K14" t="s">
        <v>455</v>
      </c>
      <c r="L14" t="str">
        <f t="shared" si="8"/>
        <v>Build</v>
      </c>
      <c r="M14" t="str">
        <f t="shared" si="0"/>
        <v>10 CircleCI (build test release deploy monitor) project</v>
      </c>
      <c r="N14" t="str">
        <f t="shared" si="9"/>
        <v>10 CircleCI</v>
      </c>
      <c r="O14" t="str">
        <f t="shared" si="5"/>
        <v>circleci</v>
      </c>
      <c r="R14" t="str">
        <f t="shared" si="1"/>
        <v>..bt rd.m project</v>
      </c>
      <c r="S14" t="str">
        <f t="shared" si="16"/>
        <v>https://img.shields.io/badge/10 CircleCI-..bt rd.m project-1080C0.svg?logo=circleci&amp;logoColor=</v>
      </c>
      <c r="U14" t="str">
        <f t="shared" si="10"/>
        <v>https://img.shields.io/badge/10 CircleCI-..bt rd.m project-1080C0.svg?logo=circleci&amp;logoColor=</v>
      </c>
      <c r="V14" s="9" t="s">
        <v>538</v>
      </c>
      <c r="W14" s="9" t="s">
        <v>539</v>
      </c>
      <c r="X14" s="9" t="s">
        <v>536</v>
      </c>
      <c r="Y14" t="str">
        <f t="shared" si="11"/>
        <v>https://app.circleci.com/pipelines/github/Yrkki/cv-generator-fe</v>
      </c>
      <c r="Z14" t="str">
        <f t="shared" si="12"/>
        <v xml:space="preserve">    { "Text": "10 CircleCI (build test release deploy monitor) project", "Image": "https://img.shields.io/badge/10 CircleCI-..bt rd.m project-1080C0.svg?logo=circleci&amp;logoColor=", "Link": "https://app.circleci.com/pipelines/github/Yrkki/cv-generator-fe" },</v>
      </c>
    </row>
    <row r="15" spans="1:26" x14ac:dyDescent="0.25">
      <c r="A15" t="s">
        <v>99</v>
      </c>
      <c r="B15">
        <f t="shared" si="3"/>
        <v>11</v>
      </c>
      <c r="C15" s="2" t="s">
        <v>419</v>
      </c>
      <c r="G15" t="s">
        <v>99</v>
      </c>
      <c r="L15" t="str">
        <f t="shared" si="8"/>
        <v>Test</v>
      </c>
      <c r="M15" t="str">
        <f t="shared" si="0"/>
        <v>11 Snyk (test) project</v>
      </c>
      <c r="N15" t="str">
        <f t="shared" si="9"/>
        <v>11 Snyk</v>
      </c>
      <c r="O15" t="str">
        <f t="shared" si="5"/>
        <v>snyk</v>
      </c>
      <c r="R15" t="str">
        <f t="shared" si="1"/>
        <v>...t .... project</v>
      </c>
      <c r="S15" t="str">
        <f t="shared" si="16"/>
        <v>https://img.shields.io/badge/11 Snyk-...t .... project-1080C0.svg?logo=snyk&amp;logoColor=</v>
      </c>
      <c r="U15" t="str">
        <f t="shared" si="10"/>
        <v>https://img.shields.io/badge/11 Snyk-...t .... project-1080C0.svg?logo=snyk&amp;logoColor=</v>
      </c>
      <c r="V15" s="9" t="s">
        <v>490</v>
      </c>
      <c r="W15" s="9" t="s">
        <v>491</v>
      </c>
      <c r="X15" s="9" t="s">
        <v>492</v>
      </c>
      <c r="Y15" t="str">
        <f t="shared" si="11"/>
        <v>https://app.snyk.io/org/yrkki/project/fa16a2a4-b6e4-4261-9c6e-b02397763950</v>
      </c>
      <c r="Z15" t="str">
        <f t="shared" si="12"/>
        <v xml:space="preserve">    { "Text": "11 Snyk (test) project", "Image": "https://img.shields.io/badge/11 Snyk-...t .... project-1080C0.svg?logo=snyk&amp;logoColor=", "Link": "https://app.snyk.io/org/yrkki/project/fa16a2a4-b6e4-4261-9c6e-b02397763950" },</v>
      </c>
    </row>
    <row r="16" spans="1:26" x14ac:dyDescent="0.25">
      <c r="B16">
        <f t="shared" si="3"/>
        <v>12</v>
      </c>
      <c r="C16" s="2" t="s">
        <v>416</v>
      </c>
      <c r="G16" t="s">
        <v>99</v>
      </c>
      <c r="L16" t="str">
        <f t="shared" si="8"/>
        <v>Test</v>
      </c>
      <c r="M16" t="str">
        <f t="shared" si="0"/>
        <v>12 Codecov (test) project</v>
      </c>
      <c r="N16" t="str">
        <f t="shared" si="9"/>
        <v>12 Codecov</v>
      </c>
      <c r="O16" t="str">
        <f t="shared" si="5"/>
        <v>codecov</v>
      </c>
      <c r="R16" t="str">
        <f t="shared" si="1"/>
        <v>...t .... project</v>
      </c>
      <c r="S16" t="str">
        <f t="shared" si="16"/>
        <v>https://img.shields.io/badge/12 Codecov-...t .... project-1080C0.svg?logo=codecov&amp;logoColor=</v>
      </c>
      <c r="U16" t="str">
        <f t="shared" si="10"/>
        <v>https://img.shields.io/badge/12 Codecov-...t .... project-1080C0.svg?logo=codecov&amp;logoColor=</v>
      </c>
      <c r="V16" s="9" t="s">
        <v>507</v>
      </c>
      <c r="W16" s="9" t="s">
        <v>508</v>
      </c>
      <c r="X16" s="9" t="s">
        <v>506</v>
      </c>
      <c r="Y16" t="str">
        <f t="shared" si="11"/>
        <v>https://codecov.io/gh/Yrkki/cv-generator-fe</v>
      </c>
      <c r="Z16" t="str">
        <f t="shared" si="12"/>
        <v xml:space="preserve">    { "Text": "12 Codecov (test) project", "Image": "https://img.shields.io/badge/12 Codecov-...t .... project-1080C0.svg?logo=codecov&amp;logoColor=", "Link": "https://codecov.io/gh/Yrkki/cv-generator-fe" },</v>
      </c>
    </row>
    <row r="17" spans="1:26" x14ac:dyDescent="0.25">
      <c r="B17">
        <f t="shared" si="3"/>
        <v>13</v>
      </c>
      <c r="C17" s="2" t="s">
        <v>417</v>
      </c>
      <c r="G17" t="s">
        <v>99</v>
      </c>
      <c r="L17" t="str">
        <f t="shared" si="8"/>
        <v>Test</v>
      </c>
      <c r="M17" t="str">
        <f t="shared" si="0"/>
        <v>13 Coveralls (test) project</v>
      </c>
      <c r="N17" t="str">
        <f t="shared" si="9"/>
        <v>13 Coveralls</v>
      </c>
      <c r="O17" t="str">
        <f t="shared" si="5"/>
        <v>coveralls</v>
      </c>
      <c r="R17" t="str">
        <f t="shared" si="1"/>
        <v>...t .... project</v>
      </c>
      <c r="S17" t="str">
        <f t="shared" si="16"/>
        <v>https://img.shields.io/badge/13 Coveralls-...t .... project-1080C0.svg?logo=coveralls&amp;logoColor=</v>
      </c>
      <c r="U17" t="str">
        <f t="shared" si="10"/>
        <v>https://img.shields.io/badge/13 Coveralls-...t .... project-1080C0.svg?logo=coveralls&amp;logoColor=</v>
      </c>
      <c r="V17" s="9" t="s">
        <v>510</v>
      </c>
      <c r="W17" s="9" t="s">
        <v>511</v>
      </c>
      <c r="X17" s="9" t="s">
        <v>509</v>
      </c>
      <c r="Y17" t="str">
        <f t="shared" si="11"/>
        <v>https://coveralls.io/github/Yrkki/cv-generator-fe</v>
      </c>
      <c r="Z17" t="str">
        <f t="shared" si="12"/>
        <v xml:space="preserve">    { "Text": "13 Coveralls (test) project", "Image": "https://img.shields.io/badge/13 Coveralls-...t .... project-1080C0.svg?logo=coveralls&amp;logoColor=", "Link": "https://coveralls.io/github/Yrkki/cv-generator-fe" },</v>
      </c>
    </row>
    <row r="18" spans="1:26" x14ac:dyDescent="0.25">
      <c r="B18">
        <f t="shared" si="3"/>
        <v>14</v>
      </c>
      <c r="C18" s="2" t="s">
        <v>540</v>
      </c>
      <c r="G18" t="s">
        <v>99</v>
      </c>
      <c r="L18" t="str">
        <f t="shared" si="8"/>
        <v>Test</v>
      </c>
      <c r="M18" t="str">
        <f t="shared" si="0"/>
        <v>14 Lighthouse CI (test) site</v>
      </c>
      <c r="N18" t="str">
        <f t="shared" si="9"/>
        <v>14 Lighthouse CI</v>
      </c>
      <c r="O18" t="s">
        <v>220</v>
      </c>
      <c r="R18" t="str">
        <f t="shared" si="1"/>
        <v>...t .... site</v>
      </c>
      <c r="S18" t="str">
        <f t="shared" si="16"/>
        <v>https://img.shields.io/badge/14 Lighthouse CI-...t .... site-a5daf8.svg?logo=lighthouse&amp;logoColor=</v>
      </c>
      <c r="U18" t="str">
        <f t="shared" si="10"/>
        <v>https://img.shields.io/badge/14 Lighthouse CI-...t .... site-a5daf8.svg?logo=lighthouse&amp;logoColor=</v>
      </c>
      <c r="X18" s="9" t="s">
        <v>541</v>
      </c>
      <c r="Y18" t="str">
        <f t="shared" si="11"/>
        <v>https://github.com/GoogleChrome/lighthouse-ci</v>
      </c>
      <c r="Z18" t="str">
        <f t="shared" si="12"/>
        <v xml:space="preserve">    { "Text": "14 Lighthouse CI (test) site", "Image": "https://img.shields.io/badge/14 Lighthouse CI-...t .... site-a5daf8.svg?logo=lighthouse&amp;logoColor=", "Link": "https://github.com/GoogleChrome/lighthouse-ci" },</v>
      </c>
    </row>
    <row r="19" spans="1:26" x14ac:dyDescent="0.25">
      <c r="B19">
        <f t="shared" si="3"/>
        <v>15</v>
      </c>
      <c r="C19" s="2" t="s">
        <v>430</v>
      </c>
      <c r="G19" t="s">
        <v>99</v>
      </c>
      <c r="L19" t="str">
        <f t="shared" si="8"/>
        <v>Test</v>
      </c>
      <c r="M19" t="str">
        <f t="shared" si="0"/>
        <v>15 Codacy (test) project</v>
      </c>
      <c r="N19" t="str">
        <f t="shared" si="9"/>
        <v>15 Codacy</v>
      </c>
      <c r="O19" t="str">
        <f t="shared" si="5"/>
        <v>codacy</v>
      </c>
      <c r="R19" t="str">
        <f t="shared" si="1"/>
        <v>...t .... project</v>
      </c>
      <c r="S19" t="str">
        <f t="shared" si="16"/>
        <v>https://img.shields.io/badge/15 Codacy-...t .... project-1080C0.svg?logo=codacy&amp;logoColor=</v>
      </c>
      <c r="U19" t="str">
        <f t="shared" si="10"/>
        <v>https://img.shields.io/badge/15 Codacy-...t .... project-1080C0.svg?logo=codacy&amp;logoColor=</v>
      </c>
      <c r="V19" s="9" t="s">
        <v>523</v>
      </c>
      <c r="W19" s="9" t="s">
        <v>524</v>
      </c>
      <c r="X19" s="9" t="s">
        <v>522</v>
      </c>
      <c r="Y19" t="str">
        <f t="shared" si="11"/>
        <v>https://app.codacy.com/manual/Yrkki/cv-generator-fe/dashboard?bid=18790902&amp;dashboardType=Days7</v>
      </c>
      <c r="Z19" t="str">
        <f t="shared" si="12"/>
        <v xml:space="preserve">    { "Text": "15 Codacy (test) project", "Image": "https://img.shields.io/badge/15 Codacy-...t .... project-1080C0.svg?logo=codacy&amp;logoColor=", "Link": "https://app.codacy.com/manual/Yrkki/cv-generator-fe/dashboard?bid=18790902&amp;dashboardType=Days7" },</v>
      </c>
    </row>
    <row r="20" spans="1:26" x14ac:dyDescent="0.25">
      <c r="A20" t="s">
        <v>100</v>
      </c>
      <c r="B20">
        <f t="shared" si="3"/>
        <v>16</v>
      </c>
      <c r="C20" s="2" t="s">
        <v>562</v>
      </c>
      <c r="H20" t="s">
        <v>100</v>
      </c>
      <c r="I20" t="s">
        <v>453</v>
      </c>
      <c r="L20" t="str">
        <f t="shared" si="8"/>
        <v>Release</v>
      </c>
      <c r="M20" t="str">
        <f t="shared" si="0"/>
        <v>16 Terraform (release deploy) account</v>
      </c>
      <c r="N20" t="str">
        <f t="shared" si="9"/>
        <v>16 Terraform</v>
      </c>
      <c r="O20" t="str">
        <f t="shared" si="5"/>
        <v>terraform</v>
      </c>
      <c r="R20" t="str">
        <f t="shared" si="1"/>
        <v>.... rd.. account</v>
      </c>
      <c r="S20" t="str">
        <f t="shared" si="16"/>
        <v>https://img.shields.io/badge/16 Terraform-.... rd.. account-47b2f0.svg?logo=terraform&amp;logoColor=</v>
      </c>
      <c r="U20" t="str">
        <f t="shared" si="10"/>
        <v>https://img.shields.io/badge/16 Terraform-.... rd.. account-47b2f0.svg?logo=terraform&amp;logoColor=</v>
      </c>
      <c r="W20" s="9" t="s">
        <v>564</v>
      </c>
      <c r="X20" s="9" t="s">
        <v>563</v>
      </c>
      <c r="Y20" t="str">
        <f t="shared" si="11"/>
        <v>https://app.terraform.io/app</v>
      </c>
      <c r="Z20" t="str">
        <f t="shared" si="12"/>
        <v xml:space="preserve">    { "Text": "16 Terraform (release deploy) account", "Image": "https://img.shields.io/badge/16 Terraform-.... rd.. account-47b2f0.svg?logo=terraform&amp;logoColor=", "Link": "https://app.terraform.io/app" },</v>
      </c>
    </row>
    <row r="21" spans="1:26" x14ac:dyDescent="0.25">
      <c r="B21">
        <f t="shared" si="3"/>
        <v>17</v>
      </c>
      <c r="C21" s="2" t="s">
        <v>412</v>
      </c>
      <c r="F21" t="s">
        <v>103</v>
      </c>
      <c r="G21" t="s">
        <v>99</v>
      </c>
      <c r="H21" t="s">
        <v>100</v>
      </c>
      <c r="I21" t="s">
        <v>453</v>
      </c>
      <c r="J21" t="s">
        <v>70</v>
      </c>
      <c r="K21" t="s">
        <v>455</v>
      </c>
      <c r="L21" t="str">
        <f>IF(ISBLANK(D21),IF(ISBLANK(E21),IF(ISBLANK(F21),IF(ISBLANK(G21),IF(ISBLANK(H21),IF(ISBLANK(I21),IF(ISBLANK(J21),IF(ISBLANK(K21),"",K21),J21),I21),H21),G21),F21),E21),D21)</f>
        <v>Build</v>
      </c>
      <c r="M21" t="str">
        <f t="shared" si="0"/>
        <v>17 Heroku (build test release deploy operate monitor) project</v>
      </c>
      <c r="N21" t="str">
        <f>_xlfn.TEXTJOIN(" ",TRUE,$B21:$C21)</f>
        <v>17 Heroku</v>
      </c>
      <c r="O21" t="str">
        <f t="shared" si="5"/>
        <v>heroku</v>
      </c>
      <c r="R21" t="str">
        <f t="shared" si="1"/>
        <v>..bt rdom project</v>
      </c>
      <c r="S21" t="str">
        <f t="shared" si="16"/>
        <v>https://img.shields.io/badge/17 Heroku-..bt rdom project-1080C0.svg?logo=heroku&amp;logoColor=</v>
      </c>
      <c r="U21" t="str">
        <f>IF(ISBLANK(T21),IF(ISBLANK(S21),"",S21),T21)</f>
        <v>https://img.shields.io/badge/17 Heroku-..bt rdom project-1080C0.svg?logo=heroku&amp;logoColor=</v>
      </c>
      <c r="V21" s="9" t="s">
        <v>548</v>
      </c>
      <c r="W21" s="9" t="s">
        <v>546</v>
      </c>
      <c r="X21" s="9" t="s">
        <v>547</v>
      </c>
      <c r="Y21" t="str">
        <f>IF(ISBLANK(V21),IF(ISBLANK(W21),IF(ISBLANK(X21),"",X21),W21),V21)</f>
        <v>https://dashboard.heroku.com/apps/cv-generator-fe</v>
      </c>
      <c r="Z21" t="str">
        <f t="shared" si="12"/>
        <v xml:space="preserve">    { "Text": "17 Heroku (build test release deploy operate monitor) project", "Image": "https://img.shields.io/badge/17 Heroku-..bt rdom project-1080C0.svg?logo=heroku&amp;logoColor=", "Link": "https://dashboard.heroku.com/apps/cv-generator-fe" },</v>
      </c>
    </row>
    <row r="22" spans="1:26" x14ac:dyDescent="0.25">
      <c r="A22" t="s">
        <v>453</v>
      </c>
      <c r="B22">
        <f t="shared" si="3"/>
        <v>18</v>
      </c>
      <c r="C22" s="2" t="s">
        <v>476</v>
      </c>
      <c r="H22" t="s">
        <v>100</v>
      </c>
      <c r="I22" t="s">
        <v>453</v>
      </c>
      <c r="L22" t="str">
        <f t="shared" si="8"/>
        <v>Release</v>
      </c>
      <c r="M22" t="str">
        <f t="shared" si="0"/>
        <v>18 Docker Hub (release deploy) project</v>
      </c>
      <c r="N22" t="str">
        <f t="shared" si="9"/>
        <v>18 Docker Hub</v>
      </c>
      <c r="O22" t="s">
        <v>574</v>
      </c>
      <c r="R22" t="str">
        <f t="shared" si="1"/>
        <v>.... rd.. project</v>
      </c>
      <c r="S22" t="str">
        <f t="shared" si="16"/>
        <v>https://img.shields.io/badge/18 Docker Hub-.... rd.. project-1080C0.svg?logo=docker&amp;logoColor=</v>
      </c>
      <c r="U22" t="str">
        <f t="shared" si="10"/>
        <v>https://img.shields.io/badge/18 Docker Hub-.... rd.. project-1080C0.svg?logo=docker&amp;logoColor=</v>
      </c>
      <c r="V22" s="9" t="s">
        <v>534</v>
      </c>
      <c r="W22" s="9" t="s">
        <v>535</v>
      </c>
      <c r="X22" s="9" t="s">
        <v>533</v>
      </c>
      <c r="Y22" t="str">
        <f t="shared" si="11"/>
        <v>https://hub.docker.com/repository/docker/jorich/cv-generator-fe</v>
      </c>
      <c r="Z22" t="str">
        <f t="shared" si="12"/>
        <v xml:space="preserve">    { "Text": "18 Docker Hub (release deploy) project", "Image": "https://img.shields.io/badge/18 Docker Hub-.... rd.. project-1080C0.svg?logo=docker&amp;logoColor=", "Link": "https://hub.docker.com/repository/docker/jorich/cv-generator-fe" },</v>
      </c>
    </row>
    <row r="23" spans="1:26" x14ac:dyDescent="0.25">
      <c r="B23">
        <f t="shared" si="3"/>
        <v>19</v>
      </c>
      <c r="C23" s="2" t="s">
        <v>421</v>
      </c>
      <c r="H23" t="s">
        <v>100</v>
      </c>
      <c r="I23" t="s">
        <v>453</v>
      </c>
      <c r="L23" t="str">
        <f t="shared" si="8"/>
        <v>Release</v>
      </c>
      <c r="M23" t="str">
        <f t="shared" si="0"/>
        <v>19 NPM (release deploy) account</v>
      </c>
      <c r="N23" t="str">
        <f t="shared" si="9"/>
        <v>19 NPM</v>
      </c>
      <c r="O23" t="str">
        <f t="shared" si="5"/>
        <v>npm</v>
      </c>
      <c r="R23" t="str">
        <f t="shared" si="1"/>
        <v>.... rd.. account</v>
      </c>
      <c r="S23" t="str">
        <f t="shared" si="16"/>
        <v>https://img.shields.io/badge/19 NPM-.... rd.. account-47b2f0.svg?logo=npm&amp;logoColor=</v>
      </c>
      <c r="U23" t="str">
        <f t="shared" si="10"/>
        <v>https://img.shields.io/badge/19 NPM-.... rd.. account-47b2f0.svg?logo=npm&amp;logoColor=</v>
      </c>
      <c r="W23" s="9" t="s">
        <v>532</v>
      </c>
      <c r="X23" s="9" t="s">
        <v>531</v>
      </c>
      <c r="Y23" t="str">
        <f t="shared" si="11"/>
        <v>https://www.npmjs.com/~jorich</v>
      </c>
      <c r="Z23" t="str">
        <f t="shared" si="12"/>
        <v xml:space="preserve">    { "Text": "19 NPM (release deploy) account", "Image": "https://img.shields.io/badge/19 NPM-.... rd.. account-47b2f0.svg?logo=npm&amp;logoColor=", "Link": "https://www.npmjs.com/~jorich" },</v>
      </c>
    </row>
    <row r="24" spans="1:26" x14ac:dyDescent="0.25">
      <c r="B24">
        <f t="shared" si="3"/>
        <v>20</v>
      </c>
      <c r="C24" s="2" t="s">
        <v>559</v>
      </c>
      <c r="I24" t="s">
        <v>453</v>
      </c>
      <c r="J24" t="s">
        <v>70</v>
      </c>
      <c r="L24" t="str">
        <f t="shared" ref="L24" si="17">IF(ISBLANK(D24),IF(ISBLANK(E24),IF(ISBLANK(F24),IF(ISBLANK(G24),IF(ISBLANK(H24),IF(ISBLANK(I24),IF(ISBLANK(J24),IF(ISBLANK(K24),"",K24),J24),I24),H24),G24),F24),E24),D24)</f>
        <v>Deploy</v>
      </c>
      <c r="M24" t="str">
        <f t="shared" si="0"/>
        <v>20 Freenom (deploy operate) project</v>
      </c>
      <c r="N24" t="str">
        <f t="shared" si="9"/>
        <v>20 Freenom</v>
      </c>
      <c r="O24" t="str">
        <f t="shared" si="5"/>
        <v>freenom</v>
      </c>
      <c r="R24" t="str">
        <f t="shared" si="1"/>
        <v>.... .do. project</v>
      </c>
      <c r="S24" t="str">
        <f t="shared" si="16"/>
        <v>https://img.shields.io/badge/20 Freenom-.... .do. project-1080C0.svg?logo=freenom&amp;logoColor=</v>
      </c>
      <c r="U24" t="str">
        <f t="shared" ref="U24" si="18">IF(ISBLANK(T24),IF(ISBLANK(S24),"",S24),T24)</f>
        <v>https://img.shields.io/badge/20 Freenom-.... .do. project-1080C0.svg?logo=freenom&amp;logoColor=</v>
      </c>
      <c r="V24" s="9" t="s">
        <v>561</v>
      </c>
      <c r="W24" s="9" t="s">
        <v>558</v>
      </c>
      <c r="X24" s="9" t="s">
        <v>560</v>
      </c>
      <c r="Y24" t="str">
        <f t="shared" ref="Y24" si="19">IF(ISBLANK(V24),IF(ISBLANK(W24),IF(ISBLANK(X24),"",X24),W24),V24)</f>
        <v>https://my.freenom.com/clientarea.php?action=domaindetails&amp;id=1095750537</v>
      </c>
      <c r="Z24" t="str">
        <f t="shared" si="12"/>
        <v xml:space="preserve">    { "Text": "20 Freenom (deploy operate) project", "Image": "https://img.shields.io/badge/20 Freenom-.... .do. project-1080C0.svg?logo=freenom&amp;logoColor=", "Link": "https://my.freenom.com/clientarea.php?action=domaindetails&amp;id=1095750537" },</v>
      </c>
    </row>
    <row r="25" spans="1:26" x14ac:dyDescent="0.25">
      <c r="B25">
        <f t="shared" si="3"/>
        <v>21</v>
      </c>
      <c r="C25" s="2" t="s">
        <v>423</v>
      </c>
      <c r="I25" t="s">
        <v>453</v>
      </c>
      <c r="J25" t="s">
        <v>70</v>
      </c>
      <c r="L25" t="str">
        <f>IF(ISBLANK(D25),IF(ISBLANK(E25),IF(ISBLANK(F25),IF(ISBLANK(G25),IF(ISBLANK(H25),IF(ISBLANK(I25),IF(ISBLANK(J25),IF(ISBLANK(K25),"",K25),J25),I25),H25),G25),F25),E25),D25)</f>
        <v>Deploy</v>
      </c>
      <c r="M25" t="str">
        <f t="shared" si="0"/>
        <v>21 GitHub.io (deploy operate) project</v>
      </c>
      <c r="N25" t="str">
        <f>_xlfn.TEXTJOIN(" ",TRUE,$B25:$C25)</f>
        <v>21 GitHub.io</v>
      </c>
      <c r="O25" t="s">
        <v>575</v>
      </c>
      <c r="R25" t="str">
        <f t="shared" si="1"/>
        <v>.... .do. project</v>
      </c>
      <c r="S25" t="str">
        <f t="shared" si="16"/>
        <v>https://img.shields.io/badge/21 GitHub.io-.... .do. project-1080C0.svg?logo=github&amp;logoColor=</v>
      </c>
      <c r="U25" t="str">
        <f>IF(ISBLANK(T25),IF(ISBLANK(S25),"",S25),T25)</f>
        <v>https://img.shields.io/badge/21 GitHub.io-.... .do. project-1080C0.svg?logo=github&amp;logoColor=</v>
      </c>
      <c r="V25" s="9" t="s">
        <v>501</v>
      </c>
      <c r="W25" s="9" t="s">
        <v>500</v>
      </c>
      <c r="X25" s="9" t="s">
        <v>502</v>
      </c>
      <c r="Y25" t="str">
        <f>IF(ISBLANK(V25),IF(ISBLANK(W25),IF(ISBLANK(X25),"",X25),W25),V25)</f>
        <v>https://yrkki.github.io/cv-generator-fe/</v>
      </c>
      <c r="Z25" t="str">
        <f t="shared" si="12"/>
        <v xml:space="preserve">    { "Text": "21 GitHub.io (deploy operate) project", "Image": "https://img.shields.io/badge/21 GitHub.io-.... .do. project-1080C0.svg?logo=github&amp;logoColor=", "Link": "https://yrkki.github.io/cv-generator-fe/" },</v>
      </c>
    </row>
    <row r="26" spans="1:26" x14ac:dyDescent="0.25">
      <c r="A26" t="s">
        <v>70</v>
      </c>
      <c r="B26">
        <f t="shared" si="3"/>
        <v>22</v>
      </c>
      <c r="C26" s="2" t="s">
        <v>432</v>
      </c>
      <c r="J26" t="s">
        <v>70</v>
      </c>
      <c r="L26" t="str">
        <f t="shared" si="8"/>
        <v>Operate</v>
      </c>
      <c r="M26" t="str">
        <f t="shared" si="0"/>
        <v>22 Prometheus (operate) site</v>
      </c>
      <c r="N26" t="str">
        <f t="shared" si="9"/>
        <v>22 Prometheus</v>
      </c>
      <c r="O26" t="str">
        <f t="shared" si="5"/>
        <v>prometheus</v>
      </c>
      <c r="R26" t="str">
        <f t="shared" si="1"/>
        <v>.... ..o. site</v>
      </c>
      <c r="S26" t="str">
        <f t="shared" si="16"/>
        <v>https://img.shields.io/badge/22 Prometheus-.... ..o. site-a5daf8.svg?logo=prometheus&amp;logoColor=</v>
      </c>
      <c r="U26" t="str">
        <f t="shared" si="10"/>
        <v>https://img.shields.io/badge/22 Prometheus-.... ..o. site-a5daf8.svg?logo=prometheus&amp;logoColor=</v>
      </c>
      <c r="X26" s="9" t="s">
        <v>518</v>
      </c>
      <c r="Y26" t="str">
        <f t="shared" si="11"/>
        <v>https://prometheus.io/</v>
      </c>
      <c r="Z26" t="str">
        <f t="shared" si="12"/>
        <v xml:space="preserve">    { "Text": "22 Prometheus (operate) site", "Image": "https://img.shields.io/badge/22 Prometheus-.... ..o. site-a5daf8.svg?logo=prometheus&amp;logoColor=", "Link": "https://prometheus.io/" },</v>
      </c>
    </row>
    <row r="27" spans="1:26" x14ac:dyDescent="0.25">
      <c r="B27">
        <f t="shared" si="3"/>
        <v>23</v>
      </c>
      <c r="C27" s="2" t="s">
        <v>477</v>
      </c>
      <c r="J27" t="s">
        <v>70</v>
      </c>
      <c r="L27" t="str">
        <f t="shared" si="8"/>
        <v>Operate</v>
      </c>
      <c r="M27" t="str">
        <f t="shared" si="0"/>
        <v>23 Papertrail (operate) project</v>
      </c>
      <c r="N27" t="str">
        <f t="shared" si="9"/>
        <v>23 Papertrail</v>
      </c>
      <c r="O27" t="s">
        <v>576</v>
      </c>
      <c r="R27" t="str">
        <f t="shared" si="1"/>
        <v>.... ..o. project</v>
      </c>
      <c r="S27" t="str">
        <f t="shared" si="16"/>
        <v>https://img.shields.io/badge/23 Papertrail-.... ..o. project-1080C0.svg?logo=logstash&amp;logoColor=</v>
      </c>
      <c r="U27" t="str">
        <f t="shared" si="10"/>
        <v>https://img.shields.io/badge/23 Papertrail-.... ..o. project-1080C0.svg?logo=logstash&amp;logoColor=</v>
      </c>
      <c r="V27" s="9" t="s">
        <v>512</v>
      </c>
      <c r="W27" s="9" t="s">
        <v>513</v>
      </c>
      <c r="X27" s="9" t="s">
        <v>514</v>
      </c>
      <c r="Y27" t="str">
        <f t="shared" si="11"/>
        <v>https://my.papertrailapp.com/systems/cv-generator-life-map/events</v>
      </c>
      <c r="Z27" t="str">
        <f t="shared" si="12"/>
        <v xml:space="preserve">    { "Text": "23 Papertrail (operate) project", "Image": "https://img.shields.io/badge/23 Papertrail-.... ..o. project-1080C0.svg?logo=logstash&amp;logoColor=", "Link": "https://my.papertrailapp.com/systems/cv-generator-life-map/events" },</v>
      </c>
    </row>
    <row r="28" spans="1:26" x14ac:dyDescent="0.25">
      <c r="A28" t="s">
        <v>455</v>
      </c>
      <c r="B28">
        <f t="shared" si="3"/>
        <v>24</v>
      </c>
      <c r="C28" s="2" t="s">
        <v>577</v>
      </c>
      <c r="K28" t="s">
        <v>455</v>
      </c>
      <c r="L28" t="str">
        <f t="shared" si="8"/>
        <v>Monitor</v>
      </c>
      <c r="M28" t="str">
        <f t="shared" si="0"/>
        <v>24 Grafana (monitor) project</v>
      </c>
      <c r="N28" t="str">
        <f t="shared" si="9"/>
        <v>24 Grafana</v>
      </c>
      <c r="O28" t="str">
        <f t="shared" si="5"/>
        <v>grafana</v>
      </c>
      <c r="R28" t="str">
        <f t="shared" si="1"/>
        <v>.... ...m project</v>
      </c>
      <c r="S28" t="str">
        <f t="shared" si="16"/>
        <v>https://img.shields.io/badge/24 Grafana-.... ...m project-1080C0.svg?logo=grafana&amp;logoColor=</v>
      </c>
      <c r="U28" t="str">
        <f t="shared" si="10"/>
        <v>https://img.shields.io/badge/24 Grafana-.... ...m project-1080C0.svg?logo=grafana&amp;logoColor=</v>
      </c>
      <c r="V28" s="9" t="s">
        <v>516</v>
      </c>
      <c r="W28" s="9" t="s">
        <v>515</v>
      </c>
      <c r="X28" s="9" t="s">
        <v>517</v>
      </c>
      <c r="Y28" t="str">
        <f t="shared" si="11"/>
        <v>https://yrkki.grafana.net/</v>
      </c>
      <c r="Z28" t="str">
        <f t="shared" si="12"/>
        <v xml:space="preserve">    { "Text": "24 Grafana (monitor) project", "Image": "https://img.shields.io/badge/24 Grafana-.... ...m project-1080C0.svg?logo=grafana&amp;logoColor=", "Link": "https://yrkki.grafana.net/" },</v>
      </c>
    </row>
    <row r="29" spans="1:26" x14ac:dyDescent="0.25">
      <c r="B29">
        <f t="shared" si="3"/>
        <v>25</v>
      </c>
      <c r="C29" s="2" t="s">
        <v>478</v>
      </c>
      <c r="K29" t="s">
        <v>455</v>
      </c>
      <c r="L29" t="str">
        <f t="shared" si="8"/>
        <v>Monitor</v>
      </c>
      <c r="M29" t="str">
        <f t="shared" si="0"/>
        <v>25 New Relic (monitor) project</v>
      </c>
      <c r="N29" t="str">
        <f t="shared" si="9"/>
        <v>25 New Relic</v>
      </c>
      <c r="O29" t="str">
        <f t="shared" si="5"/>
        <v>newrelic</v>
      </c>
      <c r="R29" t="str">
        <f t="shared" si="1"/>
        <v>.... ...m project</v>
      </c>
      <c r="S29" t="str">
        <f t="shared" si="16"/>
        <v>https://img.shields.io/badge/25 New Relic-.... ...m project-1080C0.svg?logo=newrelic&amp;logoColor=</v>
      </c>
      <c r="U29" t="str">
        <f t="shared" si="10"/>
        <v>https://img.shields.io/badge/25 New Relic-.... ...m project-1080C0.svg?logo=newrelic&amp;logoColor=</v>
      </c>
      <c r="V29" s="9" t="s">
        <v>519</v>
      </c>
      <c r="W29" s="9" t="s">
        <v>520</v>
      </c>
      <c r="X29" s="9" t="s">
        <v>521</v>
      </c>
      <c r="Y29" t="str">
        <f>IF(ISBLANK(V29),IF(ISBLANK(W29),IF(ISBLANK(X29),"",X29),W29),V29)</f>
        <v>https://rpm.eu.newrelic.com/accounts/2742371/applications/40288749</v>
      </c>
      <c r="Z29" t="str">
        <f t="shared" si="12"/>
        <v xml:space="preserve">    { "Text": "25 New Relic (monitor) project", "Image": "https://img.shields.io/badge/25 New Relic-.... ...m project-1080C0.svg?logo=newrelic&amp;logoColor=", "Link": "https://rpm.eu.newrelic.com/accounts/2742371/applications/40288749" },</v>
      </c>
    </row>
    <row r="30" spans="1:26" x14ac:dyDescent="0.25">
      <c r="B30">
        <f t="shared" si="3"/>
        <v>26</v>
      </c>
      <c r="C30" s="2" t="s">
        <v>542</v>
      </c>
      <c r="K30" t="s">
        <v>455</v>
      </c>
      <c r="L30" t="str">
        <f t="shared" ref="L30" si="20">IF(ISBLANK(D30),IF(ISBLANK(E30),IF(ISBLANK(F30),IF(ISBLANK(G30),IF(ISBLANK(H30),IF(ISBLANK(I30),IF(ISBLANK(J30),IF(ISBLANK(K30),"",K30),J30),I30),H30),G30),F30),E30),D30)</f>
        <v>Monitor</v>
      </c>
      <c r="M30" t="str">
        <f t="shared" si="0"/>
        <v>26 Google Analytics (monitor) project</v>
      </c>
      <c r="N30" t="str">
        <f t="shared" si="9"/>
        <v>26 Google Analytics</v>
      </c>
      <c r="O30" t="str">
        <f t="shared" si="5"/>
        <v>googleanalytics</v>
      </c>
      <c r="R30" t="str">
        <f t="shared" si="1"/>
        <v>.... ...m project</v>
      </c>
      <c r="S30" t="str">
        <f t="shared" si="16"/>
        <v>https://img.shields.io/badge/26 Google Analytics-.... ...m project-1080C0.svg?logo=googleanalytics&amp;logoColor=</v>
      </c>
      <c r="U30" t="str">
        <f t="shared" ref="U30" si="21">IF(ISBLANK(T30),IF(ISBLANK(S30),"",S30),T30)</f>
        <v>https://img.shields.io/badge/26 Google Analytics-.... ...m project-1080C0.svg?logo=googleanalytics&amp;logoColor=</v>
      </c>
      <c r="V30" s="9" t="s">
        <v>544</v>
      </c>
      <c r="W30" s="9" t="s">
        <v>545</v>
      </c>
      <c r="X30" s="9" t="s">
        <v>543</v>
      </c>
      <c r="Y30" t="str">
        <f t="shared" ref="Y30" si="22">IF(ISBLANK(V30),IF(ISBLANK(W30),IF(ISBLANK(X30),"",X30),W30),V30)</f>
        <v>https://analytics.google.com/analytics/web/#/report-home/a121192864w179051236p177453797</v>
      </c>
      <c r="Z30" t="str">
        <f t="shared" si="12"/>
        <v xml:space="preserve">    { "Text": "26 Google Analytics (monitor) project", "Image": "https://img.shields.io/badge/26 Google Analytics-.... ...m project-1080C0.svg?logo=googleanalytics&amp;logoColor=", "Link": "https://analytics.google.com/analytics/web/#/report-home/a121192864w179051236p177453797" },</v>
      </c>
    </row>
    <row r="31" spans="1:26" x14ac:dyDescent="0.25">
      <c r="B31">
        <f t="shared" si="3"/>
        <v>27</v>
      </c>
      <c r="C31" s="2" t="s">
        <v>426</v>
      </c>
      <c r="K31" t="s">
        <v>455</v>
      </c>
      <c r="L31" t="str">
        <f t="shared" si="8"/>
        <v>Monitor</v>
      </c>
      <c r="M31" t="str">
        <f t="shared" si="0"/>
        <v>27 shields.io (monitor) site</v>
      </c>
      <c r="N31" t="str">
        <f t="shared" si="9"/>
        <v>27 shields.io</v>
      </c>
      <c r="O31" t="s">
        <v>578</v>
      </c>
      <c r="R31" t="str">
        <f t="shared" si="1"/>
        <v>.... ...m site</v>
      </c>
      <c r="S31" t="str">
        <f t="shared" si="16"/>
        <v>https://img.shields.io/badge/27 shields.io-.... ...m site-a5daf8.svg?logo=openbadges&amp;logoColor=</v>
      </c>
      <c r="U31" t="str">
        <f t="shared" si="10"/>
        <v>https://img.shields.io/badge/27 shields.io-.... ...m site-a5daf8.svg?logo=openbadges&amp;logoColor=</v>
      </c>
      <c r="X31" s="9" t="s">
        <v>530</v>
      </c>
      <c r="Y31" t="str">
        <f>IF(ISBLANK(V31),IF(ISBLANK(W31),IF(ISBLANK(X31),"",X31),W31),V31)</f>
        <v>https://shields.io/</v>
      </c>
      <c r="Z31" t="str">
        <f t="shared" si="12"/>
        <v xml:space="preserve">    { "Text": "27 shields.io (monitor) site", "Image": "https://img.shields.io/badge/27 shields.io-.... ...m site-a5daf8.svg?logo=openbadges&amp;logoColor=", "Link": "https://shields.io/" },</v>
      </c>
    </row>
    <row r="32" spans="1:26" x14ac:dyDescent="0.25">
      <c r="B32">
        <f t="shared" si="3"/>
        <v>28</v>
      </c>
      <c r="C32" s="2" t="s">
        <v>427</v>
      </c>
      <c r="K32" t="s">
        <v>455</v>
      </c>
      <c r="L32" t="str">
        <f t="shared" si="8"/>
        <v>Monitor</v>
      </c>
      <c r="M32" t="str">
        <f t="shared" si="0"/>
        <v>28 fury.io (monitor) account</v>
      </c>
      <c r="N32" t="str">
        <f t="shared" si="9"/>
        <v>28 fury.io</v>
      </c>
      <c r="O32" t="s">
        <v>578</v>
      </c>
      <c r="R32" t="str">
        <f t="shared" si="1"/>
        <v>.... ...m account</v>
      </c>
      <c r="S32" t="str">
        <f t="shared" si="16"/>
        <v>https://img.shields.io/badge/28 fury.io-.... ...m account-47b2f0.svg?logo=openbadges&amp;logoColor=</v>
      </c>
      <c r="U32" t="str">
        <f t="shared" si="10"/>
        <v>https://img.shields.io/badge/28 fury.io-.... ...m account-47b2f0.svg?logo=openbadges&amp;logoColor=</v>
      </c>
      <c r="W32" s="9" t="s">
        <v>529</v>
      </c>
      <c r="X32" s="9" t="s">
        <v>528</v>
      </c>
      <c r="Y32" t="str">
        <f t="shared" si="11"/>
        <v>https://manage.fury.io/dashboard/jorich/</v>
      </c>
      <c r="Z32" t="str">
        <f t="shared" si="12"/>
        <v xml:space="preserve">    { "Text": "28 fury.io (monitor) account", "Image": "https://img.shields.io/badge/28 fury.io-.... ...m account-47b2f0.svg?logo=openbadges&amp;logoColor=", "Link": "https://manage.fury.io/dashboard/jorich/" },</v>
      </c>
    </row>
    <row r="33" spans="2:26" x14ac:dyDescent="0.25">
      <c r="B33">
        <f t="shared" si="3"/>
        <v>29</v>
      </c>
      <c r="C33" s="2" t="s">
        <v>567</v>
      </c>
      <c r="K33" t="s">
        <v>455</v>
      </c>
      <c r="L33" t="str">
        <f t="shared" ref="L33" si="23">IF(ISBLANK(D33),IF(ISBLANK(E33),IF(ISBLANK(F33),IF(ISBLANK(G33),IF(ISBLANK(H33),IF(ISBLANK(I33),IF(ISBLANK(J33),IF(ISBLANK(K33),"",K33),J33),I33),H33),G33),F33),E33),D33)</f>
        <v>Monitor</v>
      </c>
      <c r="M33" t="str">
        <f t="shared" si="0"/>
        <v>29 Simple Icons (monitor) site</v>
      </c>
      <c r="N33" t="str">
        <f t="shared" si="9"/>
        <v>29 Simple Icons</v>
      </c>
      <c r="O33" t="str">
        <f t="shared" si="5"/>
        <v>simpleicons</v>
      </c>
      <c r="R33" t="str">
        <f t="shared" si="1"/>
        <v>.... ...m site</v>
      </c>
      <c r="S33" t="str">
        <f t="shared" si="16"/>
        <v>https://img.shields.io/badge/29 Simple Icons-.... ...m site-a5daf8.svg?logo=simpleicons&amp;logoColor=</v>
      </c>
      <c r="U33" t="str">
        <f t="shared" ref="U33" si="24">IF(ISBLANK(T33),IF(ISBLANK(S33),"",S33),T33)</f>
        <v>https://img.shields.io/badge/29 Simple Icons-.... ...m site-a5daf8.svg?logo=simpleicons&amp;logoColor=</v>
      </c>
      <c r="V33" s="9"/>
      <c r="W33" s="9"/>
      <c r="X33" s="9" t="s">
        <v>566</v>
      </c>
      <c r="Y33" t="str">
        <f t="shared" ref="Y33" si="25">IF(ISBLANK(V33),IF(ISBLANK(W33),IF(ISBLANK(X33),"",X33),W33),V33)</f>
        <v>https://simpleicons.org/</v>
      </c>
      <c r="Z33" t="str">
        <f t="shared" si="12"/>
        <v xml:space="preserve">    { "Text": "29 Simple Icons (monitor) site", "Image": "https://img.shields.io/badge/29 Simple Icons-.... ...m site-a5daf8.svg?logo=simpleicons&amp;logoColor=", "Link": "https://simpleicons.org/" },</v>
      </c>
    </row>
    <row r="34" spans="2:26" x14ac:dyDescent="0.25">
      <c r="B34">
        <f t="shared" si="3"/>
        <v>30</v>
      </c>
      <c r="C34" s="2" t="s">
        <v>425</v>
      </c>
      <c r="D34" t="s">
        <v>101</v>
      </c>
      <c r="K34" t="s">
        <v>455</v>
      </c>
      <c r="L34" t="str">
        <f t="shared" si="8"/>
        <v>Plan</v>
      </c>
      <c r="M34" t="str">
        <f t="shared" si="0"/>
        <v>30 stackshare.io (plan monitor) project</v>
      </c>
      <c r="N34" t="str">
        <f t="shared" si="9"/>
        <v>30 stackshare.io</v>
      </c>
      <c r="O34" t="s">
        <v>579</v>
      </c>
      <c r="R34" t="str">
        <f t="shared" si="1"/>
        <v>p... ...m project</v>
      </c>
      <c r="S34" t="str">
        <f t="shared" si="16"/>
        <v>https://img.shields.io/badge/30 stackshare.io-p... ...m project-1080C0.svg?logo=stackshare&amp;logoColor=</v>
      </c>
      <c r="U34" t="str">
        <f t="shared" si="10"/>
        <v>https://img.shields.io/badge/30 stackshare.io-p... ...m project-1080C0.svg?logo=stackshare&amp;logoColor=</v>
      </c>
      <c r="V34" s="9" t="s">
        <v>525</v>
      </c>
      <c r="W34" s="9" t="s">
        <v>526</v>
      </c>
      <c r="X34" s="9" t="s">
        <v>527</v>
      </c>
      <c r="Y34" t="str">
        <f t="shared" si="11"/>
        <v>https://stackshare.io/Yrkki/cv-generator</v>
      </c>
      <c r="Z34" t="str">
        <f t="shared" si="12"/>
        <v xml:space="preserve">    { "Text": "30 stackshare.io (plan monitor) project", "Image": "https://img.shields.io/badge/30 stackshare.io-p... ...m project-1080C0.svg?logo=stackshare&amp;logoColor=", "Link": "https://stackshare.io/Yrkki/cv-generator" }</v>
      </c>
    </row>
    <row r="36" spans="2:26" x14ac:dyDescent="0.25">
      <c r="B36">
        <f t="shared" ref="B36:M36" si="26">COUNTA(B5:B34)</f>
        <v>30</v>
      </c>
      <c r="C36">
        <f t="shared" si="26"/>
        <v>30</v>
      </c>
      <c r="D36">
        <f t="shared" si="26"/>
        <v>5</v>
      </c>
      <c r="E36">
        <f t="shared" si="26"/>
        <v>5</v>
      </c>
      <c r="F36">
        <f t="shared" si="26"/>
        <v>5</v>
      </c>
      <c r="G36">
        <f t="shared" si="26"/>
        <v>11</v>
      </c>
      <c r="H36">
        <f t="shared" si="26"/>
        <v>9</v>
      </c>
      <c r="I36">
        <f t="shared" si="26"/>
        <v>11</v>
      </c>
      <c r="J36">
        <f t="shared" si="26"/>
        <v>7</v>
      </c>
      <c r="K36">
        <f t="shared" si="26"/>
        <v>14</v>
      </c>
      <c r="L36">
        <f t="shared" si="26"/>
        <v>30</v>
      </c>
      <c r="M36">
        <f t="shared" si="26"/>
        <v>30</v>
      </c>
      <c r="S36">
        <f t="shared" ref="S36:Z36" si="27">COUNTA(S5:S34)</f>
        <v>30</v>
      </c>
      <c r="T36">
        <f t="shared" si="27"/>
        <v>0</v>
      </c>
      <c r="U36">
        <f t="shared" si="27"/>
        <v>30</v>
      </c>
      <c r="V36">
        <f t="shared" si="27"/>
        <v>21</v>
      </c>
      <c r="W36">
        <f t="shared" si="27"/>
        <v>23</v>
      </c>
      <c r="X36">
        <f t="shared" si="27"/>
        <v>30</v>
      </c>
      <c r="Y36">
        <f t="shared" si="27"/>
        <v>30</v>
      </c>
      <c r="Z36">
        <f t="shared" si="27"/>
        <v>30</v>
      </c>
    </row>
  </sheetData>
  <hyperlinks>
    <hyperlink ref="W7" r:id="rId1" xr:uid="{628EAE9F-2364-467B-A9D4-E91E6032D81D}"/>
    <hyperlink ref="V7" r:id="rId2" xr:uid="{C7EE3D00-8832-40FB-B155-CECB377426B8}"/>
    <hyperlink ref="X7" r:id="rId3" xr:uid="{54761FDE-C8F9-4044-AE02-0C40BFD4E41B}"/>
    <hyperlink ref="W15" r:id="rId4" xr:uid="{A9C9797B-E181-48AE-9129-345D0B91C2BC}"/>
    <hyperlink ref="V15" r:id="rId5" xr:uid="{108A6CC6-A0EE-4511-83E4-0B911BFE3931}"/>
    <hyperlink ref="X15" r:id="rId6" xr:uid="{1E217C4F-CA1B-4881-80F4-15EB85E5C99E}"/>
    <hyperlink ref="V6" r:id="rId7" xr:uid="{F550BC92-C97D-469A-B406-7052E5E82C0E}"/>
    <hyperlink ref="W6" r:id="rId8" xr:uid="{C3F55055-5512-4C9C-9E00-9BAABF87D64A}"/>
    <hyperlink ref="X6" r:id="rId9" xr:uid="{1E431B3A-5A1C-46AE-81E3-518509705588}"/>
    <hyperlink ref="X8" r:id="rId10" xr:uid="{0BF9563A-82DE-4654-970E-CB6ECB46D742}"/>
    <hyperlink ref="W8" r:id="rId11" xr:uid="{FDEF2A62-6529-43EA-9EB5-972F43463665}"/>
    <hyperlink ref="V8" r:id="rId12" xr:uid="{A9E92A81-2567-404B-B027-DACAC9979CFF}"/>
    <hyperlink ref="W25" r:id="rId13" xr:uid="{C6B85851-24FD-4CB8-8680-8C05ABE94C00}"/>
    <hyperlink ref="V25" r:id="rId14" xr:uid="{3BF2CFFF-EE55-44A1-8F50-55C2622F1ECA}"/>
    <hyperlink ref="X25" r:id="rId15" xr:uid="{B125C42A-5F29-4C46-83B2-B8E0B73893C6}"/>
    <hyperlink ref="W12" r:id="rId16" xr:uid="{44BEE1C4-169F-449D-88B1-DD97A659A31B}"/>
    <hyperlink ref="X12" r:id="rId17" xr:uid="{44831244-C586-4BF8-A6CC-FC0A28C23DFC}"/>
    <hyperlink ref="V12" r:id="rId18" xr:uid="{3F0FE1CD-259A-4395-B442-ED014B056896}"/>
    <hyperlink ref="X16" r:id="rId19" xr:uid="{2F5EC9EA-885C-4823-8733-16D88BCE2048}"/>
    <hyperlink ref="V16" r:id="rId20" xr:uid="{92C7EE05-8F98-4D56-9CE0-5746E7BCD609}"/>
    <hyperlink ref="W16" r:id="rId21" xr:uid="{5FC3055B-B908-423D-B7F1-33B74FECB27E}"/>
    <hyperlink ref="V17" r:id="rId22" xr:uid="{E0A222ED-1EBE-4461-9C6D-FD5F84840AE3}"/>
    <hyperlink ref="X17" r:id="rId23" xr:uid="{44F9A94A-37A8-47B4-981E-67CC1A5173F1}"/>
    <hyperlink ref="W17" r:id="rId24" xr:uid="{85ABC6D5-CB04-462D-811E-B4CE1DEE1D66}"/>
    <hyperlink ref="V27" r:id="rId25" xr:uid="{9047D0EA-5771-4669-AC5F-47767F9BEFDA}"/>
    <hyperlink ref="W27" r:id="rId26" xr:uid="{46325AB3-1948-4C8B-81DE-75226557AD55}"/>
    <hyperlink ref="X27" r:id="rId27" xr:uid="{7CBE189E-1767-4B2E-97B5-A85A10A7D545}"/>
    <hyperlink ref="W28" r:id="rId28" xr:uid="{0509DCA9-4E8B-4BC7-AB2B-AD0877D55884}"/>
    <hyperlink ref="V28" r:id="rId29" xr:uid="{00547EC6-66EA-4728-B150-2B1E72F4EF85}"/>
    <hyperlink ref="X28" r:id="rId30" xr:uid="{13697B03-30F1-4283-85D0-F9E1CB088B1B}"/>
    <hyperlink ref="X26" r:id="rId31" xr:uid="{82AD1F87-E543-49AC-A82A-51F9C397A747}"/>
    <hyperlink ref="V29" r:id="rId32" xr:uid="{813F1449-693B-404C-A693-131DA2D40A49}"/>
    <hyperlink ref="W29" r:id="rId33" xr:uid="{990663D3-1CF9-48B0-9554-6A55ABF2FAB1}"/>
    <hyperlink ref="X29" r:id="rId34" xr:uid="{68160DC5-B79F-44F5-ACD7-160F4E5583E6}"/>
    <hyperlink ref="X19" r:id="rId35" xr:uid="{FF413ACC-83C1-4D8E-A71B-B81D63177B2F}"/>
    <hyperlink ref="V19" r:id="rId36" xr:uid="{3F85893E-FF0B-424F-8FEC-0EAE47F829DB}"/>
    <hyperlink ref="W19" r:id="rId37" xr:uid="{29231C4C-799C-4C66-BB9F-D272C2E4E1BD}"/>
    <hyperlink ref="V34" r:id="rId38" xr:uid="{D6B9E13A-7968-49DF-81C7-FF245700A568}"/>
    <hyperlink ref="W34" r:id="rId39" xr:uid="{B7692417-FDC5-4AA3-8977-9C6C64A21C28}"/>
    <hyperlink ref="X34" r:id="rId40" xr:uid="{D590533C-0FA3-409C-80B1-33A070582090}"/>
    <hyperlink ref="W32" r:id="rId41" xr:uid="{5D50D37C-6E94-4F2E-A214-A7FAFC29248B}"/>
    <hyperlink ref="X32" r:id="rId42" xr:uid="{4396D3F8-CA89-4728-9711-EFE0966CF62C}"/>
    <hyperlink ref="X31" r:id="rId43" xr:uid="{B397DE44-47E6-4C2F-9A89-23790BF09C1C}"/>
    <hyperlink ref="X23" r:id="rId44" xr:uid="{8FDCF65C-729B-48BC-95F9-AA0BECAD53C4}"/>
    <hyperlink ref="W23" r:id="rId45" xr:uid="{38D24A55-ADEF-45B5-B522-C05C7DBAFAF9}"/>
    <hyperlink ref="X22" r:id="rId46" xr:uid="{01B69A84-F89C-4D9A-8BF7-FCDA4D1D062C}"/>
    <hyperlink ref="V22" r:id="rId47" xr:uid="{CA23CF96-AD45-46A4-B184-6A2E18DBA1DD}"/>
    <hyperlink ref="W22" r:id="rId48" xr:uid="{A93453DB-C81A-4507-93A1-ACB724D33AA8}"/>
    <hyperlink ref="X14" r:id="rId49" xr:uid="{A63E8661-6197-4AF7-B5F1-B661ED118C8B}"/>
    <hyperlink ref="W14" r:id="rId50" xr:uid="{F33E4CA5-0AEB-4387-9931-B5666CEDBBC6}"/>
    <hyperlink ref="V14" r:id="rId51" xr:uid="{53E9B6D4-61E6-4A8B-999F-9BFB63D9A574}"/>
    <hyperlink ref="X18" r:id="rId52" xr:uid="{5298F1F6-F610-481F-BCF2-8E5292CC9418}"/>
    <hyperlink ref="X30" r:id="rId53" xr:uid="{BD6F32E0-D3CF-4B83-8D43-B9BA79463A4C}"/>
    <hyperlink ref="V30" r:id="rId54" location="/report-home/a121192864w179051236p177453797" xr:uid="{8168324F-0101-43E3-A216-16764176DEA6}"/>
    <hyperlink ref="W30" r:id="rId55" location="/usersettings" xr:uid="{E2209533-1A68-4D26-B0CB-B58A994165BB}"/>
    <hyperlink ref="W21" r:id="rId56" xr:uid="{61A2DDA5-3BD4-4420-B564-4693BE6654F0}"/>
    <hyperlink ref="X21" r:id="rId57" xr:uid="{DF560F76-6DA3-408F-843B-EF3F07A85A27}"/>
    <hyperlink ref="V21" r:id="rId58" xr:uid="{EB07DC30-2420-4CCA-9FD8-9FEDAD62C157}"/>
    <hyperlink ref="V13" r:id="rId59" xr:uid="{10479292-EC58-4324-A92F-0EAF9EBE2EEC}"/>
    <hyperlink ref="W13" r:id="rId60" xr:uid="{8ACDB7B9-FB9F-4720-9484-D7573801C806}"/>
    <hyperlink ref="X13" r:id="rId61" xr:uid="{147D9392-4399-4D84-B847-60AC005B5DFD}"/>
    <hyperlink ref="V11" r:id="rId62" xr:uid="{0DDEE7C8-5D09-4853-A920-413A0FAF15B7}"/>
    <hyperlink ref="X11" r:id="rId63" xr:uid="{08E7A25C-C02E-4BDC-B906-A6A8FF23C3FA}"/>
    <hyperlink ref="X9" r:id="rId64" xr:uid="{9DB1F3BE-1E4A-4A0D-A610-6720CB46AB74}"/>
    <hyperlink ref="X10" r:id="rId65" xr:uid="{5156D9EF-38A3-4103-A1B3-D96BE2B7B6DE}"/>
    <hyperlink ref="V5" r:id="rId66" xr:uid="{F352FD40-EB1A-4407-9BAB-8E2783466C35}"/>
    <hyperlink ref="W24" r:id="rId67" xr:uid="{6B2914DD-ECED-4EE1-8771-E90C9FD25325}"/>
    <hyperlink ref="V24" r:id="rId68" xr:uid="{7B74C5CA-F0F4-498F-9DAA-CAFE8A8E183E}"/>
    <hyperlink ref="X24" r:id="rId69" xr:uid="{2D847204-BAA9-46F5-BC38-FE574C7A9040}"/>
    <hyperlink ref="W5" r:id="rId70" xr:uid="{2AB1CCFA-04EA-4DDD-8ADD-0B2EE15BAB21}"/>
    <hyperlink ref="X5" r:id="rId71" xr:uid="{8381C1D3-C3F0-46DA-B6DF-AB686335EA9D}"/>
    <hyperlink ref="X20" r:id="rId72" xr:uid="{F460823F-EE66-422C-9CDC-B807E677B90E}"/>
    <hyperlink ref="W20" r:id="rId73" xr:uid="{C02D321E-4DEA-4334-BCD8-A0DC2324CB51}"/>
    <hyperlink ref="X33" r:id="rId74" xr:uid="{2F69381D-A0BF-469A-AB0F-ED69AD5D7485}"/>
  </hyperlinks>
  <pageMargins left="0.7" right="0.7" top="0.75" bottom="0.75" header="0.3" footer="0.3"/>
  <pageSetup paperSize="9" orientation="portrait"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6D5C-B0F1-46CC-9F09-F87C31CCD542}">
  <sheetPr codeName="Sheet2"/>
  <dimension ref="B2:Q27"/>
  <sheetViews>
    <sheetView zoomScale="85" zoomScaleNormal="85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17" sqref="D17"/>
    </sheetView>
  </sheetViews>
  <sheetFormatPr defaultRowHeight="15" x14ac:dyDescent="0.25"/>
  <cols>
    <col min="2" max="2" width="26.140625" bestFit="1" customWidth="1"/>
    <col min="3" max="3" width="26.140625" customWidth="1"/>
    <col min="4" max="4" width="28" bestFit="1" customWidth="1"/>
    <col min="5" max="5" width="34.5703125" bestFit="1" customWidth="1"/>
    <col min="6" max="6" width="15" bestFit="1" customWidth="1"/>
    <col min="7" max="7" width="23.140625" customWidth="1"/>
  </cols>
  <sheetData>
    <row r="2" spans="2:17" x14ac:dyDescent="0.25">
      <c r="B2" t="s">
        <v>283</v>
      </c>
      <c r="C2" t="s">
        <v>337</v>
      </c>
      <c r="D2" t="s">
        <v>284</v>
      </c>
      <c r="E2" t="s">
        <v>285</v>
      </c>
      <c r="F2" t="s">
        <v>285</v>
      </c>
      <c r="G2" t="s">
        <v>285</v>
      </c>
      <c r="H2" t="s">
        <v>286</v>
      </c>
      <c r="I2" t="s">
        <v>287</v>
      </c>
      <c r="J2" t="s">
        <v>288</v>
      </c>
      <c r="K2" t="s">
        <v>357</v>
      </c>
      <c r="L2" t="s">
        <v>358</v>
      </c>
      <c r="M2" t="s">
        <v>289</v>
      </c>
      <c r="N2" t="s">
        <v>290</v>
      </c>
      <c r="O2" t="s">
        <v>291</v>
      </c>
      <c r="P2" t="s">
        <v>292</v>
      </c>
      <c r="Q2" t="s">
        <v>355</v>
      </c>
    </row>
    <row r="3" spans="2:17" x14ac:dyDescent="0.25">
      <c r="B3" t="s">
        <v>293</v>
      </c>
      <c r="D3" t="str">
        <f>SUBSTITUTE(SUBSTITUTE($B$2,"process",$B3),"name",D$2)</f>
        <v>&lt;%= utils.process(name) %&gt;</v>
      </c>
      <c r="E3" t="str">
        <f t="shared" ref="E3:E27" si="0">SUBSTITUTE(SUBSTITUTE($B$2,"process",$B3),"name",E$2)</f>
        <v>&lt;%= utils.process(cv-generator) %&gt;</v>
      </c>
    </row>
    <row r="4" spans="2:17" x14ac:dyDescent="0.25">
      <c r="B4" t="s">
        <v>294</v>
      </c>
      <c r="C4" t="s">
        <v>309</v>
      </c>
      <c r="D4" t="str">
        <f t="shared" ref="D4:D27" si="1">SUBSTITUTE(SUBSTITUTE($B$2,"process",$B4),"name",D$2)</f>
        <v>&lt;%= utils.dasherize(name) %&gt;</v>
      </c>
      <c r="E4" t="str">
        <f t="shared" si="0"/>
        <v>&lt;%= utils.dasherize(cv-generator) %&gt;</v>
      </c>
      <c r="F4" t="s">
        <v>282</v>
      </c>
      <c r="G4" s="4" t="e">
        <f t="shared" ref="G4:G24" ca="1" si="2">Grammarize(G$2,H4,I4,J4,L4,M4,N4,O4,P4)</f>
        <v>#NAME?</v>
      </c>
      <c r="H4" t="b">
        <v>0</v>
      </c>
      <c r="I4" t="b">
        <v>0</v>
      </c>
      <c r="J4" t="b">
        <v>0</v>
      </c>
      <c r="K4" t="s">
        <v>295</v>
      </c>
      <c r="L4" t="s">
        <v>295</v>
      </c>
    </row>
    <row r="5" spans="2:17" x14ac:dyDescent="0.25">
      <c r="B5" t="s">
        <v>296</v>
      </c>
      <c r="D5" t="str">
        <f t="shared" si="1"/>
        <v>&lt;%= utils.classify(name) %&gt;</v>
      </c>
      <c r="E5" t="str">
        <f t="shared" si="0"/>
        <v>&lt;%= utils.classify(cv-generator) %&gt;</v>
      </c>
      <c r="F5" t="s">
        <v>297</v>
      </c>
      <c r="G5" s="4" t="e">
        <f t="shared" ca="1" si="2"/>
        <v>#NAME?</v>
      </c>
      <c r="H5" t="b">
        <v>1</v>
      </c>
      <c r="I5" t="b">
        <v>1</v>
      </c>
      <c r="J5" t="b">
        <v>0</v>
      </c>
      <c r="K5" t="s">
        <v>295</v>
      </c>
    </row>
    <row r="6" spans="2:17" x14ac:dyDescent="0.25">
      <c r="B6" t="s">
        <v>325</v>
      </c>
      <c r="D6" t="str">
        <f t="shared" si="1"/>
        <v>&lt;%= utils.join(name) %&gt;</v>
      </c>
      <c r="E6" t="str">
        <f t="shared" si="0"/>
        <v>&lt;%= utils.join(cv-generator) %&gt;</v>
      </c>
      <c r="F6" t="s">
        <v>326</v>
      </c>
      <c r="G6" s="4" t="e">
        <f t="shared" ref="G6" ca="1" si="3">Grammarize(G$2,H6,I6,J6,L6,M6,N6,O6,P6)</f>
        <v>#NAME?</v>
      </c>
      <c r="H6" t="b">
        <v>0</v>
      </c>
      <c r="I6" t="b">
        <v>0</v>
      </c>
      <c r="J6" t="b">
        <v>0</v>
      </c>
      <c r="K6" t="s">
        <v>295</v>
      </c>
    </row>
    <row r="7" spans="2:17" x14ac:dyDescent="0.25">
      <c r="B7" t="s">
        <v>298</v>
      </c>
      <c r="D7" t="str">
        <f t="shared" si="1"/>
        <v>&lt;%= utils.spacify(name) %&gt;</v>
      </c>
      <c r="E7" t="str">
        <f t="shared" si="0"/>
        <v>&lt;%= utils.spacify(cv-generator) %&gt;</v>
      </c>
      <c r="F7" t="s">
        <v>352</v>
      </c>
      <c r="G7" s="4" t="e">
        <f t="shared" ca="1" si="2"/>
        <v>#NAME?</v>
      </c>
      <c r="H7" t="b">
        <v>0</v>
      </c>
      <c r="I7" t="b">
        <v>1</v>
      </c>
      <c r="J7" t="b">
        <v>0</v>
      </c>
      <c r="K7" t="s">
        <v>295</v>
      </c>
      <c r="L7" t="s">
        <v>300</v>
      </c>
    </row>
    <row r="8" spans="2:17" x14ac:dyDescent="0.25">
      <c r="B8" t="s">
        <v>327</v>
      </c>
      <c r="D8" t="str">
        <f>SUBSTITUTE(SUBSTITUTE($B$2,"process",$B8),"name",D$2)</f>
        <v>&lt;%= utils.spacifyPlus(name) %&gt;</v>
      </c>
      <c r="E8" t="str">
        <f>SUBSTITUTE(SUBSTITUTE($B$2,"process",$B8),"name",E$2)</f>
        <v>&lt;%= utils.spacifyPlus(cv-generator) %&gt;</v>
      </c>
      <c r="F8" t="s">
        <v>299</v>
      </c>
      <c r="G8" s="4" t="e">
        <f ca="1">Grammarize(G$2,H8,I8,J8,L8,M8,N8,O8,P8)</f>
        <v>#NAME?</v>
      </c>
      <c r="H8" t="b">
        <v>0</v>
      </c>
      <c r="I8" t="b">
        <v>1</v>
      </c>
      <c r="J8" t="b">
        <v>0</v>
      </c>
      <c r="K8" t="s">
        <v>295</v>
      </c>
      <c r="L8" t="s">
        <v>300</v>
      </c>
    </row>
    <row r="9" spans="2:17" x14ac:dyDescent="0.25">
      <c r="B9" t="s">
        <v>301</v>
      </c>
      <c r="D9" t="str">
        <f t="shared" si="1"/>
        <v>&lt;%= utils.titlecase(name) %&gt;</v>
      </c>
      <c r="E9" t="str">
        <f t="shared" si="0"/>
        <v>&lt;%= utils.titlecase(cv-generator) %&gt;</v>
      </c>
      <c r="F9" t="s">
        <v>353</v>
      </c>
      <c r="G9" s="4" t="e">
        <f t="shared" ca="1" si="2"/>
        <v>#NAME?</v>
      </c>
      <c r="H9" t="b">
        <v>1</v>
      </c>
      <c r="I9" t="b">
        <v>1</v>
      </c>
      <c r="J9" t="b">
        <v>0</v>
      </c>
      <c r="K9" t="s">
        <v>295</v>
      </c>
      <c r="L9" t="s">
        <v>300</v>
      </c>
    </row>
    <row r="10" spans="2:17" x14ac:dyDescent="0.25">
      <c r="B10" t="s">
        <v>328</v>
      </c>
      <c r="D10" t="str">
        <f t="shared" si="1"/>
        <v>&lt;%= utils.titlecasePlus(name) %&gt;</v>
      </c>
      <c r="E10" t="str">
        <f t="shared" si="0"/>
        <v>&lt;%= utils.titlecasePlus(cv-generator) %&gt;</v>
      </c>
      <c r="F10" t="s">
        <v>302</v>
      </c>
      <c r="G10" s="4" t="e">
        <f t="shared" ref="G10" ca="1" si="4">Grammarize(G$2,H10,I10,J10,L10,M10,N10,O10,P10)</f>
        <v>#NAME?</v>
      </c>
      <c r="H10" t="b">
        <v>1</v>
      </c>
      <c r="I10" t="b">
        <v>1</v>
      </c>
      <c r="J10" t="b">
        <v>0</v>
      </c>
      <c r="K10" t="s">
        <v>295</v>
      </c>
      <c r="L10" t="s">
        <v>300</v>
      </c>
    </row>
    <row r="11" spans="2:17" x14ac:dyDescent="0.25">
      <c r="B11" t="s">
        <v>303</v>
      </c>
      <c r="C11" t="s">
        <v>338</v>
      </c>
      <c r="D11" t="str">
        <f t="shared" si="1"/>
        <v>&lt;%= utils.camelcase(name) %&gt;</v>
      </c>
      <c r="E11" t="str">
        <f t="shared" si="0"/>
        <v>&lt;%= utils.camelcase(cv-generator) %&gt;</v>
      </c>
      <c r="F11" t="s">
        <v>304</v>
      </c>
      <c r="G11" s="4" t="e">
        <f t="shared" ca="1" si="2"/>
        <v>#NAME?</v>
      </c>
      <c r="H11" t="b">
        <v>1</v>
      </c>
      <c r="I11" t="b">
        <v>0</v>
      </c>
      <c r="J11" t="b">
        <v>0</v>
      </c>
      <c r="K11" t="s">
        <v>295</v>
      </c>
    </row>
    <row r="12" spans="2:17" x14ac:dyDescent="0.25">
      <c r="B12" t="s">
        <v>305</v>
      </c>
      <c r="C12" t="s">
        <v>339</v>
      </c>
      <c r="D12" t="str">
        <f t="shared" si="1"/>
        <v>&lt;%= utils.pascalcase(name) %&gt;</v>
      </c>
      <c r="E12" t="str">
        <f t="shared" si="0"/>
        <v>&lt;%= utils.pascalcase(cv-generator) %&gt;</v>
      </c>
      <c r="F12" t="s">
        <v>297</v>
      </c>
      <c r="G12" s="4" t="e">
        <f t="shared" ca="1" si="2"/>
        <v>#NAME?</v>
      </c>
      <c r="H12" t="b">
        <v>1</v>
      </c>
      <c r="I12" t="b">
        <v>1</v>
      </c>
      <c r="J12" t="b">
        <v>0</v>
      </c>
      <c r="K12" t="s">
        <v>295</v>
      </c>
    </row>
    <row r="13" spans="2:17" x14ac:dyDescent="0.25">
      <c r="B13" t="s">
        <v>306</v>
      </c>
      <c r="D13" t="str">
        <f t="shared" si="1"/>
        <v>&lt;%= utils.snakecase(name) %&gt;</v>
      </c>
      <c r="E13" t="str">
        <f t="shared" si="0"/>
        <v>&lt;%= utils.snakecase(cv-generator) %&gt;</v>
      </c>
      <c r="F13" t="s">
        <v>307</v>
      </c>
      <c r="G13" s="4" t="e">
        <f t="shared" ca="1" si="2"/>
        <v>#NAME?</v>
      </c>
      <c r="H13" t="b">
        <v>0</v>
      </c>
      <c r="I13" t="b">
        <v>0</v>
      </c>
      <c r="J13" t="b">
        <v>0</v>
      </c>
      <c r="K13" t="s">
        <v>295</v>
      </c>
      <c r="L13" t="s">
        <v>308</v>
      </c>
    </row>
    <row r="14" spans="2:17" x14ac:dyDescent="0.25">
      <c r="B14" t="s">
        <v>309</v>
      </c>
      <c r="C14" t="s">
        <v>294</v>
      </c>
      <c r="D14" t="str">
        <f t="shared" si="1"/>
        <v>&lt;%= utils.kebapcase(name) %&gt;</v>
      </c>
      <c r="E14" t="str">
        <f t="shared" si="0"/>
        <v>&lt;%= utils.kebapcase(cv-generator) %&gt;</v>
      </c>
      <c r="F14" t="s">
        <v>285</v>
      </c>
      <c r="G14" s="4" t="e">
        <f t="shared" ca="1" si="2"/>
        <v>#NAME?</v>
      </c>
      <c r="H14" t="b">
        <v>0</v>
      </c>
      <c r="I14" t="b">
        <v>0</v>
      </c>
      <c r="J14" t="b">
        <v>0</v>
      </c>
      <c r="K14" t="s">
        <v>295</v>
      </c>
      <c r="L14" t="s">
        <v>295</v>
      </c>
    </row>
    <row r="15" spans="2:17" x14ac:dyDescent="0.25">
      <c r="B15" t="s">
        <v>286</v>
      </c>
      <c r="D15" t="str">
        <f t="shared" si="1"/>
        <v>&lt;%= utils.capitalize(name) %&gt;</v>
      </c>
      <c r="E15" t="str">
        <f t="shared" si="0"/>
        <v>&lt;%= utils.capitalize(cv-generator) %&gt;</v>
      </c>
      <c r="F15" t="s">
        <v>310</v>
      </c>
      <c r="G15" s="4" t="e">
        <f t="shared" ca="1" si="2"/>
        <v>#NAME?</v>
      </c>
      <c r="H15" t="b">
        <v>1</v>
      </c>
      <c r="I15" t="b">
        <v>1</v>
      </c>
      <c r="J15" t="b">
        <v>1</v>
      </c>
      <c r="K15" t="s">
        <v>295</v>
      </c>
      <c r="L15" t="s">
        <v>300</v>
      </c>
    </row>
    <row r="16" spans="2:17" x14ac:dyDescent="0.25">
      <c r="B16" t="s">
        <v>311</v>
      </c>
      <c r="D16" t="str">
        <f t="shared" si="1"/>
        <v>&lt;%= utils.uppercase(name) %&gt;</v>
      </c>
      <c r="E16" t="str">
        <f t="shared" si="0"/>
        <v>&lt;%= utils.uppercase(cv-generator) %&gt;</v>
      </c>
      <c r="F16" t="s">
        <v>312</v>
      </c>
      <c r="G16" s="4" t="e">
        <f t="shared" ref="G16" ca="1" si="5">Grammarize(G$2,H16,I16,J16,L16,M16,N16,O16,P16)</f>
        <v>#NAME?</v>
      </c>
      <c r="H16" t="b">
        <v>1</v>
      </c>
      <c r="I16" t="b">
        <v>1</v>
      </c>
      <c r="J16" t="b">
        <v>1</v>
      </c>
      <c r="K16" t="s">
        <v>295</v>
      </c>
    </row>
    <row r="17" spans="2:17" x14ac:dyDescent="0.25">
      <c r="B17" t="s">
        <v>324</v>
      </c>
      <c r="D17" t="str">
        <f t="shared" si="1"/>
        <v>&lt;%= utils.uppersnakecase(name) %&gt;</v>
      </c>
      <c r="E17" t="str">
        <f t="shared" si="0"/>
        <v>&lt;%= utils.uppersnakecase(cv-generator) %&gt;</v>
      </c>
      <c r="F17" t="s">
        <v>323</v>
      </c>
      <c r="G17" s="4" t="e">
        <f t="shared" ca="1" si="2"/>
        <v>#NAME?</v>
      </c>
      <c r="H17" t="b">
        <v>1</v>
      </c>
      <c r="I17" t="b">
        <v>1</v>
      </c>
      <c r="J17" t="b">
        <v>1</v>
      </c>
      <c r="K17" t="s">
        <v>295</v>
      </c>
      <c r="L17" t="s">
        <v>308</v>
      </c>
    </row>
    <row r="18" spans="2:17" x14ac:dyDescent="0.25">
      <c r="B18" t="s">
        <v>313</v>
      </c>
      <c r="D18" t="str">
        <f t="shared" si="1"/>
        <v>&lt;%= utils.lowercase(name) %&gt;</v>
      </c>
      <c r="E18" t="str">
        <f t="shared" si="0"/>
        <v>&lt;%= utils.lowercase(cv-generator) %&gt;</v>
      </c>
      <c r="F18" t="s">
        <v>285</v>
      </c>
      <c r="G18" s="4" t="e">
        <f t="shared" ca="1" si="2"/>
        <v>#NAME?</v>
      </c>
      <c r="H18" t="b">
        <v>0</v>
      </c>
      <c r="I18" t="b">
        <v>0</v>
      </c>
      <c r="J18" t="b">
        <v>0</v>
      </c>
      <c r="K18" t="s">
        <v>295</v>
      </c>
    </row>
    <row r="19" spans="2:17" x14ac:dyDescent="0.25">
      <c r="B19" t="s">
        <v>314</v>
      </c>
      <c r="D19" t="str">
        <f t="shared" si="1"/>
        <v>&lt;%= utils.listify(name) %&gt;</v>
      </c>
      <c r="E19" t="str">
        <f t="shared" si="0"/>
        <v>&lt;%= utils.listify(cv-generator) %&gt;</v>
      </c>
      <c r="F19" t="s">
        <v>315</v>
      </c>
      <c r="G19" s="4" t="e">
        <f t="shared" ca="1" si="2"/>
        <v>#NAME?</v>
      </c>
      <c r="H19" t="b">
        <v>0</v>
      </c>
      <c r="I19" t="b">
        <v>0</v>
      </c>
      <c r="J19" t="b">
        <v>0</v>
      </c>
      <c r="K19" t="s">
        <v>295</v>
      </c>
      <c r="L19" t="s">
        <v>316</v>
      </c>
    </row>
    <row r="20" spans="2:17" x14ac:dyDescent="0.25">
      <c r="B20" t="s">
        <v>340</v>
      </c>
      <c r="D20" t="str">
        <f t="shared" si="1"/>
        <v>&lt;%= utils.tabify(name) %&gt;</v>
      </c>
      <c r="E20" t="str">
        <f t="shared" si="0"/>
        <v>&lt;%= utils.tabify(cv-generator) %&gt;</v>
      </c>
      <c r="F20" t="s">
        <v>342</v>
      </c>
      <c r="G20" s="4" t="e">
        <f t="shared" ref="G20" ca="1" si="6">Grammarize(G$2,H20,I20,J20,L20,M20,N20,O20,P20)</f>
        <v>#NAME?</v>
      </c>
      <c r="H20" t="b">
        <v>0</v>
      </c>
      <c r="I20" t="b">
        <v>0</v>
      </c>
      <c r="J20" t="b">
        <v>0</v>
      </c>
      <c r="K20" t="s">
        <v>295</v>
      </c>
      <c r="L20" t="s">
        <v>341</v>
      </c>
    </row>
    <row r="21" spans="2:17" x14ac:dyDescent="0.25">
      <c r="B21" t="s">
        <v>343</v>
      </c>
      <c r="D21" t="str">
        <f t="shared" si="1"/>
        <v>&lt;%= utils.columnize(name) %&gt;</v>
      </c>
      <c r="E21" t="str">
        <f t="shared" si="0"/>
        <v>&lt;%= utils.columnize(cv-generator) %&gt;</v>
      </c>
      <c r="F21" t="s">
        <v>346</v>
      </c>
      <c r="G21" s="4" t="e">
        <f t="shared" ref="G21:G22" ca="1" si="7">Grammarize(G$2,H21,I21,J21,L21,M21,N21,O21,P21)</f>
        <v>#NAME?</v>
      </c>
      <c r="H21" t="b">
        <v>0</v>
      </c>
      <c r="I21" t="b">
        <v>0</v>
      </c>
      <c r="J21" t="b">
        <v>0</v>
      </c>
      <c r="K21" t="s">
        <v>295</v>
      </c>
      <c r="L21" t="s">
        <v>345</v>
      </c>
    </row>
    <row r="22" spans="2:17" x14ac:dyDescent="0.25">
      <c r="B22" t="s">
        <v>344</v>
      </c>
      <c r="D22" t="str">
        <f t="shared" si="1"/>
        <v>&lt;%= utils.semicolumnize(name) %&gt;</v>
      </c>
      <c r="E22" t="str">
        <f t="shared" si="0"/>
        <v>&lt;%= utils.semicolumnize(cv-generator) %&gt;</v>
      </c>
      <c r="F22" t="s">
        <v>347</v>
      </c>
      <c r="G22" s="4" t="e">
        <f t="shared" ca="1" si="7"/>
        <v>#NAME?</v>
      </c>
      <c r="H22" t="b">
        <v>0</v>
      </c>
      <c r="I22" t="b">
        <v>0</v>
      </c>
      <c r="J22" t="b">
        <v>0</v>
      </c>
      <c r="K22" t="s">
        <v>295</v>
      </c>
      <c r="L22" t="s">
        <v>348</v>
      </c>
    </row>
    <row r="23" spans="2:17" x14ac:dyDescent="0.25">
      <c r="B23" t="s">
        <v>349</v>
      </c>
      <c r="D23" t="str">
        <f t="shared" si="1"/>
        <v>&lt;%= utils.split(name) %&gt;</v>
      </c>
      <c r="E23" t="str">
        <f t="shared" si="0"/>
        <v>&lt;%= utils.split(cv-generator) %&gt;</v>
      </c>
      <c r="F23" t="s">
        <v>351</v>
      </c>
      <c r="G23" s="4" t="e">
        <f t="shared" ca="1" si="2"/>
        <v>#NAME?</v>
      </c>
      <c r="H23" t="b">
        <v>0</v>
      </c>
      <c r="I23" t="b">
        <v>0</v>
      </c>
      <c r="J23" t="b">
        <v>0</v>
      </c>
      <c r="K23" t="s">
        <v>295</v>
      </c>
      <c r="L23" t="s">
        <v>350</v>
      </c>
    </row>
    <row r="24" spans="2:17" x14ac:dyDescent="0.25">
      <c r="B24" t="s">
        <v>317</v>
      </c>
      <c r="D24" t="str">
        <f t="shared" si="1"/>
        <v>&lt;%= utils.delimit(name) %&gt;</v>
      </c>
      <c r="E24" t="str">
        <f t="shared" si="0"/>
        <v>&lt;%= utils.delimit(cv-generator) %&gt;</v>
      </c>
      <c r="F24" t="s">
        <v>318</v>
      </c>
      <c r="G24" s="4" t="e">
        <f t="shared" ca="1" si="2"/>
        <v>#NAME?</v>
      </c>
      <c r="H24" t="b">
        <v>0</v>
      </c>
      <c r="I24" t="b">
        <v>0</v>
      </c>
      <c r="J24" t="b">
        <v>0</v>
      </c>
      <c r="K24" t="s">
        <v>295</v>
      </c>
      <c r="L24" t="s">
        <v>300</v>
      </c>
      <c r="M24" t="s">
        <v>319</v>
      </c>
      <c r="N24" t="s">
        <v>319</v>
      </c>
    </row>
    <row r="25" spans="2:17" x14ac:dyDescent="0.25">
      <c r="B25" t="s">
        <v>320</v>
      </c>
      <c r="D25" t="str">
        <f t="shared" si="1"/>
        <v>&lt;%= utils.templatize(name) %&gt;</v>
      </c>
      <c r="E25" t="str">
        <f t="shared" si="0"/>
        <v>&lt;%= utils.templatize(cv-generator) %&gt;</v>
      </c>
      <c r="F25" t="s">
        <v>318</v>
      </c>
      <c r="G25" s="4" t="e">
        <f ca="1">Grammarize(G$2,H25,I25,J25,L25,M25,N25,O25,P25)</f>
        <v>#NAME?</v>
      </c>
      <c r="H25" t="b">
        <v>0</v>
      </c>
      <c r="I25" t="b">
        <v>0</v>
      </c>
      <c r="J25" t="b">
        <v>0</v>
      </c>
      <c r="K25" t="s">
        <v>295</v>
      </c>
      <c r="L25" t="s">
        <v>300</v>
      </c>
      <c r="O25" t="s">
        <v>321</v>
      </c>
      <c r="P25" t="s">
        <v>322</v>
      </c>
    </row>
    <row r="26" spans="2:17" x14ac:dyDescent="0.25">
      <c r="B26" t="s">
        <v>354</v>
      </c>
      <c r="D26" t="str">
        <f t="shared" si="1"/>
        <v>&lt;%= utils.simplify(name) %&gt;</v>
      </c>
      <c r="E26" t="str">
        <f t="shared" si="0"/>
        <v>&lt;%= utils.simplify(cv-generator) %&gt;</v>
      </c>
      <c r="F26" t="s">
        <v>285</v>
      </c>
      <c r="G26" s="4" t="e">
        <f t="shared" ref="G26" ca="1" si="8">Grammarize(G$2,H26,I26,J26,L26,M26,N26,O26,P26)</f>
        <v>#NAME?</v>
      </c>
      <c r="H26" t="b">
        <v>0</v>
      </c>
      <c r="I26" t="b">
        <v>0</v>
      </c>
      <c r="J26" t="b">
        <v>0</v>
      </c>
      <c r="Q26">
        <v>1</v>
      </c>
    </row>
    <row r="27" spans="2:17" x14ac:dyDescent="0.25">
      <c r="B27" t="s">
        <v>359</v>
      </c>
      <c r="D27" t="str">
        <f t="shared" si="1"/>
        <v>&lt;%= utils.substitute(name) %&gt;</v>
      </c>
      <c r="E27" t="str">
        <f t="shared" si="0"/>
        <v>&lt;%= utils.substitute(cv-generator) %&gt;</v>
      </c>
      <c r="F27" t="s">
        <v>285</v>
      </c>
      <c r="G27" s="4" t="e">
        <f t="shared" ref="G27" ca="1" si="9">Grammarize(G$2,H27,I27,J27,L27,M27,N27,O27,P27)</f>
        <v>#NAME?</v>
      </c>
      <c r="H27" t="b">
        <v>0</v>
      </c>
      <c r="I27" t="b">
        <v>0</v>
      </c>
      <c r="J27" t="b">
        <v>0</v>
      </c>
      <c r="K27" s="4" t="s">
        <v>356</v>
      </c>
      <c r="L27" s="4"/>
      <c r="Q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AC64-CD12-4C5E-8497-4E880502019D}">
  <dimension ref="B2:G39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9" sqref="G9"/>
    </sheetView>
  </sheetViews>
  <sheetFormatPr defaultRowHeight="15" x14ac:dyDescent="0.25"/>
  <cols>
    <col min="2" max="2" width="23.28515625" customWidth="1"/>
    <col min="3" max="4" width="23.28515625" style="2" customWidth="1"/>
    <col min="6" max="6" width="14.7109375" bestFit="1" customWidth="1"/>
  </cols>
  <sheetData>
    <row r="2" spans="2:7" s="1" customFormat="1" x14ac:dyDescent="0.25">
      <c r="B2" s="1" t="s">
        <v>253</v>
      </c>
      <c r="C2" s="1" t="s">
        <v>254</v>
      </c>
      <c r="D2" s="1" t="s">
        <v>254</v>
      </c>
    </row>
    <row r="3" spans="2:7" s="2" customFormat="1" x14ac:dyDescent="0.25">
      <c r="B3"/>
    </row>
    <row r="4" spans="2:7" s="2" customFormat="1" x14ac:dyDescent="0.25">
      <c r="B4"/>
      <c r="F4" s="1" t="s">
        <v>260</v>
      </c>
      <c r="G4" t="str">
        <f>_xlfn.CONCAT(F4,"=('",_xlfn.TEXTJOIN("' '",FALSE,C6:C39),"')")</f>
        <v>modules=('portfolio' 'webpage' 'navigation' 'search' 'cv' 'project-gantt-chart-map' 'project-summary' 'project' 'general-timeline' 'footer' 'property' 'soc-bar' 'personal-data' 'background' 'accomplishments' 'education' 'professional-experience' 'language' 'course' 'general-timeline-map' 'publication' 'project-gantt-chart-map' 'project-contributions' 'course-index' 'course-list' 'publication-index' 'publication-list' 'spectrum' 'map' 'project-gantt-chart' 'project-contributions' 'project-list' 'project-index' 'project-card')</v>
      </c>
    </row>
    <row r="5" spans="2:7" s="2" customFormat="1" x14ac:dyDescent="0.25">
      <c r="B5"/>
      <c r="F5" s="1" t="s">
        <v>259</v>
      </c>
      <c r="G5" t="str">
        <f>_xlfn.CONCAT(F5,"=('",_xlfn.TEXTJOIN("' '",FALSE,B6:B39),"')")</f>
        <v>modulesParent=('' '' 'portfolio' 'portfolio' 'portfolio' 'portfolio' 'portfolio' 'portfolio' 'portfolio' 'portfolio' 'portfolio' 'webpage' 'cv' 'cv' 'cv' 'background' 'background' 'accomplishments' 'accomplishments' 'accomplishments' 'accomplishments' 'accomplishments' 'accomplishments' 'course' 'course' 'publication' 'publication' 'project-summary' 'project-summary' 'project' 'project' 'project' 'project' 'project')</v>
      </c>
    </row>
    <row r="6" spans="2:7" x14ac:dyDescent="0.25">
      <c r="B6" s="4"/>
      <c r="C6" s="2" t="s">
        <v>229</v>
      </c>
      <c r="D6" s="2" t="str">
        <f>_xlfn.CONCAT(B6,"/",C6)</f>
        <v>/portfolio</v>
      </c>
    </row>
    <row r="7" spans="2:7" x14ac:dyDescent="0.25">
      <c r="B7" s="4"/>
      <c r="C7" s="2" t="s">
        <v>225</v>
      </c>
      <c r="D7" s="2" t="str">
        <f t="shared" ref="D7:D39" si="0">_xlfn.CONCAT(B7,"/",C7)</f>
        <v>/webpage</v>
      </c>
      <c r="F7" s="1" t="str">
        <f>F4</f>
        <v>modules</v>
      </c>
      <c r="G7" t="str">
        <f>_xlfn.CONCAT(F7,"=('",_xlfn.TEXTJOIN("' '",FALSE,D6:D39),"')")</f>
        <v>modules=('/portfolio' '/webpage' 'portfolio/navigation' 'portfolio/search' 'portfolio/cv' 'portfolio/project-gantt-chart-map' 'portfolio/project-summary' 'portfolio/project' 'portfolio/general-timeline' 'portfolio/footer' 'portfolio/property' 'webpage/soc-bar' 'cv/personal-data' 'cv/background' 'cv/accomplishments' 'background/education' 'background/professional-experience' 'accomplishments/language' 'accomplishments/course' 'accomplishments/general-timeline-map' 'accomplishments/publication' 'accomplishments/project-gantt-chart-map' 'accomplishments/project-contributions' 'course/course-index' 'course/course-list' 'publication/publication-index' 'publication/publication-list' 'project-summary/spectrum' 'project-summary/map' 'project/project-gantt-chart' 'project/project-contributions' 'project/project-list' 'project/project-index' 'project/project-card')</v>
      </c>
    </row>
    <row r="8" spans="2:7" x14ac:dyDescent="0.25">
      <c r="B8" s="4" t="s">
        <v>229</v>
      </c>
      <c r="C8" s="2" t="s">
        <v>247</v>
      </c>
      <c r="D8" s="2" t="str">
        <f t="shared" si="0"/>
        <v>portfolio/navigation</v>
      </c>
    </row>
    <row r="9" spans="2:7" x14ac:dyDescent="0.25">
      <c r="B9" s="4" t="s">
        <v>229</v>
      </c>
      <c r="C9" s="2" t="s">
        <v>230</v>
      </c>
      <c r="D9" s="2" t="str">
        <f t="shared" si="0"/>
        <v>portfolio/search</v>
      </c>
    </row>
    <row r="10" spans="2:7" x14ac:dyDescent="0.25">
      <c r="B10" s="4" t="s">
        <v>229</v>
      </c>
      <c r="C10" s="2" t="s">
        <v>245</v>
      </c>
      <c r="D10" s="2" t="str">
        <f t="shared" si="0"/>
        <v>portfolio/cv</v>
      </c>
    </row>
    <row r="11" spans="2:7" x14ac:dyDescent="0.25">
      <c r="B11" s="4" t="s">
        <v>229</v>
      </c>
      <c r="C11" s="2" t="s">
        <v>239</v>
      </c>
      <c r="D11" s="2" t="str">
        <f t="shared" si="0"/>
        <v>portfolio/project-gantt-chart-map</v>
      </c>
    </row>
    <row r="12" spans="2:7" x14ac:dyDescent="0.25">
      <c r="B12" s="4" t="s">
        <v>229</v>
      </c>
      <c r="C12" s="2" t="s">
        <v>226</v>
      </c>
      <c r="D12" s="2" t="str">
        <f t="shared" si="0"/>
        <v>portfolio/project-summary</v>
      </c>
    </row>
    <row r="13" spans="2:7" x14ac:dyDescent="0.25">
      <c r="B13" s="4" t="s">
        <v>229</v>
      </c>
      <c r="C13" s="2" t="s">
        <v>236</v>
      </c>
      <c r="D13" s="2" t="str">
        <f t="shared" si="0"/>
        <v>portfolio/project</v>
      </c>
    </row>
    <row r="14" spans="2:7" x14ac:dyDescent="0.25">
      <c r="B14" s="4" t="s">
        <v>229</v>
      </c>
      <c r="C14" s="2" t="s">
        <v>251</v>
      </c>
      <c r="D14" s="2" t="str">
        <f t="shared" si="0"/>
        <v>portfolio/general-timeline</v>
      </c>
    </row>
    <row r="15" spans="2:7" x14ac:dyDescent="0.25">
      <c r="B15" s="4" t="s">
        <v>229</v>
      </c>
      <c r="C15" s="2" t="s">
        <v>252</v>
      </c>
      <c r="D15" s="2" t="str">
        <f t="shared" si="0"/>
        <v>portfolio/footer</v>
      </c>
    </row>
    <row r="16" spans="2:7" x14ac:dyDescent="0.25">
      <c r="B16" s="4" t="s">
        <v>229</v>
      </c>
      <c r="C16" s="2" t="s">
        <v>235</v>
      </c>
      <c r="D16" s="2" t="str">
        <f t="shared" si="0"/>
        <v>portfolio/property</v>
      </c>
    </row>
    <row r="17" spans="2:4" x14ac:dyDescent="0.25">
      <c r="B17" t="s">
        <v>225</v>
      </c>
      <c r="C17" s="2" t="s">
        <v>228</v>
      </c>
      <c r="D17" s="2" t="str">
        <f t="shared" si="0"/>
        <v>webpage/soc-bar</v>
      </c>
    </row>
    <row r="18" spans="2:4" x14ac:dyDescent="0.25">
      <c r="B18" t="s">
        <v>245</v>
      </c>
      <c r="C18" s="2" t="s">
        <v>246</v>
      </c>
      <c r="D18" s="2" t="str">
        <f t="shared" si="0"/>
        <v>cv/personal-data</v>
      </c>
    </row>
    <row r="19" spans="2:4" x14ac:dyDescent="0.25">
      <c r="B19" t="s">
        <v>245</v>
      </c>
      <c r="C19" s="2" t="s">
        <v>243</v>
      </c>
      <c r="D19" s="2" t="str">
        <f t="shared" si="0"/>
        <v>cv/background</v>
      </c>
    </row>
    <row r="20" spans="2:4" x14ac:dyDescent="0.25">
      <c r="B20" s="2" t="s">
        <v>245</v>
      </c>
      <c r="C20" s="2" t="s">
        <v>234</v>
      </c>
      <c r="D20" s="2" t="str">
        <f t="shared" si="0"/>
        <v>cv/accomplishments</v>
      </c>
    </row>
    <row r="21" spans="2:4" x14ac:dyDescent="0.25">
      <c r="B21" t="s">
        <v>243</v>
      </c>
      <c r="C21" s="2" t="s">
        <v>255</v>
      </c>
      <c r="D21" s="2" t="str">
        <f t="shared" si="0"/>
        <v>background/education</v>
      </c>
    </row>
    <row r="22" spans="2:4" x14ac:dyDescent="0.25">
      <c r="B22" t="s">
        <v>243</v>
      </c>
      <c r="C22" s="2" t="s">
        <v>244</v>
      </c>
      <c r="D22" s="2" t="str">
        <f t="shared" si="0"/>
        <v>background/professional-experience</v>
      </c>
    </row>
    <row r="23" spans="2:4" x14ac:dyDescent="0.25">
      <c r="B23" t="s">
        <v>234</v>
      </c>
      <c r="C23" s="2" t="s">
        <v>249</v>
      </c>
      <c r="D23" s="2" t="str">
        <f t="shared" si="0"/>
        <v>accomplishments/language</v>
      </c>
    </row>
    <row r="24" spans="2:4" x14ac:dyDescent="0.25">
      <c r="B24" t="s">
        <v>234</v>
      </c>
      <c r="C24" s="2" t="s">
        <v>256</v>
      </c>
      <c r="D24" s="2" t="str">
        <f t="shared" si="0"/>
        <v>accomplishments/course</v>
      </c>
    </row>
    <row r="25" spans="2:4" x14ac:dyDescent="0.25">
      <c r="B25" t="s">
        <v>234</v>
      </c>
      <c r="C25" s="2" t="s">
        <v>250</v>
      </c>
      <c r="D25" s="2" t="str">
        <f t="shared" si="0"/>
        <v>accomplishments/general-timeline-map</v>
      </c>
    </row>
    <row r="26" spans="2:4" x14ac:dyDescent="0.25">
      <c r="B26" t="s">
        <v>234</v>
      </c>
      <c r="C26" s="2" t="s">
        <v>231</v>
      </c>
      <c r="D26" s="2" t="str">
        <f t="shared" si="0"/>
        <v>accomplishments/publication</v>
      </c>
    </row>
    <row r="27" spans="2:4" x14ac:dyDescent="0.25">
      <c r="B27" t="s">
        <v>234</v>
      </c>
      <c r="C27" s="2" t="s">
        <v>239</v>
      </c>
      <c r="D27" s="2" t="str">
        <f t="shared" si="0"/>
        <v>accomplishments/project-gantt-chart-map</v>
      </c>
    </row>
    <row r="28" spans="2:4" x14ac:dyDescent="0.25">
      <c r="B28" t="s">
        <v>234</v>
      </c>
      <c r="C28" s="2" t="s">
        <v>241</v>
      </c>
      <c r="D28" s="2" t="str">
        <f t="shared" si="0"/>
        <v>accomplishments/project-contributions</v>
      </c>
    </row>
    <row r="29" spans="2:4" x14ac:dyDescent="0.25">
      <c r="B29" t="s">
        <v>256</v>
      </c>
      <c r="C29" s="2" t="s">
        <v>258</v>
      </c>
      <c r="D29" s="2" t="str">
        <f t="shared" si="0"/>
        <v>course/course-index</v>
      </c>
    </row>
    <row r="30" spans="2:4" x14ac:dyDescent="0.25">
      <c r="B30" t="s">
        <v>256</v>
      </c>
      <c r="C30" s="2" t="s">
        <v>257</v>
      </c>
      <c r="D30" s="2" t="str">
        <f t="shared" si="0"/>
        <v>course/course-list</v>
      </c>
    </row>
    <row r="31" spans="2:4" x14ac:dyDescent="0.25">
      <c r="B31" t="s">
        <v>231</v>
      </c>
      <c r="C31" s="2" t="s">
        <v>233</v>
      </c>
      <c r="D31" s="2" t="str">
        <f t="shared" si="0"/>
        <v>publication/publication-index</v>
      </c>
    </row>
    <row r="32" spans="2:4" x14ac:dyDescent="0.25">
      <c r="B32" t="s">
        <v>231</v>
      </c>
      <c r="C32" s="2" t="s">
        <v>232</v>
      </c>
      <c r="D32" s="2" t="str">
        <f t="shared" si="0"/>
        <v>publication/publication-list</v>
      </c>
    </row>
    <row r="33" spans="2:4" x14ac:dyDescent="0.25">
      <c r="B33" t="s">
        <v>226</v>
      </c>
      <c r="C33" s="2" t="s">
        <v>227</v>
      </c>
      <c r="D33" s="2" t="str">
        <f t="shared" si="0"/>
        <v>project-summary/spectrum</v>
      </c>
    </row>
    <row r="34" spans="2:4" x14ac:dyDescent="0.25">
      <c r="B34" t="s">
        <v>226</v>
      </c>
      <c r="C34" s="2" t="s">
        <v>248</v>
      </c>
      <c r="D34" s="2" t="str">
        <f t="shared" si="0"/>
        <v>project-summary/map</v>
      </c>
    </row>
    <row r="35" spans="2:4" x14ac:dyDescent="0.25">
      <c r="B35" t="s">
        <v>236</v>
      </c>
      <c r="C35" s="2" t="s">
        <v>240</v>
      </c>
      <c r="D35" s="2" t="str">
        <f t="shared" si="0"/>
        <v>project/project-gantt-chart</v>
      </c>
    </row>
    <row r="36" spans="2:4" x14ac:dyDescent="0.25">
      <c r="B36" t="s">
        <v>236</v>
      </c>
      <c r="C36" s="2" t="s">
        <v>241</v>
      </c>
      <c r="D36" s="2" t="str">
        <f t="shared" si="0"/>
        <v>project/project-contributions</v>
      </c>
    </row>
    <row r="37" spans="2:4" x14ac:dyDescent="0.25">
      <c r="B37" t="s">
        <v>236</v>
      </c>
      <c r="C37" s="2" t="s">
        <v>237</v>
      </c>
      <c r="D37" s="2" t="str">
        <f t="shared" si="0"/>
        <v>project/project-list</v>
      </c>
    </row>
    <row r="38" spans="2:4" x14ac:dyDescent="0.25">
      <c r="B38" t="s">
        <v>236</v>
      </c>
      <c r="C38" s="2" t="s">
        <v>238</v>
      </c>
      <c r="D38" s="2" t="str">
        <f t="shared" si="0"/>
        <v>project/project-index</v>
      </c>
    </row>
    <row r="39" spans="2:4" x14ac:dyDescent="0.25">
      <c r="B39" t="s">
        <v>236</v>
      </c>
      <c r="C39" s="2" t="s">
        <v>242</v>
      </c>
      <c r="D39" s="2" t="str">
        <f t="shared" si="0"/>
        <v>project/project-card</v>
      </c>
    </row>
  </sheetData>
  <sortState xmlns:xlrd2="http://schemas.microsoft.com/office/spreadsheetml/2017/richdata2" ref="B20:D39">
    <sortCondition ref="B20:B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AC3E-E4D7-416F-8C88-31947324A72C}">
  <dimension ref="B2:G37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6" sqref="G6"/>
    </sheetView>
  </sheetViews>
  <sheetFormatPr defaultRowHeight="15" x14ac:dyDescent="0.25"/>
  <cols>
    <col min="2" max="2" width="23.28515625" customWidth="1"/>
    <col min="3" max="4" width="23.28515625" style="2" customWidth="1"/>
    <col min="6" max="6" width="14.7109375" bestFit="1" customWidth="1"/>
  </cols>
  <sheetData>
    <row r="2" spans="2:7" s="1" customFormat="1" x14ac:dyDescent="0.25">
      <c r="B2" s="1" t="s">
        <v>261</v>
      </c>
      <c r="C2" s="1" t="s">
        <v>262</v>
      </c>
      <c r="D2" s="1" t="s">
        <v>272</v>
      </c>
    </row>
    <row r="3" spans="2:7" s="2" customFormat="1" x14ac:dyDescent="0.25">
      <c r="B3"/>
    </row>
    <row r="4" spans="2:7" s="2" customFormat="1" x14ac:dyDescent="0.25">
      <c r="B4" s="4" t="s">
        <v>245</v>
      </c>
      <c r="C4" s="4" t="s">
        <v>245</v>
      </c>
      <c r="D4" s="4" t="str">
        <f>_xlfn.TEXTJOIN("/",TRUE,B4:C4)</f>
        <v>cv/cv</v>
      </c>
      <c r="F4" s="1" t="s">
        <v>264</v>
      </c>
      <c r="G4" t="str">
        <f>_xlfn.CONCAT(F4,"=('",_xlfn.TEXTJOIN("' '",FALSE,B21:B26),"')")</f>
        <v>classes=('cv' 'entities' 'gantt-chart-entry' 'general-timeline-entry' 'project' 'ui')</v>
      </c>
    </row>
    <row r="5" spans="2:7" s="2" customFormat="1" x14ac:dyDescent="0.25">
      <c r="B5" s="4" t="s">
        <v>245</v>
      </c>
      <c r="C5" s="4" t="s">
        <v>246</v>
      </c>
      <c r="D5" s="4" t="str">
        <f t="shared" ref="D5:D18" si="0">_xlfn.TEXTJOIN("/",TRUE,B5:C5)</f>
        <v>cv/personal-data</v>
      </c>
      <c r="F5"/>
      <c r="G5"/>
    </row>
    <row r="6" spans="2:7" x14ac:dyDescent="0.25">
      <c r="B6" s="4" t="s">
        <v>245</v>
      </c>
      <c r="C6" s="4" t="s">
        <v>255</v>
      </c>
      <c r="D6" s="4" t="str">
        <f t="shared" si="0"/>
        <v>cv/education</v>
      </c>
      <c r="F6" s="1" t="s">
        <v>263</v>
      </c>
      <c r="G6" t="str">
        <f>_xlfn.CONCAT(F6,"=('",_xlfn.TEXTJOIN("' '",FALSE,C4:C18),"')")</f>
        <v>interfaces=('cv' 'personal-data' 'education' 'professional-experience' 'certification' 'language' 'course' 'publication' 'entities' 'entity' 'gantt-chart-entry' 'general-timeline-entry' 'project' 'ui' 'ui-entry')</v>
      </c>
    </row>
    <row r="7" spans="2:7" x14ac:dyDescent="0.25">
      <c r="B7" s="4" t="s">
        <v>245</v>
      </c>
      <c r="C7" s="4" t="s">
        <v>244</v>
      </c>
      <c r="D7" s="4" t="str">
        <f t="shared" si="0"/>
        <v>cv/professional-experience</v>
      </c>
      <c r="F7" s="1" t="s">
        <v>264</v>
      </c>
      <c r="G7" t="str">
        <f>_xlfn.CONCAT(F7,"=('",_xlfn.TEXTJOIN("' '",FALSE,B4:B18),"')")</f>
        <v>classes=('cv' 'cv' 'cv' 'cv' 'cv' 'cv' 'cv' 'cv' 'entities' 'entities' 'gantt-chart-entry' 'general-timeline-entry' 'project' 'ui' 'ui')</v>
      </c>
    </row>
    <row r="8" spans="2:7" x14ac:dyDescent="0.25">
      <c r="B8" s="4" t="s">
        <v>245</v>
      </c>
      <c r="C8" s="4" t="s">
        <v>269</v>
      </c>
      <c r="D8" s="4" t="str">
        <f t="shared" si="0"/>
        <v>cv/certification</v>
      </c>
    </row>
    <row r="9" spans="2:7" x14ac:dyDescent="0.25">
      <c r="B9" s="4" t="s">
        <v>245</v>
      </c>
      <c r="C9" s="4" t="s">
        <v>249</v>
      </c>
      <c r="D9" s="4" t="str">
        <f t="shared" si="0"/>
        <v>cv/language</v>
      </c>
      <c r="F9" s="1" t="s">
        <v>263</v>
      </c>
      <c r="G9" t="str">
        <f>_xlfn.CONCAT(F9,"=('",_xlfn.TEXTJOIN("' '",FALSE,D4:D18),"')")</f>
        <v>interfaces=('cv/cv' 'cv/personal-data' 'cv/education' 'cv/professional-experience' 'cv/certification' 'cv/language' 'cv/course' 'cv/publication' 'entities/entities' 'entities/entity' 'gantt-chart-entry/gantt-chart-entry' 'general-timeline-entry/general-timeline-entry' 'project/project' 'ui/ui' 'ui/ui-entry')</v>
      </c>
    </row>
    <row r="10" spans="2:7" x14ac:dyDescent="0.25">
      <c r="B10" s="4" t="s">
        <v>245</v>
      </c>
      <c r="C10" s="4" t="s">
        <v>256</v>
      </c>
      <c r="D10" s="4" t="str">
        <f t="shared" si="0"/>
        <v>cv/course</v>
      </c>
    </row>
    <row r="11" spans="2:7" x14ac:dyDescent="0.25">
      <c r="B11" s="4" t="s">
        <v>245</v>
      </c>
      <c r="C11" s="4" t="s">
        <v>231</v>
      </c>
      <c r="D11" s="4" t="str">
        <f t="shared" si="0"/>
        <v>cv/publication</v>
      </c>
    </row>
    <row r="12" spans="2:7" x14ac:dyDescent="0.25">
      <c r="B12" s="4" t="s">
        <v>266</v>
      </c>
      <c r="C12" s="4" t="s">
        <v>266</v>
      </c>
      <c r="D12" s="4" t="str">
        <f t="shared" si="0"/>
        <v>entities/entities</v>
      </c>
    </row>
    <row r="13" spans="2:7" x14ac:dyDescent="0.25">
      <c r="B13" s="4" t="s">
        <v>266</v>
      </c>
      <c r="C13" s="4" t="s">
        <v>270</v>
      </c>
      <c r="D13" s="4" t="str">
        <f t="shared" si="0"/>
        <v>entities/entity</v>
      </c>
    </row>
    <row r="14" spans="2:7" x14ac:dyDescent="0.25">
      <c r="B14" s="4" t="s">
        <v>267</v>
      </c>
      <c r="C14" s="4" t="s">
        <v>267</v>
      </c>
      <c r="D14" s="4" t="str">
        <f t="shared" si="0"/>
        <v>gantt-chart-entry/gantt-chart-entry</v>
      </c>
    </row>
    <row r="15" spans="2:7" x14ac:dyDescent="0.25">
      <c r="B15" s="4" t="s">
        <v>268</v>
      </c>
      <c r="C15" s="4" t="s">
        <v>268</v>
      </c>
      <c r="D15" s="4" t="str">
        <f t="shared" si="0"/>
        <v>general-timeline-entry/general-timeline-entry</v>
      </c>
    </row>
    <row r="16" spans="2:7" x14ac:dyDescent="0.25">
      <c r="B16" s="4" t="s">
        <v>236</v>
      </c>
      <c r="C16" s="4" t="s">
        <v>236</v>
      </c>
      <c r="D16" s="4" t="str">
        <f t="shared" si="0"/>
        <v>project/project</v>
      </c>
    </row>
    <row r="17" spans="2:4" x14ac:dyDescent="0.25">
      <c r="B17" s="4" t="s">
        <v>265</v>
      </c>
      <c r="C17" s="4" t="s">
        <v>265</v>
      </c>
      <c r="D17" s="4" t="str">
        <f t="shared" si="0"/>
        <v>ui/ui</v>
      </c>
    </row>
    <row r="18" spans="2:4" x14ac:dyDescent="0.25">
      <c r="B18" s="4" t="s">
        <v>265</v>
      </c>
      <c r="C18" s="4" t="s">
        <v>271</v>
      </c>
      <c r="D18" s="4" t="str">
        <f t="shared" si="0"/>
        <v>ui/ui-entry</v>
      </c>
    </row>
    <row r="20" spans="2:4" x14ac:dyDescent="0.25">
      <c r="B20" s="5" t="s">
        <v>273</v>
      </c>
      <c r="C20"/>
    </row>
    <row r="21" spans="2:4" x14ac:dyDescent="0.25">
      <c r="B21" s="6" t="s">
        <v>245</v>
      </c>
      <c r="C21"/>
    </row>
    <row r="22" spans="2:4" x14ac:dyDescent="0.25">
      <c r="B22" s="6" t="s">
        <v>266</v>
      </c>
      <c r="C22"/>
    </row>
    <row r="23" spans="2:4" x14ac:dyDescent="0.25">
      <c r="B23" s="6" t="s">
        <v>267</v>
      </c>
      <c r="C23"/>
    </row>
    <row r="24" spans="2:4" x14ac:dyDescent="0.25">
      <c r="B24" s="6" t="s">
        <v>268</v>
      </c>
      <c r="C24"/>
    </row>
    <row r="25" spans="2:4" x14ac:dyDescent="0.25">
      <c r="B25" s="6" t="s">
        <v>236</v>
      </c>
      <c r="C25"/>
    </row>
    <row r="26" spans="2:4" x14ac:dyDescent="0.25">
      <c r="B26" s="6" t="s">
        <v>265</v>
      </c>
      <c r="C26"/>
    </row>
    <row r="27" spans="2:4" x14ac:dyDescent="0.25">
      <c r="B27" s="6" t="s">
        <v>274</v>
      </c>
      <c r="C27"/>
    </row>
    <row r="28" spans="2:4" x14ac:dyDescent="0.25">
      <c r="C28"/>
    </row>
    <row r="29" spans="2:4" x14ac:dyDescent="0.25">
      <c r="C29"/>
    </row>
    <row r="30" spans="2:4" x14ac:dyDescent="0.25">
      <c r="C30"/>
    </row>
    <row r="31" spans="2:4" x14ac:dyDescent="0.25">
      <c r="C31"/>
    </row>
    <row r="32" spans="2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Pipeline</vt:lpstr>
      <vt:lpstr>CI</vt:lpstr>
      <vt:lpstr>Gramarizer</vt:lpstr>
      <vt:lpstr>Components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2020-07-22T13:13:11Z</dcterms:modified>
</cp:coreProperties>
</file>