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SEMANA 05-09-2013" sheetId="1" r:id="rId1"/>
    <sheet name="SEMANA 12-09-2013" sheetId="2" r:id="rId2"/>
    <sheet name="SEMANA 18-09-2013" sheetId="3" r:id="rId3"/>
    <sheet name="SEMANA 26-09-2013" sheetId="4" r:id="rId4"/>
    <sheet name="GLOBAL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5621"/>
</workbook>
</file>

<file path=xl/calcChain.xml><?xml version="1.0" encoding="utf-8"?>
<calcChain xmlns="http://schemas.openxmlformats.org/spreadsheetml/2006/main">
  <c r="E113" i="5" l="1"/>
  <c r="D110" i="5" l="1"/>
  <c r="C110" i="5"/>
  <c r="D108" i="5"/>
  <c r="C108" i="5"/>
  <c r="E108" i="5" s="1"/>
  <c r="D107" i="5"/>
  <c r="C107" i="5"/>
  <c r="E107" i="5" s="1"/>
  <c r="D106" i="5"/>
  <c r="C106" i="5"/>
  <c r="E106" i="5" s="1"/>
  <c r="D105" i="5"/>
  <c r="C105" i="5"/>
  <c r="E105" i="5" s="1"/>
  <c r="D104" i="5"/>
  <c r="C104" i="5"/>
  <c r="E104" i="5" s="1"/>
  <c r="D103" i="5"/>
  <c r="C103" i="5"/>
  <c r="E103" i="5" s="1"/>
  <c r="D102" i="5"/>
  <c r="C102" i="5"/>
  <c r="E102" i="5" s="1"/>
  <c r="D101" i="5"/>
  <c r="C101" i="5"/>
  <c r="E101" i="5" s="1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79" i="5"/>
  <c r="C79" i="5"/>
  <c r="D78" i="5"/>
  <c r="C78" i="5"/>
  <c r="D77" i="5"/>
  <c r="C77" i="5"/>
  <c r="D76" i="5"/>
  <c r="C76" i="5"/>
  <c r="D75" i="5"/>
  <c r="C75" i="5"/>
  <c r="D74" i="5"/>
  <c r="E74" i="5" s="1"/>
  <c r="D73" i="5"/>
  <c r="E73" i="5" s="1"/>
  <c r="D72" i="5"/>
  <c r="C72" i="5"/>
  <c r="D71" i="5"/>
  <c r="C71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3" i="5"/>
  <c r="C53" i="5"/>
  <c r="D52" i="5"/>
  <c r="C52" i="5"/>
  <c r="E51" i="5"/>
  <c r="D51" i="5"/>
  <c r="D50" i="5"/>
  <c r="C50" i="5"/>
  <c r="E49" i="5"/>
  <c r="D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E31" i="5"/>
  <c r="D31" i="5"/>
  <c r="D30" i="5"/>
  <c r="C30" i="5"/>
  <c r="D29" i="5"/>
  <c r="E29" i="5" s="1"/>
  <c r="D28" i="5"/>
  <c r="C28" i="5"/>
  <c r="E28" i="5" s="1"/>
  <c r="D27" i="5"/>
  <c r="C27" i="5"/>
  <c r="E27" i="5" s="1"/>
  <c r="D26" i="5"/>
  <c r="C26" i="5"/>
  <c r="E26" i="5" s="1"/>
  <c r="D25" i="5"/>
  <c r="E25" i="5" s="1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E18" i="5" l="1"/>
  <c r="E19" i="5"/>
  <c r="E20" i="5"/>
  <c r="E21" i="5"/>
  <c r="E22" i="5"/>
  <c r="E23" i="5"/>
  <c r="E24" i="5"/>
  <c r="E79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10" i="5"/>
  <c r="E30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52" i="5"/>
  <c r="E53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1" i="5"/>
  <c r="E72" i="5"/>
  <c r="E75" i="5"/>
  <c r="E76" i="5"/>
  <c r="E77" i="5"/>
  <c r="E78" i="5"/>
  <c r="E81" i="5"/>
  <c r="E82" i="5"/>
  <c r="E83" i="5"/>
  <c r="E17" i="5"/>
  <c r="E111" i="5" s="1"/>
  <c r="J109" i="3" l="1"/>
  <c r="K109" i="3" s="1"/>
  <c r="F109" i="3"/>
  <c r="E109" i="3"/>
  <c r="K107" i="3"/>
  <c r="J107" i="3"/>
  <c r="F107" i="3"/>
  <c r="C107" i="3"/>
  <c r="D107" i="3" s="1"/>
  <c r="E107" i="3" s="1"/>
  <c r="G107" i="3" s="1"/>
  <c r="J106" i="3"/>
  <c r="K106" i="3" s="1"/>
  <c r="J105" i="3"/>
  <c r="K105" i="3" s="1"/>
  <c r="F105" i="3"/>
  <c r="J104" i="3"/>
  <c r="K104" i="3" s="1"/>
  <c r="F104" i="3"/>
  <c r="K103" i="3"/>
  <c r="J103" i="3"/>
  <c r="G103" i="3"/>
  <c r="F103" i="3"/>
  <c r="K102" i="3"/>
  <c r="J102" i="3"/>
  <c r="F102" i="3"/>
  <c r="E102" i="3"/>
  <c r="J101" i="3"/>
  <c r="K101" i="3" s="1"/>
  <c r="F101" i="3"/>
  <c r="G101" i="3" s="1"/>
  <c r="J100" i="3"/>
  <c r="K100" i="3" s="1"/>
  <c r="F100" i="3"/>
  <c r="E100" i="3"/>
  <c r="G100" i="3" s="1"/>
  <c r="J99" i="3"/>
  <c r="K99" i="3" s="1"/>
  <c r="F99" i="3"/>
  <c r="G99" i="3" s="1"/>
  <c r="J98" i="3"/>
  <c r="K98" i="3" s="1"/>
  <c r="F98" i="3"/>
  <c r="E98" i="3"/>
  <c r="G98" i="3" s="1"/>
  <c r="J97" i="3"/>
  <c r="K97" i="3" s="1"/>
  <c r="F97" i="3"/>
  <c r="E97" i="3"/>
  <c r="K96" i="3"/>
  <c r="J96" i="3"/>
  <c r="F96" i="3"/>
  <c r="E96" i="3"/>
  <c r="J95" i="3"/>
  <c r="K95" i="3" s="1"/>
  <c r="F95" i="3"/>
  <c r="E95" i="3"/>
  <c r="G95" i="3" s="1"/>
  <c r="J94" i="3"/>
  <c r="K94" i="3" s="1"/>
  <c r="F94" i="3"/>
  <c r="E94" i="3"/>
  <c r="G94" i="3" s="1"/>
  <c r="J93" i="3"/>
  <c r="K93" i="3" s="1"/>
  <c r="F93" i="3"/>
  <c r="E93" i="3"/>
  <c r="K92" i="3"/>
  <c r="J92" i="3"/>
  <c r="F92" i="3"/>
  <c r="E92" i="3"/>
  <c r="J91" i="3"/>
  <c r="K91" i="3" s="1"/>
  <c r="F91" i="3"/>
  <c r="E91" i="3"/>
  <c r="G91" i="3" s="1"/>
  <c r="J90" i="3"/>
  <c r="K90" i="3" s="1"/>
  <c r="F90" i="3"/>
  <c r="E90" i="3"/>
  <c r="G90" i="3" s="1"/>
  <c r="J89" i="3"/>
  <c r="K89" i="3" s="1"/>
  <c r="F89" i="3"/>
  <c r="E89" i="3"/>
  <c r="K88" i="3"/>
  <c r="J88" i="3"/>
  <c r="F88" i="3"/>
  <c r="E88" i="3"/>
  <c r="J87" i="3"/>
  <c r="K87" i="3" s="1"/>
  <c r="F87" i="3"/>
  <c r="E87" i="3"/>
  <c r="G87" i="3" s="1"/>
  <c r="J86" i="3"/>
  <c r="K86" i="3" s="1"/>
  <c r="F86" i="3"/>
  <c r="E86" i="3"/>
  <c r="G86" i="3" s="1"/>
  <c r="J85" i="3"/>
  <c r="K85" i="3" s="1"/>
  <c r="F85" i="3"/>
  <c r="E85" i="3"/>
  <c r="K84" i="3"/>
  <c r="J84" i="3"/>
  <c r="F84" i="3"/>
  <c r="E84" i="3"/>
  <c r="J83" i="3"/>
  <c r="K83" i="3" s="1"/>
  <c r="F83" i="3"/>
  <c r="E83" i="3"/>
  <c r="G83" i="3" s="1"/>
  <c r="J82" i="3"/>
  <c r="K82" i="3" s="1"/>
  <c r="F82" i="3"/>
  <c r="E82" i="3"/>
  <c r="G82" i="3" s="1"/>
  <c r="J80" i="3"/>
  <c r="K80" i="3" s="1"/>
  <c r="F80" i="3"/>
  <c r="E80" i="3"/>
  <c r="K79" i="3"/>
  <c r="J79" i="3"/>
  <c r="G79" i="3"/>
  <c r="F79" i="3"/>
  <c r="K78" i="3"/>
  <c r="J78" i="3"/>
  <c r="F78" i="3"/>
  <c r="E78" i="3"/>
  <c r="J77" i="3"/>
  <c r="K77" i="3" s="1"/>
  <c r="F77" i="3"/>
  <c r="E77" i="3"/>
  <c r="G77" i="3" s="1"/>
  <c r="J76" i="3"/>
  <c r="K76" i="3" s="1"/>
  <c r="F76" i="3"/>
  <c r="E76" i="3"/>
  <c r="G76" i="3" s="1"/>
  <c r="J75" i="3"/>
  <c r="K75" i="3" s="1"/>
  <c r="F75" i="3"/>
  <c r="E75" i="3"/>
  <c r="K74" i="3"/>
  <c r="J74" i="3"/>
  <c r="F74" i="3"/>
  <c r="E74" i="3"/>
  <c r="J73" i="3"/>
  <c r="K73" i="3" s="1"/>
  <c r="F73" i="3"/>
  <c r="E73" i="3"/>
  <c r="G73" i="3" s="1"/>
  <c r="J72" i="3"/>
  <c r="K72" i="3" s="1"/>
  <c r="F72" i="3"/>
  <c r="E72" i="3"/>
  <c r="G72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E64" i="3"/>
  <c r="H64" i="3" s="1"/>
  <c r="J63" i="3"/>
  <c r="K63" i="3" s="1"/>
  <c r="F63" i="3"/>
  <c r="C63" i="3"/>
  <c r="D63" i="3" s="1"/>
  <c r="E63" i="3" s="1"/>
  <c r="H63" i="3" s="1"/>
  <c r="J62" i="3"/>
  <c r="K62" i="3" s="1"/>
  <c r="F62" i="3"/>
  <c r="D62" i="3"/>
  <c r="E62" i="3" s="1"/>
  <c r="G62" i="3" s="1"/>
  <c r="C62" i="3"/>
  <c r="K61" i="3"/>
  <c r="J61" i="3"/>
  <c r="F61" i="3"/>
  <c r="E61" i="3"/>
  <c r="J60" i="3"/>
  <c r="K60" i="3" s="1"/>
  <c r="F60" i="3"/>
  <c r="J59" i="3"/>
  <c r="F59" i="3"/>
  <c r="E59" i="3"/>
  <c r="H59" i="3" s="1"/>
  <c r="J58" i="3"/>
  <c r="F58" i="3"/>
  <c r="E58" i="3"/>
  <c r="J57" i="3"/>
  <c r="K57" i="3" s="1"/>
  <c r="F57" i="3"/>
  <c r="E57" i="3"/>
  <c r="H57" i="3" s="1"/>
  <c r="K56" i="3"/>
  <c r="J56" i="3"/>
  <c r="F56" i="3"/>
  <c r="E56" i="3"/>
  <c r="G56" i="3" s="1"/>
  <c r="J55" i="3"/>
  <c r="K55" i="3" s="1"/>
  <c r="F55" i="3"/>
  <c r="E55" i="3"/>
  <c r="H55" i="3" s="1"/>
  <c r="K54" i="3"/>
  <c r="J54" i="3"/>
  <c r="G54" i="3"/>
  <c r="F54" i="3"/>
  <c r="K53" i="3"/>
  <c r="J53" i="3"/>
  <c r="F53" i="3"/>
  <c r="C53" i="3"/>
  <c r="D53" i="3" s="1"/>
  <c r="E53" i="3" s="1"/>
  <c r="G53" i="3" s="1"/>
  <c r="J52" i="3"/>
  <c r="K52" i="3" s="1"/>
  <c r="F52" i="3"/>
  <c r="D52" i="3"/>
  <c r="E52" i="3" s="1"/>
  <c r="G52" i="3" s="1"/>
  <c r="C52" i="3"/>
  <c r="K51" i="3"/>
  <c r="J51" i="3"/>
  <c r="F51" i="3"/>
  <c r="E51" i="3"/>
  <c r="G51" i="3" s="1"/>
  <c r="J50" i="3"/>
  <c r="K50" i="3" s="1"/>
  <c r="F50" i="3"/>
  <c r="D50" i="3"/>
  <c r="E50" i="3" s="1"/>
  <c r="C50" i="3"/>
  <c r="K49" i="3"/>
  <c r="J49" i="3"/>
  <c r="F49" i="3"/>
  <c r="C49" i="3"/>
  <c r="D49" i="3" s="1"/>
  <c r="E49" i="3" s="1"/>
  <c r="J47" i="3"/>
  <c r="K47" i="3" s="1"/>
  <c r="F47" i="3"/>
  <c r="D47" i="3"/>
  <c r="E47" i="3" s="1"/>
  <c r="C47" i="3"/>
  <c r="K46" i="3"/>
  <c r="J46" i="3"/>
  <c r="K45" i="3"/>
  <c r="J45" i="3"/>
  <c r="H45" i="3"/>
  <c r="E45" i="3"/>
  <c r="J44" i="3"/>
  <c r="F44" i="3"/>
  <c r="E44" i="3"/>
  <c r="H44" i="3" s="1"/>
  <c r="J43" i="3"/>
  <c r="K43" i="3" s="1"/>
  <c r="H43" i="3"/>
  <c r="F43" i="3"/>
  <c r="G43" i="3" s="1"/>
  <c r="J42" i="3"/>
  <c r="K42" i="3" s="1"/>
  <c r="F42" i="3"/>
  <c r="D42" i="3"/>
  <c r="E42" i="3" s="1"/>
  <c r="C42" i="3"/>
  <c r="K41" i="3"/>
  <c r="J41" i="3"/>
  <c r="F41" i="3"/>
  <c r="C41" i="3"/>
  <c r="D41" i="3" s="1"/>
  <c r="E41" i="3" s="1"/>
  <c r="J40" i="3"/>
  <c r="K40" i="3" s="1"/>
  <c r="F40" i="3"/>
  <c r="E40" i="3"/>
  <c r="G40" i="3" s="1"/>
  <c r="J39" i="3"/>
  <c r="K39" i="3" s="1"/>
  <c r="E39" i="3"/>
  <c r="H39" i="3" s="1"/>
  <c r="J38" i="3"/>
  <c r="K38" i="3" s="1"/>
  <c r="F38" i="3"/>
  <c r="E38" i="3"/>
  <c r="H38" i="3" s="1"/>
  <c r="J37" i="3"/>
  <c r="K37" i="3" s="1"/>
  <c r="F37" i="3"/>
  <c r="C37" i="3"/>
  <c r="D37" i="3" s="1"/>
  <c r="E37" i="3" s="1"/>
  <c r="J36" i="3"/>
  <c r="K36" i="3" s="1"/>
  <c r="F36" i="3"/>
  <c r="E36" i="3"/>
  <c r="H36" i="3" s="1"/>
  <c r="J35" i="3"/>
  <c r="K35" i="3" s="1"/>
  <c r="F35" i="3"/>
  <c r="E35" i="3"/>
  <c r="H35" i="3" s="1"/>
  <c r="J34" i="3"/>
  <c r="K34" i="3" s="1"/>
  <c r="F34" i="3"/>
  <c r="E34" i="3"/>
  <c r="G34" i="3" s="1"/>
  <c r="J33" i="3"/>
  <c r="K33" i="3" s="1"/>
  <c r="F33" i="3"/>
  <c r="E33" i="3"/>
  <c r="K32" i="3"/>
  <c r="J32" i="3"/>
  <c r="F32" i="3"/>
  <c r="E32" i="3"/>
  <c r="J31" i="3"/>
  <c r="K31" i="3" s="1"/>
  <c r="F31" i="3"/>
  <c r="E31" i="3"/>
  <c r="H31" i="3" s="1"/>
  <c r="J30" i="3"/>
  <c r="K30" i="3" s="1"/>
  <c r="F30" i="3"/>
  <c r="E30" i="3"/>
  <c r="H30" i="3" s="1"/>
  <c r="J29" i="3"/>
  <c r="K29" i="3" s="1"/>
  <c r="F29" i="3"/>
  <c r="C29" i="3"/>
  <c r="D29" i="3" s="1"/>
  <c r="E29" i="3" s="1"/>
  <c r="J28" i="3"/>
  <c r="K28" i="3" s="1"/>
  <c r="F28" i="3"/>
  <c r="E28" i="3"/>
  <c r="H28" i="3" s="1"/>
  <c r="J27" i="3"/>
  <c r="K27" i="3" s="1"/>
  <c r="F27" i="3"/>
  <c r="E27" i="3"/>
  <c r="H27" i="3" s="1"/>
  <c r="J26" i="3"/>
  <c r="K26" i="3" s="1"/>
  <c r="F26" i="3"/>
  <c r="E26" i="3"/>
  <c r="H26" i="3" s="1"/>
  <c r="J25" i="3"/>
  <c r="K25" i="3" s="1"/>
  <c r="F25" i="3"/>
  <c r="C25" i="3"/>
  <c r="D25" i="3" s="1"/>
  <c r="E25" i="3" s="1"/>
  <c r="J24" i="3"/>
  <c r="K24" i="3" s="1"/>
  <c r="F24" i="3"/>
  <c r="E24" i="3"/>
  <c r="H24" i="3" s="1"/>
  <c r="J23" i="3"/>
  <c r="K23" i="3" s="1"/>
  <c r="F23" i="3"/>
  <c r="E23" i="3"/>
  <c r="H23" i="3" s="1"/>
  <c r="J22" i="3"/>
  <c r="K22" i="3" s="1"/>
  <c r="F22" i="3"/>
  <c r="C22" i="3"/>
  <c r="D22" i="3" s="1"/>
  <c r="E22" i="3" s="1"/>
  <c r="J21" i="3"/>
  <c r="K21" i="3" s="1"/>
  <c r="F21" i="3"/>
  <c r="E21" i="3"/>
  <c r="G21" i="3" s="1"/>
  <c r="J20" i="3"/>
  <c r="K20" i="3" s="1"/>
  <c r="F20" i="3"/>
  <c r="E20" i="3"/>
  <c r="G20" i="3" s="1"/>
  <c r="J19" i="3"/>
  <c r="K19" i="3" s="1"/>
  <c r="F19" i="3"/>
  <c r="E19" i="3"/>
  <c r="K18" i="3"/>
  <c r="J18" i="3"/>
  <c r="F18" i="3"/>
  <c r="E18" i="3"/>
  <c r="J17" i="3"/>
  <c r="K17" i="3" s="1"/>
  <c r="F17" i="3"/>
  <c r="C17" i="3"/>
  <c r="D17" i="3" s="1"/>
  <c r="E17" i="3" s="1"/>
  <c r="H34" i="3" l="1"/>
  <c r="H51" i="3"/>
  <c r="H56" i="3"/>
  <c r="I58" i="3"/>
  <c r="K58" i="3" s="1"/>
  <c r="H58" i="3"/>
  <c r="G18" i="3"/>
  <c r="G19" i="3"/>
  <c r="G32" i="3"/>
  <c r="G33" i="3"/>
  <c r="H33" i="3"/>
  <c r="G61" i="3"/>
  <c r="G74" i="3"/>
  <c r="G75" i="3"/>
  <c r="G78" i="3"/>
  <c r="G80" i="3"/>
  <c r="G84" i="3"/>
  <c r="G85" i="3"/>
  <c r="G88" i="3"/>
  <c r="G89" i="3"/>
  <c r="G92" i="3"/>
  <c r="G93" i="3"/>
  <c r="G96" i="3"/>
  <c r="G97" i="3"/>
  <c r="G102" i="3"/>
  <c r="H22" i="3"/>
  <c r="G22" i="3"/>
  <c r="H17" i="3"/>
  <c r="G17" i="3"/>
  <c r="H25" i="3"/>
  <c r="G25" i="3"/>
  <c r="H29" i="3"/>
  <c r="G29" i="3"/>
  <c r="H37" i="3"/>
  <c r="G37" i="3"/>
  <c r="G23" i="3"/>
  <c r="G24" i="3"/>
  <c r="G26" i="3"/>
  <c r="G27" i="3"/>
  <c r="G28" i="3"/>
  <c r="G30" i="3"/>
  <c r="G31" i="3"/>
  <c r="G35" i="3"/>
  <c r="G36" i="3"/>
  <c r="G44" i="3"/>
  <c r="H52" i="3"/>
  <c r="H53" i="3"/>
  <c r="G59" i="3"/>
  <c r="H62" i="3"/>
  <c r="H107" i="3"/>
  <c r="G38" i="3"/>
  <c r="G41" i="3"/>
  <c r="H41" i="3"/>
  <c r="G42" i="3"/>
  <c r="H42" i="3"/>
  <c r="I44" i="3"/>
  <c r="K44" i="3" s="1"/>
  <c r="G47" i="3"/>
  <c r="H47" i="3"/>
  <c r="G49" i="3"/>
  <c r="H49" i="3"/>
  <c r="G50" i="3"/>
  <c r="H50" i="3"/>
  <c r="G55" i="3"/>
  <c r="G57" i="3"/>
  <c r="I59" i="3"/>
  <c r="K59" i="3" s="1"/>
  <c r="K110" i="3" s="1"/>
  <c r="H115" i="3" s="1"/>
  <c r="G109" i="3"/>
  <c r="G58" i="3"/>
  <c r="G110" i="3" l="1"/>
  <c r="H114" i="3" s="1"/>
  <c r="H116" i="3" s="1"/>
  <c r="J111" i="2" l="1"/>
  <c r="K111" i="2" s="1"/>
  <c r="J110" i="2"/>
  <c r="K110" i="2" s="1"/>
  <c r="J109" i="2"/>
  <c r="K109" i="2" s="1"/>
  <c r="F109" i="2"/>
  <c r="E109" i="2"/>
  <c r="K107" i="2"/>
  <c r="J107" i="2"/>
  <c r="F107" i="2"/>
  <c r="C107" i="2"/>
  <c r="D107" i="2" s="1"/>
  <c r="E107" i="2" s="1"/>
  <c r="G107" i="2" s="1"/>
  <c r="J106" i="2"/>
  <c r="K106" i="2" s="1"/>
  <c r="J105" i="2"/>
  <c r="K105" i="2" s="1"/>
  <c r="F105" i="2"/>
  <c r="J104" i="2"/>
  <c r="K104" i="2" s="1"/>
  <c r="F104" i="2"/>
  <c r="K103" i="2"/>
  <c r="J103" i="2"/>
  <c r="G103" i="2"/>
  <c r="F103" i="2"/>
  <c r="K102" i="2"/>
  <c r="J102" i="2"/>
  <c r="F102" i="2"/>
  <c r="E102" i="2"/>
  <c r="J101" i="2"/>
  <c r="K101" i="2" s="1"/>
  <c r="F101" i="2"/>
  <c r="G101" i="2" s="1"/>
  <c r="J100" i="2"/>
  <c r="K100" i="2" s="1"/>
  <c r="F100" i="2"/>
  <c r="E100" i="2"/>
  <c r="G100" i="2" s="1"/>
  <c r="J99" i="2"/>
  <c r="K99" i="2" s="1"/>
  <c r="F99" i="2"/>
  <c r="G99" i="2" s="1"/>
  <c r="J98" i="2"/>
  <c r="K98" i="2" s="1"/>
  <c r="F98" i="2"/>
  <c r="E98" i="2"/>
  <c r="G98" i="2" s="1"/>
  <c r="J97" i="2"/>
  <c r="K97" i="2" s="1"/>
  <c r="F97" i="2"/>
  <c r="E97" i="2"/>
  <c r="K96" i="2"/>
  <c r="J96" i="2"/>
  <c r="F96" i="2"/>
  <c r="E96" i="2"/>
  <c r="J95" i="2"/>
  <c r="K95" i="2" s="1"/>
  <c r="F95" i="2"/>
  <c r="E95" i="2"/>
  <c r="G95" i="2" s="1"/>
  <c r="J94" i="2"/>
  <c r="K94" i="2" s="1"/>
  <c r="F94" i="2"/>
  <c r="E94" i="2"/>
  <c r="G94" i="2" s="1"/>
  <c r="J93" i="2"/>
  <c r="K93" i="2" s="1"/>
  <c r="F93" i="2"/>
  <c r="E93" i="2"/>
  <c r="K92" i="2"/>
  <c r="J92" i="2"/>
  <c r="F92" i="2"/>
  <c r="E92" i="2"/>
  <c r="J91" i="2"/>
  <c r="K91" i="2" s="1"/>
  <c r="F91" i="2"/>
  <c r="E91" i="2"/>
  <c r="G91" i="2" s="1"/>
  <c r="J90" i="2"/>
  <c r="K90" i="2" s="1"/>
  <c r="F90" i="2"/>
  <c r="E90" i="2"/>
  <c r="G90" i="2" s="1"/>
  <c r="J89" i="2"/>
  <c r="K89" i="2" s="1"/>
  <c r="F89" i="2"/>
  <c r="E89" i="2"/>
  <c r="K88" i="2"/>
  <c r="J88" i="2"/>
  <c r="F88" i="2"/>
  <c r="E88" i="2"/>
  <c r="J87" i="2"/>
  <c r="K87" i="2" s="1"/>
  <c r="F87" i="2"/>
  <c r="E87" i="2"/>
  <c r="G87" i="2" s="1"/>
  <c r="J86" i="2"/>
  <c r="K86" i="2" s="1"/>
  <c r="F86" i="2"/>
  <c r="E86" i="2"/>
  <c r="G86" i="2" s="1"/>
  <c r="J85" i="2"/>
  <c r="K85" i="2" s="1"/>
  <c r="F85" i="2"/>
  <c r="E85" i="2"/>
  <c r="K84" i="2"/>
  <c r="J84" i="2"/>
  <c r="F84" i="2"/>
  <c r="E84" i="2"/>
  <c r="J83" i="2"/>
  <c r="K83" i="2" s="1"/>
  <c r="F83" i="2"/>
  <c r="E83" i="2"/>
  <c r="G83" i="2" s="1"/>
  <c r="J82" i="2"/>
  <c r="K82" i="2" s="1"/>
  <c r="F82" i="2"/>
  <c r="E82" i="2"/>
  <c r="G82" i="2" s="1"/>
  <c r="J80" i="2"/>
  <c r="K80" i="2" s="1"/>
  <c r="F80" i="2"/>
  <c r="E80" i="2"/>
  <c r="K79" i="2"/>
  <c r="J79" i="2"/>
  <c r="G79" i="2"/>
  <c r="F79" i="2"/>
  <c r="K78" i="2"/>
  <c r="J78" i="2"/>
  <c r="F78" i="2"/>
  <c r="E78" i="2"/>
  <c r="J77" i="2"/>
  <c r="K77" i="2" s="1"/>
  <c r="F77" i="2"/>
  <c r="E77" i="2"/>
  <c r="G77" i="2" s="1"/>
  <c r="J76" i="2"/>
  <c r="K76" i="2" s="1"/>
  <c r="F76" i="2"/>
  <c r="E76" i="2"/>
  <c r="G76" i="2" s="1"/>
  <c r="J75" i="2"/>
  <c r="K75" i="2" s="1"/>
  <c r="F75" i="2"/>
  <c r="E75" i="2"/>
  <c r="K74" i="2"/>
  <c r="J74" i="2"/>
  <c r="F74" i="2"/>
  <c r="E74" i="2"/>
  <c r="J73" i="2"/>
  <c r="K73" i="2" s="1"/>
  <c r="F73" i="2"/>
  <c r="E73" i="2"/>
  <c r="G73" i="2" s="1"/>
  <c r="J72" i="2"/>
  <c r="K72" i="2" s="1"/>
  <c r="F72" i="2"/>
  <c r="E72" i="2"/>
  <c r="G72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E64" i="2"/>
  <c r="H64" i="2" s="1"/>
  <c r="J63" i="2"/>
  <c r="K63" i="2" s="1"/>
  <c r="F63" i="2"/>
  <c r="C63" i="2"/>
  <c r="D63" i="2" s="1"/>
  <c r="E63" i="2" s="1"/>
  <c r="H63" i="2" s="1"/>
  <c r="J62" i="2"/>
  <c r="K62" i="2" s="1"/>
  <c r="F62" i="2"/>
  <c r="D62" i="2"/>
  <c r="E62" i="2" s="1"/>
  <c r="G62" i="2" s="1"/>
  <c r="C62" i="2"/>
  <c r="K61" i="2"/>
  <c r="J61" i="2"/>
  <c r="F61" i="2"/>
  <c r="E61" i="2"/>
  <c r="J60" i="2"/>
  <c r="K60" i="2" s="1"/>
  <c r="F60" i="2"/>
  <c r="J59" i="2"/>
  <c r="F59" i="2"/>
  <c r="E59" i="2"/>
  <c r="H59" i="2" s="1"/>
  <c r="J58" i="2"/>
  <c r="F58" i="2"/>
  <c r="E58" i="2"/>
  <c r="J57" i="2"/>
  <c r="K57" i="2" s="1"/>
  <c r="F57" i="2"/>
  <c r="E57" i="2"/>
  <c r="H57" i="2" s="1"/>
  <c r="K56" i="2"/>
  <c r="J56" i="2"/>
  <c r="F56" i="2"/>
  <c r="E56" i="2"/>
  <c r="G56" i="2" s="1"/>
  <c r="J55" i="2"/>
  <c r="K55" i="2" s="1"/>
  <c r="F55" i="2"/>
  <c r="E55" i="2"/>
  <c r="H55" i="2" s="1"/>
  <c r="K54" i="2"/>
  <c r="J54" i="2"/>
  <c r="G54" i="2"/>
  <c r="F54" i="2"/>
  <c r="K53" i="2"/>
  <c r="J53" i="2"/>
  <c r="F53" i="2"/>
  <c r="C53" i="2"/>
  <c r="D53" i="2" s="1"/>
  <c r="E53" i="2" s="1"/>
  <c r="G53" i="2" s="1"/>
  <c r="J52" i="2"/>
  <c r="K52" i="2" s="1"/>
  <c r="F52" i="2"/>
  <c r="D52" i="2"/>
  <c r="E52" i="2" s="1"/>
  <c r="G52" i="2" s="1"/>
  <c r="C52" i="2"/>
  <c r="K51" i="2"/>
  <c r="J51" i="2"/>
  <c r="F51" i="2"/>
  <c r="E51" i="2"/>
  <c r="G51" i="2" s="1"/>
  <c r="J50" i="2"/>
  <c r="K50" i="2" s="1"/>
  <c r="F50" i="2"/>
  <c r="D50" i="2"/>
  <c r="E50" i="2" s="1"/>
  <c r="C50" i="2"/>
  <c r="K49" i="2"/>
  <c r="J49" i="2"/>
  <c r="F49" i="2"/>
  <c r="C49" i="2"/>
  <c r="D49" i="2" s="1"/>
  <c r="E49" i="2" s="1"/>
  <c r="J47" i="2"/>
  <c r="K47" i="2" s="1"/>
  <c r="F47" i="2"/>
  <c r="D47" i="2"/>
  <c r="E47" i="2" s="1"/>
  <c r="C47" i="2"/>
  <c r="K46" i="2"/>
  <c r="J46" i="2"/>
  <c r="K45" i="2"/>
  <c r="J45" i="2"/>
  <c r="H45" i="2"/>
  <c r="E45" i="2"/>
  <c r="J44" i="2"/>
  <c r="F44" i="2"/>
  <c r="E44" i="2"/>
  <c r="H44" i="2" s="1"/>
  <c r="J43" i="2"/>
  <c r="K43" i="2" s="1"/>
  <c r="H43" i="2"/>
  <c r="F43" i="2"/>
  <c r="G43" i="2" s="1"/>
  <c r="J42" i="2"/>
  <c r="K42" i="2" s="1"/>
  <c r="F42" i="2"/>
  <c r="D42" i="2"/>
  <c r="E42" i="2" s="1"/>
  <c r="C42" i="2"/>
  <c r="K41" i="2"/>
  <c r="J41" i="2"/>
  <c r="F41" i="2"/>
  <c r="C41" i="2"/>
  <c r="D41" i="2" s="1"/>
  <c r="E41" i="2" s="1"/>
  <c r="J40" i="2"/>
  <c r="K40" i="2" s="1"/>
  <c r="F40" i="2"/>
  <c r="E40" i="2"/>
  <c r="G40" i="2" s="1"/>
  <c r="J39" i="2"/>
  <c r="K39" i="2" s="1"/>
  <c r="E39" i="2"/>
  <c r="H39" i="2" s="1"/>
  <c r="J38" i="2"/>
  <c r="K38" i="2" s="1"/>
  <c r="F38" i="2"/>
  <c r="E38" i="2"/>
  <c r="H38" i="2" s="1"/>
  <c r="J37" i="2"/>
  <c r="K37" i="2" s="1"/>
  <c r="F37" i="2"/>
  <c r="C37" i="2"/>
  <c r="D37" i="2" s="1"/>
  <c r="E37" i="2" s="1"/>
  <c r="J36" i="2"/>
  <c r="K36" i="2" s="1"/>
  <c r="F36" i="2"/>
  <c r="E36" i="2"/>
  <c r="H36" i="2" s="1"/>
  <c r="J35" i="2"/>
  <c r="K35" i="2" s="1"/>
  <c r="F35" i="2"/>
  <c r="E35" i="2"/>
  <c r="K34" i="2"/>
  <c r="J34" i="2"/>
  <c r="F34" i="2"/>
  <c r="E34" i="2"/>
  <c r="G34" i="2" s="1"/>
  <c r="J33" i="2"/>
  <c r="K33" i="2" s="1"/>
  <c r="F33" i="2"/>
  <c r="E33" i="2"/>
  <c r="K32" i="2"/>
  <c r="J32" i="2"/>
  <c r="F32" i="2"/>
  <c r="E32" i="2"/>
  <c r="J31" i="2"/>
  <c r="K31" i="2" s="1"/>
  <c r="F31" i="2"/>
  <c r="E31" i="2"/>
  <c r="H31" i="2" s="1"/>
  <c r="J30" i="2"/>
  <c r="K30" i="2" s="1"/>
  <c r="F30" i="2"/>
  <c r="E30" i="2"/>
  <c r="H30" i="2" s="1"/>
  <c r="J29" i="2"/>
  <c r="K29" i="2" s="1"/>
  <c r="F29" i="2"/>
  <c r="C29" i="2"/>
  <c r="D29" i="2" s="1"/>
  <c r="E29" i="2" s="1"/>
  <c r="J28" i="2"/>
  <c r="K28" i="2" s="1"/>
  <c r="F28" i="2"/>
  <c r="E28" i="2"/>
  <c r="H28" i="2" s="1"/>
  <c r="J27" i="2"/>
  <c r="K27" i="2" s="1"/>
  <c r="F27" i="2"/>
  <c r="E27" i="2"/>
  <c r="H27" i="2" s="1"/>
  <c r="J26" i="2"/>
  <c r="K26" i="2" s="1"/>
  <c r="F26" i="2"/>
  <c r="E26" i="2"/>
  <c r="H26" i="2" s="1"/>
  <c r="J25" i="2"/>
  <c r="K25" i="2" s="1"/>
  <c r="F25" i="2"/>
  <c r="C25" i="2"/>
  <c r="D25" i="2" s="1"/>
  <c r="E25" i="2" s="1"/>
  <c r="J24" i="2"/>
  <c r="K24" i="2" s="1"/>
  <c r="F24" i="2"/>
  <c r="E24" i="2"/>
  <c r="H24" i="2" s="1"/>
  <c r="J23" i="2"/>
  <c r="K23" i="2" s="1"/>
  <c r="F23" i="2"/>
  <c r="E23" i="2"/>
  <c r="H23" i="2" s="1"/>
  <c r="J22" i="2"/>
  <c r="K22" i="2" s="1"/>
  <c r="F22" i="2"/>
  <c r="C22" i="2"/>
  <c r="D22" i="2" s="1"/>
  <c r="E22" i="2" s="1"/>
  <c r="J21" i="2"/>
  <c r="K21" i="2" s="1"/>
  <c r="F21" i="2"/>
  <c r="E21" i="2"/>
  <c r="G21" i="2" s="1"/>
  <c r="J20" i="2"/>
  <c r="K20" i="2" s="1"/>
  <c r="F20" i="2"/>
  <c r="E20" i="2"/>
  <c r="G20" i="2" s="1"/>
  <c r="J19" i="2"/>
  <c r="K19" i="2" s="1"/>
  <c r="F19" i="2"/>
  <c r="E19" i="2"/>
  <c r="K18" i="2"/>
  <c r="J18" i="2"/>
  <c r="F18" i="2"/>
  <c r="E18" i="2"/>
  <c r="J17" i="2"/>
  <c r="K17" i="2" s="1"/>
  <c r="K112" i="2" s="1"/>
  <c r="H117" i="2" s="1"/>
  <c r="F17" i="2"/>
  <c r="C17" i="2"/>
  <c r="D17" i="2" s="1"/>
  <c r="E17" i="2" s="1"/>
  <c r="H34" i="2" l="1"/>
  <c r="H51" i="2"/>
  <c r="H56" i="2"/>
  <c r="I58" i="2"/>
  <c r="K58" i="2" s="1"/>
  <c r="H58" i="2"/>
  <c r="G18" i="2"/>
  <c r="G19" i="2"/>
  <c r="G32" i="2"/>
  <c r="G33" i="2"/>
  <c r="H33" i="2"/>
  <c r="G35" i="2"/>
  <c r="H35" i="2"/>
  <c r="G61" i="2"/>
  <c r="G74" i="2"/>
  <c r="G75" i="2"/>
  <c r="G78" i="2"/>
  <c r="G80" i="2"/>
  <c r="G84" i="2"/>
  <c r="G85" i="2"/>
  <c r="G88" i="2"/>
  <c r="G89" i="2"/>
  <c r="G92" i="2"/>
  <c r="G93" i="2"/>
  <c r="G96" i="2"/>
  <c r="G97" i="2"/>
  <c r="G102" i="2"/>
  <c r="H22" i="2"/>
  <c r="G22" i="2"/>
  <c r="H17" i="2"/>
  <c r="G17" i="2"/>
  <c r="G112" i="2" s="1"/>
  <c r="H116" i="2" s="1"/>
  <c r="H118" i="2" s="1"/>
  <c r="H25" i="2"/>
  <c r="G25" i="2"/>
  <c r="H29" i="2"/>
  <c r="G29" i="2"/>
  <c r="H37" i="2"/>
  <c r="G37" i="2"/>
  <c r="G23" i="2"/>
  <c r="G24" i="2"/>
  <c r="G26" i="2"/>
  <c r="G27" i="2"/>
  <c r="G28" i="2"/>
  <c r="G30" i="2"/>
  <c r="G31" i="2"/>
  <c r="G36" i="2"/>
  <c r="G44" i="2"/>
  <c r="H52" i="2"/>
  <c r="H53" i="2"/>
  <c r="G59" i="2"/>
  <c r="H62" i="2"/>
  <c r="H107" i="2"/>
  <c r="G38" i="2"/>
  <c r="G41" i="2"/>
  <c r="H41" i="2"/>
  <c r="G42" i="2"/>
  <c r="H42" i="2"/>
  <c r="I44" i="2"/>
  <c r="K44" i="2" s="1"/>
  <c r="G47" i="2"/>
  <c r="H47" i="2"/>
  <c r="G49" i="2"/>
  <c r="H49" i="2"/>
  <c r="G50" i="2"/>
  <c r="H50" i="2"/>
  <c r="G55" i="2"/>
  <c r="G57" i="2"/>
  <c r="I59" i="2"/>
  <c r="K59" i="2" s="1"/>
  <c r="G109" i="2"/>
  <c r="G58" i="2"/>
  <c r="J109" i="1" l="1"/>
  <c r="K109" i="1" s="1"/>
  <c r="F109" i="1"/>
  <c r="E109" i="1"/>
  <c r="J107" i="1"/>
  <c r="K107" i="1" s="1"/>
  <c r="F107" i="1"/>
  <c r="C107" i="1"/>
  <c r="D107" i="1" s="1"/>
  <c r="E107" i="1" s="1"/>
  <c r="J106" i="1"/>
  <c r="K106" i="1" s="1"/>
  <c r="J105" i="1"/>
  <c r="K105" i="1" s="1"/>
  <c r="F105" i="1"/>
  <c r="K104" i="1"/>
  <c r="J104" i="1"/>
  <c r="F104" i="1"/>
  <c r="J103" i="1"/>
  <c r="K103" i="1" s="1"/>
  <c r="F103" i="1"/>
  <c r="G103" i="1" s="1"/>
  <c r="J102" i="1"/>
  <c r="K102" i="1" s="1"/>
  <c r="F102" i="1"/>
  <c r="E102" i="1"/>
  <c r="K101" i="1"/>
  <c r="J101" i="1"/>
  <c r="G101" i="1"/>
  <c r="F101" i="1"/>
  <c r="K100" i="1"/>
  <c r="J100" i="1"/>
  <c r="F100" i="1"/>
  <c r="E100" i="1"/>
  <c r="J99" i="1"/>
  <c r="K99" i="1" s="1"/>
  <c r="F99" i="1"/>
  <c r="G99" i="1" s="1"/>
  <c r="J98" i="1"/>
  <c r="K98" i="1" s="1"/>
  <c r="F98" i="1"/>
  <c r="E98" i="1"/>
  <c r="G98" i="1" s="1"/>
  <c r="J97" i="1"/>
  <c r="K97" i="1" s="1"/>
  <c r="F97" i="1"/>
  <c r="E97" i="1"/>
  <c r="G97" i="1" s="1"/>
  <c r="J96" i="1"/>
  <c r="K96" i="1" s="1"/>
  <c r="F96" i="1"/>
  <c r="E96" i="1"/>
  <c r="K95" i="1"/>
  <c r="J95" i="1"/>
  <c r="F95" i="1"/>
  <c r="E95" i="1"/>
  <c r="J94" i="1"/>
  <c r="K94" i="1" s="1"/>
  <c r="F94" i="1"/>
  <c r="E94" i="1"/>
  <c r="G94" i="1" s="1"/>
  <c r="J93" i="1"/>
  <c r="K93" i="1" s="1"/>
  <c r="F93" i="1"/>
  <c r="E93" i="1"/>
  <c r="G93" i="1" s="1"/>
  <c r="J92" i="1"/>
  <c r="K92" i="1" s="1"/>
  <c r="F92" i="1"/>
  <c r="E92" i="1"/>
  <c r="K91" i="1"/>
  <c r="J91" i="1"/>
  <c r="F91" i="1"/>
  <c r="E91" i="1"/>
  <c r="J90" i="1"/>
  <c r="K90" i="1" s="1"/>
  <c r="F90" i="1"/>
  <c r="E90" i="1"/>
  <c r="G90" i="1" s="1"/>
  <c r="J89" i="1"/>
  <c r="K89" i="1" s="1"/>
  <c r="F89" i="1"/>
  <c r="E89" i="1"/>
  <c r="G89" i="1" s="1"/>
  <c r="J88" i="1"/>
  <c r="K88" i="1" s="1"/>
  <c r="F88" i="1"/>
  <c r="E88" i="1"/>
  <c r="K87" i="1"/>
  <c r="J87" i="1"/>
  <c r="F87" i="1"/>
  <c r="E87" i="1"/>
  <c r="J86" i="1"/>
  <c r="K86" i="1" s="1"/>
  <c r="F86" i="1"/>
  <c r="E86" i="1"/>
  <c r="G86" i="1" s="1"/>
  <c r="J85" i="1"/>
  <c r="K85" i="1" s="1"/>
  <c r="F85" i="1"/>
  <c r="E85" i="1"/>
  <c r="G85" i="1" s="1"/>
  <c r="J84" i="1"/>
  <c r="K84" i="1" s="1"/>
  <c r="F84" i="1"/>
  <c r="E84" i="1"/>
  <c r="K83" i="1"/>
  <c r="J83" i="1"/>
  <c r="F83" i="1"/>
  <c r="E83" i="1"/>
  <c r="J82" i="1"/>
  <c r="K82" i="1" s="1"/>
  <c r="F82" i="1"/>
  <c r="E82" i="1"/>
  <c r="G82" i="1" s="1"/>
  <c r="J80" i="1"/>
  <c r="K80" i="1" s="1"/>
  <c r="F80" i="1"/>
  <c r="E80" i="1"/>
  <c r="G80" i="1" s="1"/>
  <c r="J79" i="1"/>
  <c r="K79" i="1" s="1"/>
  <c r="F79" i="1"/>
  <c r="G79" i="1" s="1"/>
  <c r="J78" i="1"/>
  <c r="K78" i="1" s="1"/>
  <c r="F78" i="1"/>
  <c r="E78" i="1"/>
  <c r="K77" i="1"/>
  <c r="J77" i="1"/>
  <c r="F77" i="1"/>
  <c r="E77" i="1"/>
  <c r="J76" i="1"/>
  <c r="K76" i="1" s="1"/>
  <c r="F76" i="1"/>
  <c r="E76" i="1"/>
  <c r="G76" i="1" s="1"/>
  <c r="J75" i="1"/>
  <c r="K75" i="1" s="1"/>
  <c r="F75" i="1"/>
  <c r="E75" i="1"/>
  <c r="G75" i="1" s="1"/>
  <c r="J74" i="1"/>
  <c r="K74" i="1" s="1"/>
  <c r="F74" i="1"/>
  <c r="E74" i="1"/>
  <c r="K73" i="1"/>
  <c r="J73" i="1"/>
  <c r="F73" i="1"/>
  <c r="E73" i="1"/>
  <c r="J72" i="1"/>
  <c r="K72" i="1" s="1"/>
  <c r="F72" i="1"/>
  <c r="E72" i="1"/>
  <c r="G72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E64" i="1"/>
  <c r="H64" i="1" s="1"/>
  <c r="J63" i="1"/>
  <c r="K63" i="1" s="1"/>
  <c r="F63" i="1"/>
  <c r="C63" i="1"/>
  <c r="D63" i="1" s="1"/>
  <c r="E63" i="1" s="1"/>
  <c r="H63" i="1" s="1"/>
  <c r="J62" i="1"/>
  <c r="K62" i="1" s="1"/>
  <c r="F62" i="1"/>
  <c r="C62" i="1"/>
  <c r="D62" i="1" s="1"/>
  <c r="E62" i="1" s="1"/>
  <c r="J61" i="1"/>
  <c r="K61" i="1" s="1"/>
  <c r="F61" i="1"/>
  <c r="E61" i="1"/>
  <c r="G61" i="1" s="1"/>
  <c r="J60" i="1"/>
  <c r="K60" i="1" s="1"/>
  <c r="F60" i="1"/>
  <c r="J59" i="1"/>
  <c r="F59" i="1"/>
  <c r="E59" i="1"/>
  <c r="J58" i="1"/>
  <c r="F58" i="1"/>
  <c r="E58" i="1"/>
  <c r="H58" i="1" s="1"/>
  <c r="J57" i="1"/>
  <c r="K57" i="1" s="1"/>
  <c r="F57" i="1"/>
  <c r="E57" i="1"/>
  <c r="H57" i="1" s="1"/>
  <c r="J56" i="1"/>
  <c r="K56" i="1" s="1"/>
  <c r="F56" i="1"/>
  <c r="E56" i="1"/>
  <c r="H56" i="1" s="1"/>
  <c r="J55" i="1"/>
  <c r="K55" i="1" s="1"/>
  <c r="F55" i="1"/>
  <c r="E55" i="1"/>
  <c r="H55" i="1" s="1"/>
  <c r="J54" i="1"/>
  <c r="K54" i="1" s="1"/>
  <c r="F54" i="1"/>
  <c r="G54" i="1" s="1"/>
  <c r="J53" i="1"/>
  <c r="K53" i="1" s="1"/>
  <c r="F53" i="1"/>
  <c r="C53" i="1"/>
  <c r="D53" i="1" s="1"/>
  <c r="E53" i="1" s="1"/>
  <c r="J52" i="1"/>
  <c r="K52" i="1" s="1"/>
  <c r="F52" i="1"/>
  <c r="C52" i="1"/>
  <c r="D52" i="1" s="1"/>
  <c r="E52" i="1" s="1"/>
  <c r="J51" i="1"/>
  <c r="K51" i="1" s="1"/>
  <c r="F51" i="1"/>
  <c r="E51" i="1"/>
  <c r="H51" i="1" s="1"/>
  <c r="J50" i="1"/>
  <c r="K50" i="1" s="1"/>
  <c r="F50" i="1"/>
  <c r="C50" i="1"/>
  <c r="D50" i="1" s="1"/>
  <c r="E50" i="1" s="1"/>
  <c r="J49" i="1"/>
  <c r="K49" i="1" s="1"/>
  <c r="F49" i="1"/>
  <c r="C49" i="1"/>
  <c r="D49" i="1" s="1"/>
  <c r="E49" i="1" s="1"/>
  <c r="J47" i="1"/>
  <c r="K47" i="1" s="1"/>
  <c r="F47" i="1"/>
  <c r="C47" i="1"/>
  <c r="D47" i="1" s="1"/>
  <c r="E47" i="1" s="1"/>
  <c r="J46" i="1"/>
  <c r="K46" i="1" s="1"/>
  <c r="J45" i="1"/>
  <c r="K45" i="1" s="1"/>
  <c r="E45" i="1"/>
  <c r="H45" i="1" s="1"/>
  <c r="J44" i="1"/>
  <c r="F44" i="1"/>
  <c r="E44" i="1"/>
  <c r="K43" i="1"/>
  <c r="J43" i="1"/>
  <c r="H43" i="1"/>
  <c r="F43" i="1"/>
  <c r="G43" i="1" s="1"/>
  <c r="J42" i="1"/>
  <c r="K42" i="1" s="1"/>
  <c r="F42" i="1"/>
  <c r="C42" i="1"/>
  <c r="D42" i="1" s="1"/>
  <c r="E42" i="1" s="1"/>
  <c r="J41" i="1"/>
  <c r="K41" i="1" s="1"/>
  <c r="F41" i="1"/>
  <c r="C41" i="1"/>
  <c r="D41" i="1" s="1"/>
  <c r="E41" i="1" s="1"/>
  <c r="J40" i="1"/>
  <c r="K40" i="1" s="1"/>
  <c r="F40" i="1"/>
  <c r="E40" i="1"/>
  <c r="G40" i="1" s="1"/>
  <c r="J39" i="1"/>
  <c r="K39" i="1" s="1"/>
  <c r="E39" i="1"/>
  <c r="H39" i="1" s="1"/>
  <c r="J38" i="1"/>
  <c r="K38" i="1" s="1"/>
  <c r="F38" i="1"/>
  <c r="E38" i="1"/>
  <c r="K37" i="1"/>
  <c r="J37" i="1"/>
  <c r="F37" i="1"/>
  <c r="C37" i="1"/>
  <c r="D37" i="1" s="1"/>
  <c r="E37" i="1" s="1"/>
  <c r="J36" i="1"/>
  <c r="K36" i="1" s="1"/>
  <c r="F36" i="1"/>
  <c r="E36" i="1"/>
  <c r="K35" i="1"/>
  <c r="J35" i="1"/>
  <c r="F35" i="1"/>
  <c r="E35" i="1"/>
  <c r="G35" i="1" s="1"/>
  <c r="J34" i="1"/>
  <c r="K34" i="1" s="1"/>
  <c r="F34" i="1"/>
  <c r="E34" i="1"/>
  <c r="K33" i="1"/>
  <c r="J33" i="1"/>
  <c r="F33" i="1"/>
  <c r="E33" i="1"/>
  <c r="G33" i="1" s="1"/>
  <c r="J32" i="1"/>
  <c r="K32" i="1" s="1"/>
  <c r="F32" i="1"/>
  <c r="E32" i="1"/>
  <c r="G32" i="1" s="1"/>
  <c r="J31" i="1"/>
  <c r="K31" i="1" s="1"/>
  <c r="F31" i="1"/>
  <c r="E31" i="1"/>
  <c r="H31" i="1" s="1"/>
  <c r="J30" i="1"/>
  <c r="K30" i="1" s="1"/>
  <c r="F30" i="1"/>
  <c r="E30" i="1"/>
  <c r="H30" i="1" s="1"/>
  <c r="J29" i="1"/>
  <c r="K29" i="1" s="1"/>
  <c r="F29" i="1"/>
  <c r="C29" i="1"/>
  <c r="D29" i="1" s="1"/>
  <c r="E29" i="1" s="1"/>
  <c r="J28" i="1"/>
  <c r="K28" i="1" s="1"/>
  <c r="F28" i="1"/>
  <c r="E28" i="1"/>
  <c r="H28" i="1" s="1"/>
  <c r="J27" i="1"/>
  <c r="K27" i="1" s="1"/>
  <c r="F27" i="1"/>
  <c r="E27" i="1"/>
  <c r="H27" i="1" s="1"/>
  <c r="J26" i="1"/>
  <c r="K26" i="1" s="1"/>
  <c r="F26" i="1"/>
  <c r="E26" i="1"/>
  <c r="H26" i="1" s="1"/>
  <c r="J25" i="1"/>
  <c r="K25" i="1" s="1"/>
  <c r="F25" i="1"/>
  <c r="C25" i="1"/>
  <c r="D25" i="1" s="1"/>
  <c r="E25" i="1" s="1"/>
  <c r="J24" i="1"/>
  <c r="K24" i="1" s="1"/>
  <c r="F24" i="1"/>
  <c r="E24" i="1"/>
  <c r="H24" i="1" s="1"/>
  <c r="J23" i="1"/>
  <c r="K23" i="1" s="1"/>
  <c r="F23" i="1"/>
  <c r="E23" i="1"/>
  <c r="H23" i="1" s="1"/>
  <c r="J22" i="1"/>
  <c r="K22" i="1" s="1"/>
  <c r="F22" i="1"/>
  <c r="C22" i="1"/>
  <c r="D22" i="1" s="1"/>
  <c r="E22" i="1" s="1"/>
  <c r="J21" i="1"/>
  <c r="K21" i="1" s="1"/>
  <c r="F21" i="1"/>
  <c r="E21" i="1"/>
  <c r="K20" i="1"/>
  <c r="J20" i="1"/>
  <c r="F20" i="1"/>
  <c r="E20" i="1"/>
  <c r="J19" i="1"/>
  <c r="K19" i="1" s="1"/>
  <c r="F19" i="1"/>
  <c r="E19" i="1"/>
  <c r="G19" i="1" s="1"/>
  <c r="J18" i="1"/>
  <c r="K18" i="1" s="1"/>
  <c r="F18" i="1"/>
  <c r="E18" i="1"/>
  <c r="G18" i="1" s="1"/>
  <c r="J17" i="1"/>
  <c r="K17" i="1" s="1"/>
  <c r="F17" i="1"/>
  <c r="C17" i="1"/>
  <c r="D17" i="1" s="1"/>
  <c r="E17" i="1" s="1"/>
  <c r="H33" i="1" l="1"/>
  <c r="H35" i="1"/>
  <c r="G20" i="1"/>
  <c r="G21" i="1"/>
  <c r="G34" i="1"/>
  <c r="H34" i="1"/>
  <c r="G36" i="1"/>
  <c r="H36" i="1"/>
  <c r="G38" i="1"/>
  <c r="H38" i="1"/>
  <c r="H59" i="1"/>
  <c r="I59" i="1" s="1"/>
  <c r="K59" i="1" s="1"/>
  <c r="G73" i="1"/>
  <c r="G74" i="1"/>
  <c r="G77" i="1"/>
  <c r="G78" i="1"/>
  <c r="G83" i="1"/>
  <c r="G84" i="1"/>
  <c r="G87" i="1"/>
  <c r="G88" i="1"/>
  <c r="G91" i="1"/>
  <c r="G92" i="1"/>
  <c r="G95" i="1"/>
  <c r="G96" i="1"/>
  <c r="G100" i="1"/>
  <c r="G102" i="1"/>
  <c r="G109" i="1"/>
  <c r="H22" i="1"/>
  <c r="G22" i="1"/>
  <c r="H42" i="1"/>
  <c r="G42" i="1"/>
  <c r="H17" i="1"/>
  <c r="G17" i="1"/>
  <c r="K110" i="1"/>
  <c r="H115" i="1" s="1"/>
  <c r="H25" i="1"/>
  <c r="G25" i="1"/>
  <c r="H29" i="1"/>
  <c r="G29" i="1"/>
  <c r="G37" i="1"/>
  <c r="H37" i="1"/>
  <c r="H41" i="1"/>
  <c r="G41" i="1"/>
  <c r="G23" i="1"/>
  <c r="G24" i="1"/>
  <c r="G26" i="1"/>
  <c r="G27" i="1"/>
  <c r="G28" i="1"/>
  <c r="G30" i="1"/>
  <c r="G31" i="1"/>
  <c r="H49" i="1"/>
  <c r="G49" i="1"/>
  <c r="H53" i="1"/>
  <c r="G53" i="1"/>
  <c r="H107" i="1"/>
  <c r="G107" i="1"/>
  <c r="I44" i="1"/>
  <c r="K44" i="1" s="1"/>
  <c r="H47" i="1"/>
  <c r="G47" i="1"/>
  <c r="H50" i="1"/>
  <c r="G50" i="1"/>
  <c r="H52" i="1"/>
  <c r="G52" i="1"/>
  <c r="H62" i="1"/>
  <c r="G62" i="1"/>
  <c r="H44" i="1"/>
  <c r="G51" i="1"/>
  <c r="G55" i="1"/>
  <c r="G56" i="1"/>
  <c r="G57" i="1"/>
  <c r="G58" i="1"/>
  <c r="I58" i="1"/>
  <c r="K58" i="1" s="1"/>
  <c r="G44" i="1"/>
  <c r="G59" i="1"/>
  <c r="G110" i="1" l="1"/>
  <c r="H114" i="1" s="1"/>
  <c r="H116" i="1" s="1"/>
</calcChain>
</file>

<file path=xl/sharedStrings.xml><?xml version="1.0" encoding="utf-8"?>
<sst xmlns="http://schemas.openxmlformats.org/spreadsheetml/2006/main" count="829" uniqueCount="113">
  <si>
    <t>Productos</t>
  </si>
  <si>
    <t>Precio Mayor</t>
  </si>
  <si>
    <t>IVA</t>
  </si>
  <si>
    <t>Precio + IVA</t>
  </si>
  <si>
    <t>Precio Unitario</t>
  </si>
  <si>
    <t>Cantd. Produc.</t>
  </si>
  <si>
    <t>Monto despachado</t>
  </si>
  <si>
    <t xml:space="preserve">Precio </t>
  </si>
  <si>
    <t>Viveres</t>
  </si>
  <si>
    <t>Atun 24x170 gr.</t>
  </si>
  <si>
    <t>Carne Pulpa para Guisar</t>
  </si>
  <si>
    <t>E</t>
  </si>
  <si>
    <t>Carne Pulpa para Moler</t>
  </si>
  <si>
    <t>Carne para Mechar</t>
  </si>
  <si>
    <t>Chuleta de Cochino</t>
  </si>
  <si>
    <t>Chuleta Ahumada</t>
  </si>
  <si>
    <t>Filet de Merluza</t>
  </si>
  <si>
    <t>Pollo</t>
  </si>
  <si>
    <t>Jamon de Pierna</t>
  </si>
  <si>
    <t>Mortadela de Pollo</t>
  </si>
  <si>
    <t>Queso Duro</t>
  </si>
  <si>
    <t>Requeson</t>
  </si>
  <si>
    <t>Queso Amarillo</t>
  </si>
  <si>
    <t>Queso Tipo Paisa</t>
  </si>
  <si>
    <t>Huevos</t>
  </si>
  <si>
    <t>Leche en Polvo</t>
  </si>
  <si>
    <t>Avena en Hojuelas</t>
  </si>
  <si>
    <t>Harina de Maiz</t>
  </si>
  <si>
    <t>Harina de trigo</t>
  </si>
  <si>
    <t>Pan</t>
  </si>
  <si>
    <t>Galleta Soda 1x24</t>
  </si>
  <si>
    <t xml:space="preserve">Azucar </t>
  </si>
  <si>
    <t>Arroz</t>
  </si>
  <si>
    <t>Aceite</t>
  </si>
  <si>
    <t>Guisantes 12x220gr</t>
  </si>
  <si>
    <t>Maiz 12x220gr</t>
  </si>
  <si>
    <t>Margarina</t>
  </si>
  <si>
    <t>Mayonesa 4 Galones</t>
  </si>
  <si>
    <t xml:space="preserve">Sal </t>
  </si>
  <si>
    <t>Salsa Inglesa</t>
  </si>
  <si>
    <t>Salsa de Tomate 24x397gr</t>
  </si>
  <si>
    <t>Precio + 30%</t>
  </si>
  <si>
    <t>Pasta de Tomate 12x500gr</t>
  </si>
  <si>
    <t>Malta 6Litros</t>
  </si>
  <si>
    <t>Café 8x500gr</t>
  </si>
  <si>
    <t>Cerelac</t>
  </si>
  <si>
    <t>Gelatina</t>
  </si>
  <si>
    <t>Panela</t>
  </si>
  <si>
    <t>Pasta Larga</t>
  </si>
  <si>
    <t>Pasta para Pasticho 6kg</t>
  </si>
  <si>
    <t xml:space="preserve">Tallarines </t>
  </si>
  <si>
    <t>Mermelada 2 unid</t>
  </si>
  <si>
    <t>Toddy 2kg</t>
  </si>
  <si>
    <t>Papel Aluminio</t>
  </si>
  <si>
    <t>Servilletas</t>
  </si>
  <si>
    <t>Te Mansanilla</t>
  </si>
  <si>
    <t>Salchicha</t>
  </si>
  <si>
    <t xml:space="preserve">Caraota Negra </t>
  </si>
  <si>
    <t>Caraota RoJa</t>
  </si>
  <si>
    <t>Lenteja</t>
  </si>
  <si>
    <t>Maizina</t>
  </si>
  <si>
    <t>Nestum</t>
  </si>
  <si>
    <t>Pasta Corta</t>
  </si>
  <si>
    <t>Fororo</t>
  </si>
  <si>
    <t>Frutas</t>
  </si>
  <si>
    <t>Patilla 10 kg</t>
  </si>
  <si>
    <t>Lechoza 20 kg</t>
  </si>
  <si>
    <t>Guayaba 25 kg</t>
  </si>
  <si>
    <t>Melon 5 kg</t>
  </si>
  <si>
    <t>Limon 35kg</t>
  </si>
  <si>
    <t>Parchita 25kg</t>
  </si>
  <si>
    <t>Piña</t>
  </si>
  <si>
    <t>Naranjas</t>
  </si>
  <si>
    <t>Badea</t>
  </si>
  <si>
    <t>Verduras</t>
  </si>
  <si>
    <t>Aji Dulce</t>
  </si>
  <si>
    <t>Ajo</t>
  </si>
  <si>
    <t>Ajo Porro 5kg</t>
  </si>
  <si>
    <t>Ahuyama 60 kg</t>
  </si>
  <si>
    <t>Brócoli 7 kg</t>
  </si>
  <si>
    <t>Calabacin 30 kg</t>
  </si>
  <si>
    <t>Cebolla 50 kg</t>
  </si>
  <si>
    <t>Cebollin 12 kg</t>
  </si>
  <si>
    <t>Cilantro</t>
  </si>
  <si>
    <t>Coliflor 20kg</t>
  </si>
  <si>
    <t>Pepino 25 kg</t>
  </si>
  <si>
    <t>Pimenton 15kg</t>
  </si>
  <si>
    <t>Tomate 25kg</t>
  </si>
  <si>
    <t>Vainitas 25kg</t>
  </si>
  <si>
    <t>Apio 50kg</t>
  </si>
  <si>
    <t>Ocumo 10kg</t>
  </si>
  <si>
    <t>Papas 45kg</t>
  </si>
  <si>
    <t>Ñame</t>
  </si>
  <si>
    <t>Zanahoria 25kg</t>
  </si>
  <si>
    <t>Topocho</t>
  </si>
  <si>
    <t>Platano 30kg</t>
  </si>
  <si>
    <t>Yuca</t>
  </si>
  <si>
    <t>Verengena</t>
  </si>
  <si>
    <t>Repollo</t>
  </si>
  <si>
    <t>Remolacha</t>
  </si>
  <si>
    <t xml:space="preserve">Bolsas </t>
  </si>
  <si>
    <t>Fosforo</t>
  </si>
  <si>
    <t>Total Inversion</t>
  </si>
  <si>
    <t>Total General</t>
  </si>
  <si>
    <t>Ganancias</t>
  </si>
  <si>
    <t>Lechuga</t>
  </si>
  <si>
    <t>Aguacate</t>
  </si>
  <si>
    <t>San Cristobal,18/09/2013</t>
  </si>
  <si>
    <t>Cantd. Produc. (kg)</t>
  </si>
  <si>
    <t>caraota Negra</t>
  </si>
  <si>
    <t>Caraota Roja</t>
  </si>
  <si>
    <t>Precio</t>
  </si>
  <si>
    <t>fororo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</si>
</sst>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47">
    <xf numFmtId="0" fontId="0" fillId="0" borderId="0" xfId="0"/>
    <xf numFmtId="0" fontId="1" fillId="2" borderId="1" xfId="1" applyBorder="1" applyAlignment="1"/>
    <xf numFmtId="0" fontId="1" fillId="2" borderId="1" xfId="1" applyBorder="1" applyAlignment="1">
      <alignment horizontal="center"/>
    </xf>
    <xf numFmtId="0" fontId="1" fillId="2" borderId="1" xfId="1" applyBorder="1"/>
    <xf numFmtId="9" fontId="1" fillId="2" borderId="1" xfId="1" applyNumberFormat="1" applyBorder="1" applyAlignment="1">
      <alignment horizontal="center"/>
    </xf>
    <xf numFmtId="0" fontId="1" fillId="2" borderId="4" xfId="1" applyBorder="1" applyAlignment="1"/>
    <xf numFmtId="0" fontId="0" fillId="6" borderId="4" xfId="0" applyFill="1" applyBorder="1" applyAlignment="1"/>
    <xf numFmtId="0" fontId="1" fillId="6" borderId="4" xfId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9" fontId="0" fillId="6" borderId="4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0" borderId="4" xfId="0" applyBorder="1" applyAlignment="1"/>
    <xf numFmtId="0" fontId="5" fillId="6" borderId="4" xfId="1" applyFont="1" applyFill="1" applyBorder="1" applyAlignment="1"/>
    <xf numFmtId="0" fontId="5" fillId="6" borderId="4" xfId="2" applyFont="1" applyFill="1" applyBorder="1" applyAlignment="1"/>
    <xf numFmtId="0" fontId="0" fillId="0" borderId="4" xfId="0" applyBorder="1"/>
    <xf numFmtId="0" fontId="0" fillId="0" borderId="4" xfId="0" applyBorder="1" applyAlignment="1">
      <alignment horizontal="right"/>
    </xf>
    <xf numFmtId="0" fontId="5" fillId="6" borderId="4" xfId="1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0" fillId="6" borderId="4" xfId="0" applyNumberFormat="1" applyFill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5" fillId="6" borderId="4" xfId="1" applyFont="1" applyFill="1" applyBorder="1" applyAlignment="1">
      <alignment horizontal="center" vertical="center"/>
    </xf>
    <xf numFmtId="0" fontId="5" fillId="6" borderId="4" xfId="1" applyFont="1" applyFill="1" applyBorder="1"/>
    <xf numFmtId="0" fontId="5" fillId="6" borderId="4" xfId="2" applyFont="1" applyFill="1" applyBorder="1"/>
    <xf numFmtId="0" fontId="1" fillId="2" borderId="3" xfId="1" applyBorder="1" applyAlignment="1"/>
    <xf numFmtId="0" fontId="1" fillId="2" borderId="3" xfId="1" applyBorder="1" applyAlignment="1">
      <alignment horizontal="center"/>
    </xf>
    <xf numFmtId="0" fontId="1" fillId="2" borderId="3" xfId="1" applyBorder="1"/>
    <xf numFmtId="9" fontId="1" fillId="2" borderId="3" xfId="1" applyNumberFormat="1" applyBorder="1" applyAlignment="1">
      <alignment horizontal="center"/>
    </xf>
    <xf numFmtId="0" fontId="1" fillId="2" borderId="3" xfId="1" applyBorder="1" applyAlignment="1">
      <alignment horizontal="right"/>
    </xf>
    <xf numFmtId="0" fontId="1" fillId="2" borderId="4" xfId="1" applyBorder="1"/>
    <xf numFmtId="0" fontId="0" fillId="0" borderId="4" xfId="0" applyBorder="1" applyAlignment="1">
      <alignment horizontal="center"/>
    </xf>
    <xf numFmtId="0" fontId="1" fillId="2" borderId="5" xfId="1" applyBorder="1"/>
    <xf numFmtId="0" fontId="0" fillId="0" borderId="4" xfId="0" applyFill="1" applyBorder="1"/>
    <xf numFmtId="0" fontId="3" fillId="4" borderId="1" xfId="3"/>
    <xf numFmtId="0" fontId="0" fillId="0" borderId="0" xfId="0" applyBorder="1"/>
    <xf numFmtId="0" fontId="4" fillId="5" borderId="2" xfId="4"/>
    <xf numFmtId="0" fontId="3" fillId="4" borderId="9" xfId="3" applyBorder="1"/>
    <xf numFmtId="0" fontId="3" fillId="4" borderId="4" xfId="3" applyBorder="1"/>
    <xf numFmtId="0" fontId="1" fillId="2" borderId="4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4" fillId="5" borderId="2" xfId="4" applyAlignment="1">
      <alignment horizontal="center"/>
    </xf>
    <xf numFmtId="0" fontId="1" fillId="2" borderId="8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Buena" xfId="1" builtinId="26"/>
    <cellStyle name="Entrada" xfId="3" builtinId="20"/>
    <cellStyle name="Incorrecto" xfId="2" builtinId="27"/>
    <cellStyle name="Normal" xfId="0" builtinId="0"/>
    <cellStyle name="Salida" xfId="4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485775</xdr:colOff>
      <xdr:row>4</xdr:row>
      <xdr:rowOff>152400</xdr:rowOff>
    </xdr:to>
    <xdr:pic>
      <xdr:nvPicPr>
        <xdr:cNvPr id="2" name="1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05775" cy="914400"/>
        </a:xfrm>
        <a:prstGeom prst="rect">
          <a:avLst/>
        </a:prstGeom>
      </xdr:spPr>
    </xdr:pic>
    <xdr:clientData/>
  </xdr:twoCellAnchor>
  <xdr:twoCellAnchor>
    <xdr:from>
      <xdr:col>0</xdr:col>
      <xdr:colOff>676274</xdr:colOff>
      <xdr:row>5</xdr:row>
      <xdr:rowOff>19050</xdr:rowOff>
    </xdr:from>
    <xdr:to>
      <xdr:col>8</xdr:col>
      <xdr:colOff>685799</xdr:colOff>
      <xdr:row>8</xdr:row>
      <xdr:rowOff>114300</xdr:rowOff>
    </xdr:to>
    <xdr:sp macro="" textlink="">
      <xdr:nvSpPr>
        <xdr:cNvPr id="3" name="2 Rectángulo redondeado"/>
        <xdr:cNvSpPr/>
      </xdr:nvSpPr>
      <xdr:spPr>
        <a:xfrm>
          <a:off x="676274" y="971550"/>
          <a:ext cx="7610475" cy="666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5</xdr:col>
      <xdr:colOff>657225</xdr:colOff>
      <xdr:row>10</xdr:row>
      <xdr:rowOff>28575</xdr:rowOff>
    </xdr:from>
    <xdr:to>
      <xdr:col>7</xdr:col>
      <xdr:colOff>419100</xdr:colOff>
      <xdr:row>11</xdr:row>
      <xdr:rowOff>114300</xdr:rowOff>
    </xdr:to>
    <xdr:sp macro="" textlink="">
      <xdr:nvSpPr>
        <xdr:cNvPr id="4" name="3 CuadroTexto"/>
        <xdr:cNvSpPr txBox="1"/>
      </xdr:nvSpPr>
      <xdr:spPr>
        <a:xfrm>
          <a:off x="5295900" y="1933575"/>
          <a:ext cx="1809750" cy="27622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VE" sz="1100" b="1"/>
            <a:t>Fecha</a:t>
          </a:r>
          <a:r>
            <a:rPr lang="es-VE" sz="1100" b="1" baseline="0"/>
            <a:t> de Emision:</a:t>
          </a:r>
          <a:endParaRPr lang="es-VE" sz="1100" b="1"/>
        </a:p>
      </xdr:txBody>
    </xdr:sp>
    <xdr:clientData/>
  </xdr:twoCellAnchor>
  <xdr:twoCellAnchor>
    <xdr:from>
      <xdr:col>7</xdr:col>
      <xdr:colOff>305361</xdr:colOff>
      <xdr:row>10</xdr:row>
      <xdr:rowOff>29369</xdr:rowOff>
    </xdr:from>
    <xdr:to>
      <xdr:col>9</xdr:col>
      <xdr:colOff>2803</xdr:colOff>
      <xdr:row>11</xdr:row>
      <xdr:rowOff>152400</xdr:rowOff>
    </xdr:to>
    <xdr:grpSp>
      <xdr:nvGrpSpPr>
        <xdr:cNvPr id="5" name="4 Grupo"/>
        <xdr:cNvGrpSpPr/>
      </xdr:nvGrpSpPr>
      <xdr:grpSpPr>
        <a:xfrm>
          <a:off x="7439586" y="1934369"/>
          <a:ext cx="1735792" cy="313531"/>
          <a:chOff x="2010335" y="1877219"/>
          <a:chExt cx="1469092" cy="208758"/>
        </a:xfrm>
      </xdr:grpSpPr>
      <xdr:sp macro="" textlink="">
        <xdr:nvSpPr>
          <xdr:cNvPr id="6" name="5 Redondear rectángulo de esquina diagonal"/>
          <xdr:cNvSpPr/>
        </xdr:nvSpPr>
        <xdr:spPr>
          <a:xfrm>
            <a:off x="2010335" y="1885949"/>
            <a:ext cx="1469092" cy="190500"/>
          </a:xfrm>
          <a:prstGeom prst="round2Diag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s-VE" sz="1100" baseline="0"/>
              <a:t> </a:t>
            </a:r>
            <a:endParaRPr lang="es-VE" sz="1100"/>
          </a:p>
        </xdr:txBody>
      </xdr:sp>
      <xdr:cxnSp macro="">
        <xdr:nvCxnSpPr>
          <xdr:cNvPr id="7" name="6 Conector recto"/>
          <xdr:cNvCxnSpPr/>
        </xdr:nvCxnSpPr>
        <xdr:spPr>
          <a:xfrm rot="5400000">
            <a:off x="2310609" y="1966913"/>
            <a:ext cx="180181" cy="79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7 Conector recto"/>
          <xdr:cNvCxnSpPr/>
        </xdr:nvCxnSpPr>
        <xdr:spPr>
          <a:xfrm rot="5400000">
            <a:off x="2753802" y="1980922"/>
            <a:ext cx="180181" cy="79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8 Conector recto"/>
          <xdr:cNvCxnSpPr/>
        </xdr:nvCxnSpPr>
        <xdr:spPr>
          <a:xfrm rot="16200000" flipH="1">
            <a:off x="2147889" y="2014538"/>
            <a:ext cx="104773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9 Conector recto"/>
          <xdr:cNvCxnSpPr/>
        </xdr:nvCxnSpPr>
        <xdr:spPr>
          <a:xfrm rot="16200000" flipH="1">
            <a:off x="2562228" y="2009776"/>
            <a:ext cx="114298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10 Conector recto"/>
          <xdr:cNvCxnSpPr/>
        </xdr:nvCxnSpPr>
        <xdr:spPr>
          <a:xfrm rot="16200000" flipH="1">
            <a:off x="3100389" y="2033586"/>
            <a:ext cx="104773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11 Conector recto"/>
          <xdr:cNvCxnSpPr/>
        </xdr:nvCxnSpPr>
        <xdr:spPr>
          <a:xfrm rot="16200000" flipH="1">
            <a:off x="3262314" y="2033588"/>
            <a:ext cx="10477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9525</xdr:colOff>
      <xdr:row>9</xdr:row>
      <xdr:rowOff>180975</xdr:rowOff>
    </xdr:from>
    <xdr:to>
      <xdr:col>4</xdr:col>
      <xdr:colOff>695325</xdr:colOff>
      <xdr:row>12</xdr:row>
      <xdr:rowOff>57150</xdr:rowOff>
    </xdr:to>
    <xdr:sp macro="" textlink="">
      <xdr:nvSpPr>
        <xdr:cNvPr id="13" name="12 CuadroTexto"/>
        <xdr:cNvSpPr txBox="1"/>
      </xdr:nvSpPr>
      <xdr:spPr>
        <a:xfrm>
          <a:off x="2981325" y="1895475"/>
          <a:ext cx="1447800" cy="4476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1142999</xdr:colOff>
      <xdr:row>4</xdr:row>
      <xdr:rowOff>152400</xdr:rowOff>
    </xdr:to>
    <xdr:pic>
      <xdr:nvPicPr>
        <xdr:cNvPr id="2" name="1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6574" cy="914400"/>
        </a:xfrm>
        <a:prstGeom prst="rect">
          <a:avLst/>
        </a:prstGeom>
      </xdr:spPr>
    </xdr:pic>
    <xdr:clientData/>
  </xdr:twoCellAnchor>
  <xdr:twoCellAnchor>
    <xdr:from>
      <xdr:col>0</xdr:col>
      <xdr:colOff>676274</xdr:colOff>
      <xdr:row>5</xdr:row>
      <xdr:rowOff>19050</xdr:rowOff>
    </xdr:from>
    <xdr:to>
      <xdr:col>10</xdr:col>
      <xdr:colOff>1181100</xdr:colOff>
      <xdr:row>8</xdr:row>
      <xdr:rowOff>114300</xdr:rowOff>
    </xdr:to>
    <xdr:sp macro="" textlink="">
      <xdr:nvSpPr>
        <xdr:cNvPr id="3" name="2 Rectángulo redondeado"/>
        <xdr:cNvSpPr/>
      </xdr:nvSpPr>
      <xdr:spPr>
        <a:xfrm>
          <a:off x="676274" y="971550"/>
          <a:ext cx="10058401" cy="666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5</xdr:col>
      <xdr:colOff>657225</xdr:colOff>
      <xdr:row>10</xdr:row>
      <xdr:rowOff>28575</xdr:rowOff>
    </xdr:from>
    <xdr:to>
      <xdr:col>7</xdr:col>
      <xdr:colOff>419100</xdr:colOff>
      <xdr:row>11</xdr:row>
      <xdr:rowOff>114300</xdr:rowOff>
    </xdr:to>
    <xdr:sp macro="" textlink="">
      <xdr:nvSpPr>
        <xdr:cNvPr id="4" name="3 CuadroTexto"/>
        <xdr:cNvSpPr txBox="1"/>
      </xdr:nvSpPr>
      <xdr:spPr>
        <a:xfrm>
          <a:off x="5295900" y="1933575"/>
          <a:ext cx="1809750" cy="27622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VE" sz="1100" b="1"/>
            <a:t>Fecha</a:t>
          </a:r>
          <a:r>
            <a:rPr lang="es-VE" sz="1100" b="1" baseline="0"/>
            <a:t> de Emision:</a:t>
          </a:r>
          <a:endParaRPr lang="es-VE" sz="1100" b="1"/>
        </a:p>
      </xdr:txBody>
    </xdr:sp>
    <xdr:clientData/>
  </xdr:twoCellAnchor>
  <xdr:twoCellAnchor>
    <xdr:from>
      <xdr:col>7</xdr:col>
      <xdr:colOff>305361</xdr:colOff>
      <xdr:row>10</xdr:row>
      <xdr:rowOff>29369</xdr:rowOff>
    </xdr:from>
    <xdr:to>
      <xdr:col>9</xdr:col>
      <xdr:colOff>2803</xdr:colOff>
      <xdr:row>11</xdr:row>
      <xdr:rowOff>152400</xdr:rowOff>
    </xdr:to>
    <xdr:grpSp>
      <xdr:nvGrpSpPr>
        <xdr:cNvPr id="5" name="4 Grupo"/>
        <xdr:cNvGrpSpPr/>
      </xdr:nvGrpSpPr>
      <xdr:grpSpPr>
        <a:xfrm>
          <a:off x="6991911" y="1934369"/>
          <a:ext cx="1659592" cy="313531"/>
          <a:chOff x="2010335" y="1877219"/>
          <a:chExt cx="1469092" cy="208758"/>
        </a:xfrm>
      </xdr:grpSpPr>
      <xdr:sp macro="" textlink="">
        <xdr:nvSpPr>
          <xdr:cNvPr id="6" name="5 Redondear rectángulo de esquina diagonal"/>
          <xdr:cNvSpPr/>
        </xdr:nvSpPr>
        <xdr:spPr>
          <a:xfrm>
            <a:off x="2010335" y="1885949"/>
            <a:ext cx="1469092" cy="190500"/>
          </a:xfrm>
          <a:prstGeom prst="round2Diag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pPr algn="l"/>
            <a:r>
              <a:rPr lang="es-VE" sz="1100" baseline="0"/>
              <a:t> </a:t>
            </a:r>
            <a:endParaRPr lang="es-VE" sz="1100"/>
          </a:p>
        </xdr:txBody>
      </xdr:sp>
      <xdr:cxnSp macro="">
        <xdr:nvCxnSpPr>
          <xdr:cNvPr id="7" name="6 Conector recto"/>
          <xdr:cNvCxnSpPr/>
        </xdr:nvCxnSpPr>
        <xdr:spPr>
          <a:xfrm rot="5400000">
            <a:off x="2310609" y="1966913"/>
            <a:ext cx="180181" cy="79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7 Conector recto"/>
          <xdr:cNvCxnSpPr/>
        </xdr:nvCxnSpPr>
        <xdr:spPr>
          <a:xfrm rot="5400000">
            <a:off x="2753802" y="1980922"/>
            <a:ext cx="180181" cy="79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8 Conector recto"/>
          <xdr:cNvCxnSpPr/>
        </xdr:nvCxnSpPr>
        <xdr:spPr>
          <a:xfrm rot="16200000" flipH="1">
            <a:off x="2147889" y="2014538"/>
            <a:ext cx="104773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9 Conector recto"/>
          <xdr:cNvCxnSpPr/>
        </xdr:nvCxnSpPr>
        <xdr:spPr>
          <a:xfrm rot="16200000" flipH="1">
            <a:off x="2562228" y="2009776"/>
            <a:ext cx="114298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10 Conector recto"/>
          <xdr:cNvCxnSpPr/>
        </xdr:nvCxnSpPr>
        <xdr:spPr>
          <a:xfrm rot="16200000" flipH="1">
            <a:off x="3100389" y="2033586"/>
            <a:ext cx="104773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11 Conector recto"/>
          <xdr:cNvCxnSpPr/>
        </xdr:nvCxnSpPr>
        <xdr:spPr>
          <a:xfrm rot="16200000" flipH="1">
            <a:off x="3262314" y="2033588"/>
            <a:ext cx="10477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9525</xdr:colOff>
      <xdr:row>9</xdr:row>
      <xdr:rowOff>180975</xdr:rowOff>
    </xdr:from>
    <xdr:to>
      <xdr:col>4</xdr:col>
      <xdr:colOff>695325</xdr:colOff>
      <xdr:row>12</xdr:row>
      <xdr:rowOff>57150</xdr:rowOff>
    </xdr:to>
    <xdr:sp macro="" textlink="">
      <xdr:nvSpPr>
        <xdr:cNvPr id="13" name="12 CuadroTexto"/>
        <xdr:cNvSpPr txBox="1"/>
      </xdr:nvSpPr>
      <xdr:spPr>
        <a:xfrm>
          <a:off x="2981325" y="1895475"/>
          <a:ext cx="1447800" cy="4476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400050</xdr:colOff>
      <xdr:row>4</xdr:row>
      <xdr:rowOff>152400</xdr:rowOff>
    </xdr:to>
    <xdr:pic>
      <xdr:nvPicPr>
        <xdr:cNvPr id="2" name="1 Imagen" descr="Encabezado a color Negr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33950" cy="914400"/>
        </a:xfrm>
        <a:prstGeom prst="rect">
          <a:avLst/>
        </a:prstGeom>
      </xdr:spPr>
    </xdr:pic>
    <xdr:clientData/>
  </xdr:twoCellAnchor>
  <xdr:twoCellAnchor>
    <xdr:from>
      <xdr:col>0</xdr:col>
      <xdr:colOff>28574</xdr:colOff>
      <xdr:row>5</xdr:row>
      <xdr:rowOff>152400</xdr:rowOff>
    </xdr:from>
    <xdr:to>
      <xdr:col>11</xdr:col>
      <xdr:colOff>0</xdr:colOff>
      <xdr:row>9</xdr:row>
      <xdr:rowOff>57150</xdr:rowOff>
    </xdr:to>
    <xdr:sp macro="" textlink="">
      <xdr:nvSpPr>
        <xdr:cNvPr id="3" name="2 Rectángulo redondeado"/>
        <xdr:cNvSpPr/>
      </xdr:nvSpPr>
      <xdr:spPr>
        <a:xfrm>
          <a:off x="28574" y="1104900"/>
          <a:ext cx="4905376" cy="666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5</xdr:col>
      <xdr:colOff>657225</xdr:colOff>
      <xdr:row>10</xdr:row>
      <xdr:rowOff>28575</xdr:rowOff>
    </xdr:from>
    <xdr:to>
      <xdr:col>7</xdr:col>
      <xdr:colOff>419100</xdr:colOff>
      <xdr:row>11</xdr:row>
      <xdr:rowOff>114300</xdr:rowOff>
    </xdr:to>
    <xdr:sp macro="" textlink="">
      <xdr:nvSpPr>
        <xdr:cNvPr id="4" name="3 CuadroTexto"/>
        <xdr:cNvSpPr txBox="1"/>
      </xdr:nvSpPr>
      <xdr:spPr>
        <a:xfrm>
          <a:off x="1571625" y="1933575"/>
          <a:ext cx="0" cy="27622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VE" sz="1100" b="1"/>
            <a:t>Fecha</a:t>
          </a:r>
          <a:r>
            <a:rPr lang="es-VE" sz="1100" b="1" baseline="0"/>
            <a:t> de Emision:</a:t>
          </a:r>
          <a:endParaRPr lang="es-VE" sz="1100" b="1"/>
        </a:p>
      </xdr:txBody>
    </xdr:sp>
    <xdr:clientData/>
  </xdr:twoCellAnchor>
  <xdr:twoCellAnchor>
    <xdr:from>
      <xdr:col>3</xdr:col>
      <xdr:colOff>9525</xdr:colOff>
      <xdr:row>9</xdr:row>
      <xdr:rowOff>180975</xdr:rowOff>
    </xdr:from>
    <xdr:to>
      <xdr:col>4</xdr:col>
      <xdr:colOff>695325</xdr:colOff>
      <xdr:row>12</xdr:row>
      <xdr:rowOff>57150</xdr:rowOff>
    </xdr:to>
    <xdr:sp macro="" textlink="">
      <xdr:nvSpPr>
        <xdr:cNvPr id="5" name="4 CuadroTexto"/>
        <xdr:cNvSpPr txBox="1"/>
      </xdr:nvSpPr>
      <xdr:spPr>
        <a:xfrm>
          <a:off x="1571625" y="1895475"/>
          <a:ext cx="0" cy="447675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142874</xdr:rowOff>
    </xdr:from>
    <xdr:to>
      <xdr:col>5</xdr:col>
      <xdr:colOff>238125</xdr:colOff>
      <xdr:row>11</xdr:row>
      <xdr:rowOff>95250</xdr:rowOff>
    </xdr:to>
    <xdr:sp macro="" textlink="">
      <xdr:nvSpPr>
        <xdr:cNvPr id="2" name="1 Rectángulo redondeado"/>
        <xdr:cNvSpPr/>
      </xdr:nvSpPr>
      <xdr:spPr>
        <a:xfrm>
          <a:off x="95250" y="1476374"/>
          <a:ext cx="6410325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3" name="2 CuadroTexto"/>
        <xdr:cNvSpPr txBox="1"/>
      </xdr:nvSpPr>
      <xdr:spPr>
        <a:xfrm>
          <a:off x="2733675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7</xdr:row>
      <xdr:rowOff>88018</xdr:rowOff>
    </xdr:to>
    <xdr:pic>
      <xdr:nvPicPr>
        <xdr:cNvPr id="4" name="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62750" cy="14215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Cuentas%20Socopo/Ordenes%20de%20Entrega/Mes%20%232%205-09%20a%2025-09/Orden%20Entrega%205-09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Cuentas%20Socopo/Ordenes%20de%20Entrega/Mes%20%232%205-09%20a%2025-09/Orden%20Entrega%2012-09-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Cuentas%20Socopo/Ordenes%20de%20Entrega/Mes%20%232%205-09%20a%2025-09/Orden%20Entrega%2019-09-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26-09-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5-09-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12-09-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18-09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>
        <row r="11">
          <cell r="A11">
            <v>1</v>
          </cell>
        </row>
        <row r="12">
          <cell r="E12">
            <v>8</v>
          </cell>
        </row>
        <row r="13">
          <cell r="A13">
            <v>1.5</v>
          </cell>
          <cell r="E13">
            <v>16</v>
          </cell>
          <cell r="I13">
            <v>20</v>
          </cell>
        </row>
        <row r="14">
          <cell r="A14">
            <v>5</v>
          </cell>
          <cell r="E14">
            <v>6</v>
          </cell>
          <cell r="I14">
            <v>5</v>
          </cell>
        </row>
        <row r="15">
          <cell r="E15">
            <v>3</v>
          </cell>
          <cell r="I15">
            <v>4</v>
          </cell>
        </row>
        <row r="16">
          <cell r="A16">
            <v>10</v>
          </cell>
        </row>
        <row r="17">
          <cell r="A17">
            <v>10</v>
          </cell>
        </row>
        <row r="18">
          <cell r="A18">
            <v>5</v>
          </cell>
          <cell r="E18">
            <v>3</v>
          </cell>
        </row>
        <row r="19">
          <cell r="A19">
            <v>6</v>
          </cell>
        </row>
        <row r="20">
          <cell r="A20">
            <v>8</v>
          </cell>
          <cell r="E20">
            <v>100</v>
          </cell>
        </row>
        <row r="21">
          <cell r="A21">
            <v>4</v>
          </cell>
          <cell r="E21">
            <v>14</v>
          </cell>
        </row>
        <row r="22">
          <cell r="A22">
            <v>6</v>
          </cell>
          <cell r="E22">
            <v>6</v>
          </cell>
        </row>
        <row r="23">
          <cell r="A23">
            <v>5.5</v>
          </cell>
          <cell r="E23">
            <v>7</v>
          </cell>
        </row>
        <row r="25">
          <cell r="I25">
            <v>2</v>
          </cell>
        </row>
        <row r="26">
          <cell r="E26">
            <v>3</v>
          </cell>
        </row>
        <row r="27">
          <cell r="E27">
            <v>24</v>
          </cell>
        </row>
        <row r="28">
          <cell r="A28">
            <v>6</v>
          </cell>
          <cell r="E28">
            <v>18</v>
          </cell>
        </row>
        <row r="29">
          <cell r="A29">
            <v>10</v>
          </cell>
          <cell r="E29">
            <v>3</v>
          </cell>
        </row>
        <row r="30">
          <cell r="A30">
            <v>25</v>
          </cell>
          <cell r="E30">
            <v>24</v>
          </cell>
          <cell r="I30">
            <v>2</v>
          </cell>
        </row>
        <row r="31">
          <cell r="A31">
            <v>2</v>
          </cell>
          <cell r="I31">
            <v>3</v>
          </cell>
        </row>
        <row r="32">
          <cell r="A32">
            <v>7</v>
          </cell>
        </row>
        <row r="33">
          <cell r="A33">
            <v>60</v>
          </cell>
        </row>
        <row r="34">
          <cell r="E34">
            <v>4</v>
          </cell>
        </row>
        <row r="36">
          <cell r="I36">
            <v>100</v>
          </cell>
        </row>
        <row r="37">
          <cell r="A37">
            <v>5</v>
          </cell>
          <cell r="E37">
            <v>2</v>
          </cell>
        </row>
        <row r="39">
          <cell r="A39">
            <v>8</v>
          </cell>
        </row>
        <row r="40">
          <cell r="A40">
            <v>100</v>
          </cell>
          <cell r="E40">
            <v>12</v>
          </cell>
          <cell r="I40">
            <v>4</v>
          </cell>
        </row>
        <row r="41">
          <cell r="A41">
            <v>5</v>
          </cell>
          <cell r="E41">
            <v>24</v>
          </cell>
          <cell r="I41">
            <v>1</v>
          </cell>
        </row>
        <row r="42">
          <cell r="A42">
            <v>15</v>
          </cell>
        </row>
        <row r="43">
          <cell r="A43">
            <v>25</v>
          </cell>
          <cell r="E43">
            <v>4</v>
          </cell>
        </row>
        <row r="46">
          <cell r="E46">
            <v>2</v>
          </cell>
          <cell r="I46">
            <v>2</v>
          </cell>
        </row>
        <row r="47">
          <cell r="I47">
            <v>2</v>
          </cell>
        </row>
        <row r="48">
          <cell r="E48">
            <v>2</v>
          </cell>
        </row>
        <row r="66">
          <cell r="A66">
            <v>6</v>
          </cell>
          <cell r="I66">
            <v>4</v>
          </cell>
        </row>
        <row r="67">
          <cell r="A67">
            <v>12</v>
          </cell>
        </row>
        <row r="68">
          <cell r="A68">
            <v>10</v>
          </cell>
          <cell r="E68">
            <v>97</v>
          </cell>
        </row>
        <row r="70">
          <cell r="E70">
            <v>6</v>
          </cell>
        </row>
        <row r="71">
          <cell r="E71">
            <v>4</v>
          </cell>
        </row>
        <row r="72">
          <cell r="A72">
            <v>8</v>
          </cell>
          <cell r="E72">
            <v>6</v>
          </cell>
        </row>
        <row r="73">
          <cell r="A73">
            <v>2</v>
          </cell>
          <cell r="E73">
            <v>1</v>
          </cell>
          <cell r="I73">
            <v>0.5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>
        <row r="11">
          <cell r="A11">
            <v>1</v>
          </cell>
        </row>
        <row r="12">
          <cell r="E12">
            <v>7</v>
          </cell>
        </row>
        <row r="13">
          <cell r="A13">
            <v>1.5</v>
          </cell>
          <cell r="E13">
            <v>18.7</v>
          </cell>
        </row>
        <row r="14">
          <cell r="A14">
            <v>4</v>
          </cell>
          <cell r="I14">
            <v>3</v>
          </cell>
        </row>
        <row r="15">
          <cell r="E15">
            <v>2</v>
          </cell>
          <cell r="I15">
            <v>10</v>
          </cell>
        </row>
        <row r="16">
          <cell r="A16">
            <v>10</v>
          </cell>
        </row>
        <row r="17">
          <cell r="A17">
            <v>9.5</v>
          </cell>
        </row>
        <row r="18">
          <cell r="A18">
            <v>5</v>
          </cell>
          <cell r="E18">
            <v>6</v>
          </cell>
        </row>
        <row r="19">
          <cell r="A19">
            <v>5.5</v>
          </cell>
        </row>
        <row r="20">
          <cell r="A20">
            <v>7.5</v>
          </cell>
        </row>
        <row r="21">
          <cell r="A21">
            <v>4</v>
          </cell>
          <cell r="E21">
            <v>5</v>
          </cell>
        </row>
        <row r="22">
          <cell r="A22">
            <v>6</v>
          </cell>
          <cell r="E22">
            <v>5.5</v>
          </cell>
          <cell r="I22">
            <v>1</v>
          </cell>
        </row>
        <row r="23">
          <cell r="A23">
            <v>5</v>
          </cell>
          <cell r="E23">
            <v>3.5</v>
          </cell>
        </row>
        <row r="25">
          <cell r="I25">
            <v>1</v>
          </cell>
        </row>
        <row r="26">
          <cell r="A26">
            <v>2</v>
          </cell>
          <cell r="E26">
            <v>10</v>
          </cell>
          <cell r="I26">
            <v>1</v>
          </cell>
        </row>
        <row r="27">
          <cell r="E27">
            <v>24</v>
          </cell>
        </row>
        <row r="28">
          <cell r="A28">
            <v>6</v>
          </cell>
          <cell r="I28">
            <v>2</v>
          </cell>
        </row>
        <row r="29">
          <cell r="A29">
            <v>10</v>
          </cell>
          <cell r="E29">
            <v>8</v>
          </cell>
        </row>
        <row r="30">
          <cell r="A30">
            <v>40</v>
          </cell>
        </row>
        <row r="31">
          <cell r="A31">
            <v>2</v>
          </cell>
        </row>
        <row r="32">
          <cell r="A32">
            <v>7</v>
          </cell>
          <cell r="I32">
            <v>6</v>
          </cell>
        </row>
        <row r="33">
          <cell r="A33">
            <v>100</v>
          </cell>
        </row>
        <row r="36">
          <cell r="A36">
            <v>5</v>
          </cell>
        </row>
        <row r="39">
          <cell r="A39">
            <v>8</v>
          </cell>
        </row>
        <row r="40">
          <cell r="A40">
            <v>80</v>
          </cell>
          <cell r="E40">
            <v>12</v>
          </cell>
          <cell r="I40">
            <v>6</v>
          </cell>
        </row>
        <row r="41">
          <cell r="A41">
            <v>5</v>
          </cell>
          <cell r="E41">
            <v>1</v>
          </cell>
        </row>
        <row r="42">
          <cell r="A42">
            <v>9.5</v>
          </cell>
          <cell r="I42">
            <v>3</v>
          </cell>
        </row>
        <row r="43">
          <cell r="A43">
            <v>10</v>
          </cell>
        </row>
        <row r="45">
          <cell r="A45">
            <v>2.5</v>
          </cell>
          <cell r="I45">
            <v>6</v>
          </cell>
        </row>
        <row r="47">
          <cell r="I47">
            <v>2</v>
          </cell>
        </row>
        <row r="48">
          <cell r="I48">
            <v>1</v>
          </cell>
        </row>
        <row r="66">
          <cell r="A66">
            <v>5</v>
          </cell>
          <cell r="I66">
            <v>8</v>
          </cell>
        </row>
        <row r="67">
          <cell r="A67">
            <v>9.3000000000000007</v>
          </cell>
        </row>
        <row r="68">
          <cell r="A68">
            <v>10</v>
          </cell>
          <cell r="E68">
            <v>100</v>
          </cell>
        </row>
        <row r="70">
          <cell r="E70">
            <v>9</v>
          </cell>
        </row>
        <row r="71">
          <cell r="I71">
            <v>10</v>
          </cell>
        </row>
        <row r="72">
          <cell r="A72">
            <v>10</v>
          </cell>
          <cell r="E72">
            <v>3</v>
          </cell>
          <cell r="I72">
            <v>2</v>
          </cell>
        </row>
        <row r="73">
          <cell r="A73">
            <v>2</v>
          </cell>
        </row>
        <row r="74">
          <cell r="E74">
            <v>1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Orden Entrega 19-09-2013"/>
    </sheetNames>
    <sheetDataSet>
      <sheetData sheetId="0" refreshError="1">
        <row r="11">
          <cell r="A11">
            <v>1</v>
          </cell>
        </row>
        <row r="12">
          <cell r="E12">
            <v>8</v>
          </cell>
        </row>
        <row r="13">
          <cell r="A13">
            <v>0.5</v>
          </cell>
          <cell r="E13">
            <v>15</v>
          </cell>
          <cell r="I13">
            <v>0</v>
          </cell>
        </row>
        <row r="14">
          <cell r="A14">
            <v>3</v>
          </cell>
          <cell r="E14">
            <v>0</v>
          </cell>
          <cell r="I14">
            <v>5</v>
          </cell>
        </row>
        <row r="15">
          <cell r="E15">
            <v>2</v>
          </cell>
          <cell r="I15">
            <v>5</v>
          </cell>
        </row>
        <row r="16">
          <cell r="A16">
            <v>10</v>
          </cell>
          <cell r="I16">
            <v>0</v>
          </cell>
        </row>
        <row r="17">
          <cell r="A17">
            <v>10</v>
          </cell>
        </row>
        <row r="18">
          <cell r="A18">
            <v>0</v>
          </cell>
          <cell r="E18">
            <v>3</v>
          </cell>
        </row>
        <row r="19">
          <cell r="A19">
            <v>6</v>
          </cell>
        </row>
        <row r="20">
          <cell r="A20">
            <v>8</v>
          </cell>
          <cell r="E20">
            <v>0</v>
          </cell>
          <cell r="I20">
            <v>0</v>
          </cell>
        </row>
        <row r="21">
          <cell r="A21">
            <v>4</v>
          </cell>
          <cell r="E21">
            <v>5</v>
          </cell>
        </row>
        <row r="22">
          <cell r="A22">
            <v>6</v>
          </cell>
          <cell r="E22">
            <v>5</v>
          </cell>
          <cell r="I22">
            <v>0</v>
          </cell>
        </row>
        <row r="23">
          <cell r="A23">
            <v>5</v>
          </cell>
          <cell r="E23">
            <v>0</v>
          </cell>
        </row>
        <row r="25">
          <cell r="I25">
            <v>1</v>
          </cell>
        </row>
        <row r="26">
          <cell r="E26">
            <v>0</v>
          </cell>
          <cell r="I26">
            <v>1</v>
          </cell>
        </row>
        <row r="27">
          <cell r="E27">
            <v>0</v>
          </cell>
          <cell r="I27">
            <v>0</v>
          </cell>
        </row>
        <row r="28">
          <cell r="A28">
            <v>6</v>
          </cell>
          <cell r="E28">
            <v>15</v>
          </cell>
          <cell r="I28">
            <v>0</v>
          </cell>
        </row>
        <row r="29">
          <cell r="A29">
            <v>10</v>
          </cell>
          <cell r="E29">
            <v>0</v>
          </cell>
          <cell r="I29">
            <v>0</v>
          </cell>
        </row>
        <row r="30">
          <cell r="A30">
            <v>40</v>
          </cell>
          <cell r="E30">
            <v>0</v>
          </cell>
          <cell r="I30">
            <v>0</v>
          </cell>
        </row>
        <row r="31">
          <cell r="A31">
            <v>0</v>
          </cell>
          <cell r="I31">
            <v>0</v>
          </cell>
        </row>
        <row r="32">
          <cell r="A32">
            <v>6</v>
          </cell>
          <cell r="I32">
            <v>0</v>
          </cell>
        </row>
        <row r="33">
          <cell r="A33">
            <v>50</v>
          </cell>
        </row>
        <row r="34">
          <cell r="E34">
            <v>0</v>
          </cell>
          <cell r="I34">
            <v>0</v>
          </cell>
        </row>
        <row r="36">
          <cell r="A36">
            <v>5</v>
          </cell>
          <cell r="I36">
            <v>0</v>
          </cell>
        </row>
        <row r="37">
          <cell r="A37">
            <v>0</v>
          </cell>
          <cell r="E37">
            <v>2</v>
          </cell>
        </row>
        <row r="39">
          <cell r="A39">
            <v>8</v>
          </cell>
        </row>
        <row r="40">
          <cell r="A40">
            <v>80</v>
          </cell>
          <cell r="E40">
            <v>12</v>
          </cell>
          <cell r="I40">
            <v>0</v>
          </cell>
        </row>
        <row r="41">
          <cell r="A41">
            <v>6</v>
          </cell>
          <cell r="E41">
            <v>0</v>
          </cell>
          <cell r="I41">
            <v>0</v>
          </cell>
        </row>
        <row r="42">
          <cell r="A42">
            <v>10</v>
          </cell>
          <cell r="I42">
            <v>0</v>
          </cell>
        </row>
        <row r="43">
          <cell r="A43">
            <v>10</v>
          </cell>
          <cell r="E43">
            <v>0</v>
          </cell>
          <cell r="I43">
            <v>0</v>
          </cell>
        </row>
        <row r="44">
          <cell r="A44">
            <v>0</v>
          </cell>
          <cell r="E44">
            <v>0</v>
          </cell>
          <cell r="I44">
            <v>0</v>
          </cell>
        </row>
        <row r="45">
          <cell r="E45">
            <v>0</v>
          </cell>
          <cell r="I45">
            <v>0</v>
          </cell>
        </row>
        <row r="46">
          <cell r="E46">
            <v>0</v>
          </cell>
          <cell r="I46">
            <v>0</v>
          </cell>
        </row>
        <row r="47">
          <cell r="E47">
            <v>0</v>
          </cell>
          <cell r="I47">
            <v>0</v>
          </cell>
        </row>
        <row r="48">
          <cell r="E48">
            <v>2</v>
          </cell>
          <cell r="I48">
            <v>1</v>
          </cell>
        </row>
        <row r="66">
          <cell r="A66">
            <v>5</v>
          </cell>
          <cell r="I66">
            <v>8</v>
          </cell>
        </row>
        <row r="67">
          <cell r="A67">
            <v>0</v>
          </cell>
        </row>
        <row r="68">
          <cell r="A68">
            <v>0</v>
          </cell>
          <cell r="E68">
            <v>100</v>
          </cell>
        </row>
        <row r="70">
          <cell r="E70">
            <v>5</v>
          </cell>
        </row>
        <row r="71">
          <cell r="E71">
            <v>0</v>
          </cell>
          <cell r="I71">
            <v>0</v>
          </cell>
        </row>
        <row r="72">
          <cell r="A72">
            <v>0</v>
          </cell>
          <cell r="E72">
            <v>3</v>
          </cell>
          <cell r="I72">
            <v>0</v>
          </cell>
        </row>
        <row r="73">
          <cell r="A73">
            <v>2</v>
          </cell>
          <cell r="E73">
            <v>0</v>
          </cell>
          <cell r="I73">
            <v>0</v>
          </cell>
        </row>
        <row r="74">
          <cell r="E74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I17">
            <v>36</v>
          </cell>
          <cell r="J17">
            <v>0</v>
          </cell>
        </row>
        <row r="18">
          <cell r="I18">
            <v>80</v>
          </cell>
          <cell r="J18">
            <v>7</v>
          </cell>
        </row>
        <row r="19">
          <cell r="I19">
            <v>80</v>
          </cell>
          <cell r="J19">
            <v>5</v>
          </cell>
        </row>
        <row r="20">
          <cell r="I20">
            <v>80</v>
          </cell>
          <cell r="J20">
            <v>4</v>
          </cell>
        </row>
        <row r="21">
          <cell r="I21">
            <v>100</v>
          </cell>
          <cell r="J21">
            <v>0</v>
          </cell>
        </row>
        <row r="22">
          <cell r="I22">
            <v>133</v>
          </cell>
          <cell r="J22">
            <v>0</v>
          </cell>
        </row>
        <row r="23">
          <cell r="I23">
            <v>180</v>
          </cell>
          <cell r="J23">
            <v>0</v>
          </cell>
        </row>
        <row r="24">
          <cell r="I24">
            <v>46</v>
          </cell>
          <cell r="J24">
            <v>80</v>
          </cell>
        </row>
        <row r="25">
          <cell r="J25">
            <v>1</v>
          </cell>
        </row>
        <row r="26">
          <cell r="I26">
            <v>64</v>
          </cell>
          <cell r="J26">
            <v>0</v>
          </cell>
        </row>
        <row r="27">
          <cell r="I27">
            <v>90</v>
          </cell>
          <cell r="J27">
            <v>5</v>
          </cell>
        </row>
        <row r="28">
          <cell r="I28">
            <v>29</v>
          </cell>
          <cell r="J28">
            <v>0</v>
          </cell>
        </row>
        <row r="29">
          <cell r="J29">
            <v>0.5</v>
          </cell>
        </row>
        <row r="30">
          <cell r="I30">
            <v>116</v>
          </cell>
          <cell r="J30">
            <v>2</v>
          </cell>
        </row>
        <row r="31">
          <cell r="I31">
            <v>100</v>
          </cell>
          <cell r="J31">
            <v>4</v>
          </cell>
        </row>
        <row r="32">
          <cell r="I32">
            <v>100</v>
          </cell>
          <cell r="J32">
            <v>0</v>
          </cell>
        </row>
        <row r="33">
          <cell r="I33">
            <v>27</v>
          </cell>
          <cell r="J33">
            <v>0</v>
          </cell>
        </row>
        <row r="34">
          <cell r="I34">
            <v>21</v>
          </cell>
          <cell r="J34">
            <v>0</v>
          </cell>
        </row>
        <row r="35">
          <cell r="I35">
            <v>43</v>
          </cell>
          <cell r="J35">
            <v>3</v>
          </cell>
        </row>
        <row r="36">
          <cell r="I36">
            <v>35</v>
          </cell>
          <cell r="J36">
            <v>4</v>
          </cell>
        </row>
        <row r="37">
          <cell r="I37">
            <v>29</v>
          </cell>
          <cell r="J37">
            <v>0</v>
          </cell>
        </row>
        <row r="38">
          <cell r="I38">
            <v>13</v>
          </cell>
          <cell r="J38">
            <v>0</v>
          </cell>
        </row>
        <row r="39">
          <cell r="I39">
            <v>18</v>
          </cell>
          <cell r="J39">
            <v>17</v>
          </cell>
        </row>
        <row r="40">
          <cell r="I40">
            <v>35</v>
          </cell>
          <cell r="J40">
            <v>0</v>
          </cell>
        </row>
        <row r="41">
          <cell r="I41">
            <v>18</v>
          </cell>
          <cell r="J41">
            <v>0</v>
          </cell>
        </row>
        <row r="42">
          <cell r="I42">
            <v>24</v>
          </cell>
          <cell r="J42">
            <v>0</v>
          </cell>
        </row>
        <row r="43">
          <cell r="I43">
            <v>37</v>
          </cell>
          <cell r="J43">
            <v>1</v>
          </cell>
        </row>
        <row r="44">
          <cell r="I44">
            <v>176</v>
          </cell>
          <cell r="J44">
            <v>0</v>
          </cell>
        </row>
        <row r="45">
          <cell r="J45">
            <v>0</v>
          </cell>
        </row>
        <row r="46">
          <cell r="I46">
            <v>55</v>
          </cell>
          <cell r="J46">
            <v>0</v>
          </cell>
        </row>
        <row r="47">
          <cell r="I47">
            <v>13</v>
          </cell>
          <cell r="J47">
            <v>0</v>
          </cell>
        </row>
        <row r="48">
          <cell r="I48">
            <v>32</v>
          </cell>
          <cell r="J48">
            <v>0</v>
          </cell>
        </row>
        <row r="49">
          <cell r="I49">
            <v>20</v>
          </cell>
          <cell r="J49">
            <v>0</v>
          </cell>
        </row>
        <row r="50">
          <cell r="I50">
            <v>30</v>
          </cell>
          <cell r="J50">
            <v>0</v>
          </cell>
        </row>
        <row r="51">
          <cell r="I51">
            <v>165</v>
          </cell>
          <cell r="J51">
            <v>0</v>
          </cell>
        </row>
        <row r="52">
          <cell r="I52">
            <v>142</v>
          </cell>
          <cell r="J52">
            <v>0</v>
          </cell>
        </row>
        <row r="53">
          <cell r="I53">
            <v>15</v>
          </cell>
        </row>
        <row r="54">
          <cell r="I54">
            <v>21</v>
          </cell>
          <cell r="J54">
            <v>0</v>
          </cell>
        </row>
        <row r="55">
          <cell r="I55">
            <v>29</v>
          </cell>
          <cell r="J55">
            <v>0</v>
          </cell>
        </row>
        <row r="56">
          <cell r="I56">
            <v>24</v>
          </cell>
          <cell r="J56">
            <v>0</v>
          </cell>
        </row>
        <row r="57">
          <cell r="I57">
            <v>33</v>
          </cell>
          <cell r="J57">
            <v>0</v>
          </cell>
        </row>
        <row r="58">
          <cell r="I58">
            <v>99</v>
          </cell>
          <cell r="J58">
            <v>0</v>
          </cell>
        </row>
        <row r="59">
          <cell r="I59">
            <v>420</v>
          </cell>
          <cell r="J59">
            <v>0</v>
          </cell>
        </row>
        <row r="60">
          <cell r="I60">
            <v>30</v>
          </cell>
          <cell r="J60">
            <v>0</v>
          </cell>
        </row>
        <row r="61">
          <cell r="I61">
            <v>2</v>
          </cell>
          <cell r="J61">
            <v>0</v>
          </cell>
        </row>
        <row r="62">
          <cell r="J62">
            <v>0</v>
          </cell>
        </row>
        <row r="63">
          <cell r="I63">
            <v>41</v>
          </cell>
          <cell r="J63">
            <v>0</v>
          </cell>
        </row>
        <row r="64">
          <cell r="I64">
            <v>41</v>
          </cell>
          <cell r="J64">
            <v>0</v>
          </cell>
        </row>
        <row r="65">
          <cell r="I65">
            <v>40</v>
          </cell>
          <cell r="J65">
            <v>2</v>
          </cell>
        </row>
        <row r="66">
          <cell r="J66">
            <v>1</v>
          </cell>
        </row>
        <row r="67">
          <cell r="I67">
            <v>210</v>
          </cell>
          <cell r="J67">
            <v>0</v>
          </cell>
        </row>
        <row r="69">
          <cell r="I69">
            <v>25</v>
          </cell>
          <cell r="J69">
            <v>0</v>
          </cell>
        </row>
        <row r="71">
          <cell r="I71">
            <v>14</v>
          </cell>
          <cell r="J71">
            <v>10</v>
          </cell>
        </row>
        <row r="72">
          <cell r="I72">
            <v>25</v>
          </cell>
          <cell r="J72">
            <v>12</v>
          </cell>
        </row>
        <row r="73">
          <cell r="J73">
            <v>8</v>
          </cell>
        </row>
        <row r="74">
          <cell r="J74">
            <v>0</v>
          </cell>
        </row>
        <row r="75">
          <cell r="I75">
            <v>12</v>
          </cell>
          <cell r="J75">
            <v>1</v>
          </cell>
        </row>
        <row r="76">
          <cell r="I76">
            <v>25</v>
          </cell>
          <cell r="J76">
            <v>0</v>
          </cell>
        </row>
        <row r="77">
          <cell r="I77">
            <v>25</v>
          </cell>
          <cell r="J77">
            <v>0</v>
          </cell>
        </row>
        <row r="78">
          <cell r="I78">
            <v>3</v>
          </cell>
          <cell r="J78">
            <v>0</v>
          </cell>
        </row>
        <row r="79">
          <cell r="I79">
            <v>35</v>
          </cell>
          <cell r="J79">
            <v>0</v>
          </cell>
        </row>
        <row r="81">
          <cell r="I81">
            <v>40</v>
          </cell>
          <cell r="J81">
            <v>1</v>
          </cell>
        </row>
        <row r="82">
          <cell r="I82">
            <v>180</v>
          </cell>
          <cell r="J82">
            <v>0.5</v>
          </cell>
        </row>
        <row r="83">
          <cell r="I83">
            <v>25</v>
          </cell>
          <cell r="J83">
            <v>2.5</v>
          </cell>
        </row>
        <row r="84">
          <cell r="I84">
            <v>8</v>
          </cell>
          <cell r="J84">
            <v>8</v>
          </cell>
        </row>
        <row r="85">
          <cell r="I85">
            <v>15</v>
          </cell>
          <cell r="J85">
            <v>0</v>
          </cell>
        </row>
        <row r="86">
          <cell r="I86">
            <v>12</v>
          </cell>
          <cell r="J86">
            <v>10</v>
          </cell>
        </row>
        <row r="87">
          <cell r="I87">
            <v>30</v>
          </cell>
          <cell r="J87">
            <v>8.5</v>
          </cell>
        </row>
        <row r="88">
          <cell r="I88">
            <v>20</v>
          </cell>
          <cell r="J88">
            <v>6</v>
          </cell>
        </row>
        <row r="89">
          <cell r="I89">
            <v>30</v>
          </cell>
          <cell r="J89">
            <v>3</v>
          </cell>
        </row>
        <row r="90">
          <cell r="I90">
            <v>15</v>
          </cell>
          <cell r="J90">
            <v>0</v>
          </cell>
        </row>
        <row r="91">
          <cell r="I91">
            <v>10</v>
          </cell>
          <cell r="J91">
            <v>0</v>
          </cell>
        </row>
        <row r="92">
          <cell r="J92">
            <v>4.5</v>
          </cell>
        </row>
        <row r="93">
          <cell r="I93">
            <v>18</v>
          </cell>
          <cell r="J93">
            <v>7.5</v>
          </cell>
        </row>
        <row r="94">
          <cell r="I94">
            <v>18</v>
          </cell>
          <cell r="J94">
            <v>4.8</v>
          </cell>
        </row>
        <row r="95">
          <cell r="I95">
            <v>30</v>
          </cell>
          <cell r="J95">
            <v>7.5</v>
          </cell>
        </row>
        <row r="96">
          <cell r="I96">
            <v>60</v>
          </cell>
          <cell r="J96">
            <v>8</v>
          </cell>
        </row>
        <row r="97">
          <cell r="I97">
            <v>20</v>
          </cell>
          <cell r="J97">
            <v>25</v>
          </cell>
        </row>
        <row r="98">
          <cell r="I98">
            <v>25</v>
          </cell>
          <cell r="J98">
            <v>6</v>
          </cell>
        </row>
        <row r="99">
          <cell r="I99">
            <v>18</v>
          </cell>
          <cell r="J99">
            <v>10</v>
          </cell>
        </row>
        <row r="100">
          <cell r="I100">
            <v>4</v>
          </cell>
          <cell r="J100">
            <v>50</v>
          </cell>
        </row>
        <row r="101">
          <cell r="I101">
            <v>5</v>
          </cell>
          <cell r="J101">
            <v>76</v>
          </cell>
        </row>
        <row r="102">
          <cell r="I102">
            <v>18</v>
          </cell>
          <cell r="J102">
            <v>10</v>
          </cell>
        </row>
        <row r="103">
          <cell r="I103">
            <v>20</v>
          </cell>
          <cell r="J103">
            <v>0</v>
          </cell>
        </row>
        <row r="104">
          <cell r="I104">
            <v>12</v>
          </cell>
          <cell r="J104">
            <v>0</v>
          </cell>
        </row>
        <row r="105">
          <cell r="I105">
            <v>15</v>
          </cell>
          <cell r="J105">
            <v>5</v>
          </cell>
        </row>
        <row r="106">
          <cell r="I106">
            <v>55</v>
          </cell>
          <cell r="J106">
            <v>0</v>
          </cell>
        </row>
        <row r="107">
          <cell r="I107">
            <v>4</v>
          </cell>
          <cell r="J107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18</v>
          </cell>
        </row>
        <row r="18">
          <cell r="J18">
            <v>10</v>
          </cell>
        </row>
        <row r="19">
          <cell r="J19">
            <v>12</v>
          </cell>
        </row>
        <row r="20">
          <cell r="J20">
            <v>6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8</v>
          </cell>
        </row>
        <row r="24">
          <cell r="J24">
            <v>97</v>
          </cell>
        </row>
        <row r="25">
          <cell r="J25">
            <v>2</v>
          </cell>
        </row>
        <row r="26">
          <cell r="J26">
            <v>0</v>
          </cell>
        </row>
        <row r="27">
          <cell r="J27">
            <v>6</v>
          </cell>
        </row>
        <row r="28">
          <cell r="J28">
            <v>4</v>
          </cell>
        </row>
        <row r="29">
          <cell r="J29">
            <v>0.5</v>
          </cell>
        </row>
        <row r="30">
          <cell r="J30">
            <v>6</v>
          </cell>
        </row>
        <row r="31">
          <cell r="J31">
            <v>4</v>
          </cell>
        </row>
        <row r="32">
          <cell r="J32">
            <v>4</v>
          </cell>
        </row>
        <row r="33">
          <cell r="J33">
            <v>3</v>
          </cell>
        </row>
        <row r="34">
          <cell r="J34">
            <v>20</v>
          </cell>
        </row>
        <row r="35">
          <cell r="J35">
            <v>5</v>
          </cell>
        </row>
        <row r="36">
          <cell r="J36">
            <v>4</v>
          </cell>
        </row>
        <row r="37">
          <cell r="J37">
            <v>24</v>
          </cell>
        </row>
        <row r="38">
          <cell r="J38">
            <v>24</v>
          </cell>
        </row>
        <row r="39">
          <cell r="J39">
            <v>24</v>
          </cell>
        </row>
        <row r="40">
          <cell r="J40">
            <v>3</v>
          </cell>
        </row>
        <row r="41">
          <cell r="J41">
            <v>4</v>
          </cell>
        </row>
        <row r="42">
          <cell r="J42">
            <v>0</v>
          </cell>
        </row>
        <row r="43">
          <cell r="J43">
            <v>2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3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4</v>
          </cell>
        </row>
        <row r="52">
          <cell r="J52">
            <v>0</v>
          </cell>
        </row>
        <row r="54">
          <cell r="J54">
            <v>2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2</v>
          </cell>
        </row>
        <row r="60">
          <cell r="J60">
            <v>0</v>
          </cell>
        </row>
        <row r="61">
          <cell r="J61">
            <v>2</v>
          </cell>
        </row>
        <row r="62">
          <cell r="J62">
            <v>100</v>
          </cell>
        </row>
        <row r="63">
          <cell r="J63">
            <v>1</v>
          </cell>
        </row>
        <row r="64">
          <cell r="J64">
            <v>2</v>
          </cell>
        </row>
        <row r="65">
          <cell r="J65">
            <v>2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70">
          <cell r="J70">
            <v>2</v>
          </cell>
        </row>
        <row r="72">
          <cell r="J72">
            <v>14</v>
          </cell>
        </row>
        <row r="73">
          <cell r="J73">
            <v>16</v>
          </cell>
        </row>
        <row r="74">
          <cell r="J74">
            <v>8</v>
          </cell>
        </row>
        <row r="75">
          <cell r="J75">
            <v>3</v>
          </cell>
        </row>
        <row r="76">
          <cell r="J76">
            <v>3</v>
          </cell>
        </row>
        <row r="77">
          <cell r="J77">
            <v>6</v>
          </cell>
        </row>
        <row r="78">
          <cell r="J78">
            <v>7</v>
          </cell>
        </row>
        <row r="79">
          <cell r="J79">
            <v>100</v>
          </cell>
        </row>
        <row r="80">
          <cell r="J80">
            <v>6</v>
          </cell>
        </row>
        <row r="82">
          <cell r="J82">
            <v>1</v>
          </cell>
        </row>
        <row r="83">
          <cell r="J83">
            <v>1.5</v>
          </cell>
        </row>
        <row r="84">
          <cell r="J84">
            <v>5</v>
          </cell>
        </row>
        <row r="85">
          <cell r="J85">
            <v>10</v>
          </cell>
        </row>
        <row r="86">
          <cell r="J86">
            <v>5</v>
          </cell>
        </row>
        <row r="87">
          <cell r="J87">
            <v>6</v>
          </cell>
        </row>
        <row r="88">
          <cell r="J88">
            <v>8</v>
          </cell>
        </row>
        <row r="89">
          <cell r="J89">
            <v>6</v>
          </cell>
        </row>
        <row r="90">
          <cell r="J90">
            <v>4</v>
          </cell>
        </row>
        <row r="91">
          <cell r="J91">
            <v>5.5</v>
          </cell>
        </row>
        <row r="92">
          <cell r="J92">
            <v>2</v>
          </cell>
        </row>
        <row r="93">
          <cell r="J93">
            <v>7</v>
          </cell>
        </row>
        <row r="94">
          <cell r="J94">
            <v>8</v>
          </cell>
        </row>
        <row r="95">
          <cell r="J95">
            <v>5</v>
          </cell>
        </row>
        <row r="96">
          <cell r="J96">
            <v>10</v>
          </cell>
        </row>
        <row r="97">
          <cell r="J97">
            <v>10</v>
          </cell>
        </row>
        <row r="98">
          <cell r="J98">
            <v>25</v>
          </cell>
        </row>
        <row r="99">
          <cell r="J99">
            <v>6</v>
          </cell>
        </row>
        <row r="100">
          <cell r="J100">
            <v>25</v>
          </cell>
        </row>
        <row r="101">
          <cell r="J101">
            <v>100</v>
          </cell>
        </row>
        <row r="102">
          <cell r="J102">
            <v>60</v>
          </cell>
        </row>
        <row r="103">
          <cell r="J103">
            <v>15</v>
          </cell>
        </row>
        <row r="104">
          <cell r="J104">
            <v>0</v>
          </cell>
        </row>
        <row r="105">
          <cell r="J105">
            <v>5</v>
          </cell>
        </row>
        <row r="106">
          <cell r="J106">
            <v>0</v>
          </cell>
        </row>
        <row r="107">
          <cell r="J107">
            <v>1</v>
          </cell>
        </row>
        <row r="109">
          <cell r="J109">
            <v>12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0</v>
          </cell>
        </row>
        <row r="18">
          <cell r="J18">
            <v>10</v>
          </cell>
        </row>
        <row r="19">
          <cell r="J19">
            <v>9.3000000000000007</v>
          </cell>
        </row>
        <row r="20">
          <cell r="J20">
            <v>5</v>
          </cell>
        </row>
        <row r="21">
          <cell r="J21">
            <v>10</v>
          </cell>
        </row>
        <row r="22">
          <cell r="J22">
            <v>2</v>
          </cell>
        </row>
        <row r="23">
          <cell r="J23">
            <v>10</v>
          </cell>
        </row>
        <row r="24">
          <cell r="J24">
            <v>100</v>
          </cell>
        </row>
        <row r="25">
          <cell r="J25">
            <v>2</v>
          </cell>
        </row>
        <row r="26">
          <cell r="J26">
            <v>1</v>
          </cell>
        </row>
        <row r="27">
          <cell r="J27">
            <v>9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3</v>
          </cell>
        </row>
        <row r="31">
          <cell r="J31">
            <v>6</v>
          </cell>
        </row>
        <row r="32">
          <cell r="J32">
            <v>10</v>
          </cell>
        </row>
        <row r="33">
          <cell r="J33">
            <v>8</v>
          </cell>
        </row>
        <row r="34">
          <cell r="J34">
            <v>0</v>
          </cell>
        </row>
        <row r="35">
          <cell r="J35">
            <v>3</v>
          </cell>
        </row>
        <row r="36">
          <cell r="J36">
            <v>8</v>
          </cell>
        </row>
        <row r="37">
          <cell r="J37">
            <v>1</v>
          </cell>
        </row>
        <row r="38">
          <cell r="J38">
            <v>0</v>
          </cell>
        </row>
        <row r="39">
          <cell r="J39">
            <v>24</v>
          </cell>
        </row>
        <row r="40">
          <cell r="J40">
            <v>10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1</v>
          </cell>
        </row>
        <row r="44">
          <cell r="J44">
            <v>1</v>
          </cell>
        </row>
        <row r="45">
          <cell r="J45">
            <v>6</v>
          </cell>
        </row>
        <row r="46">
          <cell r="J46">
            <v>0</v>
          </cell>
        </row>
        <row r="47">
          <cell r="J47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5">
          <cell r="J55">
            <v>0</v>
          </cell>
        </row>
        <row r="56">
          <cell r="J56">
            <v>6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1</v>
          </cell>
        </row>
        <row r="68">
          <cell r="J68">
            <v>1</v>
          </cell>
        </row>
        <row r="70">
          <cell r="J70">
            <v>2</v>
          </cell>
        </row>
        <row r="72">
          <cell r="J72">
            <v>5</v>
          </cell>
        </row>
        <row r="73">
          <cell r="J73">
            <v>18.7</v>
          </cell>
        </row>
        <row r="74">
          <cell r="J74">
            <v>7</v>
          </cell>
        </row>
        <row r="75">
          <cell r="J75">
            <v>6</v>
          </cell>
        </row>
        <row r="76">
          <cell r="J76">
            <v>2</v>
          </cell>
        </row>
        <row r="77">
          <cell r="J77">
            <v>5.5</v>
          </cell>
        </row>
        <row r="78">
          <cell r="J78">
            <v>3.5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1</v>
          </cell>
        </row>
        <row r="83">
          <cell r="J83">
            <v>1.5</v>
          </cell>
        </row>
        <row r="84">
          <cell r="J84">
            <v>4</v>
          </cell>
        </row>
        <row r="85">
          <cell r="J85">
            <v>10</v>
          </cell>
        </row>
        <row r="86">
          <cell r="J86">
            <v>5</v>
          </cell>
        </row>
        <row r="87">
          <cell r="J87">
            <v>6</v>
          </cell>
        </row>
        <row r="88">
          <cell r="J88">
            <v>7.5</v>
          </cell>
        </row>
        <row r="89">
          <cell r="J89">
            <v>5.5</v>
          </cell>
        </row>
        <row r="90">
          <cell r="J90">
            <v>4</v>
          </cell>
        </row>
        <row r="91">
          <cell r="J91">
            <v>5</v>
          </cell>
        </row>
        <row r="92">
          <cell r="J92">
            <v>2</v>
          </cell>
        </row>
        <row r="93">
          <cell r="J93">
            <v>7</v>
          </cell>
        </row>
        <row r="94">
          <cell r="J94">
            <v>8</v>
          </cell>
        </row>
        <row r="95">
          <cell r="J95">
            <v>5</v>
          </cell>
        </row>
        <row r="96">
          <cell r="J96">
            <v>9.5</v>
          </cell>
        </row>
        <row r="97">
          <cell r="J97">
            <v>10</v>
          </cell>
        </row>
        <row r="98">
          <cell r="J98">
            <v>40</v>
          </cell>
        </row>
        <row r="99">
          <cell r="J99">
            <v>6</v>
          </cell>
        </row>
        <row r="100">
          <cell r="J100">
            <v>10</v>
          </cell>
        </row>
        <row r="101">
          <cell r="J101">
            <v>80</v>
          </cell>
        </row>
        <row r="102">
          <cell r="J102">
            <v>100</v>
          </cell>
        </row>
        <row r="103">
          <cell r="J103">
            <v>9.5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5</v>
          </cell>
        </row>
        <row r="107">
          <cell r="J107">
            <v>0</v>
          </cell>
        </row>
        <row r="109">
          <cell r="J109">
            <v>12</v>
          </cell>
        </row>
        <row r="110">
          <cell r="I110">
            <v>15</v>
          </cell>
          <cell r="J110">
            <v>2</v>
          </cell>
        </row>
        <row r="111">
          <cell r="I111">
            <v>40</v>
          </cell>
          <cell r="J111">
            <v>2.5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15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5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100</v>
          </cell>
        </row>
        <row r="25">
          <cell r="J25">
            <v>2</v>
          </cell>
        </row>
        <row r="26">
          <cell r="J26">
            <v>0</v>
          </cell>
        </row>
        <row r="27">
          <cell r="J27">
            <v>5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3</v>
          </cell>
        </row>
        <row r="31">
          <cell r="J31">
            <v>0</v>
          </cell>
        </row>
        <row r="32">
          <cell r="J32">
            <v>5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5</v>
          </cell>
        </row>
        <row r="36">
          <cell r="J36">
            <v>8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1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2</v>
          </cell>
        </row>
        <row r="65">
          <cell r="J65">
            <v>2</v>
          </cell>
        </row>
        <row r="66">
          <cell r="J66">
            <v>0</v>
          </cell>
        </row>
        <row r="67">
          <cell r="J67">
            <v>1</v>
          </cell>
        </row>
        <row r="68">
          <cell r="J68">
            <v>1</v>
          </cell>
        </row>
        <row r="70">
          <cell r="J70">
            <v>0</v>
          </cell>
        </row>
        <row r="72">
          <cell r="J72">
            <v>5</v>
          </cell>
        </row>
        <row r="73">
          <cell r="J73">
            <v>15</v>
          </cell>
        </row>
        <row r="74">
          <cell r="J74">
            <v>8</v>
          </cell>
        </row>
        <row r="75">
          <cell r="J75">
            <v>3</v>
          </cell>
        </row>
        <row r="76">
          <cell r="J76">
            <v>2</v>
          </cell>
        </row>
        <row r="77">
          <cell r="J77">
            <v>5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1</v>
          </cell>
        </row>
        <row r="83">
          <cell r="J83">
            <v>0.5</v>
          </cell>
        </row>
        <row r="84">
          <cell r="J84">
            <v>3</v>
          </cell>
        </row>
        <row r="85">
          <cell r="J85">
            <v>10</v>
          </cell>
        </row>
        <row r="86">
          <cell r="J86">
            <v>0</v>
          </cell>
        </row>
        <row r="87">
          <cell r="J87">
            <v>6</v>
          </cell>
        </row>
        <row r="88">
          <cell r="J88">
            <v>8</v>
          </cell>
        </row>
        <row r="89">
          <cell r="J89">
            <v>6</v>
          </cell>
        </row>
        <row r="90">
          <cell r="J90">
            <v>4</v>
          </cell>
        </row>
        <row r="91">
          <cell r="J91">
            <v>5</v>
          </cell>
        </row>
        <row r="92">
          <cell r="J92">
            <v>0</v>
          </cell>
        </row>
        <row r="93">
          <cell r="J93">
            <v>6</v>
          </cell>
        </row>
        <row r="94">
          <cell r="J94">
            <v>8</v>
          </cell>
        </row>
        <row r="95">
          <cell r="J95">
            <v>6</v>
          </cell>
        </row>
        <row r="96">
          <cell r="J96">
            <v>10</v>
          </cell>
        </row>
        <row r="97">
          <cell r="J97">
            <v>10</v>
          </cell>
        </row>
        <row r="98">
          <cell r="J98">
            <v>40</v>
          </cell>
        </row>
        <row r="99">
          <cell r="J99">
            <v>6</v>
          </cell>
        </row>
        <row r="100">
          <cell r="J100">
            <v>10</v>
          </cell>
        </row>
        <row r="101">
          <cell r="J101">
            <v>80</v>
          </cell>
        </row>
        <row r="102">
          <cell r="J102">
            <v>50</v>
          </cell>
        </row>
        <row r="103">
          <cell r="J103">
            <v>10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5</v>
          </cell>
        </row>
        <row r="107">
          <cell r="J107">
            <v>0</v>
          </cell>
        </row>
        <row r="109">
          <cell r="J109">
            <v>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K116"/>
  <sheetViews>
    <sheetView workbookViewId="0">
      <selection activeCell="M11" sqref="M11"/>
    </sheetView>
  </sheetViews>
  <sheetFormatPr baseColWidth="10" defaultColWidth="15.28515625" defaultRowHeight="15" x14ac:dyDescent="0.25"/>
  <cols>
    <col min="11" max="11" width="17.28515625" customWidth="1"/>
  </cols>
  <sheetData>
    <row r="15" spans="1:11" x14ac:dyDescent="0.25">
      <c r="A15" s="1" t="s">
        <v>0</v>
      </c>
      <c r="B15" s="1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3" t="s">
        <v>6</v>
      </c>
      <c r="H15" s="4">
        <v>0.3</v>
      </c>
      <c r="I15" s="2" t="s">
        <v>7</v>
      </c>
      <c r="J15" s="2" t="s">
        <v>5</v>
      </c>
      <c r="K15" s="3" t="s">
        <v>6</v>
      </c>
    </row>
    <row r="16" spans="1:11" x14ac:dyDescent="0.25">
      <c r="A16" s="5" t="s">
        <v>8</v>
      </c>
      <c r="B16" s="6"/>
      <c r="C16" s="7"/>
      <c r="D16" s="8"/>
      <c r="E16" s="9"/>
      <c r="F16" s="9"/>
      <c r="G16" s="10"/>
      <c r="H16" s="11"/>
      <c r="I16" s="12"/>
      <c r="J16" s="12"/>
      <c r="K16" s="12"/>
    </row>
    <row r="17" spans="1:11" x14ac:dyDescent="0.25">
      <c r="A17" s="13" t="s">
        <v>9</v>
      </c>
      <c r="B17" s="13">
        <v>696.43</v>
      </c>
      <c r="C17" s="14">
        <f>B17*0.12</f>
        <v>83.571599999999989</v>
      </c>
      <c r="D17" s="15">
        <f>B17+C17</f>
        <v>780.00159999999994</v>
      </c>
      <c r="E17" s="16">
        <f>D17/24</f>
        <v>32.500066666666662</v>
      </c>
      <c r="F17" s="16">
        <f>([1]Hoja1!$E$28)</f>
        <v>18</v>
      </c>
      <c r="G17" s="16">
        <f t="shared" ref="G17:G43" si="0">E17*F17</f>
        <v>585.00119999999993</v>
      </c>
      <c r="H17" s="17">
        <f>E17*0.1</f>
        <v>3.2500066666666663</v>
      </c>
      <c r="I17" s="12">
        <v>36</v>
      </c>
      <c r="J17" s="17">
        <f>([1]Hoja1!$E$28)</f>
        <v>18</v>
      </c>
      <c r="K17" s="17">
        <f t="shared" ref="K17:K47" si="1">I17*J17</f>
        <v>648</v>
      </c>
    </row>
    <row r="18" spans="1:11" x14ac:dyDescent="0.25">
      <c r="A18" s="6" t="s">
        <v>10</v>
      </c>
      <c r="B18" s="6">
        <v>60</v>
      </c>
      <c r="C18" s="18" t="s">
        <v>11</v>
      </c>
      <c r="D18" s="19" t="s">
        <v>11</v>
      </c>
      <c r="E18" s="6">
        <f>B18</f>
        <v>60</v>
      </c>
      <c r="F18" s="16">
        <f>([1]Hoja1!$A$68)</f>
        <v>10</v>
      </c>
      <c r="G18" s="10">
        <f t="shared" si="0"/>
        <v>600</v>
      </c>
      <c r="H18" s="20"/>
      <c r="I18" s="12">
        <v>80</v>
      </c>
      <c r="J18" s="17">
        <f>([1]Hoja1!$A$68)</f>
        <v>10</v>
      </c>
      <c r="K18" s="12">
        <f t="shared" si="1"/>
        <v>800</v>
      </c>
    </row>
    <row r="19" spans="1:11" x14ac:dyDescent="0.25">
      <c r="A19" s="6" t="s">
        <v>12</v>
      </c>
      <c r="B19" s="6">
        <v>60</v>
      </c>
      <c r="C19" s="18" t="s">
        <v>11</v>
      </c>
      <c r="D19" s="19" t="s">
        <v>11</v>
      </c>
      <c r="E19" s="6">
        <f>B19</f>
        <v>60</v>
      </c>
      <c r="F19" s="16">
        <f>([1]Hoja1!$A$67)</f>
        <v>12</v>
      </c>
      <c r="G19" s="10">
        <f t="shared" si="0"/>
        <v>720</v>
      </c>
      <c r="H19" s="20"/>
      <c r="I19" s="12">
        <v>80</v>
      </c>
      <c r="J19" s="17">
        <f>([1]Hoja1!$A$67)</f>
        <v>12</v>
      </c>
      <c r="K19" s="12">
        <f t="shared" si="1"/>
        <v>960</v>
      </c>
    </row>
    <row r="20" spans="1:11" x14ac:dyDescent="0.25">
      <c r="A20" s="6" t="s">
        <v>13</v>
      </c>
      <c r="B20" s="6">
        <v>60</v>
      </c>
      <c r="C20" s="18" t="s">
        <v>11</v>
      </c>
      <c r="D20" s="19" t="s">
        <v>11</v>
      </c>
      <c r="E20" s="6">
        <f>B20</f>
        <v>60</v>
      </c>
      <c r="F20" s="16">
        <f>([1]Hoja1!$A$66)</f>
        <v>6</v>
      </c>
      <c r="G20" s="10">
        <f t="shared" si="0"/>
        <v>360</v>
      </c>
      <c r="H20" s="20"/>
      <c r="I20" s="12">
        <v>80</v>
      </c>
      <c r="J20" s="17">
        <f>([1]Hoja1!$A$66)</f>
        <v>6</v>
      </c>
      <c r="K20" s="12">
        <f t="shared" si="1"/>
        <v>480</v>
      </c>
    </row>
    <row r="21" spans="1:11" x14ac:dyDescent="0.25">
      <c r="A21" s="6" t="s">
        <v>14</v>
      </c>
      <c r="B21" s="6">
        <v>80</v>
      </c>
      <c r="C21" s="18"/>
      <c r="D21" s="19"/>
      <c r="E21" s="6">
        <f>B21</f>
        <v>80</v>
      </c>
      <c r="F21" s="16" t="e">
        <f>([1]Hoja1!$I$71)</f>
        <v>#REF!</v>
      </c>
      <c r="G21" s="10" t="e">
        <f>E21*F21</f>
        <v>#REF!</v>
      </c>
      <c r="H21" s="20"/>
      <c r="I21" s="12">
        <v>100</v>
      </c>
      <c r="J21" s="17" t="e">
        <f>([1]Hoja1!$I$71)</f>
        <v>#REF!</v>
      </c>
      <c r="K21" s="12" t="e">
        <f t="shared" si="1"/>
        <v>#REF!</v>
      </c>
    </row>
    <row r="22" spans="1:11" x14ac:dyDescent="0.25">
      <c r="A22" s="6" t="s">
        <v>15</v>
      </c>
      <c r="B22" s="6">
        <v>108</v>
      </c>
      <c r="C22" s="18">
        <f>B22*0.12</f>
        <v>12.959999999999999</v>
      </c>
      <c r="D22" s="19">
        <f>B22+C22</f>
        <v>120.96</v>
      </c>
      <c r="E22" s="6">
        <f>D22</f>
        <v>120.96</v>
      </c>
      <c r="F22" s="16" t="e">
        <f>([1]Hoja1!$I$72)</f>
        <v>#REF!</v>
      </c>
      <c r="G22" s="10" t="e">
        <f>E22*F22</f>
        <v>#REF!</v>
      </c>
      <c r="H22" s="20">
        <f>E22*0.1</f>
        <v>12.096</v>
      </c>
      <c r="I22" s="12">
        <v>133</v>
      </c>
      <c r="J22" s="17" t="e">
        <f>([1]Hoja1!$I$72)</f>
        <v>#REF!</v>
      </c>
      <c r="K22" s="12" t="e">
        <f t="shared" si="1"/>
        <v>#REF!</v>
      </c>
    </row>
    <row r="23" spans="1:11" x14ac:dyDescent="0.25">
      <c r="A23" s="6" t="s">
        <v>16</v>
      </c>
      <c r="B23" s="6">
        <v>150</v>
      </c>
      <c r="C23" s="18" t="s">
        <v>11</v>
      </c>
      <c r="D23" s="19" t="s">
        <v>11</v>
      </c>
      <c r="E23" s="6">
        <f>B23</f>
        <v>150</v>
      </c>
      <c r="F23" s="16">
        <f>([1]Hoja1!$A$72)</f>
        <v>8</v>
      </c>
      <c r="G23" s="10">
        <f>E23*F23</f>
        <v>1200</v>
      </c>
      <c r="H23" s="20">
        <f t="shared" ref="H23" si="2">E23*0.3</f>
        <v>45</v>
      </c>
      <c r="I23" s="12">
        <v>180</v>
      </c>
      <c r="J23" s="17">
        <f>([1]Hoja1!$A$72)</f>
        <v>8</v>
      </c>
      <c r="K23" s="12">
        <f t="shared" si="1"/>
        <v>1440</v>
      </c>
    </row>
    <row r="24" spans="1:11" x14ac:dyDescent="0.25">
      <c r="A24" s="6" t="s">
        <v>17</v>
      </c>
      <c r="B24" s="6">
        <v>33</v>
      </c>
      <c r="C24" s="18" t="s">
        <v>11</v>
      </c>
      <c r="D24" s="19" t="s">
        <v>11</v>
      </c>
      <c r="E24" s="6">
        <f>B24</f>
        <v>33</v>
      </c>
      <c r="F24" s="10">
        <f>([1]Hoja1!$E$68)</f>
        <v>97</v>
      </c>
      <c r="G24" s="10">
        <f t="shared" si="0"/>
        <v>3201</v>
      </c>
      <c r="H24" s="20">
        <f>E24*0.3</f>
        <v>9.9</v>
      </c>
      <c r="I24" s="12">
        <v>46</v>
      </c>
      <c r="J24" s="12">
        <f>([1]Hoja1!$E$68)</f>
        <v>97</v>
      </c>
      <c r="K24" s="12">
        <f t="shared" si="1"/>
        <v>4462</v>
      </c>
    </row>
    <row r="25" spans="1:11" x14ac:dyDescent="0.25">
      <c r="A25" s="6" t="s">
        <v>18</v>
      </c>
      <c r="B25" s="6">
        <v>125</v>
      </c>
      <c r="C25" s="18">
        <f>B25*0.12</f>
        <v>15</v>
      </c>
      <c r="D25" s="19">
        <f>B25+C25</f>
        <v>140</v>
      </c>
      <c r="E25" s="6">
        <f>D25</f>
        <v>140</v>
      </c>
      <c r="F25" s="16">
        <f>([1]Hoja1!$A$73)</f>
        <v>2</v>
      </c>
      <c r="G25" s="10">
        <f t="shared" si="0"/>
        <v>280</v>
      </c>
      <c r="H25" s="20">
        <f t="shared" ref="H25:H31" si="3">E25*0.1</f>
        <v>14</v>
      </c>
      <c r="I25" s="12">
        <v>150</v>
      </c>
      <c r="J25" s="17">
        <f>([1]Hoja1!$A$73)</f>
        <v>2</v>
      </c>
      <c r="K25" s="12">
        <f t="shared" si="1"/>
        <v>300</v>
      </c>
    </row>
    <row r="26" spans="1:11" x14ac:dyDescent="0.25">
      <c r="A26" s="6" t="s">
        <v>19</v>
      </c>
      <c r="B26" s="6">
        <v>58</v>
      </c>
      <c r="C26" s="18" t="s">
        <v>11</v>
      </c>
      <c r="D26" s="19" t="s">
        <v>11</v>
      </c>
      <c r="E26" s="6">
        <f>B26</f>
        <v>58</v>
      </c>
      <c r="F26" s="16" t="e">
        <f>([1]Hoja1!$E$74)</f>
        <v>#REF!</v>
      </c>
      <c r="G26" s="10" t="e">
        <f t="shared" si="0"/>
        <v>#REF!</v>
      </c>
      <c r="H26" s="20">
        <f t="shared" si="3"/>
        <v>5.8000000000000007</v>
      </c>
      <c r="I26" s="12">
        <v>64</v>
      </c>
      <c r="J26" s="17" t="e">
        <f>([1]Hoja1!$E$74)</f>
        <v>#REF!</v>
      </c>
      <c r="K26" s="12" t="e">
        <f t="shared" si="1"/>
        <v>#REF!</v>
      </c>
    </row>
    <row r="27" spans="1:11" x14ac:dyDescent="0.25">
      <c r="A27" s="6" t="s">
        <v>20</v>
      </c>
      <c r="B27" s="6">
        <v>81</v>
      </c>
      <c r="C27" s="18" t="s">
        <v>11</v>
      </c>
      <c r="D27" s="19" t="s">
        <v>11</v>
      </c>
      <c r="E27" s="6">
        <f>B27</f>
        <v>81</v>
      </c>
      <c r="F27" s="16">
        <f>([1]Hoja1!$E$70)</f>
        <v>6</v>
      </c>
      <c r="G27" s="10">
        <f t="shared" si="0"/>
        <v>486</v>
      </c>
      <c r="H27" s="20">
        <f t="shared" si="3"/>
        <v>8.1</v>
      </c>
      <c r="I27" s="12">
        <v>90</v>
      </c>
      <c r="J27" s="17">
        <f>([1]Hoja1!$E$70)</f>
        <v>6</v>
      </c>
      <c r="K27" s="12">
        <f t="shared" si="1"/>
        <v>540</v>
      </c>
    </row>
    <row r="28" spans="1:11" x14ac:dyDescent="0.25">
      <c r="A28" s="6" t="s">
        <v>21</v>
      </c>
      <c r="B28" s="6">
        <v>26</v>
      </c>
      <c r="C28" s="18" t="s">
        <v>11</v>
      </c>
      <c r="D28" s="19" t="s">
        <v>11</v>
      </c>
      <c r="E28" s="6">
        <f>B28</f>
        <v>26</v>
      </c>
      <c r="F28" s="16">
        <f>([1]Hoja1!$E$71)</f>
        <v>4</v>
      </c>
      <c r="G28" s="10">
        <f>E28*F28</f>
        <v>104</v>
      </c>
      <c r="H28" s="20">
        <f t="shared" si="3"/>
        <v>2.6</v>
      </c>
      <c r="I28" s="12">
        <v>29</v>
      </c>
      <c r="J28" s="17">
        <f>([1]Hoja1!$E$71)</f>
        <v>4</v>
      </c>
      <c r="K28" s="12">
        <f t="shared" si="1"/>
        <v>116</v>
      </c>
    </row>
    <row r="29" spans="1:11" x14ac:dyDescent="0.25">
      <c r="A29" s="6" t="s">
        <v>22</v>
      </c>
      <c r="B29" s="6">
        <v>133.93</v>
      </c>
      <c r="C29" s="18">
        <f>B29*0.12</f>
        <v>16.0716</v>
      </c>
      <c r="D29" s="19">
        <f>B29+C29</f>
        <v>150.0016</v>
      </c>
      <c r="E29" s="6">
        <f>D29</f>
        <v>150.0016</v>
      </c>
      <c r="F29" s="16">
        <f>([1]Hoja1!$I$73)</f>
        <v>0.5</v>
      </c>
      <c r="G29" s="10">
        <f>E29*F29</f>
        <v>75.000799999999998</v>
      </c>
      <c r="H29" s="20">
        <f t="shared" si="3"/>
        <v>15.000160000000001</v>
      </c>
      <c r="I29" s="12">
        <v>165</v>
      </c>
      <c r="J29" s="17">
        <f>([1]Hoja1!$I$73)</f>
        <v>0.5</v>
      </c>
      <c r="K29" s="12">
        <f t="shared" si="1"/>
        <v>82.5</v>
      </c>
    </row>
    <row r="30" spans="1:11" x14ac:dyDescent="0.25">
      <c r="A30" s="6" t="s">
        <v>23</v>
      </c>
      <c r="B30" s="6">
        <v>105</v>
      </c>
      <c r="C30" s="18" t="s">
        <v>11</v>
      </c>
      <c r="D30" s="19" t="s">
        <v>11</v>
      </c>
      <c r="E30" s="6">
        <f>B30</f>
        <v>105</v>
      </c>
      <c r="F30" s="16">
        <f>([1]Hoja1!$E$72)</f>
        <v>6</v>
      </c>
      <c r="G30" s="10">
        <f t="shared" si="0"/>
        <v>630</v>
      </c>
      <c r="H30" s="20">
        <f t="shared" si="3"/>
        <v>10.5</v>
      </c>
      <c r="I30" s="12">
        <v>116</v>
      </c>
      <c r="J30" s="17">
        <f>([1]Hoja1!$E$72)</f>
        <v>6</v>
      </c>
      <c r="K30" s="12">
        <f t="shared" si="1"/>
        <v>696</v>
      </c>
    </row>
    <row r="31" spans="1:11" x14ac:dyDescent="0.25">
      <c r="A31" s="6" t="s">
        <v>24</v>
      </c>
      <c r="B31" s="6">
        <v>930</v>
      </c>
      <c r="C31" s="18" t="s">
        <v>11</v>
      </c>
      <c r="D31" s="19" t="s">
        <v>11</v>
      </c>
      <c r="E31" s="6">
        <f>B31/12</f>
        <v>77.5</v>
      </c>
      <c r="F31" s="16">
        <f>([1]Hoja1!$I$40)</f>
        <v>4</v>
      </c>
      <c r="G31" s="10">
        <f>E31*F31</f>
        <v>310</v>
      </c>
      <c r="H31" s="20">
        <f t="shared" si="3"/>
        <v>7.75</v>
      </c>
      <c r="I31" s="12">
        <v>100</v>
      </c>
      <c r="J31" s="17">
        <f>([1]Hoja1!$I$40)</f>
        <v>4</v>
      </c>
      <c r="K31" s="12">
        <f t="shared" si="1"/>
        <v>400</v>
      </c>
    </row>
    <row r="32" spans="1:11" x14ac:dyDescent="0.25">
      <c r="A32" s="6" t="s">
        <v>25</v>
      </c>
      <c r="B32" s="6">
        <v>1100</v>
      </c>
      <c r="C32" s="18" t="s">
        <v>11</v>
      </c>
      <c r="D32" s="19" t="s">
        <v>11</v>
      </c>
      <c r="E32" s="6">
        <f>B32/12</f>
        <v>91.666666666666671</v>
      </c>
      <c r="F32" s="10">
        <f>([1]Hoja1!$I$15)</f>
        <v>4</v>
      </c>
      <c r="G32" s="10">
        <f t="shared" si="0"/>
        <v>366.66666666666669</v>
      </c>
      <c r="H32" s="20"/>
      <c r="I32" s="12">
        <v>100</v>
      </c>
      <c r="J32" s="12">
        <f>([1]Hoja1!$I$15)</f>
        <v>4</v>
      </c>
      <c r="K32" s="12">
        <f t="shared" si="1"/>
        <v>400</v>
      </c>
    </row>
    <row r="33" spans="1:11" x14ac:dyDescent="0.25">
      <c r="A33" s="6" t="s">
        <v>26</v>
      </c>
      <c r="B33" s="6">
        <v>290</v>
      </c>
      <c r="C33" s="18" t="s">
        <v>11</v>
      </c>
      <c r="D33" s="19" t="s">
        <v>11</v>
      </c>
      <c r="E33" s="6">
        <f>B33/12</f>
        <v>24.166666666666668</v>
      </c>
      <c r="F33" s="16">
        <f>([1]Hoja1!$E$29)</f>
        <v>3</v>
      </c>
      <c r="G33" s="10">
        <f t="shared" si="0"/>
        <v>72.5</v>
      </c>
      <c r="H33" s="20">
        <f t="shared" ref="H33:H39" si="4">E33*0.1</f>
        <v>2.416666666666667</v>
      </c>
      <c r="I33" s="12">
        <v>27</v>
      </c>
      <c r="J33" s="17">
        <f>([1]Hoja1!$E$29)</f>
        <v>3</v>
      </c>
      <c r="K33" s="12">
        <f t="shared" si="1"/>
        <v>81</v>
      </c>
    </row>
    <row r="34" spans="1:11" x14ac:dyDescent="0.25">
      <c r="A34" s="16" t="s">
        <v>27</v>
      </c>
      <c r="B34" s="16">
        <v>370</v>
      </c>
      <c r="C34" s="18" t="s">
        <v>11</v>
      </c>
      <c r="D34" s="19" t="s">
        <v>11</v>
      </c>
      <c r="E34" s="16">
        <f>B34/20</f>
        <v>18.5</v>
      </c>
      <c r="F34" s="16">
        <f>([1]Hoja1!$I$13)</f>
        <v>20</v>
      </c>
      <c r="G34" s="16">
        <f t="shared" si="0"/>
        <v>370</v>
      </c>
      <c r="H34" s="21">
        <f t="shared" si="4"/>
        <v>1.85</v>
      </c>
      <c r="I34" s="17">
        <v>21</v>
      </c>
      <c r="J34" s="17">
        <f>([1]Hoja1!$I$13)</f>
        <v>20</v>
      </c>
      <c r="K34" s="17">
        <f t="shared" si="1"/>
        <v>420</v>
      </c>
    </row>
    <row r="35" spans="1:11" x14ac:dyDescent="0.25">
      <c r="A35" s="16" t="s">
        <v>28</v>
      </c>
      <c r="B35" s="16">
        <v>390</v>
      </c>
      <c r="C35" s="18" t="s">
        <v>11</v>
      </c>
      <c r="D35" s="19" t="s">
        <v>11</v>
      </c>
      <c r="E35" s="16">
        <f>B35/10</f>
        <v>39</v>
      </c>
      <c r="F35" s="16">
        <f>([1]Hoja1!$I$14)</f>
        <v>5</v>
      </c>
      <c r="G35" s="16">
        <f>E35*F35</f>
        <v>195</v>
      </c>
      <c r="H35" s="21">
        <f t="shared" si="4"/>
        <v>3.9000000000000004</v>
      </c>
      <c r="I35" s="17">
        <v>43</v>
      </c>
      <c r="J35" s="17">
        <f>([1]Hoja1!$I$14)</f>
        <v>5</v>
      </c>
      <c r="K35" s="17">
        <f t="shared" si="1"/>
        <v>215</v>
      </c>
    </row>
    <row r="36" spans="1:11" x14ac:dyDescent="0.25">
      <c r="A36" s="16" t="s">
        <v>29</v>
      </c>
      <c r="B36" s="16">
        <v>32</v>
      </c>
      <c r="C36" s="22" t="s">
        <v>11</v>
      </c>
      <c r="D36" s="19" t="s">
        <v>11</v>
      </c>
      <c r="E36" s="16">
        <f>B36</f>
        <v>32</v>
      </c>
      <c r="F36" s="16">
        <f>([1]Hoja1!$I$66)</f>
        <v>4</v>
      </c>
      <c r="G36" s="16">
        <f t="shared" si="0"/>
        <v>128</v>
      </c>
      <c r="H36" s="17">
        <f t="shared" si="4"/>
        <v>3.2</v>
      </c>
      <c r="I36" s="17">
        <v>35</v>
      </c>
      <c r="J36" s="17">
        <f>([1]Hoja1!$I$66)</f>
        <v>4</v>
      </c>
      <c r="K36" s="17">
        <f t="shared" si="1"/>
        <v>140</v>
      </c>
    </row>
    <row r="37" spans="1:11" x14ac:dyDescent="0.25">
      <c r="A37" s="16" t="s">
        <v>30</v>
      </c>
      <c r="B37" s="16">
        <v>535.71</v>
      </c>
      <c r="C37" s="23">
        <f>B37*0.12</f>
        <v>64.285200000000003</v>
      </c>
      <c r="D37" s="24">
        <f>B37+C37</f>
        <v>599.99520000000007</v>
      </c>
      <c r="E37" s="16">
        <f>D37/24</f>
        <v>24.999800000000004</v>
      </c>
      <c r="F37" s="16">
        <f>([1]Hoja1!$E$41)</f>
        <v>24</v>
      </c>
      <c r="G37" s="16">
        <f t="shared" si="0"/>
        <v>599.99520000000007</v>
      </c>
      <c r="H37" s="17">
        <f t="shared" si="4"/>
        <v>2.4999800000000008</v>
      </c>
      <c r="I37" s="17">
        <v>28</v>
      </c>
      <c r="J37" s="17">
        <f>([1]Hoja1!$E$41)</f>
        <v>24</v>
      </c>
      <c r="K37" s="17">
        <f t="shared" si="1"/>
        <v>672</v>
      </c>
    </row>
    <row r="38" spans="1:11" x14ac:dyDescent="0.25">
      <c r="A38" s="16" t="s">
        <v>31</v>
      </c>
      <c r="B38" s="16">
        <v>225</v>
      </c>
      <c r="C38" s="18" t="s">
        <v>11</v>
      </c>
      <c r="D38" s="19"/>
      <c r="E38" s="16">
        <f>B38/20</f>
        <v>11.25</v>
      </c>
      <c r="F38" s="16">
        <f>([1]Hoja1!$E$30)</f>
        <v>24</v>
      </c>
      <c r="G38" s="16">
        <f t="shared" si="0"/>
        <v>270</v>
      </c>
      <c r="H38" s="17">
        <f t="shared" si="4"/>
        <v>1.125</v>
      </c>
      <c r="I38" s="17">
        <v>13</v>
      </c>
      <c r="J38" s="17">
        <f>([1]Hoja1!$E$30)</f>
        <v>24</v>
      </c>
      <c r="K38" s="17">
        <f t="shared" si="1"/>
        <v>312</v>
      </c>
    </row>
    <row r="39" spans="1:11" x14ac:dyDescent="0.25">
      <c r="A39" s="16" t="s">
        <v>32</v>
      </c>
      <c r="B39" s="16">
        <v>390</v>
      </c>
      <c r="C39" s="18" t="s">
        <v>11</v>
      </c>
      <c r="D39" s="19" t="s">
        <v>11</v>
      </c>
      <c r="E39" s="16">
        <f>B39/24</f>
        <v>16.25</v>
      </c>
      <c r="F39" s="16"/>
      <c r="G39" s="16"/>
      <c r="H39" s="17">
        <f t="shared" si="4"/>
        <v>1.625</v>
      </c>
      <c r="I39" s="17">
        <v>18</v>
      </c>
      <c r="J39" s="17">
        <f>([1]Hoja1!$E$27)</f>
        <v>24</v>
      </c>
      <c r="K39" s="17">
        <f t="shared" si="1"/>
        <v>432</v>
      </c>
    </row>
    <row r="40" spans="1:11" x14ac:dyDescent="0.25">
      <c r="A40" s="10" t="s">
        <v>33</v>
      </c>
      <c r="B40" s="10">
        <v>420</v>
      </c>
      <c r="C40" s="18" t="s">
        <v>11</v>
      </c>
      <c r="D40" s="19" t="s">
        <v>11</v>
      </c>
      <c r="E40" s="10">
        <f>B40/12</f>
        <v>35</v>
      </c>
      <c r="F40" s="10">
        <f>([1]Hoja1!$E$26)</f>
        <v>3</v>
      </c>
      <c r="G40" s="10">
        <f t="shared" si="0"/>
        <v>105</v>
      </c>
      <c r="H40" s="12"/>
      <c r="I40" s="12">
        <v>35</v>
      </c>
      <c r="J40" s="12">
        <f>([1]Hoja1!$E$26)</f>
        <v>3</v>
      </c>
      <c r="K40" s="12">
        <f t="shared" si="1"/>
        <v>105</v>
      </c>
    </row>
    <row r="41" spans="1:11" x14ac:dyDescent="0.25">
      <c r="A41" s="16" t="s">
        <v>34</v>
      </c>
      <c r="B41" s="16">
        <v>169.64</v>
      </c>
      <c r="C41" s="23">
        <f>B41*0.12</f>
        <v>20.356799999999996</v>
      </c>
      <c r="D41" s="24">
        <f>B41+C41</f>
        <v>189.99679999999998</v>
      </c>
      <c r="E41" s="16">
        <f>D41/12</f>
        <v>15.833066666666666</v>
      </c>
      <c r="F41" s="16">
        <f>([1]Hoja1!$E$43)</f>
        <v>4</v>
      </c>
      <c r="G41" s="16">
        <f t="shared" si="0"/>
        <v>63.332266666666662</v>
      </c>
      <c r="H41" s="17">
        <f>E41*0.1</f>
        <v>1.5833066666666666</v>
      </c>
      <c r="I41" s="17">
        <v>18</v>
      </c>
      <c r="J41" s="17">
        <f>([1]Hoja1!$E$43)</f>
        <v>4</v>
      </c>
      <c r="K41" s="17">
        <f t="shared" si="1"/>
        <v>72</v>
      </c>
    </row>
    <row r="42" spans="1:11" x14ac:dyDescent="0.25">
      <c r="A42" s="16" t="s">
        <v>35</v>
      </c>
      <c r="B42" s="16">
        <v>232.14</v>
      </c>
      <c r="C42" s="23">
        <f>B42*0.12</f>
        <v>27.856799999999996</v>
      </c>
      <c r="D42" s="24">
        <f>B42+C42</f>
        <v>259.99680000000001</v>
      </c>
      <c r="E42" s="16">
        <f>D42/12</f>
        <v>21.666399999999999</v>
      </c>
      <c r="F42" s="16" t="e">
        <f>([1]Hoja1!$I$20)</f>
        <v>#REF!</v>
      </c>
      <c r="G42" s="16" t="e">
        <f t="shared" si="0"/>
        <v>#REF!</v>
      </c>
      <c r="H42" s="17">
        <f>E42*0.1</f>
        <v>2.1666400000000001</v>
      </c>
      <c r="I42" s="17">
        <v>24</v>
      </c>
      <c r="J42" s="17" t="e">
        <f>([1]Hoja1!$I$20)</f>
        <v>#REF!</v>
      </c>
      <c r="K42" s="17" t="e">
        <f t="shared" si="1"/>
        <v>#REF!</v>
      </c>
    </row>
    <row r="43" spans="1:11" x14ac:dyDescent="0.25">
      <c r="A43" s="16" t="s">
        <v>36</v>
      </c>
      <c r="B43" s="16"/>
      <c r="C43" s="23"/>
      <c r="D43" s="24"/>
      <c r="E43" s="16">
        <v>30.8</v>
      </c>
      <c r="F43" s="16">
        <f>([1]Hoja1!$I$25)</f>
        <v>2</v>
      </c>
      <c r="G43" s="16">
        <f t="shared" si="0"/>
        <v>61.6</v>
      </c>
      <c r="H43" s="17">
        <f>E43*0.1</f>
        <v>3.08</v>
      </c>
      <c r="I43" s="17">
        <v>34</v>
      </c>
      <c r="J43" s="17">
        <f>([1]Hoja1!$I$25)</f>
        <v>2</v>
      </c>
      <c r="K43" s="17">
        <f t="shared" si="1"/>
        <v>68</v>
      </c>
    </row>
    <row r="44" spans="1:11" x14ac:dyDescent="0.25">
      <c r="A44" s="16" t="s">
        <v>37</v>
      </c>
      <c r="B44" s="16">
        <v>640</v>
      </c>
      <c r="C44" s="18" t="s">
        <v>11</v>
      </c>
      <c r="D44" s="19" t="s">
        <v>11</v>
      </c>
      <c r="E44" s="16">
        <f>B44/4</f>
        <v>160</v>
      </c>
      <c r="F44" s="16" t="e">
        <f>([1]Hoja1!$I$22)</f>
        <v>#REF!</v>
      </c>
      <c r="G44" s="16" t="e">
        <f>E44*F44</f>
        <v>#REF!</v>
      </c>
      <c r="H44" s="17">
        <f>E44*0.1</f>
        <v>16</v>
      </c>
      <c r="I44" s="17">
        <f>E44+H44</f>
        <v>176</v>
      </c>
      <c r="J44" s="17" t="e">
        <f>([1]Hoja1!$I$22)</f>
        <v>#REF!</v>
      </c>
      <c r="K44" s="17" t="e">
        <f t="shared" si="1"/>
        <v>#REF!</v>
      </c>
    </row>
    <row r="45" spans="1:11" x14ac:dyDescent="0.25">
      <c r="A45" s="16" t="s">
        <v>38</v>
      </c>
      <c r="B45" s="16">
        <v>180</v>
      </c>
      <c r="C45" s="18"/>
      <c r="D45" s="19"/>
      <c r="E45" s="16">
        <f>B45/24</f>
        <v>7.5</v>
      </c>
      <c r="F45" s="16"/>
      <c r="G45" s="16"/>
      <c r="H45" s="17">
        <f t="shared" ref="H45" si="5">E45*0.1</f>
        <v>0.75</v>
      </c>
      <c r="I45" s="17">
        <v>9</v>
      </c>
      <c r="J45" s="17" t="e">
        <f>([1]Hoja1!$I$32)</f>
        <v>#REF!</v>
      </c>
      <c r="K45" s="17" t="e">
        <f>I45*J45</f>
        <v>#REF!</v>
      </c>
    </row>
    <row r="46" spans="1:11" x14ac:dyDescent="0.25">
      <c r="A46" s="16" t="s">
        <v>39</v>
      </c>
      <c r="B46" s="16"/>
      <c r="C46" s="18"/>
      <c r="D46" s="19"/>
      <c r="E46" s="16"/>
      <c r="F46" s="16"/>
      <c r="G46" s="16"/>
      <c r="H46" s="17"/>
      <c r="I46" s="17">
        <v>55</v>
      </c>
      <c r="J46" s="17" t="e">
        <f>([1]Hoja1!$I$34)</f>
        <v>#REF!</v>
      </c>
      <c r="K46" s="17" t="e">
        <f>I46*J46</f>
        <v>#REF!</v>
      </c>
    </row>
    <row r="47" spans="1:11" ht="15.75" thickBot="1" x14ac:dyDescent="0.3">
      <c r="A47" s="16" t="s">
        <v>40</v>
      </c>
      <c r="B47" s="16">
        <v>250</v>
      </c>
      <c r="C47" s="23">
        <f>B47*0.12</f>
        <v>30</v>
      </c>
      <c r="D47" s="24">
        <f>B47+C47</f>
        <v>280</v>
      </c>
      <c r="E47" s="16">
        <f>D47/24</f>
        <v>11.666666666666666</v>
      </c>
      <c r="F47" s="16">
        <f>([1]Hoja1!$I$31)</f>
        <v>3</v>
      </c>
      <c r="G47" s="16">
        <f>E47*F47</f>
        <v>35</v>
      </c>
      <c r="H47" s="17">
        <f>E47*0.1</f>
        <v>1.1666666666666667</v>
      </c>
      <c r="I47" s="17">
        <v>13</v>
      </c>
      <c r="J47" s="17">
        <f>([1]Hoja1!$I$31)</f>
        <v>3</v>
      </c>
      <c r="K47" s="17">
        <f t="shared" si="1"/>
        <v>39</v>
      </c>
    </row>
    <row r="48" spans="1:11" ht="16.5" thickTop="1" thickBot="1" x14ac:dyDescent="0.3">
      <c r="A48" s="25" t="s">
        <v>0</v>
      </c>
      <c r="B48" s="25" t="s">
        <v>1</v>
      </c>
      <c r="C48" s="26" t="s">
        <v>2</v>
      </c>
      <c r="D48" s="26" t="s">
        <v>3</v>
      </c>
      <c r="E48" s="26" t="s">
        <v>4</v>
      </c>
      <c r="F48" s="26" t="s">
        <v>5</v>
      </c>
      <c r="G48" s="27" t="s">
        <v>6</v>
      </c>
      <c r="H48" s="28">
        <v>0.3</v>
      </c>
      <c r="I48" s="29" t="s">
        <v>41</v>
      </c>
      <c r="J48" s="29" t="s">
        <v>5</v>
      </c>
      <c r="K48" s="29" t="s">
        <v>6</v>
      </c>
    </row>
    <row r="49" spans="1:11" ht="15.75" thickTop="1" x14ac:dyDescent="0.25">
      <c r="A49" s="16" t="s">
        <v>42</v>
      </c>
      <c r="B49" s="16">
        <v>303.57</v>
      </c>
      <c r="C49" s="23">
        <f>B49*0.12</f>
        <v>36.428399999999996</v>
      </c>
      <c r="D49" s="24">
        <f>B49+C49</f>
        <v>339.9984</v>
      </c>
      <c r="E49" s="16">
        <f>D49/12</f>
        <v>28.333200000000001</v>
      </c>
      <c r="F49" s="16" t="e">
        <f>([1]Hoja1!$I$29)</f>
        <v>#REF!</v>
      </c>
      <c r="G49" s="16" t="e">
        <f t="shared" ref="G49:G62" si="6">E49*F49</f>
        <v>#REF!</v>
      </c>
      <c r="H49" s="17">
        <f>E49*0.1</f>
        <v>2.8333200000000005</v>
      </c>
      <c r="I49" s="17">
        <v>32</v>
      </c>
      <c r="J49" s="17" t="e">
        <f>([1]Hoja1!$I$29)</f>
        <v>#REF!</v>
      </c>
      <c r="K49" s="17" t="e">
        <f t="shared" ref="K49:K61" si="7">I49*J49</f>
        <v>#REF!</v>
      </c>
    </row>
    <row r="50" spans="1:11" x14ac:dyDescent="0.25">
      <c r="A50" s="16" t="s">
        <v>43</v>
      </c>
      <c r="B50" s="16">
        <v>93.75</v>
      </c>
      <c r="C50" s="23">
        <f>B50*0.12</f>
        <v>11.25</v>
      </c>
      <c r="D50" s="24">
        <f>B50+C50</f>
        <v>105</v>
      </c>
      <c r="E50" s="16">
        <f>D50/6</f>
        <v>17.5</v>
      </c>
      <c r="F50" s="16" t="e">
        <f>([1]Hoja1!$I$42)</f>
        <v>#REF!</v>
      </c>
      <c r="G50" s="16" t="e">
        <f t="shared" si="6"/>
        <v>#REF!</v>
      </c>
      <c r="H50" s="17">
        <f>E50*0.1</f>
        <v>1.75</v>
      </c>
      <c r="I50" s="17">
        <v>20</v>
      </c>
      <c r="J50" s="17" t="e">
        <f>([1]Hoja1!$I$43)</f>
        <v>#REF!</v>
      </c>
      <c r="K50" s="17" t="e">
        <f t="shared" si="7"/>
        <v>#REF!</v>
      </c>
    </row>
    <row r="51" spans="1:11" x14ac:dyDescent="0.25">
      <c r="A51" s="16" t="s">
        <v>44</v>
      </c>
      <c r="B51" s="16">
        <v>220</v>
      </c>
      <c r="C51" s="18" t="s">
        <v>11</v>
      </c>
      <c r="D51" s="19" t="s">
        <v>11</v>
      </c>
      <c r="E51" s="16">
        <f>B51/8</f>
        <v>27.5</v>
      </c>
      <c r="F51" s="16">
        <f>([1]Hoja1!$E$34)</f>
        <v>4</v>
      </c>
      <c r="G51" s="16">
        <f t="shared" si="6"/>
        <v>110</v>
      </c>
      <c r="H51" s="17">
        <f>E51*0.1</f>
        <v>2.75</v>
      </c>
      <c r="I51" s="17">
        <v>30</v>
      </c>
      <c r="J51" s="17">
        <f>([1]Hoja1!$E$34)</f>
        <v>4</v>
      </c>
      <c r="K51" s="17">
        <f t="shared" si="7"/>
        <v>120</v>
      </c>
    </row>
    <row r="52" spans="1:11" x14ac:dyDescent="0.25">
      <c r="A52" s="16" t="s">
        <v>45</v>
      </c>
      <c r="B52" s="16">
        <v>134</v>
      </c>
      <c r="C52" s="18">
        <f>B52*0.12</f>
        <v>16.079999999999998</v>
      </c>
      <c r="D52" s="19">
        <f>B52+C52</f>
        <v>150.07999999999998</v>
      </c>
      <c r="E52" s="16">
        <f>D52</f>
        <v>150.07999999999998</v>
      </c>
      <c r="F52" s="16" t="e">
        <f>([1]Hoja1!$I$43)</f>
        <v>#REF!</v>
      </c>
      <c r="G52" s="16" t="e">
        <f>E52*F52</f>
        <v>#REF!</v>
      </c>
      <c r="H52" s="17">
        <f>E52*0.1</f>
        <v>15.007999999999999</v>
      </c>
      <c r="I52" s="17">
        <v>165</v>
      </c>
      <c r="J52" s="17" t="e">
        <f>([1]Hoja1!$I$43)</f>
        <v>#REF!</v>
      </c>
      <c r="K52" s="17" t="e">
        <f t="shared" si="7"/>
        <v>#REF!</v>
      </c>
    </row>
    <row r="53" spans="1:11" x14ac:dyDescent="0.25">
      <c r="A53" s="16" t="s">
        <v>46</v>
      </c>
      <c r="B53" s="16">
        <v>115</v>
      </c>
      <c r="C53" s="18">
        <f>B53*0.12</f>
        <v>13.799999999999999</v>
      </c>
      <c r="D53" s="19">
        <f>B53+C53</f>
        <v>128.80000000000001</v>
      </c>
      <c r="E53" s="16">
        <f>D53</f>
        <v>128.80000000000001</v>
      </c>
      <c r="F53" s="16" t="e">
        <f>([1]Hoja1!$E$44)</f>
        <v>#REF!</v>
      </c>
      <c r="G53" s="16" t="e">
        <f>E53*F53</f>
        <v>#REF!</v>
      </c>
      <c r="H53" s="17">
        <f>E53*0.1</f>
        <v>12.880000000000003</v>
      </c>
      <c r="I53" s="17">
        <v>142</v>
      </c>
      <c r="J53" s="17" t="e">
        <f>([1]Hoja1!$E$44)</f>
        <v>#REF!</v>
      </c>
      <c r="K53" s="17" t="e">
        <f t="shared" si="7"/>
        <v>#REF!</v>
      </c>
    </row>
    <row r="54" spans="1:11" x14ac:dyDescent="0.25">
      <c r="A54" s="16" t="s">
        <v>47</v>
      </c>
      <c r="B54" s="16"/>
      <c r="C54" s="18"/>
      <c r="D54" s="19"/>
      <c r="E54" s="16">
        <v>10</v>
      </c>
      <c r="F54" s="16">
        <f>([1]Hoja1!$I$30)</f>
        <v>2</v>
      </c>
      <c r="G54" s="16">
        <f t="shared" si="6"/>
        <v>20</v>
      </c>
      <c r="H54" s="17"/>
      <c r="I54" s="17">
        <v>15</v>
      </c>
      <c r="J54" s="17">
        <f>([1]Hoja1!$I$30)</f>
        <v>2</v>
      </c>
      <c r="K54" s="17">
        <f t="shared" si="7"/>
        <v>30</v>
      </c>
    </row>
    <row r="55" spans="1:11" x14ac:dyDescent="0.25">
      <c r="A55" s="16" t="s">
        <v>48</v>
      </c>
      <c r="B55" s="16">
        <v>225</v>
      </c>
      <c r="C55" s="18" t="s">
        <v>11</v>
      </c>
      <c r="D55" s="19" t="s">
        <v>11</v>
      </c>
      <c r="E55" s="16">
        <f>B55/12</f>
        <v>18.75</v>
      </c>
      <c r="F55" s="16" t="e">
        <f>([1]Hoja1!$I$27)</f>
        <v>#REF!</v>
      </c>
      <c r="G55" s="16" t="e">
        <f>E55*F55</f>
        <v>#REF!</v>
      </c>
      <c r="H55" s="17">
        <f>E55*0.1</f>
        <v>1.875</v>
      </c>
      <c r="I55" s="17">
        <v>21</v>
      </c>
      <c r="J55" s="17" t="e">
        <f>([1]Hoja1!$I$27)</f>
        <v>#REF!</v>
      </c>
      <c r="K55" s="17" t="e">
        <f t="shared" si="7"/>
        <v>#REF!</v>
      </c>
    </row>
    <row r="56" spans="1:11" x14ac:dyDescent="0.25">
      <c r="A56" s="16" t="s">
        <v>49</v>
      </c>
      <c r="B56" s="16">
        <v>156.6</v>
      </c>
      <c r="C56" s="18" t="s">
        <v>11</v>
      </c>
      <c r="D56" s="19" t="s">
        <v>11</v>
      </c>
      <c r="E56" s="16">
        <f>B56/6</f>
        <v>26.099999999999998</v>
      </c>
      <c r="F56" s="16" t="e">
        <f>([1]Hoja1!$I$45)</f>
        <v>#REF!</v>
      </c>
      <c r="G56" s="16" t="e">
        <f>E56*F56</f>
        <v>#REF!</v>
      </c>
      <c r="H56" s="17">
        <f>E56*0.1</f>
        <v>2.61</v>
      </c>
      <c r="I56" s="17">
        <v>29</v>
      </c>
      <c r="J56" s="17" t="e">
        <f>([1]Hoja1!$I$45)</f>
        <v>#REF!</v>
      </c>
      <c r="K56" s="17" t="e">
        <f t="shared" si="7"/>
        <v>#REF!</v>
      </c>
    </row>
    <row r="57" spans="1:11" x14ac:dyDescent="0.25">
      <c r="A57" s="16" t="s">
        <v>50</v>
      </c>
      <c r="B57" s="16">
        <v>42</v>
      </c>
      <c r="C57" s="18" t="s">
        <v>11</v>
      </c>
      <c r="D57" s="19" t="s">
        <v>11</v>
      </c>
      <c r="E57" s="16">
        <f>B57/2</f>
        <v>21</v>
      </c>
      <c r="F57" s="16" t="e">
        <f>([1]Hoja1!$I$44)</f>
        <v>#REF!</v>
      </c>
      <c r="G57" s="16" t="e">
        <f>E57*F57</f>
        <v>#REF!</v>
      </c>
      <c r="H57" s="17">
        <f>E57*0.1</f>
        <v>2.1</v>
      </c>
      <c r="I57" s="17">
        <v>24</v>
      </c>
      <c r="J57" s="17" t="e">
        <f>([1]Hoja1!$I$44)</f>
        <v>#REF!</v>
      </c>
      <c r="K57" s="17" t="e">
        <f t="shared" si="7"/>
        <v>#REF!</v>
      </c>
    </row>
    <row r="58" spans="1:11" x14ac:dyDescent="0.25">
      <c r="A58" s="16" t="s">
        <v>51</v>
      </c>
      <c r="B58" s="16">
        <v>30</v>
      </c>
      <c r="C58" s="18" t="s">
        <v>11</v>
      </c>
      <c r="D58" s="19" t="s">
        <v>11</v>
      </c>
      <c r="E58" s="16">
        <f>B58</f>
        <v>30</v>
      </c>
      <c r="F58" s="16" t="e">
        <f>([1]Hoja1!$E$45)</f>
        <v>#REF!</v>
      </c>
      <c r="G58" s="16" t="e">
        <f>E58*F58</f>
        <v>#REF!</v>
      </c>
      <c r="H58" s="17">
        <f>E58*0.1</f>
        <v>3</v>
      </c>
      <c r="I58" s="17">
        <f>E58+H58</f>
        <v>33</v>
      </c>
      <c r="J58" s="17" t="e">
        <f>([1]Hoja1!$E$45)</f>
        <v>#REF!</v>
      </c>
      <c r="K58" s="17" t="e">
        <f t="shared" si="7"/>
        <v>#REF!</v>
      </c>
    </row>
    <row r="59" spans="1:11" x14ac:dyDescent="0.25">
      <c r="A59" s="16" t="s">
        <v>52</v>
      </c>
      <c r="B59" s="16">
        <v>180</v>
      </c>
      <c r="C59" s="18" t="s">
        <v>11</v>
      </c>
      <c r="D59" s="19" t="s">
        <v>11</v>
      </c>
      <c r="E59" s="16">
        <f>B59/2</f>
        <v>90</v>
      </c>
      <c r="F59" s="16">
        <f>([1]Hoja1!$E$46)</f>
        <v>2</v>
      </c>
      <c r="G59" s="16">
        <f>E59*F59</f>
        <v>180</v>
      </c>
      <c r="H59" s="17">
        <f>E59*0.1</f>
        <v>9</v>
      </c>
      <c r="I59" s="17">
        <f>E59+H59</f>
        <v>99</v>
      </c>
      <c r="J59" s="17">
        <f>([1]Hoja1!$E$46)</f>
        <v>2</v>
      </c>
      <c r="K59" s="17">
        <f t="shared" si="7"/>
        <v>198</v>
      </c>
    </row>
    <row r="60" spans="1:11" x14ac:dyDescent="0.25">
      <c r="A60" s="16" t="s">
        <v>53</v>
      </c>
      <c r="B60" s="16"/>
      <c r="C60" s="18" t="s">
        <v>11</v>
      </c>
      <c r="D60" s="19" t="s">
        <v>11</v>
      </c>
      <c r="E60" s="16"/>
      <c r="F60" s="16" t="e">
        <f>([1]Hoja1!$E$47)</f>
        <v>#REF!</v>
      </c>
      <c r="G60" s="16"/>
      <c r="H60" s="17"/>
      <c r="I60" s="17">
        <v>420</v>
      </c>
      <c r="J60" s="17" t="e">
        <f>([1]Hoja1!$E$47)</f>
        <v>#REF!</v>
      </c>
      <c r="K60" s="17" t="e">
        <f t="shared" si="7"/>
        <v>#REF!</v>
      </c>
    </row>
    <row r="61" spans="1:11" x14ac:dyDescent="0.25">
      <c r="A61" s="16" t="s">
        <v>54</v>
      </c>
      <c r="B61" s="16">
        <v>600</v>
      </c>
      <c r="C61" s="18" t="s">
        <v>11</v>
      </c>
      <c r="D61" s="19" t="s">
        <v>11</v>
      </c>
      <c r="E61" s="16">
        <f>B61/30</f>
        <v>20</v>
      </c>
      <c r="F61" s="16">
        <f>([1]Hoja1!$I$46)</f>
        <v>2</v>
      </c>
      <c r="G61" s="16">
        <f>E61*F61</f>
        <v>40</v>
      </c>
      <c r="H61" s="17"/>
      <c r="I61" s="17">
        <v>30</v>
      </c>
      <c r="J61" s="17">
        <f>([1]Hoja1!$I$46)</f>
        <v>2</v>
      </c>
      <c r="K61" s="17">
        <f t="shared" si="7"/>
        <v>60</v>
      </c>
    </row>
    <row r="62" spans="1:11" x14ac:dyDescent="0.25">
      <c r="A62" s="16" t="s">
        <v>55</v>
      </c>
      <c r="B62" s="16">
        <v>160</v>
      </c>
      <c r="C62" s="23">
        <f>B62*0.12</f>
        <v>19.2</v>
      </c>
      <c r="D62" s="24">
        <f>B62+C62</f>
        <v>179.2</v>
      </c>
      <c r="E62" s="16">
        <f>D62/100</f>
        <v>1.7919999999999998</v>
      </c>
      <c r="F62" s="16">
        <f>([1]Hoja1!$I$36)</f>
        <v>100</v>
      </c>
      <c r="G62" s="16">
        <f t="shared" si="6"/>
        <v>179.2</v>
      </c>
      <c r="H62" s="17">
        <f>E62*0.1</f>
        <v>0.1792</v>
      </c>
      <c r="I62" s="17">
        <v>2</v>
      </c>
      <c r="J62" s="17">
        <f>([1]Hoja1!$I$36)</f>
        <v>100</v>
      </c>
      <c r="K62" s="17">
        <f>I62*J62</f>
        <v>200</v>
      </c>
    </row>
    <row r="63" spans="1:11" x14ac:dyDescent="0.25">
      <c r="A63" s="16" t="s">
        <v>56</v>
      </c>
      <c r="B63" s="16">
        <v>52.68</v>
      </c>
      <c r="C63" s="23">
        <f>B63*0.12</f>
        <v>6.3216000000000001</v>
      </c>
      <c r="D63" s="24">
        <f>B63+C63</f>
        <v>59.001599999999996</v>
      </c>
      <c r="E63" s="16">
        <f>D63</f>
        <v>59.001599999999996</v>
      </c>
      <c r="F63" s="16">
        <f>([1]Hoja1!$E$73)</f>
        <v>1</v>
      </c>
      <c r="G63" s="16"/>
      <c r="H63" s="17">
        <f>E63*0.1</f>
        <v>5.9001599999999996</v>
      </c>
      <c r="I63" s="17">
        <v>65</v>
      </c>
      <c r="J63" s="17">
        <f>([1]Hoja1!$E$73)</f>
        <v>1</v>
      </c>
      <c r="K63" s="17">
        <f>I63*J63</f>
        <v>65</v>
      </c>
    </row>
    <row r="64" spans="1:11" x14ac:dyDescent="0.25">
      <c r="A64" s="16" t="s">
        <v>57</v>
      </c>
      <c r="B64" s="16">
        <v>450</v>
      </c>
      <c r="C64" s="18" t="s">
        <v>11</v>
      </c>
      <c r="D64" s="19" t="s">
        <v>11</v>
      </c>
      <c r="E64" s="16">
        <f>B64/12</f>
        <v>37.5</v>
      </c>
      <c r="F64" s="16"/>
      <c r="G64" s="16"/>
      <c r="H64" s="17">
        <f>E64*0.1</f>
        <v>3.75</v>
      </c>
      <c r="I64" s="17">
        <v>41</v>
      </c>
      <c r="J64" s="17">
        <f>([1]Hoja1!$E$48)</f>
        <v>2</v>
      </c>
      <c r="K64" s="17">
        <f>I64*J64</f>
        <v>82</v>
      </c>
    </row>
    <row r="65" spans="1:11" x14ac:dyDescent="0.25">
      <c r="A65" s="16" t="s">
        <v>58</v>
      </c>
      <c r="B65" s="16"/>
      <c r="C65" s="23"/>
      <c r="D65" s="24"/>
      <c r="E65" s="16"/>
      <c r="F65" s="16"/>
      <c r="G65" s="16"/>
      <c r="H65" s="17"/>
      <c r="I65" s="17">
        <v>41</v>
      </c>
      <c r="J65" s="17">
        <f>([1]Hoja1!$E$37)</f>
        <v>2</v>
      </c>
      <c r="K65" s="17">
        <f t="shared" ref="K65:K70" si="8">I65*J65</f>
        <v>82</v>
      </c>
    </row>
    <row r="66" spans="1:11" x14ac:dyDescent="0.25">
      <c r="A66" s="16" t="s">
        <v>59</v>
      </c>
      <c r="B66" s="16"/>
      <c r="C66" s="23"/>
      <c r="D66" s="24"/>
      <c r="E66" s="16"/>
      <c r="F66" s="16"/>
      <c r="G66" s="16"/>
      <c r="H66" s="17"/>
      <c r="I66" s="17">
        <v>40</v>
      </c>
      <c r="J66" s="17" t="e">
        <f>([1]Hoja1!$I$16)</f>
        <v>#REF!</v>
      </c>
      <c r="K66" s="17" t="e">
        <f t="shared" si="8"/>
        <v>#REF!</v>
      </c>
    </row>
    <row r="67" spans="1:11" x14ac:dyDescent="0.25">
      <c r="A67" s="16" t="s">
        <v>60</v>
      </c>
      <c r="B67" s="16"/>
      <c r="C67" s="23"/>
      <c r="D67" s="24"/>
      <c r="E67" s="16"/>
      <c r="F67" s="16"/>
      <c r="G67" s="16"/>
      <c r="H67" s="17"/>
      <c r="I67" s="17">
        <v>50</v>
      </c>
      <c r="J67" s="17" t="e">
        <f>([1]Hoja1!$I$26)</f>
        <v>#REF!</v>
      </c>
      <c r="K67" s="17" t="e">
        <f t="shared" si="8"/>
        <v>#REF!</v>
      </c>
    </row>
    <row r="68" spans="1:11" x14ac:dyDescent="0.25">
      <c r="A68" s="16" t="s">
        <v>61</v>
      </c>
      <c r="B68" s="16"/>
      <c r="C68" s="23"/>
      <c r="D68" s="24"/>
      <c r="E68" s="16"/>
      <c r="F68" s="16"/>
      <c r="G68" s="16"/>
      <c r="H68" s="17"/>
      <c r="I68" s="17">
        <v>210</v>
      </c>
      <c r="J68" s="17" t="e">
        <f>([1]Hoja1!$I$48)</f>
        <v>#REF!</v>
      </c>
      <c r="K68" s="17" t="e">
        <f t="shared" si="8"/>
        <v>#REF!</v>
      </c>
    </row>
    <row r="69" spans="1:11" x14ac:dyDescent="0.25">
      <c r="A69" s="16" t="s">
        <v>62</v>
      </c>
      <c r="B69" s="16"/>
      <c r="C69" s="23"/>
      <c r="D69" s="24"/>
      <c r="E69" s="16"/>
      <c r="F69" s="16"/>
      <c r="G69" s="16"/>
      <c r="H69" s="17"/>
      <c r="I69" s="17">
        <v>21</v>
      </c>
      <c r="J69" s="17" t="e">
        <f>([1]Hoja1!$I$28)</f>
        <v>#REF!</v>
      </c>
      <c r="K69" s="17" t="e">
        <f t="shared" si="8"/>
        <v>#REF!</v>
      </c>
    </row>
    <row r="70" spans="1:11" x14ac:dyDescent="0.25">
      <c r="A70" s="16" t="s">
        <v>63</v>
      </c>
      <c r="B70" s="16"/>
      <c r="C70" s="23"/>
      <c r="D70" s="24"/>
      <c r="E70" s="16"/>
      <c r="F70" s="16"/>
      <c r="G70" s="16"/>
      <c r="H70" s="17"/>
      <c r="I70" s="17">
        <v>20</v>
      </c>
      <c r="J70" s="17">
        <f>([1]Hoja1!$I$47)</f>
        <v>2</v>
      </c>
      <c r="K70" s="17">
        <f t="shared" si="8"/>
        <v>40</v>
      </c>
    </row>
    <row r="71" spans="1:11" x14ac:dyDescent="0.25">
      <c r="A71" s="30" t="s">
        <v>64</v>
      </c>
      <c r="B71" s="16"/>
      <c r="C71" s="16"/>
      <c r="D71" s="16"/>
      <c r="E71" s="16"/>
      <c r="F71" s="16"/>
      <c r="G71" s="16"/>
      <c r="H71" s="17"/>
      <c r="I71" s="17"/>
      <c r="J71" s="17"/>
      <c r="K71" s="17"/>
    </row>
    <row r="72" spans="1:11" x14ac:dyDescent="0.25">
      <c r="A72" s="16" t="s">
        <v>65</v>
      </c>
      <c r="B72" s="16">
        <v>80</v>
      </c>
      <c r="C72" s="31" t="s">
        <v>11</v>
      </c>
      <c r="D72" s="31" t="s">
        <v>11</v>
      </c>
      <c r="E72" s="16">
        <f>B72/10</f>
        <v>8</v>
      </c>
      <c r="F72" s="16">
        <f>([1]Hoja1!$E$21)</f>
        <v>14</v>
      </c>
      <c r="G72" s="16">
        <f t="shared" ref="G72:G80" si="9">E72*F72</f>
        <v>112</v>
      </c>
      <c r="H72" s="16"/>
      <c r="I72" s="16">
        <v>14</v>
      </c>
      <c r="J72" s="16">
        <f>([1]Hoja1!$E$21)</f>
        <v>14</v>
      </c>
      <c r="K72" s="16">
        <f t="shared" ref="K72:K80" si="10">I72*J72</f>
        <v>196</v>
      </c>
    </row>
    <row r="73" spans="1:11" x14ac:dyDescent="0.25">
      <c r="A73" s="16" t="s">
        <v>66</v>
      </c>
      <c r="B73" s="16">
        <v>300</v>
      </c>
      <c r="C73" s="31" t="s">
        <v>11</v>
      </c>
      <c r="D73" s="31" t="s">
        <v>11</v>
      </c>
      <c r="E73" s="16">
        <f>B73/20</f>
        <v>15</v>
      </c>
      <c r="F73" s="16">
        <f>([1]Hoja1!$E$13)</f>
        <v>16</v>
      </c>
      <c r="G73" s="16">
        <f t="shared" si="9"/>
        <v>240</v>
      </c>
      <c r="H73" s="16"/>
      <c r="I73" s="16">
        <v>25</v>
      </c>
      <c r="J73" s="16">
        <f>([1]Hoja1!$E$13)</f>
        <v>16</v>
      </c>
      <c r="K73" s="16">
        <f t="shared" si="10"/>
        <v>400</v>
      </c>
    </row>
    <row r="74" spans="1:11" x14ac:dyDescent="0.25">
      <c r="A74" s="16" t="s">
        <v>67</v>
      </c>
      <c r="B74" s="16">
        <v>250</v>
      </c>
      <c r="C74" s="31" t="s">
        <v>11</v>
      </c>
      <c r="D74" s="31" t="s">
        <v>11</v>
      </c>
      <c r="E74" s="16">
        <f>B74/25</f>
        <v>10</v>
      </c>
      <c r="F74" s="16">
        <f>([1]Hoja1!$E$12)</f>
        <v>8</v>
      </c>
      <c r="G74" s="16">
        <f t="shared" si="9"/>
        <v>80</v>
      </c>
      <c r="H74" s="16"/>
      <c r="I74" s="16">
        <v>20</v>
      </c>
      <c r="J74" s="16">
        <f>([1]Hoja1!$E$12)</f>
        <v>8</v>
      </c>
      <c r="K74" s="16">
        <f t="shared" si="10"/>
        <v>160</v>
      </c>
    </row>
    <row r="75" spans="1:11" x14ac:dyDescent="0.25">
      <c r="A75" s="16" t="s">
        <v>68</v>
      </c>
      <c r="B75" s="16">
        <v>75</v>
      </c>
      <c r="C75" s="31" t="s">
        <v>11</v>
      </c>
      <c r="D75" s="31" t="s">
        <v>11</v>
      </c>
      <c r="E75" s="16">
        <f>B75/5</f>
        <v>15</v>
      </c>
      <c r="F75" s="16">
        <f>([1]Hoja1!$E$18)</f>
        <v>3</v>
      </c>
      <c r="G75" s="16">
        <f t="shared" si="9"/>
        <v>45</v>
      </c>
      <c r="H75" s="16"/>
      <c r="I75" s="16">
        <v>18</v>
      </c>
      <c r="J75" s="16">
        <f>([1]Hoja1!$E$18)</f>
        <v>3</v>
      </c>
      <c r="K75" s="16">
        <f t="shared" si="10"/>
        <v>54</v>
      </c>
    </row>
    <row r="76" spans="1:11" x14ac:dyDescent="0.25">
      <c r="A76" s="16" t="s">
        <v>69</v>
      </c>
      <c r="B76" s="16">
        <v>200</v>
      </c>
      <c r="C76" s="31" t="s">
        <v>11</v>
      </c>
      <c r="D76" s="31" t="s">
        <v>11</v>
      </c>
      <c r="E76" s="16">
        <f>B76/35</f>
        <v>5.7142857142857144</v>
      </c>
      <c r="F76" s="16">
        <f>([1]Hoja1!$E$15)</f>
        <v>3</v>
      </c>
      <c r="G76" s="16">
        <f t="shared" si="9"/>
        <v>17.142857142857142</v>
      </c>
      <c r="H76" s="16"/>
      <c r="I76" s="16">
        <v>12</v>
      </c>
      <c r="J76" s="16">
        <f>([1]Hoja1!$E$15)</f>
        <v>3</v>
      </c>
      <c r="K76" s="16">
        <f t="shared" si="10"/>
        <v>36</v>
      </c>
    </row>
    <row r="77" spans="1:11" x14ac:dyDescent="0.25">
      <c r="A77" s="16" t="s">
        <v>70</v>
      </c>
      <c r="B77" s="16">
        <v>200</v>
      </c>
      <c r="C77" s="31" t="s">
        <v>11</v>
      </c>
      <c r="D77" s="31" t="s">
        <v>11</v>
      </c>
      <c r="E77" s="16">
        <f>B77/25</f>
        <v>8</v>
      </c>
      <c r="F77" s="16">
        <f>([1]Hoja1!$E$22)</f>
        <v>6</v>
      </c>
      <c r="G77" s="16">
        <f t="shared" si="9"/>
        <v>48</v>
      </c>
      <c r="H77" s="16"/>
      <c r="I77" s="16">
        <v>25</v>
      </c>
      <c r="J77" s="16">
        <f>([1]Hoja1!$E$22)</f>
        <v>6</v>
      </c>
      <c r="K77" s="16">
        <f t="shared" si="10"/>
        <v>150</v>
      </c>
    </row>
    <row r="78" spans="1:11" x14ac:dyDescent="0.25">
      <c r="A78" s="16" t="s">
        <v>71</v>
      </c>
      <c r="B78" s="16">
        <v>168</v>
      </c>
      <c r="C78" s="31" t="s">
        <v>11</v>
      </c>
      <c r="D78" s="31" t="s">
        <v>11</v>
      </c>
      <c r="E78" s="16">
        <f>B78/12</f>
        <v>14</v>
      </c>
      <c r="F78" s="16">
        <f>([1]Hoja1!$E$23)</f>
        <v>7</v>
      </c>
      <c r="G78" s="16">
        <f t="shared" si="9"/>
        <v>98</v>
      </c>
      <c r="H78" s="16"/>
      <c r="I78" s="16">
        <v>25</v>
      </c>
      <c r="J78" s="16">
        <f>([1]Hoja1!$E$23)</f>
        <v>7</v>
      </c>
      <c r="K78" s="16">
        <f t="shared" si="10"/>
        <v>175</v>
      </c>
    </row>
    <row r="79" spans="1:11" x14ac:dyDescent="0.25">
      <c r="A79" s="16" t="s">
        <v>72</v>
      </c>
      <c r="B79" s="16"/>
      <c r="C79" s="31"/>
      <c r="D79" s="31"/>
      <c r="E79" s="16">
        <v>1.5</v>
      </c>
      <c r="F79" s="16">
        <f>([1]Hoja1!$E$20)</f>
        <v>100</v>
      </c>
      <c r="G79" s="16">
        <f>E79*F79</f>
        <v>150</v>
      </c>
      <c r="H79" s="16"/>
      <c r="I79" s="16">
        <v>3</v>
      </c>
      <c r="J79" s="16">
        <f>([1]Hoja1!$E$20)</f>
        <v>100</v>
      </c>
      <c r="K79" s="16">
        <f t="shared" si="10"/>
        <v>300</v>
      </c>
    </row>
    <row r="80" spans="1:11" x14ac:dyDescent="0.25">
      <c r="A80" s="16" t="s">
        <v>73</v>
      </c>
      <c r="B80" s="16">
        <v>28</v>
      </c>
      <c r="C80" s="31" t="s">
        <v>11</v>
      </c>
      <c r="D80" s="31" t="s">
        <v>11</v>
      </c>
      <c r="E80" s="16">
        <f>B80</f>
        <v>28</v>
      </c>
      <c r="F80" s="16">
        <f>([1]Hoja1!$E$14)</f>
        <v>6</v>
      </c>
      <c r="G80" s="16">
        <f t="shared" si="9"/>
        <v>168</v>
      </c>
      <c r="H80" s="16"/>
      <c r="I80" s="16">
        <v>35</v>
      </c>
      <c r="J80" s="16">
        <f>([1]Hoja1!$E$14)</f>
        <v>6</v>
      </c>
      <c r="K80" s="16">
        <f t="shared" si="10"/>
        <v>210</v>
      </c>
    </row>
    <row r="81" spans="1:11" x14ac:dyDescent="0.25">
      <c r="A81" s="32" t="s">
        <v>74</v>
      </c>
    </row>
    <row r="82" spans="1:11" x14ac:dyDescent="0.25">
      <c r="A82" s="16" t="s">
        <v>75</v>
      </c>
      <c r="B82" s="16">
        <v>40</v>
      </c>
      <c r="C82" s="31" t="s">
        <v>11</v>
      </c>
      <c r="D82" s="31" t="s">
        <v>11</v>
      </c>
      <c r="E82" s="16">
        <f>B82</f>
        <v>40</v>
      </c>
      <c r="F82" s="16">
        <f>([1]Hoja1!$A$11)</f>
        <v>1</v>
      </c>
      <c r="G82" s="16">
        <f t="shared" ref="G82:G107" si="11">E82*F82</f>
        <v>40</v>
      </c>
      <c r="H82" s="16"/>
      <c r="I82" s="16">
        <v>40</v>
      </c>
      <c r="J82" s="16">
        <f>([1]Hoja1!$A$11)</f>
        <v>1</v>
      </c>
      <c r="K82" s="16">
        <f t="shared" ref="K82:K107" si="12">I82*J82</f>
        <v>40</v>
      </c>
    </row>
    <row r="83" spans="1:11" x14ac:dyDescent="0.25">
      <c r="A83" s="33" t="s">
        <v>76</v>
      </c>
      <c r="B83" s="33">
        <v>150</v>
      </c>
      <c r="C83" s="31" t="s">
        <v>11</v>
      </c>
      <c r="D83" s="31" t="s">
        <v>11</v>
      </c>
      <c r="E83" s="16">
        <f>B83</f>
        <v>150</v>
      </c>
      <c r="F83" s="16">
        <f>([1]Hoja1!$A$13)</f>
        <v>1.5</v>
      </c>
      <c r="G83" s="16">
        <f t="shared" si="11"/>
        <v>225</v>
      </c>
      <c r="H83" s="16"/>
      <c r="I83" s="16">
        <v>180</v>
      </c>
      <c r="J83" s="16">
        <f>([1]Hoja1!$A$13)</f>
        <v>1.5</v>
      </c>
      <c r="K83" s="16">
        <f t="shared" si="12"/>
        <v>270</v>
      </c>
    </row>
    <row r="84" spans="1:11" x14ac:dyDescent="0.25">
      <c r="A84" s="16" t="s">
        <v>77</v>
      </c>
      <c r="B84" s="16">
        <v>60</v>
      </c>
      <c r="C84" s="31" t="s">
        <v>11</v>
      </c>
      <c r="D84" s="31" t="s">
        <v>11</v>
      </c>
      <c r="E84" s="16">
        <f>B84/5</f>
        <v>12</v>
      </c>
      <c r="F84" s="16">
        <f>([1]Hoja1!$A$14)</f>
        <v>5</v>
      </c>
      <c r="G84" s="16">
        <f t="shared" si="11"/>
        <v>60</v>
      </c>
      <c r="H84" s="16"/>
      <c r="I84" s="16">
        <v>25</v>
      </c>
      <c r="J84" s="16">
        <f>([1]Hoja1!$A$14)</f>
        <v>5</v>
      </c>
      <c r="K84" s="16">
        <f t="shared" si="12"/>
        <v>125</v>
      </c>
    </row>
    <row r="85" spans="1:11" x14ac:dyDescent="0.25">
      <c r="A85" s="16" t="s">
        <v>78</v>
      </c>
      <c r="B85" s="16">
        <v>250</v>
      </c>
      <c r="C85" s="31" t="s">
        <v>11</v>
      </c>
      <c r="D85" s="31" t="s">
        <v>11</v>
      </c>
      <c r="E85" s="16">
        <f>B85/60</f>
        <v>4.166666666666667</v>
      </c>
      <c r="F85" s="16">
        <f>([1]Hoja1!$A$16)</f>
        <v>10</v>
      </c>
      <c r="G85" s="16">
        <f t="shared" si="11"/>
        <v>41.666666666666671</v>
      </c>
      <c r="H85" s="16"/>
      <c r="I85" s="16">
        <v>8</v>
      </c>
      <c r="J85" s="16">
        <f>([1]Hoja1!$A$16)</f>
        <v>10</v>
      </c>
      <c r="K85" s="16">
        <f t="shared" si="12"/>
        <v>80</v>
      </c>
    </row>
    <row r="86" spans="1:11" x14ac:dyDescent="0.25">
      <c r="A86" s="33" t="s">
        <v>79</v>
      </c>
      <c r="B86" s="16">
        <v>20</v>
      </c>
      <c r="C86" s="16"/>
      <c r="D86" s="16"/>
      <c r="E86" s="16">
        <f>B86/7</f>
        <v>2.8571428571428572</v>
      </c>
      <c r="F86" s="16">
        <f>([1]Hoja1!$A$18)</f>
        <v>5</v>
      </c>
      <c r="G86" s="16">
        <f t="shared" si="11"/>
        <v>14.285714285714286</v>
      </c>
      <c r="H86" s="16"/>
      <c r="I86" s="16">
        <v>15</v>
      </c>
      <c r="J86" s="16">
        <f>([1]Hoja1!$A$18)</f>
        <v>5</v>
      </c>
      <c r="K86" s="16">
        <f t="shared" si="12"/>
        <v>75</v>
      </c>
    </row>
    <row r="87" spans="1:11" x14ac:dyDescent="0.25">
      <c r="A87" s="16" t="s">
        <v>80</v>
      </c>
      <c r="B87" s="16">
        <v>150</v>
      </c>
      <c r="C87" s="31" t="s">
        <v>11</v>
      </c>
      <c r="D87" s="31" t="s">
        <v>11</v>
      </c>
      <c r="E87" s="16">
        <f>B87/30</f>
        <v>5</v>
      </c>
      <c r="F87" s="16">
        <f>([1]Hoja1!$A$22)</f>
        <v>6</v>
      </c>
      <c r="G87" s="16">
        <f t="shared" si="11"/>
        <v>30</v>
      </c>
      <c r="H87" s="16"/>
      <c r="I87" s="16">
        <v>12</v>
      </c>
      <c r="J87" s="16">
        <f>([1]Hoja1!$A$22)</f>
        <v>6</v>
      </c>
      <c r="K87" s="16">
        <f t="shared" si="12"/>
        <v>72</v>
      </c>
    </row>
    <row r="88" spans="1:11" x14ac:dyDescent="0.25">
      <c r="A88" s="16" t="s">
        <v>81</v>
      </c>
      <c r="B88" s="16">
        <v>1000</v>
      </c>
      <c r="C88" s="31" t="s">
        <v>11</v>
      </c>
      <c r="D88" s="31" t="s">
        <v>11</v>
      </c>
      <c r="E88" s="16">
        <f>B88/50</f>
        <v>20</v>
      </c>
      <c r="F88" s="16">
        <f>([1]Hoja1!$A$20)</f>
        <v>8</v>
      </c>
      <c r="G88" s="16">
        <f t="shared" si="11"/>
        <v>160</v>
      </c>
      <c r="H88" s="16"/>
      <c r="I88" s="16">
        <v>30</v>
      </c>
      <c r="J88" s="16">
        <f>([1]Hoja1!$A$20)</f>
        <v>8</v>
      </c>
      <c r="K88" s="16">
        <f t="shared" si="12"/>
        <v>240</v>
      </c>
    </row>
    <row r="89" spans="1:11" x14ac:dyDescent="0.25">
      <c r="A89" s="16" t="s">
        <v>82</v>
      </c>
      <c r="B89" s="16">
        <v>120</v>
      </c>
      <c r="C89" s="31" t="s">
        <v>11</v>
      </c>
      <c r="D89" s="31" t="s">
        <v>11</v>
      </c>
      <c r="E89" s="16">
        <f>B89/12</f>
        <v>10</v>
      </c>
      <c r="F89" s="16">
        <f>([1]Hoja1!$A$19)</f>
        <v>6</v>
      </c>
      <c r="G89" s="16">
        <f t="shared" si="11"/>
        <v>60</v>
      </c>
      <c r="H89" s="16"/>
      <c r="I89" s="16">
        <v>20</v>
      </c>
      <c r="J89" s="16">
        <f>([1]Hoja1!$A$19)</f>
        <v>6</v>
      </c>
      <c r="K89" s="16">
        <f t="shared" si="12"/>
        <v>120</v>
      </c>
    </row>
    <row r="90" spans="1:11" x14ac:dyDescent="0.25">
      <c r="A90" s="16" t="s">
        <v>83</v>
      </c>
      <c r="B90" s="16">
        <v>15</v>
      </c>
      <c r="C90" s="31" t="s">
        <v>11</v>
      </c>
      <c r="D90" s="31" t="s">
        <v>11</v>
      </c>
      <c r="E90" s="16">
        <f>B90</f>
        <v>15</v>
      </c>
      <c r="F90" s="16">
        <f>([1]Hoja1!$A$21)</f>
        <v>4</v>
      </c>
      <c r="G90" s="16">
        <f t="shared" si="11"/>
        <v>60</v>
      </c>
      <c r="H90" s="16"/>
      <c r="I90" s="16">
        <v>30</v>
      </c>
      <c r="J90" s="16">
        <f>([1]Hoja1!$A$21)</f>
        <v>4</v>
      </c>
      <c r="K90" s="16">
        <f t="shared" si="12"/>
        <v>120</v>
      </c>
    </row>
    <row r="91" spans="1:11" x14ac:dyDescent="0.25">
      <c r="A91" s="16" t="s">
        <v>84</v>
      </c>
      <c r="B91" s="16">
        <v>250</v>
      </c>
      <c r="C91" s="31" t="s">
        <v>11</v>
      </c>
      <c r="D91" s="31" t="s">
        <v>11</v>
      </c>
      <c r="E91" s="16">
        <f>B91/20</f>
        <v>12.5</v>
      </c>
      <c r="F91" s="16">
        <f>([1]Hoja1!$A$23)</f>
        <v>5.5</v>
      </c>
      <c r="G91" s="16">
        <f t="shared" si="11"/>
        <v>68.75</v>
      </c>
      <c r="H91" s="16"/>
      <c r="I91" s="16">
        <v>15</v>
      </c>
      <c r="J91" s="16">
        <f>([1]Hoja1!$A$23)</f>
        <v>5.5</v>
      </c>
      <c r="K91" s="16">
        <f t="shared" si="12"/>
        <v>82.5</v>
      </c>
    </row>
    <row r="92" spans="1:11" x14ac:dyDescent="0.25">
      <c r="A92" s="16" t="s">
        <v>85</v>
      </c>
      <c r="B92" s="16">
        <v>150</v>
      </c>
      <c r="C92" s="31" t="s">
        <v>11</v>
      </c>
      <c r="D92" s="31" t="s">
        <v>11</v>
      </c>
      <c r="E92" s="16">
        <f>B92/25</f>
        <v>6</v>
      </c>
      <c r="F92" s="16">
        <f>([1]Hoja1!$A$31)</f>
        <v>2</v>
      </c>
      <c r="G92" s="16">
        <f t="shared" si="11"/>
        <v>12</v>
      </c>
      <c r="H92" s="16"/>
      <c r="I92" s="16">
        <v>10</v>
      </c>
      <c r="J92" s="16">
        <f>([1]Hoja1!$A$31)</f>
        <v>2</v>
      </c>
      <c r="K92" s="16">
        <f t="shared" si="12"/>
        <v>20</v>
      </c>
    </row>
    <row r="93" spans="1:11" x14ac:dyDescent="0.25">
      <c r="A93" s="16" t="s">
        <v>86</v>
      </c>
      <c r="B93" s="16">
        <v>200</v>
      </c>
      <c r="C93" s="31" t="s">
        <v>11</v>
      </c>
      <c r="D93" s="31" t="s">
        <v>11</v>
      </c>
      <c r="E93" s="16">
        <f>B93/15</f>
        <v>13.333333333333334</v>
      </c>
      <c r="F93" s="16">
        <f>([1]Hoja1!$A$32)</f>
        <v>7</v>
      </c>
      <c r="G93" s="16">
        <f t="shared" si="11"/>
        <v>93.333333333333343</v>
      </c>
      <c r="H93" s="16"/>
      <c r="I93" s="16">
        <v>25</v>
      </c>
      <c r="J93" s="16">
        <f>([1]Hoja1!$A$32)</f>
        <v>7</v>
      </c>
      <c r="K93" s="16">
        <f t="shared" si="12"/>
        <v>175</v>
      </c>
    </row>
    <row r="94" spans="1:11" x14ac:dyDescent="0.25">
      <c r="A94" s="16" t="s">
        <v>87</v>
      </c>
      <c r="B94" s="16">
        <v>250</v>
      </c>
      <c r="C94" s="31" t="s">
        <v>11</v>
      </c>
      <c r="D94" s="31" t="s">
        <v>11</v>
      </c>
      <c r="E94" s="16">
        <f>B94/25</f>
        <v>10</v>
      </c>
      <c r="F94" s="16">
        <f>([1]Hoja1!$A$39)</f>
        <v>8</v>
      </c>
      <c r="G94" s="16">
        <f t="shared" si="11"/>
        <v>80</v>
      </c>
      <c r="H94" s="16"/>
      <c r="I94" s="16">
        <v>18</v>
      </c>
      <c r="J94" s="16">
        <f>([1]Hoja1!$A$39)</f>
        <v>8</v>
      </c>
      <c r="K94" s="16">
        <f t="shared" si="12"/>
        <v>144</v>
      </c>
    </row>
    <row r="95" spans="1:11" x14ac:dyDescent="0.25">
      <c r="A95" s="16" t="s">
        <v>88</v>
      </c>
      <c r="B95" s="16">
        <v>200</v>
      </c>
      <c r="C95" s="31" t="s">
        <v>11</v>
      </c>
      <c r="D95" s="31" t="s">
        <v>11</v>
      </c>
      <c r="E95" s="16">
        <f>B95/25</f>
        <v>8</v>
      </c>
      <c r="F95" s="16">
        <f>([1]Hoja1!$A$41)</f>
        <v>5</v>
      </c>
      <c r="G95" s="16">
        <f t="shared" si="11"/>
        <v>40</v>
      </c>
      <c r="H95" s="16"/>
      <c r="I95" s="16">
        <v>18</v>
      </c>
      <c r="J95" s="16">
        <f>([1]Hoja1!$A$41)</f>
        <v>5</v>
      </c>
      <c r="K95" s="16">
        <f t="shared" si="12"/>
        <v>90</v>
      </c>
    </row>
    <row r="96" spans="1:11" x14ac:dyDescent="0.25">
      <c r="A96" s="16" t="s">
        <v>89</v>
      </c>
      <c r="B96" s="16">
        <v>500</v>
      </c>
      <c r="C96" s="31" t="s">
        <v>11</v>
      </c>
      <c r="D96" s="31" t="s">
        <v>11</v>
      </c>
      <c r="E96" s="16">
        <f>B96/50</f>
        <v>10</v>
      </c>
      <c r="F96" s="16">
        <f>([1]Hoja1!$A$17)</f>
        <v>10</v>
      </c>
      <c r="G96" s="16">
        <f t="shared" si="11"/>
        <v>100</v>
      </c>
      <c r="H96" s="16"/>
      <c r="I96" s="16">
        <v>30</v>
      </c>
      <c r="J96" s="16">
        <f>([1]Hoja1!$A$17)</f>
        <v>10</v>
      </c>
      <c r="K96" s="16">
        <f t="shared" si="12"/>
        <v>300</v>
      </c>
    </row>
    <row r="97" spans="1:11" x14ac:dyDescent="0.25">
      <c r="A97" s="16" t="s">
        <v>90</v>
      </c>
      <c r="B97" s="16">
        <v>400</v>
      </c>
      <c r="C97" s="31" t="s">
        <v>11</v>
      </c>
      <c r="D97" s="31" t="s">
        <v>11</v>
      </c>
      <c r="E97" s="16">
        <f>B97/10</f>
        <v>40</v>
      </c>
      <c r="F97" s="16">
        <f>([1]Hoja1!$A$29)</f>
        <v>10</v>
      </c>
      <c r="G97" s="16">
        <f t="shared" si="11"/>
        <v>400</v>
      </c>
      <c r="H97" s="16"/>
      <c r="I97" s="16">
        <v>60</v>
      </c>
      <c r="J97" s="16">
        <f>([1]Hoja1!$A$29)</f>
        <v>10</v>
      </c>
      <c r="K97" s="16">
        <f t="shared" si="12"/>
        <v>600</v>
      </c>
    </row>
    <row r="98" spans="1:11" x14ac:dyDescent="0.25">
      <c r="A98" s="16" t="s">
        <v>91</v>
      </c>
      <c r="B98" s="16">
        <v>500</v>
      </c>
      <c r="C98" s="31" t="s">
        <v>11</v>
      </c>
      <c r="D98" s="31" t="s">
        <v>11</v>
      </c>
      <c r="E98" s="16">
        <f>B98/45</f>
        <v>11.111111111111111</v>
      </c>
      <c r="F98" s="16">
        <f>([1]Hoja1!$A$30)</f>
        <v>25</v>
      </c>
      <c r="G98" s="16">
        <f t="shared" si="11"/>
        <v>277.77777777777777</v>
      </c>
      <c r="H98" s="16"/>
      <c r="I98" s="16">
        <v>20</v>
      </c>
      <c r="J98" s="16">
        <f>([1]Hoja1!$A$30)</f>
        <v>25</v>
      </c>
      <c r="K98" s="16">
        <f t="shared" si="12"/>
        <v>500</v>
      </c>
    </row>
    <row r="99" spans="1:11" x14ac:dyDescent="0.25">
      <c r="A99" s="16" t="s">
        <v>92</v>
      </c>
      <c r="B99" s="16"/>
      <c r="C99" s="31" t="s">
        <v>11</v>
      </c>
      <c r="D99" s="31" t="s">
        <v>11</v>
      </c>
      <c r="E99" s="16"/>
      <c r="F99" s="16">
        <f>([1]Hoja1!$A$28)</f>
        <v>6</v>
      </c>
      <c r="G99" s="16">
        <f t="shared" si="11"/>
        <v>0</v>
      </c>
      <c r="H99" s="16"/>
      <c r="I99" s="16">
        <v>25</v>
      </c>
      <c r="J99" s="16">
        <f>([1]Hoja1!$A$28)</f>
        <v>6</v>
      </c>
      <c r="K99" s="16">
        <f t="shared" si="12"/>
        <v>150</v>
      </c>
    </row>
    <row r="100" spans="1:11" x14ac:dyDescent="0.25">
      <c r="A100" s="16" t="s">
        <v>93</v>
      </c>
      <c r="B100" s="16">
        <v>350</v>
      </c>
      <c r="C100" s="31" t="s">
        <v>11</v>
      </c>
      <c r="D100" s="31" t="s">
        <v>11</v>
      </c>
      <c r="E100" s="16">
        <f>B100/25</f>
        <v>14</v>
      </c>
      <c r="F100" s="16">
        <f>([1]Hoja1!$A$43)</f>
        <v>25</v>
      </c>
      <c r="G100" s="16">
        <f t="shared" si="11"/>
        <v>350</v>
      </c>
      <c r="H100" s="16"/>
      <c r="I100" s="16">
        <v>18</v>
      </c>
      <c r="J100" s="16">
        <f>([1]Hoja1!$A$43)</f>
        <v>25</v>
      </c>
      <c r="K100" s="16">
        <f t="shared" si="12"/>
        <v>450</v>
      </c>
    </row>
    <row r="101" spans="1:11" x14ac:dyDescent="0.25">
      <c r="A101" s="16" t="s">
        <v>94</v>
      </c>
      <c r="B101" s="16"/>
      <c r="C101" s="31" t="s">
        <v>11</v>
      </c>
      <c r="D101" s="31" t="s">
        <v>11</v>
      </c>
      <c r="E101" s="16"/>
      <c r="F101" s="16">
        <f>([1]Hoja1!$A$40)</f>
        <v>100</v>
      </c>
      <c r="G101" s="16">
        <f t="shared" si="11"/>
        <v>0</v>
      </c>
      <c r="H101" s="16"/>
      <c r="I101" s="16">
        <v>4</v>
      </c>
      <c r="J101" s="16">
        <f>([1]Hoja1!$A$40)</f>
        <v>100</v>
      </c>
      <c r="K101" s="16">
        <f t="shared" si="12"/>
        <v>400</v>
      </c>
    </row>
    <row r="102" spans="1:11" x14ac:dyDescent="0.25">
      <c r="A102" s="16" t="s">
        <v>95</v>
      </c>
      <c r="B102" s="16">
        <v>220</v>
      </c>
      <c r="C102" s="16"/>
      <c r="D102" s="16"/>
      <c r="E102" s="16">
        <f>B102/60</f>
        <v>3.6666666666666665</v>
      </c>
      <c r="F102" s="16">
        <f>([1]Hoja1!$A$33)</f>
        <v>60</v>
      </c>
      <c r="G102" s="16">
        <f t="shared" si="11"/>
        <v>220</v>
      </c>
      <c r="H102" s="16"/>
      <c r="I102" s="16">
        <v>5</v>
      </c>
      <c r="J102" s="16">
        <f>([1]Hoja1!$A$33)</f>
        <v>60</v>
      </c>
      <c r="K102" s="16">
        <f t="shared" si="12"/>
        <v>300</v>
      </c>
    </row>
    <row r="103" spans="1:11" x14ac:dyDescent="0.25">
      <c r="A103" s="16" t="s">
        <v>96</v>
      </c>
      <c r="B103" s="16"/>
      <c r="C103" s="31" t="s">
        <v>11</v>
      </c>
      <c r="D103" s="31" t="s">
        <v>11</v>
      </c>
      <c r="E103" s="16">
        <v>12</v>
      </c>
      <c r="F103" s="16">
        <f>([1]Hoja1!$A$42)</f>
        <v>15</v>
      </c>
      <c r="G103" s="16">
        <f t="shared" si="11"/>
        <v>180</v>
      </c>
      <c r="H103" s="16"/>
      <c r="I103" s="16">
        <v>18</v>
      </c>
      <c r="J103" s="16">
        <f>([1]Hoja1!$A$42)</f>
        <v>15</v>
      </c>
      <c r="K103" s="16">
        <f t="shared" si="12"/>
        <v>270</v>
      </c>
    </row>
    <row r="104" spans="1:11" x14ac:dyDescent="0.25">
      <c r="A104" s="16" t="s">
        <v>97</v>
      </c>
      <c r="B104" s="16"/>
      <c r="C104" s="31"/>
      <c r="D104" s="31"/>
      <c r="E104" s="16"/>
      <c r="F104" s="16" t="e">
        <f>([1]Hoja1!$A$44)</f>
        <v>#REF!</v>
      </c>
      <c r="G104" s="16"/>
      <c r="H104" s="16"/>
      <c r="I104" s="16">
        <v>20</v>
      </c>
      <c r="J104" s="16" t="e">
        <f>([1]Hoja1!$A$44)</f>
        <v>#REF!</v>
      </c>
      <c r="K104" s="16" t="e">
        <f t="shared" si="12"/>
        <v>#REF!</v>
      </c>
    </row>
    <row r="105" spans="1:11" x14ac:dyDescent="0.25">
      <c r="A105" s="16" t="s">
        <v>98</v>
      </c>
      <c r="B105" s="16"/>
      <c r="C105" s="31"/>
      <c r="D105" s="31"/>
      <c r="E105" s="16"/>
      <c r="F105" s="16">
        <f>([1]Hoja1!$A$37)</f>
        <v>5</v>
      </c>
      <c r="G105" s="16"/>
      <c r="H105" s="16"/>
      <c r="I105" s="16">
        <v>12</v>
      </c>
      <c r="J105" s="16">
        <f>([1]Hoja1!$A$37)</f>
        <v>5</v>
      </c>
      <c r="K105" s="16">
        <f t="shared" si="12"/>
        <v>60</v>
      </c>
    </row>
    <row r="106" spans="1:11" x14ac:dyDescent="0.25">
      <c r="A106" s="16" t="s">
        <v>99</v>
      </c>
      <c r="B106" s="16"/>
      <c r="C106" s="31"/>
      <c r="D106" s="31"/>
      <c r="E106" s="16"/>
      <c r="F106" s="16"/>
      <c r="G106" s="16"/>
      <c r="H106" s="16"/>
      <c r="I106" s="16">
        <v>15</v>
      </c>
      <c r="J106" s="16" t="e">
        <f>([1]Hoja1!$A$36)</f>
        <v>#REF!</v>
      </c>
      <c r="K106" s="16" t="e">
        <f t="shared" si="12"/>
        <v>#REF!</v>
      </c>
    </row>
    <row r="107" spans="1:11" ht="15.75" thickBot="1" x14ac:dyDescent="0.3">
      <c r="A107" s="16" t="s">
        <v>100</v>
      </c>
      <c r="B107" s="16">
        <v>38</v>
      </c>
      <c r="C107" s="16">
        <f>B107*0.125</f>
        <v>4.75</v>
      </c>
      <c r="D107" s="16">
        <f>B107+C107</f>
        <v>42.75</v>
      </c>
      <c r="E107" s="16">
        <f>D107</f>
        <v>42.75</v>
      </c>
      <c r="F107" s="16">
        <f>([1]Hoja1!$I$41)</f>
        <v>1</v>
      </c>
      <c r="G107" s="16">
        <f t="shared" si="11"/>
        <v>42.75</v>
      </c>
      <c r="H107" s="16">
        <f>E107*0.3</f>
        <v>12.824999999999999</v>
      </c>
      <c r="I107" s="16">
        <v>55</v>
      </c>
      <c r="J107" s="16">
        <f>([1]Hoja1!$I$41)</f>
        <v>1</v>
      </c>
      <c r="K107" s="16">
        <f t="shared" si="12"/>
        <v>55</v>
      </c>
    </row>
    <row r="108" spans="1:11" ht="16.5" thickTop="1" thickBot="1" x14ac:dyDescent="0.3">
      <c r="A108" s="25" t="s">
        <v>0</v>
      </c>
      <c r="B108" s="25" t="s">
        <v>1</v>
      </c>
      <c r="C108" s="26" t="s">
        <v>2</v>
      </c>
      <c r="D108" s="26" t="s">
        <v>3</v>
      </c>
      <c r="E108" s="26" t="s">
        <v>4</v>
      </c>
      <c r="F108" s="26" t="s">
        <v>5</v>
      </c>
      <c r="G108" s="27" t="s">
        <v>6</v>
      </c>
      <c r="H108" s="28">
        <v>0.3</v>
      </c>
      <c r="I108" s="26" t="s">
        <v>41</v>
      </c>
      <c r="J108" s="26" t="s">
        <v>5</v>
      </c>
      <c r="K108" s="27" t="s">
        <v>6</v>
      </c>
    </row>
    <row r="109" spans="1:11" ht="15.75" thickTop="1" x14ac:dyDescent="0.25">
      <c r="A109" s="16" t="s">
        <v>101</v>
      </c>
      <c r="B109" s="16">
        <v>150</v>
      </c>
      <c r="C109" s="16" t="s">
        <v>11</v>
      </c>
      <c r="D109" s="16" t="s">
        <v>11</v>
      </c>
      <c r="E109" s="16">
        <f>B109/150</f>
        <v>1</v>
      </c>
      <c r="F109" s="16">
        <f>([1]Hoja1!$E$40)</f>
        <v>12</v>
      </c>
      <c r="G109" s="16">
        <f>E109*F109</f>
        <v>12</v>
      </c>
      <c r="H109" s="16"/>
      <c r="I109" s="16">
        <v>4</v>
      </c>
      <c r="J109" s="16">
        <f>([1]Hoja1!$E$40)</f>
        <v>12</v>
      </c>
      <c r="K109" s="16">
        <f>I109*J109</f>
        <v>48</v>
      </c>
    </row>
    <row r="110" spans="1:11" x14ac:dyDescent="0.25">
      <c r="E110" s="39" t="s">
        <v>102</v>
      </c>
      <c r="F110" s="39"/>
      <c r="G110" s="34" t="e">
        <f>SUM(G17:G109)</f>
        <v>#REF!</v>
      </c>
      <c r="I110" s="40" t="s">
        <v>103</v>
      </c>
      <c r="J110" s="41"/>
      <c r="K110" s="34" t="e">
        <f>SUM(K17:K109)</f>
        <v>#REF!</v>
      </c>
    </row>
    <row r="113" spans="6:8" x14ac:dyDescent="0.25">
      <c r="F113" s="42" t="s">
        <v>104</v>
      </c>
      <c r="G113" s="42"/>
      <c r="H113" s="35"/>
    </row>
    <row r="114" spans="6:8" x14ac:dyDescent="0.25">
      <c r="F114" s="40" t="s">
        <v>102</v>
      </c>
      <c r="G114" s="41"/>
      <c r="H114" s="34" t="e">
        <f>G110</f>
        <v>#REF!</v>
      </c>
    </row>
    <row r="115" spans="6:8" x14ac:dyDescent="0.25">
      <c r="F115" s="40" t="s">
        <v>103</v>
      </c>
      <c r="G115" s="41"/>
      <c r="H115" s="34" t="e">
        <f>K110</f>
        <v>#REF!</v>
      </c>
    </row>
    <row r="116" spans="6:8" x14ac:dyDescent="0.25">
      <c r="H116" s="36" t="e">
        <f>H115-H114</f>
        <v>#REF!</v>
      </c>
    </row>
  </sheetData>
  <mergeCells count="5">
    <mergeCell ref="E110:F110"/>
    <mergeCell ref="I110:J110"/>
    <mergeCell ref="F113:G113"/>
    <mergeCell ref="F114:G114"/>
    <mergeCell ref="F115:G1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K118"/>
  <sheetViews>
    <sheetView workbookViewId="0">
      <selection activeCell="M7" sqref="M7"/>
    </sheetView>
  </sheetViews>
  <sheetFormatPr baseColWidth="10" defaultRowHeight="15" x14ac:dyDescent="0.25"/>
  <cols>
    <col min="1" max="1" width="23.5703125" customWidth="1"/>
    <col min="2" max="2" width="12" customWidth="1"/>
    <col min="3" max="3" width="9" customWidth="1"/>
    <col min="4" max="4" width="11.42578125" customWidth="1"/>
    <col min="5" max="6" width="13.5703125" customWidth="1"/>
    <col min="7" max="7" width="17.140625" customWidth="1"/>
    <col min="8" max="8" width="13.7109375" customWidth="1"/>
    <col min="9" max="9" width="15.7109375" customWidth="1"/>
    <col min="10" max="10" width="13.5703125" customWidth="1"/>
    <col min="11" max="11" width="18.140625" customWidth="1"/>
  </cols>
  <sheetData>
    <row r="15" spans="1:11" x14ac:dyDescent="0.25">
      <c r="A15" s="1" t="s">
        <v>0</v>
      </c>
      <c r="B15" s="1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3" t="s">
        <v>6</v>
      </c>
      <c r="H15" s="4">
        <v>0.3</v>
      </c>
      <c r="I15" s="2" t="s">
        <v>7</v>
      </c>
      <c r="J15" s="2" t="s">
        <v>5</v>
      </c>
      <c r="K15" s="3" t="s">
        <v>6</v>
      </c>
    </row>
    <row r="16" spans="1:11" x14ac:dyDescent="0.25">
      <c r="A16" s="5" t="s">
        <v>8</v>
      </c>
      <c r="B16" s="6"/>
      <c r="C16" s="7"/>
      <c r="D16" s="8"/>
      <c r="E16" s="9"/>
      <c r="F16" s="9"/>
      <c r="G16" s="10"/>
      <c r="H16" s="11"/>
      <c r="I16" s="12"/>
      <c r="J16" s="12"/>
      <c r="K16" s="12"/>
    </row>
    <row r="17" spans="1:11" x14ac:dyDescent="0.25">
      <c r="A17" s="13" t="s">
        <v>9</v>
      </c>
      <c r="B17" s="13">
        <v>696.43</v>
      </c>
      <c r="C17" s="14">
        <f>B17*0.12</f>
        <v>83.571599999999989</v>
      </c>
      <c r="D17" s="15">
        <f>B17+C17</f>
        <v>780.00159999999994</v>
      </c>
      <c r="E17" s="16">
        <f>D17/24</f>
        <v>32.500066666666662</v>
      </c>
      <c r="F17" s="16" t="e">
        <f>([2]Hoja1!$E$28)</f>
        <v>#REF!</v>
      </c>
      <c r="G17" s="16" t="e">
        <f t="shared" ref="G17:G43" si="0">E17*F17</f>
        <v>#REF!</v>
      </c>
      <c r="H17" s="17">
        <f>E17*0.1</f>
        <v>3.2500066666666663</v>
      </c>
      <c r="I17" s="12">
        <v>36</v>
      </c>
      <c r="J17" s="17" t="e">
        <f>([2]Hoja1!$E$28)</f>
        <v>#REF!</v>
      </c>
      <c r="K17" s="17" t="e">
        <f t="shared" ref="K17:K47" si="1">I17*J17</f>
        <v>#REF!</v>
      </c>
    </row>
    <row r="18" spans="1:11" x14ac:dyDescent="0.25">
      <c r="A18" s="6" t="s">
        <v>10</v>
      </c>
      <c r="B18" s="6">
        <v>60</v>
      </c>
      <c r="C18" s="18" t="s">
        <v>11</v>
      </c>
      <c r="D18" s="19" t="s">
        <v>11</v>
      </c>
      <c r="E18" s="6">
        <f>B18</f>
        <v>60</v>
      </c>
      <c r="F18" s="16">
        <f>([2]Hoja1!$A$68)</f>
        <v>10</v>
      </c>
      <c r="G18" s="10">
        <f t="shared" si="0"/>
        <v>600</v>
      </c>
      <c r="H18" s="20"/>
      <c r="I18" s="12">
        <v>80</v>
      </c>
      <c r="J18" s="17">
        <f>([2]Hoja1!$A$68)</f>
        <v>10</v>
      </c>
      <c r="K18" s="12">
        <f t="shared" si="1"/>
        <v>800</v>
      </c>
    </row>
    <row r="19" spans="1:11" x14ac:dyDescent="0.25">
      <c r="A19" s="6" t="s">
        <v>12</v>
      </c>
      <c r="B19" s="6">
        <v>60</v>
      </c>
      <c r="C19" s="18" t="s">
        <v>11</v>
      </c>
      <c r="D19" s="19" t="s">
        <v>11</v>
      </c>
      <c r="E19" s="6">
        <f>B19</f>
        <v>60</v>
      </c>
      <c r="F19" s="16">
        <f>([2]Hoja1!$A$67)</f>
        <v>9.3000000000000007</v>
      </c>
      <c r="G19" s="10">
        <f t="shared" si="0"/>
        <v>558</v>
      </c>
      <c r="H19" s="20"/>
      <c r="I19" s="12">
        <v>80</v>
      </c>
      <c r="J19" s="17">
        <f>([2]Hoja1!$A$67)</f>
        <v>9.3000000000000007</v>
      </c>
      <c r="K19" s="12">
        <f t="shared" si="1"/>
        <v>744</v>
      </c>
    </row>
    <row r="20" spans="1:11" x14ac:dyDescent="0.25">
      <c r="A20" s="6" t="s">
        <v>13</v>
      </c>
      <c r="B20" s="6">
        <v>60</v>
      </c>
      <c r="C20" s="18" t="s">
        <v>11</v>
      </c>
      <c r="D20" s="19" t="s">
        <v>11</v>
      </c>
      <c r="E20" s="6">
        <f>B20</f>
        <v>60</v>
      </c>
      <c r="F20" s="16">
        <f>([2]Hoja1!$A$66)</f>
        <v>5</v>
      </c>
      <c r="G20" s="10">
        <f t="shared" si="0"/>
        <v>300</v>
      </c>
      <c r="H20" s="20"/>
      <c r="I20" s="12">
        <v>80</v>
      </c>
      <c r="J20" s="17">
        <f>([2]Hoja1!$A$66)</f>
        <v>5</v>
      </c>
      <c r="K20" s="12">
        <f t="shared" si="1"/>
        <v>400</v>
      </c>
    </row>
    <row r="21" spans="1:11" x14ac:dyDescent="0.25">
      <c r="A21" s="6" t="s">
        <v>14</v>
      </c>
      <c r="B21" s="6">
        <v>80</v>
      </c>
      <c r="C21" s="18"/>
      <c r="D21" s="19"/>
      <c r="E21" s="6">
        <f>B21</f>
        <v>80</v>
      </c>
      <c r="F21" s="16">
        <f>([2]Hoja1!$I$71)</f>
        <v>10</v>
      </c>
      <c r="G21" s="10">
        <f>E21*F21</f>
        <v>800</v>
      </c>
      <c r="H21" s="20"/>
      <c r="I21" s="12">
        <v>100</v>
      </c>
      <c r="J21" s="17">
        <f>([2]Hoja1!$I$71)</f>
        <v>10</v>
      </c>
      <c r="K21" s="12">
        <f t="shared" si="1"/>
        <v>1000</v>
      </c>
    </row>
    <row r="22" spans="1:11" x14ac:dyDescent="0.25">
      <c r="A22" s="6" t="s">
        <v>15</v>
      </c>
      <c r="B22" s="6">
        <v>108</v>
      </c>
      <c r="C22" s="18">
        <f>B22*0.12</f>
        <v>12.959999999999999</v>
      </c>
      <c r="D22" s="19">
        <f>B22+C22</f>
        <v>120.96</v>
      </c>
      <c r="E22" s="6">
        <f>D22</f>
        <v>120.96</v>
      </c>
      <c r="F22" s="16">
        <f>([2]Hoja1!$I$72)</f>
        <v>2</v>
      </c>
      <c r="G22" s="10">
        <f>E22*F22</f>
        <v>241.92</v>
      </c>
      <c r="H22" s="20">
        <f>E22*0.1</f>
        <v>12.096</v>
      </c>
      <c r="I22" s="12">
        <v>133</v>
      </c>
      <c r="J22" s="17">
        <f>([2]Hoja1!$I$72)</f>
        <v>2</v>
      </c>
      <c r="K22" s="12">
        <f t="shared" si="1"/>
        <v>266</v>
      </c>
    </row>
    <row r="23" spans="1:11" x14ac:dyDescent="0.25">
      <c r="A23" s="6" t="s">
        <v>16</v>
      </c>
      <c r="B23" s="6">
        <v>150</v>
      </c>
      <c r="C23" s="18" t="s">
        <v>11</v>
      </c>
      <c r="D23" s="19" t="s">
        <v>11</v>
      </c>
      <c r="E23" s="6">
        <f>B23</f>
        <v>150</v>
      </c>
      <c r="F23" s="16">
        <f>([2]Hoja1!$A$72)</f>
        <v>10</v>
      </c>
      <c r="G23" s="10">
        <f>E23*F23</f>
        <v>1500</v>
      </c>
      <c r="H23" s="20">
        <f t="shared" ref="H23" si="2">E23*0.3</f>
        <v>45</v>
      </c>
      <c r="I23" s="12">
        <v>180</v>
      </c>
      <c r="J23" s="17">
        <f>([2]Hoja1!$A$72)</f>
        <v>10</v>
      </c>
      <c r="K23" s="12">
        <f t="shared" si="1"/>
        <v>1800</v>
      </c>
    </row>
    <row r="24" spans="1:11" x14ac:dyDescent="0.25">
      <c r="A24" s="6" t="s">
        <v>17</v>
      </c>
      <c r="B24" s="6">
        <v>33</v>
      </c>
      <c r="C24" s="18" t="s">
        <v>11</v>
      </c>
      <c r="D24" s="19" t="s">
        <v>11</v>
      </c>
      <c r="E24" s="6">
        <f>B24</f>
        <v>33</v>
      </c>
      <c r="F24" s="10">
        <f>([2]Hoja1!$E$68)</f>
        <v>100</v>
      </c>
      <c r="G24" s="10">
        <f t="shared" si="0"/>
        <v>3300</v>
      </c>
      <c r="H24" s="20">
        <f>E24*0.3</f>
        <v>9.9</v>
      </c>
      <c r="I24" s="12">
        <v>46</v>
      </c>
      <c r="J24" s="12">
        <f>([2]Hoja1!$E$68)</f>
        <v>100</v>
      </c>
      <c r="K24" s="12">
        <f t="shared" si="1"/>
        <v>4600</v>
      </c>
    </row>
    <row r="25" spans="1:11" x14ac:dyDescent="0.25">
      <c r="A25" s="6" t="s">
        <v>18</v>
      </c>
      <c r="B25" s="6">
        <v>93.75</v>
      </c>
      <c r="C25" s="18">
        <f>B25*0.12</f>
        <v>11.25</v>
      </c>
      <c r="D25" s="19">
        <f>B25+C25</f>
        <v>105</v>
      </c>
      <c r="E25" s="6">
        <f>D25</f>
        <v>105</v>
      </c>
      <c r="F25" s="16">
        <f>([2]Hoja1!$A$73)</f>
        <v>2</v>
      </c>
      <c r="G25" s="10">
        <f t="shared" si="0"/>
        <v>210</v>
      </c>
      <c r="H25" s="20">
        <f t="shared" ref="H25:H31" si="3">E25*0.1</f>
        <v>10.5</v>
      </c>
      <c r="I25" s="12">
        <v>150</v>
      </c>
      <c r="J25" s="17">
        <f>([2]Hoja1!$A$73)</f>
        <v>2</v>
      </c>
      <c r="K25" s="12">
        <f t="shared" si="1"/>
        <v>300</v>
      </c>
    </row>
    <row r="26" spans="1:11" x14ac:dyDescent="0.25">
      <c r="A26" s="6" t="s">
        <v>19</v>
      </c>
      <c r="B26" s="6">
        <v>58</v>
      </c>
      <c r="C26" s="18" t="s">
        <v>11</v>
      </c>
      <c r="D26" s="19" t="s">
        <v>11</v>
      </c>
      <c r="E26" s="6">
        <f>B26</f>
        <v>58</v>
      </c>
      <c r="F26" s="16">
        <f>([2]Hoja1!$E$74)</f>
        <v>1</v>
      </c>
      <c r="G26" s="10">
        <f t="shared" si="0"/>
        <v>58</v>
      </c>
      <c r="H26" s="20">
        <f t="shared" si="3"/>
        <v>5.8000000000000007</v>
      </c>
      <c r="I26" s="12">
        <v>64</v>
      </c>
      <c r="J26" s="17">
        <f>([2]Hoja1!$E$74)</f>
        <v>1</v>
      </c>
      <c r="K26" s="12">
        <f t="shared" si="1"/>
        <v>64</v>
      </c>
    </row>
    <row r="27" spans="1:11" x14ac:dyDescent="0.25">
      <c r="A27" s="6" t="s">
        <v>20</v>
      </c>
      <c r="B27" s="6">
        <v>81</v>
      </c>
      <c r="C27" s="18" t="s">
        <v>11</v>
      </c>
      <c r="D27" s="19" t="s">
        <v>11</v>
      </c>
      <c r="E27" s="6">
        <f>B27</f>
        <v>81</v>
      </c>
      <c r="F27" s="16">
        <f>([2]Hoja1!$E$70)</f>
        <v>9</v>
      </c>
      <c r="G27" s="10">
        <f t="shared" si="0"/>
        <v>729</v>
      </c>
      <c r="H27" s="20">
        <f t="shared" si="3"/>
        <v>8.1</v>
      </c>
      <c r="I27" s="12">
        <v>90</v>
      </c>
      <c r="J27" s="17">
        <f>([2]Hoja1!$E$70)</f>
        <v>9</v>
      </c>
      <c r="K27" s="12">
        <f t="shared" si="1"/>
        <v>810</v>
      </c>
    </row>
    <row r="28" spans="1:11" x14ac:dyDescent="0.25">
      <c r="A28" s="6" t="s">
        <v>21</v>
      </c>
      <c r="B28" s="6">
        <v>26</v>
      </c>
      <c r="C28" s="18" t="s">
        <v>11</v>
      </c>
      <c r="D28" s="19" t="s">
        <v>11</v>
      </c>
      <c r="E28" s="6">
        <f>B28</f>
        <v>26</v>
      </c>
      <c r="F28" s="16" t="e">
        <f>([2]Hoja1!$E$71)</f>
        <v>#REF!</v>
      </c>
      <c r="G28" s="10" t="e">
        <f>E28*F28</f>
        <v>#REF!</v>
      </c>
      <c r="H28" s="20">
        <f t="shared" si="3"/>
        <v>2.6</v>
      </c>
      <c r="I28" s="12">
        <v>29</v>
      </c>
      <c r="J28" s="17" t="e">
        <f>([2]Hoja1!$E$71)</f>
        <v>#REF!</v>
      </c>
      <c r="K28" s="12" t="e">
        <f t="shared" si="1"/>
        <v>#REF!</v>
      </c>
    </row>
    <row r="29" spans="1:11" x14ac:dyDescent="0.25">
      <c r="A29" s="6" t="s">
        <v>22</v>
      </c>
      <c r="B29" s="6">
        <v>133.93</v>
      </c>
      <c r="C29" s="18">
        <f>B29*0.12</f>
        <v>16.0716</v>
      </c>
      <c r="D29" s="19">
        <f>B29+C29</f>
        <v>150.0016</v>
      </c>
      <c r="E29" s="6">
        <f>D29</f>
        <v>150.0016</v>
      </c>
      <c r="F29" s="16" t="e">
        <f>([2]Hoja1!$I$73)</f>
        <v>#REF!</v>
      </c>
      <c r="G29" s="10" t="e">
        <f>E29*F29</f>
        <v>#REF!</v>
      </c>
      <c r="H29" s="20">
        <f t="shared" si="3"/>
        <v>15.000160000000001</v>
      </c>
      <c r="I29" s="12">
        <v>165</v>
      </c>
      <c r="J29" s="17" t="e">
        <f>([2]Hoja1!$I$73)</f>
        <v>#REF!</v>
      </c>
      <c r="K29" s="12" t="e">
        <f t="shared" si="1"/>
        <v>#REF!</v>
      </c>
    </row>
    <row r="30" spans="1:11" x14ac:dyDescent="0.25">
      <c r="A30" s="6" t="s">
        <v>23</v>
      </c>
      <c r="B30" s="6">
        <v>105</v>
      </c>
      <c r="C30" s="18" t="s">
        <v>11</v>
      </c>
      <c r="D30" s="19" t="s">
        <v>11</v>
      </c>
      <c r="E30" s="6">
        <f>B30</f>
        <v>105</v>
      </c>
      <c r="F30" s="16">
        <f>([2]Hoja1!$E$72)</f>
        <v>3</v>
      </c>
      <c r="G30" s="10">
        <f t="shared" si="0"/>
        <v>315</v>
      </c>
      <c r="H30" s="20">
        <f t="shared" si="3"/>
        <v>10.5</v>
      </c>
      <c r="I30" s="12">
        <v>116</v>
      </c>
      <c r="J30" s="17">
        <f>([2]Hoja1!$E$72)</f>
        <v>3</v>
      </c>
      <c r="K30" s="12">
        <f t="shared" si="1"/>
        <v>348</v>
      </c>
    </row>
    <row r="31" spans="1:11" x14ac:dyDescent="0.25">
      <c r="A31" s="6" t="s">
        <v>24</v>
      </c>
      <c r="B31" s="6">
        <v>930</v>
      </c>
      <c r="C31" s="18" t="s">
        <v>11</v>
      </c>
      <c r="D31" s="19" t="s">
        <v>11</v>
      </c>
      <c r="E31" s="6">
        <f>B31/12</f>
        <v>77.5</v>
      </c>
      <c r="F31" s="16">
        <f>([2]Hoja1!$I$40)</f>
        <v>6</v>
      </c>
      <c r="G31" s="10">
        <f>E31*F31</f>
        <v>465</v>
      </c>
      <c r="H31" s="20">
        <f t="shared" si="3"/>
        <v>7.75</v>
      </c>
      <c r="I31" s="12">
        <v>100</v>
      </c>
      <c r="J31" s="17">
        <f>([2]Hoja1!$I$40)</f>
        <v>6</v>
      </c>
      <c r="K31" s="12">
        <f t="shared" si="1"/>
        <v>600</v>
      </c>
    </row>
    <row r="32" spans="1:11" x14ac:dyDescent="0.25">
      <c r="A32" s="6" t="s">
        <v>25</v>
      </c>
      <c r="B32" s="6">
        <v>1100</v>
      </c>
      <c r="C32" s="18" t="s">
        <v>11</v>
      </c>
      <c r="D32" s="19" t="s">
        <v>11</v>
      </c>
      <c r="E32" s="6">
        <f>B32/12</f>
        <v>91.666666666666671</v>
      </c>
      <c r="F32" s="10">
        <f>([2]Hoja1!$I$15)</f>
        <v>10</v>
      </c>
      <c r="G32" s="10">
        <f t="shared" si="0"/>
        <v>916.66666666666674</v>
      </c>
      <c r="H32" s="20"/>
      <c r="I32" s="12">
        <v>100</v>
      </c>
      <c r="J32" s="12">
        <f>([2]Hoja1!$I$15)</f>
        <v>10</v>
      </c>
      <c r="K32" s="12">
        <f t="shared" si="1"/>
        <v>1000</v>
      </c>
    </row>
    <row r="33" spans="1:11" x14ac:dyDescent="0.25">
      <c r="A33" s="6" t="s">
        <v>26</v>
      </c>
      <c r="B33" s="6">
        <v>290</v>
      </c>
      <c r="C33" s="18" t="s">
        <v>11</v>
      </c>
      <c r="D33" s="19" t="s">
        <v>11</v>
      </c>
      <c r="E33" s="6">
        <f>B33/12</f>
        <v>24.166666666666668</v>
      </c>
      <c r="F33" s="16">
        <f>([2]Hoja1!$E$29)</f>
        <v>8</v>
      </c>
      <c r="G33" s="10">
        <f t="shared" si="0"/>
        <v>193.33333333333334</v>
      </c>
      <c r="H33" s="20">
        <f t="shared" ref="H33:H39" si="4">E33*0.1</f>
        <v>2.416666666666667</v>
      </c>
      <c r="I33" s="12">
        <v>27</v>
      </c>
      <c r="J33" s="17">
        <f>([2]Hoja1!$E$29)</f>
        <v>8</v>
      </c>
      <c r="K33" s="12">
        <f t="shared" si="1"/>
        <v>216</v>
      </c>
    </row>
    <row r="34" spans="1:11" x14ac:dyDescent="0.25">
      <c r="A34" s="16" t="s">
        <v>27</v>
      </c>
      <c r="B34" s="16">
        <v>370</v>
      </c>
      <c r="C34" s="18" t="s">
        <v>11</v>
      </c>
      <c r="D34" s="19" t="s">
        <v>11</v>
      </c>
      <c r="E34" s="16">
        <f>B34/20</f>
        <v>18.5</v>
      </c>
      <c r="F34" s="16" t="e">
        <f>([2]Hoja1!$I$13)</f>
        <v>#REF!</v>
      </c>
      <c r="G34" s="16" t="e">
        <f t="shared" si="0"/>
        <v>#REF!</v>
      </c>
      <c r="H34" s="21">
        <f t="shared" si="4"/>
        <v>1.85</v>
      </c>
      <c r="I34" s="17">
        <v>21</v>
      </c>
      <c r="J34" s="17" t="e">
        <f>([2]Hoja1!$I$13)</f>
        <v>#REF!</v>
      </c>
      <c r="K34" s="17" t="e">
        <f t="shared" si="1"/>
        <v>#REF!</v>
      </c>
    </row>
    <row r="35" spans="1:11" x14ac:dyDescent="0.25">
      <c r="A35" s="16" t="s">
        <v>28</v>
      </c>
      <c r="B35" s="16">
        <v>390</v>
      </c>
      <c r="C35" s="18" t="s">
        <v>11</v>
      </c>
      <c r="D35" s="19" t="s">
        <v>11</v>
      </c>
      <c r="E35" s="16">
        <f>B35/10</f>
        <v>39</v>
      </c>
      <c r="F35" s="16">
        <f>([2]Hoja1!$I$14)</f>
        <v>3</v>
      </c>
      <c r="G35" s="16">
        <f>E35*F35</f>
        <v>117</v>
      </c>
      <c r="H35" s="21">
        <f t="shared" si="4"/>
        <v>3.9000000000000004</v>
      </c>
      <c r="I35" s="17">
        <v>43</v>
      </c>
      <c r="J35" s="17">
        <f>([2]Hoja1!$I$14)</f>
        <v>3</v>
      </c>
      <c r="K35" s="17">
        <f t="shared" si="1"/>
        <v>129</v>
      </c>
    </row>
    <row r="36" spans="1:11" x14ac:dyDescent="0.25">
      <c r="A36" s="16" t="s">
        <v>29</v>
      </c>
      <c r="B36" s="16">
        <v>32</v>
      </c>
      <c r="C36" s="22" t="s">
        <v>11</v>
      </c>
      <c r="D36" s="19" t="s">
        <v>11</v>
      </c>
      <c r="E36" s="16">
        <f>B36</f>
        <v>32</v>
      </c>
      <c r="F36" s="16">
        <f>([2]Hoja1!$I$66)</f>
        <v>8</v>
      </c>
      <c r="G36" s="16">
        <f t="shared" si="0"/>
        <v>256</v>
      </c>
      <c r="H36" s="17">
        <f t="shared" si="4"/>
        <v>3.2</v>
      </c>
      <c r="I36" s="17">
        <v>35</v>
      </c>
      <c r="J36" s="17">
        <f>([2]Hoja1!$I$66)</f>
        <v>8</v>
      </c>
      <c r="K36" s="17">
        <f t="shared" si="1"/>
        <v>280</v>
      </c>
    </row>
    <row r="37" spans="1:11" x14ac:dyDescent="0.25">
      <c r="A37" s="16" t="s">
        <v>30</v>
      </c>
      <c r="B37" s="16">
        <v>535.71</v>
      </c>
      <c r="C37" s="23">
        <f>B37*0.12</f>
        <v>64.285200000000003</v>
      </c>
      <c r="D37" s="24">
        <f>B37+C37</f>
        <v>599.99520000000007</v>
      </c>
      <c r="E37" s="16">
        <f>D37/24</f>
        <v>24.999800000000004</v>
      </c>
      <c r="F37" s="16">
        <f>([2]Hoja1!$E$41)</f>
        <v>1</v>
      </c>
      <c r="G37" s="16">
        <f t="shared" si="0"/>
        <v>24.999800000000004</v>
      </c>
      <c r="H37" s="17">
        <f t="shared" si="4"/>
        <v>2.4999800000000008</v>
      </c>
      <c r="I37" s="17">
        <v>28</v>
      </c>
      <c r="J37" s="17">
        <f>([2]Hoja1!$E$41)</f>
        <v>1</v>
      </c>
      <c r="K37" s="17">
        <f t="shared" si="1"/>
        <v>28</v>
      </c>
    </row>
    <row r="38" spans="1:11" x14ac:dyDescent="0.25">
      <c r="A38" s="16" t="s">
        <v>31</v>
      </c>
      <c r="B38" s="16">
        <v>225</v>
      </c>
      <c r="C38" s="18" t="s">
        <v>11</v>
      </c>
      <c r="D38" s="19"/>
      <c r="E38" s="16">
        <f>B38/20</f>
        <v>11.25</v>
      </c>
      <c r="F38" s="16" t="e">
        <f>([2]Hoja1!$E$30)</f>
        <v>#REF!</v>
      </c>
      <c r="G38" s="16" t="e">
        <f t="shared" si="0"/>
        <v>#REF!</v>
      </c>
      <c r="H38" s="17">
        <f t="shared" si="4"/>
        <v>1.125</v>
      </c>
      <c r="I38" s="17">
        <v>13</v>
      </c>
      <c r="J38" s="17" t="e">
        <f>([2]Hoja1!$E$30)</f>
        <v>#REF!</v>
      </c>
      <c r="K38" s="17" t="e">
        <f t="shared" si="1"/>
        <v>#REF!</v>
      </c>
    </row>
    <row r="39" spans="1:11" x14ac:dyDescent="0.25">
      <c r="A39" s="16" t="s">
        <v>32</v>
      </c>
      <c r="B39" s="16">
        <v>390</v>
      </c>
      <c r="C39" s="18" t="s">
        <v>11</v>
      </c>
      <c r="D39" s="19" t="s">
        <v>11</v>
      </c>
      <c r="E39" s="16">
        <f>B39/24</f>
        <v>16.25</v>
      </c>
      <c r="F39" s="16"/>
      <c r="G39" s="16"/>
      <c r="H39" s="17">
        <f t="shared" si="4"/>
        <v>1.625</v>
      </c>
      <c r="I39" s="17">
        <v>18</v>
      </c>
      <c r="J39" s="17">
        <f>([2]Hoja1!$E$27)</f>
        <v>24</v>
      </c>
      <c r="K39" s="17">
        <f t="shared" si="1"/>
        <v>432</v>
      </c>
    </row>
    <row r="40" spans="1:11" x14ac:dyDescent="0.25">
      <c r="A40" s="10" t="s">
        <v>33</v>
      </c>
      <c r="B40" s="10">
        <v>420</v>
      </c>
      <c r="C40" s="18" t="s">
        <v>11</v>
      </c>
      <c r="D40" s="19" t="s">
        <v>11</v>
      </c>
      <c r="E40" s="10">
        <f>B40/12</f>
        <v>35</v>
      </c>
      <c r="F40" s="10">
        <f>([2]Hoja1!$E$26)</f>
        <v>10</v>
      </c>
      <c r="G40" s="10">
        <f t="shared" si="0"/>
        <v>350</v>
      </c>
      <c r="H40" s="12"/>
      <c r="I40" s="12">
        <v>35</v>
      </c>
      <c r="J40" s="12">
        <f>([2]Hoja1!$E$26)</f>
        <v>10</v>
      </c>
      <c r="K40" s="12">
        <f t="shared" si="1"/>
        <v>350</v>
      </c>
    </row>
    <row r="41" spans="1:11" x14ac:dyDescent="0.25">
      <c r="A41" s="16" t="s">
        <v>34</v>
      </c>
      <c r="B41" s="16">
        <v>169.64</v>
      </c>
      <c r="C41" s="23">
        <f>B41*0.12</f>
        <v>20.356799999999996</v>
      </c>
      <c r="D41" s="24">
        <f>B41+C41</f>
        <v>189.99679999999998</v>
      </c>
      <c r="E41" s="16">
        <f>D41/12</f>
        <v>15.833066666666666</v>
      </c>
      <c r="F41" s="16" t="e">
        <f>([2]Hoja1!$E$43)</f>
        <v>#REF!</v>
      </c>
      <c r="G41" s="16" t="e">
        <f t="shared" si="0"/>
        <v>#REF!</v>
      </c>
      <c r="H41" s="17">
        <f>E41*0.1</f>
        <v>1.5833066666666666</v>
      </c>
      <c r="I41" s="17">
        <v>18</v>
      </c>
      <c r="J41" s="17" t="e">
        <f>([2]Hoja1!$E$43)</f>
        <v>#REF!</v>
      </c>
      <c r="K41" s="17" t="e">
        <f t="shared" si="1"/>
        <v>#REF!</v>
      </c>
    </row>
    <row r="42" spans="1:11" x14ac:dyDescent="0.25">
      <c r="A42" s="16" t="s">
        <v>35</v>
      </c>
      <c r="B42" s="16">
        <v>232.14</v>
      </c>
      <c r="C42" s="23">
        <f>B42*0.12</f>
        <v>27.856799999999996</v>
      </c>
      <c r="D42" s="24">
        <f>B42+C42</f>
        <v>259.99680000000001</v>
      </c>
      <c r="E42" s="16">
        <f>D42/12</f>
        <v>21.666399999999999</v>
      </c>
      <c r="F42" s="16" t="e">
        <f>([2]Hoja1!$I$20)</f>
        <v>#REF!</v>
      </c>
      <c r="G42" s="16" t="e">
        <f t="shared" si="0"/>
        <v>#REF!</v>
      </c>
      <c r="H42" s="17">
        <f>E42*0.1</f>
        <v>2.1666400000000001</v>
      </c>
      <c r="I42" s="17">
        <v>24</v>
      </c>
      <c r="J42" s="17" t="e">
        <f>([2]Hoja1!$I$20)</f>
        <v>#REF!</v>
      </c>
      <c r="K42" s="17" t="e">
        <f t="shared" si="1"/>
        <v>#REF!</v>
      </c>
    </row>
    <row r="43" spans="1:11" x14ac:dyDescent="0.25">
      <c r="A43" s="16" t="s">
        <v>36</v>
      </c>
      <c r="B43" s="16"/>
      <c r="C43" s="23"/>
      <c r="D43" s="24"/>
      <c r="E43" s="16">
        <v>30.8</v>
      </c>
      <c r="F43" s="16">
        <f>([2]Hoja1!$I$25)</f>
        <v>1</v>
      </c>
      <c r="G43" s="16">
        <f t="shared" si="0"/>
        <v>30.8</v>
      </c>
      <c r="H43" s="17">
        <f>E43*0.1</f>
        <v>3.08</v>
      </c>
      <c r="I43" s="17">
        <v>34</v>
      </c>
      <c r="J43" s="17">
        <f>([2]Hoja1!$I$25)</f>
        <v>1</v>
      </c>
      <c r="K43" s="17">
        <f t="shared" si="1"/>
        <v>34</v>
      </c>
    </row>
    <row r="44" spans="1:11" x14ac:dyDescent="0.25">
      <c r="A44" s="16" t="s">
        <v>37</v>
      </c>
      <c r="B44" s="16">
        <v>640</v>
      </c>
      <c r="C44" s="18" t="s">
        <v>11</v>
      </c>
      <c r="D44" s="19" t="s">
        <v>11</v>
      </c>
      <c r="E44" s="16">
        <f>B44/4</f>
        <v>160</v>
      </c>
      <c r="F44" s="16">
        <f>([2]Hoja1!$I$22)</f>
        <v>1</v>
      </c>
      <c r="G44" s="16">
        <f>E44*F44</f>
        <v>160</v>
      </c>
      <c r="H44" s="17">
        <f>E44*0.1</f>
        <v>16</v>
      </c>
      <c r="I44" s="17">
        <f>E44+H44</f>
        <v>176</v>
      </c>
      <c r="J44" s="17">
        <f>([2]Hoja1!$I$22)</f>
        <v>1</v>
      </c>
      <c r="K44" s="17">
        <f t="shared" si="1"/>
        <v>176</v>
      </c>
    </row>
    <row r="45" spans="1:11" x14ac:dyDescent="0.25">
      <c r="A45" s="16" t="s">
        <v>38</v>
      </c>
      <c r="B45" s="16">
        <v>180</v>
      </c>
      <c r="C45" s="18"/>
      <c r="D45" s="19"/>
      <c r="E45" s="16">
        <f>B45/24</f>
        <v>7.5</v>
      </c>
      <c r="F45" s="16"/>
      <c r="G45" s="16"/>
      <c r="H45" s="17">
        <f t="shared" ref="H45" si="5">E45*0.1</f>
        <v>0.75</v>
      </c>
      <c r="I45" s="17">
        <v>9</v>
      </c>
      <c r="J45" s="17">
        <f>([2]Hoja1!$I$32)</f>
        <v>6</v>
      </c>
      <c r="K45" s="17">
        <f>I45*J45</f>
        <v>54</v>
      </c>
    </row>
    <row r="46" spans="1:11" x14ac:dyDescent="0.25">
      <c r="A46" s="16" t="s">
        <v>39</v>
      </c>
      <c r="B46" s="16"/>
      <c r="C46" s="18"/>
      <c r="D46" s="19"/>
      <c r="E46" s="16"/>
      <c r="F46" s="16"/>
      <c r="G46" s="16"/>
      <c r="H46" s="17"/>
      <c r="I46" s="17">
        <v>55</v>
      </c>
      <c r="J46" s="17" t="e">
        <f>([2]Hoja1!$I$34)</f>
        <v>#REF!</v>
      </c>
      <c r="K46" s="17" t="e">
        <f>I46*J46</f>
        <v>#REF!</v>
      </c>
    </row>
    <row r="47" spans="1:11" ht="15.75" thickBot="1" x14ac:dyDescent="0.3">
      <c r="A47" s="16" t="s">
        <v>40</v>
      </c>
      <c r="B47" s="16">
        <v>250</v>
      </c>
      <c r="C47" s="23">
        <f>B47*0.12</f>
        <v>30</v>
      </c>
      <c r="D47" s="24">
        <f>B47+C47</f>
        <v>280</v>
      </c>
      <c r="E47" s="16">
        <f>D47/24</f>
        <v>11.666666666666666</v>
      </c>
      <c r="F47" s="16" t="e">
        <f>([2]Hoja1!$I$31)</f>
        <v>#REF!</v>
      </c>
      <c r="G47" s="16" t="e">
        <f>E47*F47</f>
        <v>#REF!</v>
      </c>
      <c r="H47" s="17">
        <f>E47*0.1</f>
        <v>1.1666666666666667</v>
      </c>
      <c r="I47" s="17">
        <v>13</v>
      </c>
      <c r="J47" s="17" t="e">
        <f>([2]Hoja1!$I$31)</f>
        <v>#REF!</v>
      </c>
      <c r="K47" s="17" t="e">
        <f t="shared" si="1"/>
        <v>#REF!</v>
      </c>
    </row>
    <row r="48" spans="1:11" ht="16.5" thickTop="1" thickBot="1" x14ac:dyDescent="0.3">
      <c r="A48" s="25" t="s">
        <v>0</v>
      </c>
      <c r="B48" s="25" t="s">
        <v>1</v>
      </c>
      <c r="C48" s="26" t="s">
        <v>2</v>
      </c>
      <c r="D48" s="26" t="s">
        <v>3</v>
      </c>
      <c r="E48" s="26" t="s">
        <v>4</v>
      </c>
      <c r="F48" s="26" t="s">
        <v>5</v>
      </c>
      <c r="G48" s="27" t="s">
        <v>6</v>
      </c>
      <c r="H48" s="28">
        <v>0.3</v>
      </c>
      <c r="I48" s="29" t="s">
        <v>41</v>
      </c>
      <c r="J48" s="29" t="s">
        <v>5</v>
      </c>
      <c r="K48" s="29" t="s">
        <v>6</v>
      </c>
    </row>
    <row r="49" spans="1:11" ht="15.75" thickTop="1" x14ac:dyDescent="0.25">
      <c r="A49" s="16" t="s">
        <v>42</v>
      </c>
      <c r="B49" s="16">
        <v>303.57</v>
      </c>
      <c r="C49" s="23">
        <f>B49*0.12</f>
        <v>36.428399999999996</v>
      </c>
      <c r="D49" s="24">
        <f>B49+C49</f>
        <v>339.9984</v>
      </c>
      <c r="E49" s="16">
        <f>D49/12</f>
        <v>28.333200000000001</v>
      </c>
      <c r="F49" s="16" t="e">
        <f>([2]Hoja1!$I$29)</f>
        <v>#REF!</v>
      </c>
      <c r="G49" s="16" t="e">
        <f t="shared" ref="G49:G62" si="6">E49*F49</f>
        <v>#REF!</v>
      </c>
      <c r="H49" s="17">
        <f>E49*0.1</f>
        <v>2.8333200000000005</v>
      </c>
      <c r="I49" s="17">
        <v>32</v>
      </c>
      <c r="J49" s="17" t="e">
        <f>([2]Hoja1!$I$29)</f>
        <v>#REF!</v>
      </c>
      <c r="K49" s="17" t="e">
        <f t="shared" ref="K49:K61" si="7">I49*J49</f>
        <v>#REF!</v>
      </c>
    </row>
    <row r="50" spans="1:11" x14ac:dyDescent="0.25">
      <c r="A50" s="16" t="s">
        <v>43</v>
      </c>
      <c r="B50" s="16">
        <v>93.75</v>
      </c>
      <c r="C50" s="23">
        <f>B50*0.12</f>
        <v>11.25</v>
      </c>
      <c r="D50" s="24">
        <f>B50+C50</f>
        <v>105</v>
      </c>
      <c r="E50" s="16">
        <f>D50/6</f>
        <v>17.5</v>
      </c>
      <c r="F50" s="16">
        <f>([2]Hoja1!$I$42)</f>
        <v>3</v>
      </c>
      <c r="G50" s="16">
        <f t="shared" si="6"/>
        <v>52.5</v>
      </c>
      <c r="H50" s="17">
        <f>E50*0.1</f>
        <v>1.75</v>
      </c>
      <c r="I50" s="17">
        <v>20</v>
      </c>
      <c r="J50" s="17" t="e">
        <f>([2]Hoja1!$I$43)</f>
        <v>#REF!</v>
      </c>
      <c r="K50" s="17" t="e">
        <f t="shared" si="7"/>
        <v>#REF!</v>
      </c>
    </row>
    <row r="51" spans="1:11" x14ac:dyDescent="0.25">
      <c r="A51" s="16" t="s">
        <v>44</v>
      </c>
      <c r="B51" s="16">
        <v>220</v>
      </c>
      <c r="C51" s="18" t="s">
        <v>11</v>
      </c>
      <c r="D51" s="19" t="s">
        <v>11</v>
      </c>
      <c r="E51" s="16">
        <f>B51/8</f>
        <v>27.5</v>
      </c>
      <c r="F51" s="16" t="e">
        <f>([2]Hoja1!$E$34)</f>
        <v>#REF!</v>
      </c>
      <c r="G51" s="16" t="e">
        <f t="shared" si="6"/>
        <v>#REF!</v>
      </c>
      <c r="H51" s="17">
        <f>E51*0.1</f>
        <v>2.75</v>
      </c>
      <c r="I51" s="17">
        <v>30</v>
      </c>
      <c r="J51" s="17" t="e">
        <f>([2]Hoja1!$E$34)</f>
        <v>#REF!</v>
      </c>
      <c r="K51" s="17" t="e">
        <f t="shared" si="7"/>
        <v>#REF!</v>
      </c>
    </row>
    <row r="52" spans="1:11" x14ac:dyDescent="0.25">
      <c r="A52" s="16" t="s">
        <v>45</v>
      </c>
      <c r="B52" s="16">
        <v>134</v>
      </c>
      <c r="C52" s="18">
        <f>B52*0.12</f>
        <v>16.079999999999998</v>
      </c>
      <c r="D52" s="19">
        <f>B52+C52</f>
        <v>150.07999999999998</v>
      </c>
      <c r="E52" s="16">
        <f>D52</f>
        <v>150.07999999999998</v>
      </c>
      <c r="F52" s="16" t="e">
        <f>([2]Hoja1!$I$43)</f>
        <v>#REF!</v>
      </c>
      <c r="G52" s="16" t="e">
        <f>E52*F52</f>
        <v>#REF!</v>
      </c>
      <c r="H52" s="17">
        <f>E52*0.1</f>
        <v>15.007999999999999</v>
      </c>
      <c r="I52" s="17">
        <v>165</v>
      </c>
      <c r="J52" s="17" t="e">
        <f>([2]Hoja1!$I$43)</f>
        <v>#REF!</v>
      </c>
      <c r="K52" s="17" t="e">
        <f t="shared" si="7"/>
        <v>#REF!</v>
      </c>
    </row>
    <row r="53" spans="1:11" x14ac:dyDescent="0.25">
      <c r="A53" s="16" t="s">
        <v>46</v>
      </c>
      <c r="B53" s="16">
        <v>115</v>
      </c>
      <c r="C53" s="18">
        <f>B53*0.12</f>
        <v>13.799999999999999</v>
      </c>
      <c r="D53" s="19">
        <f>B53+C53</f>
        <v>128.80000000000001</v>
      </c>
      <c r="E53" s="16">
        <f>D53</f>
        <v>128.80000000000001</v>
      </c>
      <c r="F53" s="16" t="e">
        <f>([2]Hoja1!$E$44)</f>
        <v>#REF!</v>
      </c>
      <c r="G53" s="16" t="e">
        <f>E53*F53</f>
        <v>#REF!</v>
      </c>
      <c r="H53" s="17">
        <f>E53*0.1</f>
        <v>12.880000000000003</v>
      </c>
      <c r="I53" s="17">
        <v>142</v>
      </c>
      <c r="J53" s="17" t="e">
        <f>([2]Hoja1!$E$44)</f>
        <v>#REF!</v>
      </c>
      <c r="K53" s="17" t="e">
        <f t="shared" si="7"/>
        <v>#REF!</v>
      </c>
    </row>
    <row r="54" spans="1:11" x14ac:dyDescent="0.25">
      <c r="A54" s="16" t="s">
        <v>47</v>
      </c>
      <c r="B54" s="16"/>
      <c r="C54" s="18"/>
      <c r="D54" s="19"/>
      <c r="E54" s="16">
        <v>10</v>
      </c>
      <c r="F54" s="16" t="e">
        <f>([2]Hoja1!$I$30)</f>
        <v>#REF!</v>
      </c>
      <c r="G54" s="16" t="e">
        <f t="shared" si="6"/>
        <v>#REF!</v>
      </c>
      <c r="H54" s="17"/>
      <c r="I54" s="17">
        <v>15</v>
      </c>
      <c r="J54" s="17" t="e">
        <f>([2]Hoja1!$I$30)</f>
        <v>#REF!</v>
      </c>
      <c r="K54" s="17" t="e">
        <f t="shared" si="7"/>
        <v>#REF!</v>
      </c>
    </row>
    <row r="55" spans="1:11" x14ac:dyDescent="0.25">
      <c r="A55" s="16" t="s">
        <v>48</v>
      </c>
      <c r="B55" s="16">
        <v>225</v>
      </c>
      <c r="C55" s="18" t="s">
        <v>11</v>
      </c>
      <c r="D55" s="19" t="s">
        <v>11</v>
      </c>
      <c r="E55" s="16">
        <f>B55/12</f>
        <v>18.75</v>
      </c>
      <c r="F55" s="16" t="e">
        <f>([2]Hoja1!$I$27)</f>
        <v>#REF!</v>
      </c>
      <c r="G55" s="16" t="e">
        <f>E55*F55</f>
        <v>#REF!</v>
      </c>
      <c r="H55" s="17">
        <f>E55*0.1</f>
        <v>1.875</v>
      </c>
      <c r="I55" s="17">
        <v>21</v>
      </c>
      <c r="J55" s="17" t="e">
        <f>([2]Hoja1!$I$27)</f>
        <v>#REF!</v>
      </c>
      <c r="K55" s="17" t="e">
        <f t="shared" si="7"/>
        <v>#REF!</v>
      </c>
    </row>
    <row r="56" spans="1:11" x14ac:dyDescent="0.25">
      <c r="A56" s="16" t="s">
        <v>49</v>
      </c>
      <c r="B56" s="16">
        <v>156.6</v>
      </c>
      <c r="C56" s="18" t="s">
        <v>11</v>
      </c>
      <c r="D56" s="19" t="s">
        <v>11</v>
      </c>
      <c r="E56" s="16">
        <f>B56/6</f>
        <v>26.099999999999998</v>
      </c>
      <c r="F56" s="16">
        <f>([2]Hoja1!$I$45)</f>
        <v>6</v>
      </c>
      <c r="G56" s="16">
        <f>E56*F56</f>
        <v>156.6</v>
      </c>
      <c r="H56" s="17">
        <f>E56*0.1</f>
        <v>2.61</v>
      </c>
      <c r="I56" s="17">
        <v>29</v>
      </c>
      <c r="J56" s="17">
        <f>([2]Hoja1!$I$45)</f>
        <v>6</v>
      </c>
      <c r="K56" s="17">
        <f t="shared" si="7"/>
        <v>174</v>
      </c>
    </row>
    <row r="57" spans="1:11" x14ac:dyDescent="0.25">
      <c r="A57" s="16" t="s">
        <v>50</v>
      </c>
      <c r="B57" s="16">
        <v>42</v>
      </c>
      <c r="C57" s="18" t="s">
        <v>11</v>
      </c>
      <c r="D57" s="19" t="s">
        <v>11</v>
      </c>
      <c r="E57" s="16">
        <f>B57/2</f>
        <v>21</v>
      </c>
      <c r="F57" s="16" t="e">
        <f>([2]Hoja1!$I$44)</f>
        <v>#REF!</v>
      </c>
      <c r="G57" s="16" t="e">
        <f>E57*F57</f>
        <v>#REF!</v>
      </c>
      <c r="H57" s="17">
        <f>E57*0.1</f>
        <v>2.1</v>
      </c>
      <c r="I57" s="17">
        <v>24</v>
      </c>
      <c r="J57" s="17" t="e">
        <f>([2]Hoja1!$I$44)</f>
        <v>#REF!</v>
      </c>
      <c r="K57" s="17" t="e">
        <f t="shared" si="7"/>
        <v>#REF!</v>
      </c>
    </row>
    <row r="58" spans="1:11" x14ac:dyDescent="0.25">
      <c r="A58" s="16" t="s">
        <v>51</v>
      </c>
      <c r="B58" s="16">
        <v>30</v>
      </c>
      <c r="C58" s="18" t="s">
        <v>11</v>
      </c>
      <c r="D58" s="19" t="s">
        <v>11</v>
      </c>
      <c r="E58" s="16">
        <f>B58</f>
        <v>30</v>
      </c>
      <c r="F58" s="16" t="e">
        <f>([2]Hoja1!$E$45)</f>
        <v>#REF!</v>
      </c>
      <c r="G58" s="16" t="e">
        <f>E58*F58</f>
        <v>#REF!</v>
      </c>
      <c r="H58" s="17">
        <f>E58*0.1</f>
        <v>3</v>
      </c>
      <c r="I58" s="17">
        <f>E58+H58</f>
        <v>33</v>
      </c>
      <c r="J58" s="17" t="e">
        <f>([2]Hoja1!$E$45)</f>
        <v>#REF!</v>
      </c>
      <c r="K58" s="17" t="e">
        <f t="shared" si="7"/>
        <v>#REF!</v>
      </c>
    </row>
    <row r="59" spans="1:11" x14ac:dyDescent="0.25">
      <c r="A59" s="16" t="s">
        <v>52</v>
      </c>
      <c r="B59" s="16">
        <v>180</v>
      </c>
      <c r="C59" s="18" t="s">
        <v>11</v>
      </c>
      <c r="D59" s="19" t="s">
        <v>11</v>
      </c>
      <c r="E59" s="16">
        <f>B59/2</f>
        <v>90</v>
      </c>
      <c r="F59" s="16" t="e">
        <f>([2]Hoja1!$E$46)</f>
        <v>#REF!</v>
      </c>
      <c r="G59" s="16" t="e">
        <f>E59*F59</f>
        <v>#REF!</v>
      </c>
      <c r="H59" s="17">
        <f>E59*0.1</f>
        <v>9</v>
      </c>
      <c r="I59" s="17">
        <f>E59+H59</f>
        <v>99</v>
      </c>
      <c r="J59" s="17" t="e">
        <f>([2]Hoja1!$E$46)</f>
        <v>#REF!</v>
      </c>
      <c r="K59" s="17" t="e">
        <f t="shared" si="7"/>
        <v>#REF!</v>
      </c>
    </row>
    <row r="60" spans="1:11" x14ac:dyDescent="0.25">
      <c r="A60" s="16" t="s">
        <v>53</v>
      </c>
      <c r="B60" s="16"/>
      <c r="C60" s="18" t="s">
        <v>11</v>
      </c>
      <c r="D60" s="19" t="s">
        <v>11</v>
      </c>
      <c r="E60" s="16"/>
      <c r="F60" s="16" t="e">
        <f>([2]Hoja1!$E$47)</f>
        <v>#REF!</v>
      </c>
      <c r="G60" s="16"/>
      <c r="H60" s="17"/>
      <c r="I60" s="17">
        <v>420</v>
      </c>
      <c r="J60" s="17" t="e">
        <f>([2]Hoja1!$E$47)</f>
        <v>#REF!</v>
      </c>
      <c r="K60" s="17" t="e">
        <f t="shared" si="7"/>
        <v>#REF!</v>
      </c>
    </row>
    <row r="61" spans="1:11" x14ac:dyDescent="0.25">
      <c r="A61" s="16" t="s">
        <v>54</v>
      </c>
      <c r="B61" s="16">
        <v>600</v>
      </c>
      <c r="C61" s="18" t="s">
        <v>11</v>
      </c>
      <c r="D61" s="19" t="s">
        <v>11</v>
      </c>
      <c r="E61" s="16">
        <f>B61/30</f>
        <v>20</v>
      </c>
      <c r="F61" s="16" t="e">
        <f>([2]Hoja1!$I$46)</f>
        <v>#REF!</v>
      </c>
      <c r="G61" s="16" t="e">
        <f>E61*F61</f>
        <v>#REF!</v>
      </c>
      <c r="H61" s="17"/>
      <c r="I61" s="17">
        <v>30</v>
      </c>
      <c r="J61" s="17" t="e">
        <f>([2]Hoja1!$I$46)</f>
        <v>#REF!</v>
      </c>
      <c r="K61" s="17" t="e">
        <f t="shared" si="7"/>
        <v>#REF!</v>
      </c>
    </row>
    <row r="62" spans="1:11" x14ac:dyDescent="0.25">
      <c r="A62" s="16" t="s">
        <v>55</v>
      </c>
      <c r="B62" s="16">
        <v>160</v>
      </c>
      <c r="C62" s="23">
        <f>B62*0.12</f>
        <v>19.2</v>
      </c>
      <c r="D62" s="24">
        <f>B62+C62</f>
        <v>179.2</v>
      </c>
      <c r="E62" s="16">
        <f>D62/100</f>
        <v>1.7919999999999998</v>
      </c>
      <c r="F62" s="16" t="e">
        <f>([2]Hoja1!$I$36)</f>
        <v>#REF!</v>
      </c>
      <c r="G62" s="16" t="e">
        <f t="shared" si="6"/>
        <v>#REF!</v>
      </c>
      <c r="H62" s="17">
        <f>E62*0.1</f>
        <v>0.1792</v>
      </c>
      <c r="I62" s="17">
        <v>2</v>
      </c>
      <c r="J62" s="17" t="e">
        <f>([2]Hoja1!$I$36)</f>
        <v>#REF!</v>
      </c>
      <c r="K62" s="17" t="e">
        <f>I62*J62</f>
        <v>#REF!</v>
      </c>
    </row>
    <row r="63" spans="1:11" x14ac:dyDescent="0.25">
      <c r="A63" s="16" t="s">
        <v>56</v>
      </c>
      <c r="B63" s="16">
        <v>52.68</v>
      </c>
      <c r="C63" s="23">
        <f>B63*0.12</f>
        <v>6.3216000000000001</v>
      </c>
      <c r="D63" s="24">
        <f>B63+C63</f>
        <v>59.001599999999996</v>
      </c>
      <c r="E63" s="16">
        <f>D63</f>
        <v>59.001599999999996</v>
      </c>
      <c r="F63" s="16" t="e">
        <f>([2]Hoja1!$E$73)</f>
        <v>#REF!</v>
      </c>
      <c r="G63" s="16"/>
      <c r="H63" s="17">
        <f>E63*0.1</f>
        <v>5.9001599999999996</v>
      </c>
      <c r="I63" s="17">
        <v>65</v>
      </c>
      <c r="J63" s="17" t="e">
        <f>([2]Hoja1!$E$73)</f>
        <v>#REF!</v>
      </c>
      <c r="K63" s="17" t="e">
        <f>I63*J63</f>
        <v>#REF!</v>
      </c>
    </row>
    <row r="64" spans="1:11" x14ac:dyDescent="0.25">
      <c r="A64" s="16" t="s">
        <v>57</v>
      </c>
      <c r="B64" s="16">
        <v>450</v>
      </c>
      <c r="C64" s="18" t="s">
        <v>11</v>
      </c>
      <c r="D64" s="19" t="s">
        <v>11</v>
      </c>
      <c r="E64" s="16">
        <f>B64/12</f>
        <v>37.5</v>
      </c>
      <c r="F64" s="16"/>
      <c r="G64" s="16"/>
      <c r="H64" s="17">
        <f>E64*0.1</f>
        <v>3.75</v>
      </c>
      <c r="I64" s="17">
        <v>41</v>
      </c>
      <c r="J64" s="17" t="e">
        <f>([2]Hoja1!$E$48)</f>
        <v>#REF!</v>
      </c>
      <c r="K64" s="17" t="e">
        <f>I64*J64</f>
        <v>#REF!</v>
      </c>
    </row>
    <row r="65" spans="1:11" x14ac:dyDescent="0.25">
      <c r="A65" s="16" t="s">
        <v>58</v>
      </c>
      <c r="B65" s="16"/>
      <c r="C65" s="23"/>
      <c r="D65" s="24"/>
      <c r="E65" s="16"/>
      <c r="F65" s="16"/>
      <c r="G65" s="16"/>
      <c r="H65" s="17"/>
      <c r="I65" s="17">
        <v>41</v>
      </c>
      <c r="J65" s="17" t="e">
        <f>([2]Hoja1!$E$37)</f>
        <v>#REF!</v>
      </c>
      <c r="K65" s="17" t="e">
        <f t="shared" ref="K65:K70" si="8">I65*J65</f>
        <v>#REF!</v>
      </c>
    </row>
    <row r="66" spans="1:11" x14ac:dyDescent="0.25">
      <c r="A66" s="16" t="s">
        <v>59</v>
      </c>
      <c r="B66" s="16"/>
      <c r="C66" s="23"/>
      <c r="D66" s="24"/>
      <c r="E66" s="16"/>
      <c r="F66" s="16"/>
      <c r="G66" s="16"/>
      <c r="H66" s="17"/>
      <c r="I66" s="17">
        <v>40</v>
      </c>
      <c r="J66" s="17" t="e">
        <f>([2]Hoja1!$I$16)</f>
        <v>#REF!</v>
      </c>
      <c r="K66" s="17" t="e">
        <f t="shared" si="8"/>
        <v>#REF!</v>
      </c>
    </row>
    <row r="67" spans="1:11" x14ac:dyDescent="0.25">
      <c r="A67" s="16" t="s">
        <v>60</v>
      </c>
      <c r="B67" s="16"/>
      <c r="C67" s="23"/>
      <c r="D67" s="24"/>
      <c r="E67" s="16"/>
      <c r="F67" s="16"/>
      <c r="G67" s="16"/>
      <c r="H67" s="17"/>
      <c r="I67" s="17">
        <v>50</v>
      </c>
      <c r="J67" s="17">
        <f>([2]Hoja1!$I$26)</f>
        <v>1</v>
      </c>
      <c r="K67" s="17">
        <f t="shared" si="8"/>
        <v>50</v>
      </c>
    </row>
    <row r="68" spans="1:11" x14ac:dyDescent="0.25">
      <c r="A68" s="16" t="s">
        <v>61</v>
      </c>
      <c r="B68" s="16"/>
      <c r="C68" s="23"/>
      <c r="D68" s="24"/>
      <c r="E68" s="16"/>
      <c r="F68" s="16"/>
      <c r="G68" s="16"/>
      <c r="H68" s="17"/>
      <c r="I68" s="17">
        <v>210</v>
      </c>
      <c r="J68" s="17">
        <f>([2]Hoja1!$I$48)</f>
        <v>1</v>
      </c>
      <c r="K68" s="17">
        <f t="shared" si="8"/>
        <v>210</v>
      </c>
    </row>
    <row r="69" spans="1:11" x14ac:dyDescent="0.25">
      <c r="A69" s="16" t="s">
        <v>62</v>
      </c>
      <c r="B69" s="16"/>
      <c r="C69" s="23"/>
      <c r="D69" s="24"/>
      <c r="E69" s="16"/>
      <c r="F69" s="16"/>
      <c r="G69" s="16"/>
      <c r="H69" s="17"/>
      <c r="I69" s="17">
        <v>21</v>
      </c>
      <c r="J69" s="17">
        <f>([2]Hoja1!$I$28)</f>
        <v>2</v>
      </c>
      <c r="K69" s="17">
        <f t="shared" si="8"/>
        <v>42</v>
      </c>
    </row>
    <row r="70" spans="1:11" x14ac:dyDescent="0.25">
      <c r="A70" s="16" t="s">
        <v>63</v>
      </c>
      <c r="B70" s="16"/>
      <c r="C70" s="23"/>
      <c r="D70" s="24"/>
      <c r="E70" s="16"/>
      <c r="F70" s="16"/>
      <c r="G70" s="16"/>
      <c r="H70" s="17"/>
      <c r="I70" s="17">
        <v>20</v>
      </c>
      <c r="J70" s="17">
        <f>([2]Hoja1!$I$47)</f>
        <v>2</v>
      </c>
      <c r="K70" s="17">
        <f t="shared" si="8"/>
        <v>40</v>
      </c>
    </row>
    <row r="71" spans="1:11" x14ac:dyDescent="0.25">
      <c r="A71" s="30" t="s">
        <v>64</v>
      </c>
      <c r="B71" s="16"/>
      <c r="C71" s="16"/>
      <c r="D71" s="16"/>
      <c r="E71" s="16"/>
      <c r="F71" s="16"/>
      <c r="G71" s="16"/>
      <c r="H71" s="17"/>
      <c r="I71" s="17"/>
      <c r="J71" s="17"/>
      <c r="K71" s="17"/>
    </row>
    <row r="72" spans="1:11" x14ac:dyDescent="0.25">
      <c r="A72" s="16" t="s">
        <v>65</v>
      </c>
      <c r="B72" s="16">
        <v>80</v>
      </c>
      <c r="C72" s="31" t="s">
        <v>11</v>
      </c>
      <c r="D72" s="31" t="s">
        <v>11</v>
      </c>
      <c r="E72" s="16">
        <f>B72/10</f>
        <v>8</v>
      </c>
      <c r="F72" s="16">
        <f>([2]Hoja1!$E$21)</f>
        <v>5</v>
      </c>
      <c r="G72" s="16">
        <f t="shared" ref="G72:G80" si="9">E72*F72</f>
        <v>40</v>
      </c>
      <c r="H72" s="16"/>
      <c r="I72" s="16">
        <v>14</v>
      </c>
      <c r="J72" s="16">
        <f>([2]Hoja1!$E$21)</f>
        <v>5</v>
      </c>
      <c r="K72" s="16">
        <f t="shared" ref="K72:K80" si="10">I72*J72</f>
        <v>70</v>
      </c>
    </row>
    <row r="73" spans="1:11" x14ac:dyDescent="0.25">
      <c r="A73" s="16" t="s">
        <v>66</v>
      </c>
      <c r="B73" s="16">
        <v>300</v>
      </c>
      <c r="C73" s="31" t="s">
        <v>11</v>
      </c>
      <c r="D73" s="31" t="s">
        <v>11</v>
      </c>
      <c r="E73" s="16">
        <f>B73/20</f>
        <v>15</v>
      </c>
      <c r="F73" s="16">
        <f>([2]Hoja1!$E$13)</f>
        <v>18.7</v>
      </c>
      <c r="G73" s="16">
        <f t="shared" si="9"/>
        <v>280.5</v>
      </c>
      <c r="H73" s="16"/>
      <c r="I73" s="16">
        <v>25</v>
      </c>
      <c r="J73" s="16">
        <f>([2]Hoja1!$E$13)</f>
        <v>18.7</v>
      </c>
      <c r="K73" s="16">
        <f t="shared" si="10"/>
        <v>467.5</v>
      </c>
    </row>
    <row r="74" spans="1:11" x14ac:dyDescent="0.25">
      <c r="A74" s="16" t="s">
        <v>67</v>
      </c>
      <c r="B74" s="16">
        <v>250</v>
      </c>
      <c r="C74" s="31" t="s">
        <v>11</v>
      </c>
      <c r="D74" s="31" t="s">
        <v>11</v>
      </c>
      <c r="E74" s="16">
        <f>B74/25</f>
        <v>10</v>
      </c>
      <c r="F74" s="16">
        <f>([2]Hoja1!$E$12)</f>
        <v>7</v>
      </c>
      <c r="G74" s="16">
        <f t="shared" si="9"/>
        <v>70</v>
      </c>
      <c r="H74" s="16"/>
      <c r="I74" s="16">
        <v>20</v>
      </c>
      <c r="J74" s="16">
        <f>([2]Hoja1!$E$12)</f>
        <v>7</v>
      </c>
      <c r="K74" s="16">
        <f t="shared" si="10"/>
        <v>140</v>
      </c>
    </row>
    <row r="75" spans="1:11" x14ac:dyDescent="0.25">
      <c r="A75" s="16" t="s">
        <v>68</v>
      </c>
      <c r="B75" s="16">
        <v>75</v>
      </c>
      <c r="C75" s="31" t="s">
        <v>11</v>
      </c>
      <c r="D75" s="31" t="s">
        <v>11</v>
      </c>
      <c r="E75" s="16">
        <f>B75/5</f>
        <v>15</v>
      </c>
      <c r="F75" s="16">
        <f>([2]Hoja1!$E$18)</f>
        <v>6</v>
      </c>
      <c r="G75" s="16">
        <f t="shared" si="9"/>
        <v>90</v>
      </c>
      <c r="H75" s="16"/>
      <c r="I75" s="16">
        <v>18</v>
      </c>
      <c r="J75" s="16">
        <f>([2]Hoja1!$E$18)</f>
        <v>6</v>
      </c>
      <c r="K75" s="16">
        <f t="shared" si="10"/>
        <v>108</v>
      </c>
    </row>
    <row r="76" spans="1:11" x14ac:dyDescent="0.25">
      <c r="A76" s="16" t="s">
        <v>69</v>
      </c>
      <c r="B76" s="16">
        <v>200</v>
      </c>
      <c r="C76" s="31" t="s">
        <v>11</v>
      </c>
      <c r="D76" s="31" t="s">
        <v>11</v>
      </c>
      <c r="E76" s="16">
        <f>B76/35</f>
        <v>5.7142857142857144</v>
      </c>
      <c r="F76" s="16">
        <f>([2]Hoja1!$E$15)</f>
        <v>2</v>
      </c>
      <c r="G76" s="16">
        <f t="shared" si="9"/>
        <v>11.428571428571429</v>
      </c>
      <c r="H76" s="16"/>
      <c r="I76" s="16">
        <v>12</v>
      </c>
      <c r="J76" s="16">
        <f>([2]Hoja1!$E$15)</f>
        <v>2</v>
      </c>
      <c r="K76" s="16">
        <f t="shared" si="10"/>
        <v>24</v>
      </c>
    </row>
    <row r="77" spans="1:11" x14ac:dyDescent="0.25">
      <c r="A77" s="16" t="s">
        <v>70</v>
      </c>
      <c r="B77" s="16">
        <v>200</v>
      </c>
      <c r="C77" s="31" t="s">
        <v>11</v>
      </c>
      <c r="D77" s="31" t="s">
        <v>11</v>
      </c>
      <c r="E77" s="16">
        <f>B77/25</f>
        <v>8</v>
      </c>
      <c r="F77" s="16">
        <f>([2]Hoja1!$E$22)</f>
        <v>5.5</v>
      </c>
      <c r="G77" s="16">
        <f t="shared" si="9"/>
        <v>44</v>
      </c>
      <c r="H77" s="16"/>
      <c r="I77" s="16">
        <v>25</v>
      </c>
      <c r="J77" s="16">
        <f>([2]Hoja1!$E$22)</f>
        <v>5.5</v>
      </c>
      <c r="K77" s="16">
        <f t="shared" si="10"/>
        <v>137.5</v>
      </c>
    </row>
    <row r="78" spans="1:11" x14ac:dyDescent="0.25">
      <c r="A78" s="16" t="s">
        <v>71</v>
      </c>
      <c r="B78" s="16">
        <v>168</v>
      </c>
      <c r="C78" s="31" t="s">
        <v>11</v>
      </c>
      <c r="D78" s="31" t="s">
        <v>11</v>
      </c>
      <c r="E78" s="16">
        <f>B78/12</f>
        <v>14</v>
      </c>
      <c r="F78" s="16">
        <f>([2]Hoja1!$E$23)</f>
        <v>3.5</v>
      </c>
      <c r="G78" s="16">
        <f t="shared" si="9"/>
        <v>49</v>
      </c>
      <c r="H78" s="16"/>
      <c r="I78" s="16">
        <v>25</v>
      </c>
      <c r="J78" s="16">
        <f>([2]Hoja1!$E$23)</f>
        <v>3.5</v>
      </c>
      <c r="K78" s="16">
        <f t="shared" si="10"/>
        <v>87.5</v>
      </c>
    </row>
    <row r="79" spans="1:11" x14ac:dyDescent="0.25">
      <c r="A79" s="16" t="s">
        <v>72</v>
      </c>
      <c r="B79" s="16"/>
      <c r="C79" s="31"/>
      <c r="D79" s="31"/>
      <c r="E79" s="16">
        <v>1.5</v>
      </c>
      <c r="F79" s="16" t="e">
        <f>([2]Hoja1!$E$20)</f>
        <v>#REF!</v>
      </c>
      <c r="G79" s="16" t="e">
        <f>E79*F79</f>
        <v>#REF!</v>
      </c>
      <c r="H79" s="16"/>
      <c r="I79" s="16">
        <v>3</v>
      </c>
      <c r="J79" s="16" t="e">
        <f>([2]Hoja1!$E$20)</f>
        <v>#REF!</v>
      </c>
      <c r="K79" s="16" t="e">
        <f t="shared" si="10"/>
        <v>#REF!</v>
      </c>
    </row>
    <row r="80" spans="1:11" x14ac:dyDescent="0.25">
      <c r="A80" s="16" t="s">
        <v>73</v>
      </c>
      <c r="B80" s="16">
        <v>28</v>
      </c>
      <c r="C80" s="31" t="s">
        <v>11</v>
      </c>
      <c r="D80" s="31" t="s">
        <v>11</v>
      </c>
      <c r="E80" s="16">
        <f>B80</f>
        <v>28</v>
      </c>
      <c r="F80" s="16" t="e">
        <f>([2]Hoja1!$E$14)</f>
        <v>#REF!</v>
      </c>
      <c r="G80" s="16" t="e">
        <f t="shared" si="9"/>
        <v>#REF!</v>
      </c>
      <c r="H80" s="16"/>
      <c r="I80" s="16">
        <v>35</v>
      </c>
      <c r="J80" s="16" t="e">
        <f>([2]Hoja1!$E$14)</f>
        <v>#REF!</v>
      </c>
      <c r="K80" s="16" t="e">
        <f t="shared" si="10"/>
        <v>#REF!</v>
      </c>
    </row>
    <row r="81" spans="1:11" x14ac:dyDescent="0.25">
      <c r="A81" s="32" t="s">
        <v>74</v>
      </c>
    </row>
    <row r="82" spans="1:11" x14ac:dyDescent="0.25">
      <c r="A82" s="16" t="s">
        <v>75</v>
      </c>
      <c r="B82" s="16">
        <v>40</v>
      </c>
      <c r="C82" s="31" t="s">
        <v>11</v>
      </c>
      <c r="D82" s="31" t="s">
        <v>11</v>
      </c>
      <c r="E82" s="16">
        <f>B82</f>
        <v>40</v>
      </c>
      <c r="F82" s="16">
        <f>([2]Hoja1!$A$11)</f>
        <v>1</v>
      </c>
      <c r="G82" s="16">
        <f t="shared" ref="G82:G107" si="11">E82*F82</f>
        <v>40</v>
      </c>
      <c r="H82" s="16"/>
      <c r="I82" s="16">
        <v>40</v>
      </c>
      <c r="J82" s="16">
        <f>([2]Hoja1!$A$11)</f>
        <v>1</v>
      </c>
      <c r="K82" s="16">
        <f t="shared" ref="K82:K107" si="12">I82*J82</f>
        <v>40</v>
      </c>
    </row>
    <row r="83" spans="1:11" x14ac:dyDescent="0.25">
      <c r="A83" s="33" t="s">
        <v>76</v>
      </c>
      <c r="B83" s="33">
        <v>150</v>
      </c>
      <c r="C83" s="31" t="s">
        <v>11</v>
      </c>
      <c r="D83" s="31" t="s">
        <v>11</v>
      </c>
      <c r="E83" s="16">
        <f>B83</f>
        <v>150</v>
      </c>
      <c r="F83" s="16">
        <f>([2]Hoja1!$A$13)</f>
        <v>1.5</v>
      </c>
      <c r="G83" s="16">
        <f t="shared" si="11"/>
        <v>225</v>
      </c>
      <c r="H83" s="16"/>
      <c r="I83" s="16">
        <v>180</v>
      </c>
      <c r="J83" s="16">
        <f>([2]Hoja1!$A$13)</f>
        <v>1.5</v>
      </c>
      <c r="K83" s="16">
        <f t="shared" si="12"/>
        <v>270</v>
      </c>
    </row>
    <row r="84" spans="1:11" x14ac:dyDescent="0.25">
      <c r="A84" s="16" t="s">
        <v>77</v>
      </c>
      <c r="B84" s="16">
        <v>60</v>
      </c>
      <c r="C84" s="31" t="s">
        <v>11</v>
      </c>
      <c r="D84" s="31" t="s">
        <v>11</v>
      </c>
      <c r="E84" s="16">
        <f>B84/5</f>
        <v>12</v>
      </c>
      <c r="F84" s="16">
        <f>([2]Hoja1!$A$14)</f>
        <v>4</v>
      </c>
      <c r="G84" s="16">
        <f t="shared" si="11"/>
        <v>48</v>
      </c>
      <c r="H84" s="16"/>
      <c r="I84" s="16">
        <v>25</v>
      </c>
      <c r="J84" s="16">
        <f>([2]Hoja1!$A$14)</f>
        <v>4</v>
      </c>
      <c r="K84" s="16">
        <f t="shared" si="12"/>
        <v>100</v>
      </c>
    </row>
    <row r="85" spans="1:11" x14ac:dyDescent="0.25">
      <c r="A85" s="16" t="s">
        <v>78</v>
      </c>
      <c r="B85" s="16">
        <v>250</v>
      </c>
      <c r="C85" s="31" t="s">
        <v>11</v>
      </c>
      <c r="D85" s="31" t="s">
        <v>11</v>
      </c>
      <c r="E85" s="16">
        <f>B85/60</f>
        <v>4.166666666666667</v>
      </c>
      <c r="F85" s="16">
        <f>([2]Hoja1!$A$16)</f>
        <v>10</v>
      </c>
      <c r="G85" s="16">
        <f t="shared" si="11"/>
        <v>41.666666666666671</v>
      </c>
      <c r="H85" s="16"/>
      <c r="I85" s="16">
        <v>8</v>
      </c>
      <c r="J85" s="16">
        <f>([2]Hoja1!$A$16)</f>
        <v>10</v>
      </c>
      <c r="K85" s="16">
        <f t="shared" si="12"/>
        <v>80</v>
      </c>
    </row>
    <row r="86" spans="1:11" x14ac:dyDescent="0.25">
      <c r="A86" s="33" t="s">
        <v>79</v>
      </c>
      <c r="B86" s="16">
        <v>20</v>
      </c>
      <c r="C86" s="16"/>
      <c r="D86" s="16"/>
      <c r="E86" s="16">
        <f>B86/7</f>
        <v>2.8571428571428572</v>
      </c>
      <c r="F86" s="16">
        <f>([2]Hoja1!$A$18)</f>
        <v>5</v>
      </c>
      <c r="G86" s="16">
        <f t="shared" si="11"/>
        <v>14.285714285714286</v>
      </c>
      <c r="H86" s="16"/>
      <c r="I86" s="16">
        <v>15</v>
      </c>
      <c r="J86" s="16">
        <f>([2]Hoja1!$A$18)</f>
        <v>5</v>
      </c>
      <c r="K86" s="16">
        <f t="shared" si="12"/>
        <v>75</v>
      </c>
    </row>
    <row r="87" spans="1:11" x14ac:dyDescent="0.25">
      <c r="A87" s="16" t="s">
        <v>80</v>
      </c>
      <c r="B87" s="16">
        <v>150</v>
      </c>
      <c r="C87" s="31" t="s">
        <v>11</v>
      </c>
      <c r="D87" s="31" t="s">
        <v>11</v>
      </c>
      <c r="E87" s="16">
        <f>B87/30</f>
        <v>5</v>
      </c>
      <c r="F87" s="16">
        <f>([2]Hoja1!$A$22)</f>
        <v>6</v>
      </c>
      <c r="G87" s="16">
        <f t="shared" si="11"/>
        <v>30</v>
      </c>
      <c r="H87" s="16"/>
      <c r="I87" s="16">
        <v>12</v>
      </c>
      <c r="J87" s="16">
        <f>([2]Hoja1!$A$22)</f>
        <v>6</v>
      </c>
      <c r="K87" s="16">
        <f t="shared" si="12"/>
        <v>72</v>
      </c>
    </row>
    <row r="88" spans="1:11" x14ac:dyDescent="0.25">
      <c r="A88" s="16" t="s">
        <v>81</v>
      </c>
      <c r="B88" s="16">
        <v>1000</v>
      </c>
      <c r="C88" s="31" t="s">
        <v>11</v>
      </c>
      <c r="D88" s="31" t="s">
        <v>11</v>
      </c>
      <c r="E88" s="16">
        <f>B88/50</f>
        <v>20</v>
      </c>
      <c r="F88" s="16">
        <f>([2]Hoja1!$A$20)</f>
        <v>7.5</v>
      </c>
      <c r="G88" s="16">
        <f t="shared" si="11"/>
        <v>150</v>
      </c>
      <c r="H88" s="16"/>
      <c r="I88" s="16">
        <v>30</v>
      </c>
      <c r="J88" s="16">
        <f>([2]Hoja1!$A$20)</f>
        <v>7.5</v>
      </c>
      <c r="K88" s="16">
        <f t="shared" si="12"/>
        <v>225</v>
      </c>
    </row>
    <row r="89" spans="1:11" x14ac:dyDescent="0.25">
      <c r="A89" s="16" t="s">
        <v>82</v>
      </c>
      <c r="B89" s="16">
        <v>120</v>
      </c>
      <c r="C89" s="31" t="s">
        <v>11</v>
      </c>
      <c r="D89" s="31" t="s">
        <v>11</v>
      </c>
      <c r="E89" s="16">
        <f>B89/12</f>
        <v>10</v>
      </c>
      <c r="F89" s="16">
        <f>([2]Hoja1!$A$19)</f>
        <v>5.5</v>
      </c>
      <c r="G89" s="16">
        <f t="shared" si="11"/>
        <v>55</v>
      </c>
      <c r="H89" s="16"/>
      <c r="I89" s="16">
        <v>20</v>
      </c>
      <c r="J89" s="16">
        <f>([2]Hoja1!$A$19)</f>
        <v>5.5</v>
      </c>
      <c r="K89" s="16">
        <f t="shared" si="12"/>
        <v>110</v>
      </c>
    </row>
    <row r="90" spans="1:11" x14ac:dyDescent="0.25">
      <c r="A90" s="16" t="s">
        <v>83</v>
      </c>
      <c r="B90" s="16">
        <v>15</v>
      </c>
      <c r="C90" s="31" t="s">
        <v>11</v>
      </c>
      <c r="D90" s="31" t="s">
        <v>11</v>
      </c>
      <c r="E90" s="16">
        <f>B90</f>
        <v>15</v>
      </c>
      <c r="F90" s="16">
        <f>([2]Hoja1!$A$21)</f>
        <v>4</v>
      </c>
      <c r="G90" s="16">
        <f t="shared" si="11"/>
        <v>60</v>
      </c>
      <c r="H90" s="16"/>
      <c r="I90" s="16">
        <v>30</v>
      </c>
      <c r="J90" s="16">
        <f>([2]Hoja1!$A$21)</f>
        <v>4</v>
      </c>
      <c r="K90" s="16">
        <f t="shared" si="12"/>
        <v>120</v>
      </c>
    </row>
    <row r="91" spans="1:11" x14ac:dyDescent="0.25">
      <c r="A91" s="16" t="s">
        <v>84</v>
      </c>
      <c r="B91" s="16">
        <v>250</v>
      </c>
      <c r="C91" s="31" t="s">
        <v>11</v>
      </c>
      <c r="D91" s="31" t="s">
        <v>11</v>
      </c>
      <c r="E91" s="16">
        <f>B91/20</f>
        <v>12.5</v>
      </c>
      <c r="F91" s="16">
        <f>([2]Hoja1!$A$23)</f>
        <v>5</v>
      </c>
      <c r="G91" s="16">
        <f t="shared" si="11"/>
        <v>62.5</v>
      </c>
      <c r="H91" s="16"/>
      <c r="I91" s="16">
        <v>15</v>
      </c>
      <c r="J91" s="16">
        <f>([2]Hoja1!$A$23)</f>
        <v>5</v>
      </c>
      <c r="K91" s="16">
        <f t="shared" si="12"/>
        <v>75</v>
      </c>
    </row>
    <row r="92" spans="1:11" x14ac:dyDescent="0.25">
      <c r="A92" s="16" t="s">
        <v>85</v>
      </c>
      <c r="B92" s="16">
        <v>150</v>
      </c>
      <c r="C92" s="31" t="s">
        <v>11</v>
      </c>
      <c r="D92" s="31" t="s">
        <v>11</v>
      </c>
      <c r="E92" s="16">
        <f>B92/25</f>
        <v>6</v>
      </c>
      <c r="F92" s="16">
        <f>([2]Hoja1!$A$31)</f>
        <v>2</v>
      </c>
      <c r="G92" s="16">
        <f t="shared" si="11"/>
        <v>12</v>
      </c>
      <c r="H92" s="16"/>
      <c r="I92" s="16">
        <v>10</v>
      </c>
      <c r="J92" s="16">
        <f>([2]Hoja1!$A$31)</f>
        <v>2</v>
      </c>
      <c r="K92" s="16">
        <f t="shared" si="12"/>
        <v>20</v>
      </c>
    </row>
    <row r="93" spans="1:11" x14ac:dyDescent="0.25">
      <c r="A93" s="16" t="s">
        <v>86</v>
      </c>
      <c r="B93" s="16">
        <v>200</v>
      </c>
      <c r="C93" s="31" t="s">
        <v>11</v>
      </c>
      <c r="D93" s="31" t="s">
        <v>11</v>
      </c>
      <c r="E93" s="16">
        <f>B93/15</f>
        <v>13.333333333333334</v>
      </c>
      <c r="F93" s="16">
        <f>([2]Hoja1!$A$32)</f>
        <v>7</v>
      </c>
      <c r="G93" s="16">
        <f t="shared" si="11"/>
        <v>93.333333333333343</v>
      </c>
      <c r="H93" s="16"/>
      <c r="I93" s="16">
        <v>25</v>
      </c>
      <c r="J93" s="16">
        <f>([2]Hoja1!$A$32)</f>
        <v>7</v>
      </c>
      <c r="K93" s="16">
        <f t="shared" si="12"/>
        <v>175</v>
      </c>
    </row>
    <row r="94" spans="1:11" x14ac:dyDescent="0.25">
      <c r="A94" s="16" t="s">
        <v>87</v>
      </c>
      <c r="B94" s="16">
        <v>250</v>
      </c>
      <c r="C94" s="31" t="s">
        <v>11</v>
      </c>
      <c r="D94" s="31" t="s">
        <v>11</v>
      </c>
      <c r="E94" s="16">
        <f>B94/25</f>
        <v>10</v>
      </c>
      <c r="F94" s="16">
        <f>([2]Hoja1!$A$39)</f>
        <v>8</v>
      </c>
      <c r="G94" s="16">
        <f t="shared" si="11"/>
        <v>80</v>
      </c>
      <c r="H94" s="16"/>
      <c r="I94" s="16">
        <v>18</v>
      </c>
      <c r="J94" s="16">
        <f>([2]Hoja1!$A$39)</f>
        <v>8</v>
      </c>
      <c r="K94" s="16">
        <f t="shared" si="12"/>
        <v>144</v>
      </c>
    </row>
    <row r="95" spans="1:11" x14ac:dyDescent="0.25">
      <c r="A95" s="16" t="s">
        <v>88</v>
      </c>
      <c r="B95" s="16">
        <v>200</v>
      </c>
      <c r="C95" s="31" t="s">
        <v>11</v>
      </c>
      <c r="D95" s="31" t="s">
        <v>11</v>
      </c>
      <c r="E95" s="16">
        <f>B95/25</f>
        <v>8</v>
      </c>
      <c r="F95" s="16">
        <f>([2]Hoja1!$A$41)</f>
        <v>5</v>
      </c>
      <c r="G95" s="16">
        <f t="shared" si="11"/>
        <v>40</v>
      </c>
      <c r="H95" s="16"/>
      <c r="I95" s="16">
        <v>18</v>
      </c>
      <c r="J95" s="16">
        <f>([2]Hoja1!$A$41)</f>
        <v>5</v>
      </c>
      <c r="K95" s="16">
        <f t="shared" si="12"/>
        <v>90</v>
      </c>
    </row>
    <row r="96" spans="1:11" x14ac:dyDescent="0.25">
      <c r="A96" s="16" t="s">
        <v>89</v>
      </c>
      <c r="B96" s="16">
        <v>500</v>
      </c>
      <c r="C96" s="31" t="s">
        <v>11</v>
      </c>
      <c r="D96" s="31" t="s">
        <v>11</v>
      </c>
      <c r="E96" s="16">
        <f>B96/50</f>
        <v>10</v>
      </c>
      <c r="F96" s="16">
        <f>([2]Hoja1!$A$17)</f>
        <v>9.5</v>
      </c>
      <c r="G96" s="16">
        <f t="shared" si="11"/>
        <v>95</v>
      </c>
      <c r="H96" s="16"/>
      <c r="I96" s="16">
        <v>30</v>
      </c>
      <c r="J96" s="16">
        <f>([2]Hoja1!$A$17)</f>
        <v>9.5</v>
      </c>
      <c r="K96" s="16">
        <f t="shared" si="12"/>
        <v>285</v>
      </c>
    </row>
    <row r="97" spans="1:11" x14ac:dyDescent="0.25">
      <c r="A97" s="16" t="s">
        <v>90</v>
      </c>
      <c r="B97" s="16">
        <v>400</v>
      </c>
      <c r="C97" s="31" t="s">
        <v>11</v>
      </c>
      <c r="D97" s="31" t="s">
        <v>11</v>
      </c>
      <c r="E97" s="16">
        <f>B97/10</f>
        <v>40</v>
      </c>
      <c r="F97" s="16">
        <f>([2]Hoja1!$A$29)</f>
        <v>10</v>
      </c>
      <c r="G97" s="16">
        <f t="shared" si="11"/>
        <v>400</v>
      </c>
      <c r="H97" s="16"/>
      <c r="I97" s="16">
        <v>60</v>
      </c>
      <c r="J97" s="16">
        <f>([2]Hoja1!$A$29)</f>
        <v>10</v>
      </c>
      <c r="K97" s="16">
        <f t="shared" si="12"/>
        <v>600</v>
      </c>
    </row>
    <row r="98" spans="1:11" x14ac:dyDescent="0.25">
      <c r="A98" s="16" t="s">
        <v>91</v>
      </c>
      <c r="B98" s="16">
        <v>500</v>
      </c>
      <c r="C98" s="31" t="s">
        <v>11</v>
      </c>
      <c r="D98" s="31" t="s">
        <v>11</v>
      </c>
      <c r="E98" s="16">
        <f>B98/45</f>
        <v>11.111111111111111</v>
      </c>
      <c r="F98" s="16">
        <f>([2]Hoja1!$A$30)</f>
        <v>40</v>
      </c>
      <c r="G98" s="16">
        <f t="shared" si="11"/>
        <v>444.44444444444446</v>
      </c>
      <c r="H98" s="16"/>
      <c r="I98" s="16">
        <v>20</v>
      </c>
      <c r="J98" s="16">
        <f>([2]Hoja1!$A$30)</f>
        <v>40</v>
      </c>
      <c r="K98" s="16">
        <f t="shared" si="12"/>
        <v>800</v>
      </c>
    </row>
    <row r="99" spans="1:11" x14ac:dyDescent="0.25">
      <c r="A99" s="16" t="s">
        <v>92</v>
      </c>
      <c r="B99" s="16"/>
      <c r="C99" s="31" t="s">
        <v>11</v>
      </c>
      <c r="D99" s="31" t="s">
        <v>11</v>
      </c>
      <c r="E99" s="16"/>
      <c r="F99" s="16">
        <f>([2]Hoja1!$A$28)</f>
        <v>6</v>
      </c>
      <c r="G99" s="16">
        <f t="shared" si="11"/>
        <v>0</v>
      </c>
      <c r="H99" s="16"/>
      <c r="I99" s="16">
        <v>25</v>
      </c>
      <c r="J99" s="16">
        <f>([2]Hoja1!$A$28)</f>
        <v>6</v>
      </c>
      <c r="K99" s="16">
        <f t="shared" si="12"/>
        <v>150</v>
      </c>
    </row>
    <row r="100" spans="1:11" x14ac:dyDescent="0.25">
      <c r="A100" s="16" t="s">
        <v>93</v>
      </c>
      <c r="B100" s="16">
        <v>350</v>
      </c>
      <c r="C100" s="31" t="s">
        <v>11</v>
      </c>
      <c r="D100" s="31" t="s">
        <v>11</v>
      </c>
      <c r="E100" s="16">
        <f>B100/25</f>
        <v>14</v>
      </c>
      <c r="F100" s="16">
        <f>([2]Hoja1!$A$43)</f>
        <v>10</v>
      </c>
      <c r="G100" s="16">
        <f t="shared" si="11"/>
        <v>140</v>
      </c>
      <c r="H100" s="16"/>
      <c r="I100" s="16">
        <v>18</v>
      </c>
      <c r="J100" s="16">
        <f>([2]Hoja1!$A$43)</f>
        <v>10</v>
      </c>
      <c r="K100" s="16">
        <f t="shared" si="12"/>
        <v>180</v>
      </c>
    </row>
    <row r="101" spans="1:11" x14ac:dyDescent="0.25">
      <c r="A101" s="16" t="s">
        <v>94</v>
      </c>
      <c r="B101" s="16"/>
      <c r="C101" s="31" t="s">
        <v>11</v>
      </c>
      <c r="D101" s="31" t="s">
        <v>11</v>
      </c>
      <c r="E101" s="16"/>
      <c r="F101" s="16">
        <f>([2]Hoja1!$A$40)</f>
        <v>80</v>
      </c>
      <c r="G101" s="16">
        <f t="shared" si="11"/>
        <v>0</v>
      </c>
      <c r="H101" s="16"/>
      <c r="I101" s="16">
        <v>4</v>
      </c>
      <c r="J101" s="16">
        <f>([2]Hoja1!$A$40)</f>
        <v>80</v>
      </c>
      <c r="K101" s="16">
        <f t="shared" si="12"/>
        <v>320</v>
      </c>
    </row>
    <row r="102" spans="1:11" x14ac:dyDescent="0.25">
      <c r="A102" s="16" t="s">
        <v>95</v>
      </c>
      <c r="B102" s="16">
        <v>220</v>
      </c>
      <c r="C102" s="16"/>
      <c r="D102" s="16"/>
      <c r="E102" s="16">
        <f>B102/60</f>
        <v>3.6666666666666665</v>
      </c>
      <c r="F102" s="16">
        <f>([2]Hoja1!$A$33)</f>
        <v>100</v>
      </c>
      <c r="G102" s="16">
        <f t="shared" si="11"/>
        <v>366.66666666666663</v>
      </c>
      <c r="H102" s="16"/>
      <c r="I102" s="16">
        <v>5</v>
      </c>
      <c r="J102" s="16">
        <f>([2]Hoja1!$A$33)</f>
        <v>100</v>
      </c>
      <c r="K102" s="16">
        <f t="shared" si="12"/>
        <v>500</v>
      </c>
    </row>
    <row r="103" spans="1:11" x14ac:dyDescent="0.25">
      <c r="A103" s="16" t="s">
        <v>96</v>
      </c>
      <c r="B103" s="16"/>
      <c r="C103" s="31" t="s">
        <v>11</v>
      </c>
      <c r="D103" s="31" t="s">
        <v>11</v>
      </c>
      <c r="E103" s="16">
        <v>12</v>
      </c>
      <c r="F103" s="16">
        <f>([2]Hoja1!$A$42)</f>
        <v>9.5</v>
      </c>
      <c r="G103" s="16">
        <f t="shared" si="11"/>
        <v>114</v>
      </c>
      <c r="H103" s="16"/>
      <c r="I103" s="16">
        <v>18</v>
      </c>
      <c r="J103" s="16">
        <f>([2]Hoja1!$A$42)</f>
        <v>9.5</v>
      </c>
      <c r="K103" s="16">
        <f t="shared" si="12"/>
        <v>171</v>
      </c>
    </row>
    <row r="104" spans="1:11" x14ac:dyDescent="0.25">
      <c r="A104" s="16" t="s">
        <v>97</v>
      </c>
      <c r="B104" s="16"/>
      <c r="C104" s="31"/>
      <c r="D104" s="31"/>
      <c r="E104" s="16"/>
      <c r="F104" s="16" t="e">
        <f>([2]Hoja1!$A$44)</f>
        <v>#REF!</v>
      </c>
      <c r="G104" s="16"/>
      <c r="H104" s="16"/>
      <c r="I104" s="16">
        <v>20</v>
      </c>
      <c r="J104" s="16" t="e">
        <f>([2]Hoja1!$A$44)</f>
        <v>#REF!</v>
      </c>
      <c r="K104" s="16" t="e">
        <f t="shared" si="12"/>
        <v>#REF!</v>
      </c>
    </row>
    <row r="105" spans="1:11" x14ac:dyDescent="0.25">
      <c r="A105" s="16" t="s">
        <v>98</v>
      </c>
      <c r="B105" s="16"/>
      <c r="C105" s="31"/>
      <c r="D105" s="31"/>
      <c r="E105" s="16"/>
      <c r="F105" s="16" t="e">
        <f>([2]Hoja1!$A$37)</f>
        <v>#REF!</v>
      </c>
      <c r="G105" s="16"/>
      <c r="H105" s="16"/>
      <c r="I105" s="16">
        <v>12</v>
      </c>
      <c r="J105" s="16" t="e">
        <f>([2]Hoja1!$A$37)</f>
        <v>#REF!</v>
      </c>
      <c r="K105" s="16" t="e">
        <f t="shared" si="12"/>
        <v>#REF!</v>
      </c>
    </row>
    <row r="106" spans="1:11" x14ac:dyDescent="0.25">
      <c r="A106" s="16" t="s">
        <v>99</v>
      </c>
      <c r="B106" s="16"/>
      <c r="C106" s="31"/>
      <c r="D106" s="31"/>
      <c r="E106" s="16"/>
      <c r="F106" s="16"/>
      <c r="G106" s="16"/>
      <c r="H106" s="16"/>
      <c r="I106" s="16">
        <v>15</v>
      </c>
      <c r="J106" s="16">
        <f>([2]Hoja1!$A$36)</f>
        <v>5</v>
      </c>
      <c r="K106" s="16">
        <f t="shared" si="12"/>
        <v>75</v>
      </c>
    </row>
    <row r="107" spans="1:11" ht="15.75" thickBot="1" x14ac:dyDescent="0.3">
      <c r="A107" s="16" t="s">
        <v>100</v>
      </c>
      <c r="B107" s="16">
        <v>38</v>
      </c>
      <c r="C107" s="16">
        <f>B107*0.125</f>
        <v>4.75</v>
      </c>
      <c r="D107" s="16">
        <f>B107+C107</f>
        <v>42.75</v>
      </c>
      <c r="E107" s="16">
        <f>D107</f>
        <v>42.75</v>
      </c>
      <c r="F107" s="16" t="e">
        <f>([2]Hoja1!$I$41)</f>
        <v>#REF!</v>
      </c>
      <c r="G107" s="16" t="e">
        <f t="shared" si="11"/>
        <v>#REF!</v>
      </c>
      <c r="H107" s="16">
        <f>E107*0.3</f>
        <v>12.824999999999999</v>
      </c>
      <c r="I107" s="16">
        <v>55</v>
      </c>
      <c r="J107" s="16" t="e">
        <f>([2]Hoja1!$I$41)</f>
        <v>#REF!</v>
      </c>
      <c r="K107" s="16" t="e">
        <f t="shared" si="12"/>
        <v>#REF!</v>
      </c>
    </row>
    <row r="108" spans="1:11" ht="16.5" thickTop="1" thickBot="1" x14ac:dyDescent="0.3">
      <c r="A108" s="25" t="s">
        <v>0</v>
      </c>
      <c r="B108" s="25" t="s">
        <v>1</v>
      </c>
      <c r="C108" s="26" t="s">
        <v>2</v>
      </c>
      <c r="D108" s="26" t="s">
        <v>3</v>
      </c>
      <c r="E108" s="26" t="s">
        <v>4</v>
      </c>
      <c r="F108" s="26" t="s">
        <v>5</v>
      </c>
      <c r="G108" s="27" t="s">
        <v>6</v>
      </c>
      <c r="H108" s="28">
        <v>0.3</v>
      </c>
      <c r="I108" s="26" t="s">
        <v>41</v>
      </c>
      <c r="J108" s="26" t="s">
        <v>5</v>
      </c>
      <c r="K108" s="27" t="s">
        <v>6</v>
      </c>
    </row>
    <row r="109" spans="1:11" ht="15.75" thickTop="1" x14ac:dyDescent="0.25">
      <c r="A109" s="16" t="s">
        <v>101</v>
      </c>
      <c r="B109" s="16">
        <v>150</v>
      </c>
      <c r="C109" s="16" t="s">
        <v>11</v>
      </c>
      <c r="D109" s="16" t="s">
        <v>11</v>
      </c>
      <c r="E109" s="16">
        <f>B109/150</f>
        <v>1</v>
      </c>
      <c r="F109" s="16">
        <f>([2]Hoja1!$E$40)</f>
        <v>12</v>
      </c>
      <c r="G109" s="16">
        <f>E109*F109</f>
        <v>12</v>
      </c>
      <c r="H109" s="16"/>
      <c r="I109" s="16">
        <v>4</v>
      </c>
      <c r="J109" s="16">
        <f>([2]Hoja1!$E$40)</f>
        <v>12</v>
      </c>
      <c r="K109" s="16">
        <f>I109*J109</f>
        <v>48</v>
      </c>
    </row>
    <row r="110" spans="1:11" x14ac:dyDescent="0.25">
      <c r="A110" s="16" t="s">
        <v>105</v>
      </c>
      <c r="B110" s="16"/>
      <c r="C110" s="16"/>
      <c r="D110" s="16"/>
      <c r="E110" s="16"/>
      <c r="F110" s="16"/>
      <c r="G110" s="16"/>
      <c r="H110" s="16"/>
      <c r="I110" s="16">
        <v>15</v>
      </c>
      <c r="J110" s="16">
        <f>([2]Hoja1!$A$26)</f>
        <v>2</v>
      </c>
      <c r="K110" s="16">
        <f t="shared" ref="K110:K111" si="13">I110*J110</f>
        <v>30</v>
      </c>
    </row>
    <row r="111" spans="1:11" x14ac:dyDescent="0.25">
      <c r="A111" s="16" t="s">
        <v>106</v>
      </c>
      <c r="B111" s="16"/>
      <c r="C111" s="16"/>
      <c r="D111" s="16"/>
      <c r="E111" s="16"/>
      <c r="F111" s="16"/>
      <c r="G111" s="16"/>
      <c r="H111" s="16"/>
      <c r="I111" s="16">
        <v>40</v>
      </c>
      <c r="J111" s="16">
        <f>([2]Hoja1!$A$45)</f>
        <v>2.5</v>
      </c>
      <c r="K111" s="16">
        <f t="shared" si="13"/>
        <v>100</v>
      </c>
    </row>
    <row r="112" spans="1:11" x14ac:dyDescent="0.25">
      <c r="E112" s="43" t="s">
        <v>102</v>
      </c>
      <c r="F112" s="43"/>
      <c r="G112" s="37" t="e">
        <f>SUM(G17:G109)</f>
        <v>#REF!</v>
      </c>
      <c r="I112" s="44" t="s">
        <v>103</v>
      </c>
      <c r="J112" s="45"/>
      <c r="K112" s="37" t="e">
        <f>SUM(K17:K109)</f>
        <v>#REF!</v>
      </c>
    </row>
    <row r="115" spans="6:8" x14ac:dyDescent="0.25">
      <c r="F115" s="42" t="s">
        <v>104</v>
      </c>
      <c r="G115" s="42"/>
      <c r="H115" s="35"/>
    </row>
    <row r="116" spans="6:8" x14ac:dyDescent="0.25">
      <c r="F116" s="40" t="s">
        <v>102</v>
      </c>
      <c r="G116" s="41"/>
      <c r="H116" s="34" t="e">
        <f>G112</f>
        <v>#REF!</v>
      </c>
    </row>
    <row r="117" spans="6:8" x14ac:dyDescent="0.25">
      <c r="F117" s="40" t="s">
        <v>103</v>
      </c>
      <c r="G117" s="41"/>
      <c r="H117" s="34" t="e">
        <f>K112</f>
        <v>#REF!</v>
      </c>
    </row>
    <row r="118" spans="6:8" x14ac:dyDescent="0.25">
      <c r="H118" s="36" t="e">
        <f>H117-H116</f>
        <v>#REF!</v>
      </c>
    </row>
  </sheetData>
  <mergeCells count="5">
    <mergeCell ref="E112:F112"/>
    <mergeCell ref="I112:J112"/>
    <mergeCell ref="F115:G115"/>
    <mergeCell ref="F116:G116"/>
    <mergeCell ref="F117:G1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116"/>
  <sheetViews>
    <sheetView workbookViewId="0">
      <selection activeCell="N13" sqref="N13"/>
    </sheetView>
  </sheetViews>
  <sheetFormatPr baseColWidth="10" defaultRowHeight="15" x14ac:dyDescent="0.25"/>
  <cols>
    <col min="1" max="1" width="23.5703125" customWidth="1"/>
    <col min="2" max="2" width="0.140625" hidden="1" customWidth="1"/>
    <col min="3" max="3" width="9" hidden="1" customWidth="1"/>
    <col min="4" max="4" width="11.42578125" hidden="1" customWidth="1"/>
    <col min="5" max="6" width="13.5703125" hidden="1" customWidth="1"/>
    <col min="7" max="7" width="17.140625" hidden="1" customWidth="1"/>
    <col min="8" max="8" width="13.7109375" hidden="1" customWidth="1"/>
    <col min="9" max="9" width="15.7109375" customWidth="1"/>
    <col min="10" max="10" width="13.5703125" customWidth="1"/>
    <col min="11" max="11" width="21.140625" customWidth="1"/>
  </cols>
  <sheetData>
    <row r="12" spans="1:11" x14ac:dyDescent="0.25">
      <c r="J12" s="46" t="s">
        <v>107</v>
      </c>
      <c r="K12" s="46"/>
    </row>
    <row r="15" spans="1:11" x14ac:dyDescent="0.25">
      <c r="A15" s="1" t="s">
        <v>0</v>
      </c>
      <c r="B15" s="1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3" t="s">
        <v>6</v>
      </c>
      <c r="H15" s="4">
        <v>0.3</v>
      </c>
      <c r="I15" s="2" t="s">
        <v>7</v>
      </c>
      <c r="J15" s="2" t="s">
        <v>5</v>
      </c>
      <c r="K15" s="3" t="s">
        <v>6</v>
      </c>
    </row>
    <row r="16" spans="1:11" x14ac:dyDescent="0.25">
      <c r="A16" s="5" t="s">
        <v>8</v>
      </c>
      <c r="B16" s="6"/>
      <c r="C16" s="7"/>
      <c r="D16" s="8"/>
      <c r="E16" s="9"/>
      <c r="F16" s="9"/>
      <c r="G16" s="10"/>
      <c r="H16" s="11"/>
      <c r="I16" s="12"/>
      <c r="J16" s="12"/>
      <c r="K16" s="12"/>
    </row>
    <row r="17" spans="1:11" x14ac:dyDescent="0.25">
      <c r="A17" s="13" t="s">
        <v>9</v>
      </c>
      <c r="B17" s="13">
        <v>696.43</v>
      </c>
      <c r="C17" s="14">
        <f>B17*0.12</f>
        <v>83.571599999999989</v>
      </c>
      <c r="D17" s="15">
        <f>B17+C17</f>
        <v>780.00159999999994</v>
      </c>
      <c r="E17" s="16">
        <f>D17/24</f>
        <v>32.500066666666662</v>
      </c>
      <c r="F17" s="16">
        <f>([3]Hoja1!$E$28)</f>
        <v>15</v>
      </c>
      <c r="G17" s="16">
        <f t="shared" ref="G17:G43" si="0">E17*F17</f>
        <v>487.50099999999992</v>
      </c>
      <c r="H17" s="17">
        <f>E17*0.1</f>
        <v>3.2500066666666663</v>
      </c>
      <c r="I17" s="12">
        <v>36</v>
      </c>
      <c r="J17" s="17">
        <f>([3]Hoja1!$E$28)</f>
        <v>15</v>
      </c>
      <c r="K17" s="17">
        <f t="shared" ref="K17:K47" si="1">I17*J17</f>
        <v>540</v>
      </c>
    </row>
    <row r="18" spans="1:11" x14ac:dyDescent="0.25">
      <c r="A18" s="6" t="s">
        <v>10</v>
      </c>
      <c r="B18" s="6">
        <v>60</v>
      </c>
      <c r="C18" s="18" t="s">
        <v>11</v>
      </c>
      <c r="D18" s="19" t="s">
        <v>11</v>
      </c>
      <c r="E18" s="6">
        <f>B18</f>
        <v>60</v>
      </c>
      <c r="F18" s="16">
        <f>([3]Hoja1!$A$68)</f>
        <v>0</v>
      </c>
      <c r="G18" s="10">
        <f t="shared" si="0"/>
        <v>0</v>
      </c>
      <c r="H18" s="20"/>
      <c r="I18" s="12">
        <v>80</v>
      </c>
      <c r="J18" s="17">
        <f>([3]Hoja1!$A$68)</f>
        <v>0</v>
      </c>
      <c r="K18" s="12">
        <f t="shared" si="1"/>
        <v>0</v>
      </c>
    </row>
    <row r="19" spans="1:11" x14ac:dyDescent="0.25">
      <c r="A19" s="6" t="s">
        <v>12</v>
      </c>
      <c r="B19" s="6">
        <v>60</v>
      </c>
      <c r="C19" s="18" t="s">
        <v>11</v>
      </c>
      <c r="D19" s="19" t="s">
        <v>11</v>
      </c>
      <c r="E19" s="6">
        <f>B19</f>
        <v>60</v>
      </c>
      <c r="F19" s="16">
        <f>([3]Hoja1!$A$67)</f>
        <v>0</v>
      </c>
      <c r="G19" s="10">
        <f t="shared" si="0"/>
        <v>0</v>
      </c>
      <c r="H19" s="20"/>
      <c r="I19" s="12">
        <v>80</v>
      </c>
      <c r="J19" s="17">
        <f>([3]Hoja1!$A$67)</f>
        <v>0</v>
      </c>
      <c r="K19" s="12">
        <f t="shared" si="1"/>
        <v>0</v>
      </c>
    </row>
    <row r="20" spans="1:11" x14ac:dyDescent="0.25">
      <c r="A20" s="6" t="s">
        <v>13</v>
      </c>
      <c r="B20" s="6">
        <v>60</v>
      </c>
      <c r="C20" s="18" t="s">
        <v>11</v>
      </c>
      <c r="D20" s="19" t="s">
        <v>11</v>
      </c>
      <c r="E20" s="6">
        <f>B20</f>
        <v>60</v>
      </c>
      <c r="F20" s="16">
        <f>([3]Hoja1!$A$66)</f>
        <v>5</v>
      </c>
      <c r="G20" s="10">
        <f t="shared" si="0"/>
        <v>300</v>
      </c>
      <c r="H20" s="20"/>
      <c r="I20" s="12">
        <v>80</v>
      </c>
      <c r="J20" s="17">
        <f>([3]Hoja1!$A$66)</f>
        <v>5</v>
      </c>
      <c r="K20" s="12">
        <f t="shared" si="1"/>
        <v>400</v>
      </c>
    </row>
    <row r="21" spans="1:11" x14ac:dyDescent="0.25">
      <c r="A21" s="6" t="s">
        <v>14</v>
      </c>
      <c r="B21" s="6">
        <v>80</v>
      </c>
      <c r="C21" s="18"/>
      <c r="D21" s="19"/>
      <c r="E21" s="6">
        <f>B21</f>
        <v>80</v>
      </c>
      <c r="F21" s="16">
        <f>([3]Hoja1!$I$71)</f>
        <v>0</v>
      </c>
      <c r="G21" s="10">
        <f>E21*F21</f>
        <v>0</v>
      </c>
      <c r="H21" s="20"/>
      <c r="I21" s="12">
        <v>100</v>
      </c>
      <c r="J21" s="17">
        <f>([3]Hoja1!$I$71)</f>
        <v>0</v>
      </c>
      <c r="K21" s="12">
        <f t="shared" si="1"/>
        <v>0</v>
      </c>
    </row>
    <row r="22" spans="1:11" x14ac:dyDescent="0.25">
      <c r="A22" s="6" t="s">
        <v>15</v>
      </c>
      <c r="B22" s="6">
        <v>108</v>
      </c>
      <c r="C22" s="18">
        <f>B22*0.12</f>
        <v>12.959999999999999</v>
      </c>
      <c r="D22" s="19">
        <f>B22+C22</f>
        <v>120.96</v>
      </c>
      <c r="E22" s="6">
        <f>D22</f>
        <v>120.96</v>
      </c>
      <c r="F22" s="16">
        <f>([3]Hoja1!$I$72)</f>
        <v>0</v>
      </c>
      <c r="G22" s="10">
        <f>E22*F22</f>
        <v>0</v>
      </c>
      <c r="H22" s="20">
        <f>E22*0.1</f>
        <v>12.096</v>
      </c>
      <c r="I22" s="12">
        <v>133</v>
      </c>
      <c r="J22" s="17">
        <f>([3]Hoja1!$I$72)</f>
        <v>0</v>
      </c>
      <c r="K22" s="12">
        <f t="shared" si="1"/>
        <v>0</v>
      </c>
    </row>
    <row r="23" spans="1:11" x14ac:dyDescent="0.25">
      <c r="A23" s="6" t="s">
        <v>16</v>
      </c>
      <c r="B23" s="6">
        <v>150</v>
      </c>
      <c r="C23" s="18" t="s">
        <v>11</v>
      </c>
      <c r="D23" s="19" t="s">
        <v>11</v>
      </c>
      <c r="E23" s="6">
        <f>B23</f>
        <v>150</v>
      </c>
      <c r="F23" s="16">
        <f>([3]Hoja1!$A$72)</f>
        <v>0</v>
      </c>
      <c r="G23" s="10">
        <f>E23*F23</f>
        <v>0</v>
      </c>
      <c r="H23" s="20">
        <f t="shared" ref="H23" si="2">E23*0.3</f>
        <v>45</v>
      </c>
      <c r="I23" s="12">
        <v>180</v>
      </c>
      <c r="J23" s="17">
        <f>([3]Hoja1!$A$72)</f>
        <v>0</v>
      </c>
      <c r="K23" s="12">
        <f t="shared" si="1"/>
        <v>0</v>
      </c>
    </row>
    <row r="24" spans="1:11" x14ac:dyDescent="0.25">
      <c r="A24" s="6" t="s">
        <v>17</v>
      </c>
      <c r="B24" s="6">
        <v>33</v>
      </c>
      <c r="C24" s="18" t="s">
        <v>11</v>
      </c>
      <c r="D24" s="19" t="s">
        <v>11</v>
      </c>
      <c r="E24" s="6">
        <f>B24</f>
        <v>33</v>
      </c>
      <c r="F24" s="10">
        <f>([3]Hoja1!$E$68)</f>
        <v>100</v>
      </c>
      <c r="G24" s="10">
        <f t="shared" si="0"/>
        <v>3300</v>
      </c>
      <c r="H24" s="20">
        <f>E24*0.3</f>
        <v>9.9</v>
      </c>
      <c r="I24" s="12">
        <v>46</v>
      </c>
      <c r="J24" s="12">
        <f>([3]Hoja1!$E$68)</f>
        <v>100</v>
      </c>
      <c r="K24" s="12">
        <f t="shared" si="1"/>
        <v>4600</v>
      </c>
    </row>
    <row r="25" spans="1:11" x14ac:dyDescent="0.25">
      <c r="A25" s="6" t="s">
        <v>18</v>
      </c>
      <c r="B25" s="6">
        <v>93.75</v>
      </c>
      <c r="C25" s="18">
        <f>B25*0.12</f>
        <v>11.25</v>
      </c>
      <c r="D25" s="19">
        <f>B25+C25</f>
        <v>105</v>
      </c>
      <c r="E25" s="6">
        <f>D25</f>
        <v>105</v>
      </c>
      <c r="F25" s="16">
        <f>([3]Hoja1!$A$73)</f>
        <v>2</v>
      </c>
      <c r="G25" s="10">
        <f t="shared" si="0"/>
        <v>210</v>
      </c>
      <c r="H25" s="20">
        <f t="shared" ref="H25:H31" si="3">E25*0.1</f>
        <v>10.5</v>
      </c>
      <c r="I25" s="12">
        <v>150</v>
      </c>
      <c r="J25" s="17">
        <f>([3]Hoja1!$A$73)</f>
        <v>2</v>
      </c>
      <c r="K25" s="12">
        <f t="shared" si="1"/>
        <v>300</v>
      </c>
    </row>
    <row r="26" spans="1:11" x14ac:dyDescent="0.25">
      <c r="A26" s="6" t="s">
        <v>19</v>
      </c>
      <c r="B26" s="6">
        <v>58</v>
      </c>
      <c r="C26" s="18" t="s">
        <v>11</v>
      </c>
      <c r="D26" s="19" t="s">
        <v>11</v>
      </c>
      <c r="E26" s="6">
        <f>B26</f>
        <v>58</v>
      </c>
      <c r="F26" s="16">
        <f>([3]Hoja1!$E$74)</f>
        <v>0</v>
      </c>
      <c r="G26" s="10">
        <f t="shared" si="0"/>
        <v>0</v>
      </c>
      <c r="H26" s="20">
        <f t="shared" si="3"/>
        <v>5.8000000000000007</v>
      </c>
      <c r="I26" s="12">
        <v>64</v>
      </c>
      <c r="J26" s="17">
        <f>([3]Hoja1!$E$74)</f>
        <v>0</v>
      </c>
      <c r="K26" s="12">
        <f t="shared" si="1"/>
        <v>0</v>
      </c>
    </row>
    <row r="27" spans="1:11" x14ac:dyDescent="0.25">
      <c r="A27" s="6" t="s">
        <v>20</v>
      </c>
      <c r="B27" s="6">
        <v>81</v>
      </c>
      <c r="C27" s="18" t="s">
        <v>11</v>
      </c>
      <c r="D27" s="19" t="s">
        <v>11</v>
      </c>
      <c r="E27" s="6">
        <f>B27</f>
        <v>81</v>
      </c>
      <c r="F27" s="16">
        <f>([3]Hoja1!$E$70)</f>
        <v>5</v>
      </c>
      <c r="G27" s="10">
        <f t="shared" si="0"/>
        <v>405</v>
      </c>
      <c r="H27" s="20">
        <f t="shared" si="3"/>
        <v>8.1</v>
      </c>
      <c r="I27" s="12">
        <v>90</v>
      </c>
      <c r="J27" s="17">
        <f>([3]Hoja1!$E$70)</f>
        <v>5</v>
      </c>
      <c r="K27" s="12">
        <f t="shared" si="1"/>
        <v>450</v>
      </c>
    </row>
    <row r="28" spans="1:11" x14ac:dyDescent="0.25">
      <c r="A28" s="6" t="s">
        <v>21</v>
      </c>
      <c r="B28" s="6">
        <v>26</v>
      </c>
      <c r="C28" s="18" t="s">
        <v>11</v>
      </c>
      <c r="D28" s="19" t="s">
        <v>11</v>
      </c>
      <c r="E28" s="6">
        <f>B28</f>
        <v>26</v>
      </c>
      <c r="F28" s="16">
        <f>([3]Hoja1!$E$71)</f>
        <v>0</v>
      </c>
      <c r="G28" s="10">
        <f>E28*F28</f>
        <v>0</v>
      </c>
      <c r="H28" s="20">
        <f t="shared" si="3"/>
        <v>2.6</v>
      </c>
      <c r="I28" s="12">
        <v>29</v>
      </c>
      <c r="J28" s="17">
        <f>([3]Hoja1!$E$71)</f>
        <v>0</v>
      </c>
      <c r="K28" s="12">
        <f t="shared" si="1"/>
        <v>0</v>
      </c>
    </row>
    <row r="29" spans="1:11" x14ac:dyDescent="0.25">
      <c r="A29" s="6" t="s">
        <v>22</v>
      </c>
      <c r="B29" s="6">
        <v>133.93</v>
      </c>
      <c r="C29" s="18">
        <f>B29*0.12</f>
        <v>16.0716</v>
      </c>
      <c r="D29" s="19">
        <f>B29+C29</f>
        <v>150.0016</v>
      </c>
      <c r="E29" s="6">
        <f>D29</f>
        <v>150.0016</v>
      </c>
      <c r="F29" s="16">
        <f>([3]Hoja1!$I$73)</f>
        <v>0</v>
      </c>
      <c r="G29" s="10">
        <f>E29*F29</f>
        <v>0</v>
      </c>
      <c r="H29" s="20">
        <f t="shared" si="3"/>
        <v>15.000160000000001</v>
      </c>
      <c r="I29" s="12">
        <v>165</v>
      </c>
      <c r="J29" s="17">
        <f>([3]Hoja1!$I$73)</f>
        <v>0</v>
      </c>
      <c r="K29" s="12">
        <f t="shared" si="1"/>
        <v>0</v>
      </c>
    </row>
    <row r="30" spans="1:11" x14ac:dyDescent="0.25">
      <c r="A30" s="6" t="s">
        <v>23</v>
      </c>
      <c r="B30" s="6">
        <v>105</v>
      </c>
      <c r="C30" s="18" t="s">
        <v>11</v>
      </c>
      <c r="D30" s="19" t="s">
        <v>11</v>
      </c>
      <c r="E30" s="6">
        <f>B30</f>
        <v>105</v>
      </c>
      <c r="F30" s="16">
        <f>([3]Hoja1!$E$72)</f>
        <v>3</v>
      </c>
      <c r="G30" s="10">
        <f t="shared" si="0"/>
        <v>315</v>
      </c>
      <c r="H30" s="20">
        <f t="shared" si="3"/>
        <v>10.5</v>
      </c>
      <c r="I30" s="12">
        <v>116</v>
      </c>
      <c r="J30" s="17">
        <f>([3]Hoja1!$E$72)</f>
        <v>3</v>
      </c>
      <c r="K30" s="12">
        <f t="shared" si="1"/>
        <v>348</v>
      </c>
    </row>
    <row r="31" spans="1:11" x14ac:dyDescent="0.25">
      <c r="A31" s="6" t="s">
        <v>24</v>
      </c>
      <c r="B31" s="6">
        <v>930</v>
      </c>
      <c r="C31" s="18" t="s">
        <v>11</v>
      </c>
      <c r="D31" s="19" t="s">
        <v>11</v>
      </c>
      <c r="E31" s="6">
        <f>B31/12</f>
        <v>77.5</v>
      </c>
      <c r="F31" s="16">
        <f>([3]Hoja1!$I$40)</f>
        <v>0</v>
      </c>
      <c r="G31" s="10">
        <f>E31*F31</f>
        <v>0</v>
      </c>
      <c r="H31" s="20">
        <f t="shared" si="3"/>
        <v>7.75</v>
      </c>
      <c r="I31" s="12">
        <v>100</v>
      </c>
      <c r="J31" s="17">
        <f>([3]Hoja1!$I$40)</f>
        <v>0</v>
      </c>
      <c r="K31" s="12">
        <f t="shared" si="1"/>
        <v>0</v>
      </c>
    </row>
    <row r="32" spans="1:11" x14ac:dyDescent="0.25">
      <c r="A32" s="6" t="s">
        <v>25</v>
      </c>
      <c r="B32" s="6">
        <v>1100</v>
      </c>
      <c r="C32" s="18" t="s">
        <v>11</v>
      </c>
      <c r="D32" s="19" t="s">
        <v>11</v>
      </c>
      <c r="E32" s="6">
        <f>B32/12</f>
        <v>91.666666666666671</v>
      </c>
      <c r="F32" s="10">
        <f>([3]Hoja1!$I$15)</f>
        <v>5</v>
      </c>
      <c r="G32" s="10">
        <f t="shared" si="0"/>
        <v>458.33333333333337</v>
      </c>
      <c r="H32" s="20"/>
      <c r="I32" s="12">
        <v>100</v>
      </c>
      <c r="J32" s="12">
        <f>([3]Hoja1!$I$15)</f>
        <v>5</v>
      </c>
      <c r="K32" s="12">
        <f t="shared" si="1"/>
        <v>500</v>
      </c>
    </row>
    <row r="33" spans="1:11" x14ac:dyDescent="0.25">
      <c r="A33" s="6" t="s">
        <v>26</v>
      </c>
      <c r="B33" s="6">
        <v>290</v>
      </c>
      <c r="C33" s="18" t="s">
        <v>11</v>
      </c>
      <c r="D33" s="19" t="s">
        <v>11</v>
      </c>
      <c r="E33" s="6">
        <f>B33/12</f>
        <v>24.166666666666668</v>
      </c>
      <c r="F33" s="16">
        <f>([3]Hoja1!$E$29)</f>
        <v>0</v>
      </c>
      <c r="G33" s="10">
        <f t="shared" si="0"/>
        <v>0</v>
      </c>
      <c r="H33" s="20">
        <f t="shared" ref="H33:H39" si="4">E33*0.1</f>
        <v>2.416666666666667</v>
      </c>
      <c r="I33" s="12">
        <v>27</v>
      </c>
      <c r="J33" s="17">
        <f>([3]Hoja1!$E$29)</f>
        <v>0</v>
      </c>
      <c r="K33" s="12">
        <f t="shared" si="1"/>
        <v>0</v>
      </c>
    </row>
    <row r="34" spans="1:11" x14ac:dyDescent="0.25">
      <c r="A34" s="16" t="s">
        <v>27</v>
      </c>
      <c r="B34" s="16">
        <v>370</v>
      </c>
      <c r="C34" s="18" t="s">
        <v>11</v>
      </c>
      <c r="D34" s="19" t="s">
        <v>11</v>
      </c>
      <c r="E34" s="16">
        <f>B34/20</f>
        <v>18.5</v>
      </c>
      <c r="F34" s="16">
        <f>([3]Hoja1!$I$13)</f>
        <v>0</v>
      </c>
      <c r="G34" s="16">
        <f t="shared" si="0"/>
        <v>0</v>
      </c>
      <c r="H34" s="21">
        <f t="shared" si="4"/>
        <v>1.85</v>
      </c>
      <c r="I34" s="17">
        <v>21</v>
      </c>
      <c r="J34" s="17">
        <f>([3]Hoja1!$I$13)</f>
        <v>0</v>
      </c>
      <c r="K34" s="17">
        <f t="shared" si="1"/>
        <v>0</v>
      </c>
    </row>
    <row r="35" spans="1:11" x14ac:dyDescent="0.25">
      <c r="A35" s="16" t="s">
        <v>28</v>
      </c>
      <c r="B35" s="16">
        <v>390</v>
      </c>
      <c r="C35" s="18" t="s">
        <v>11</v>
      </c>
      <c r="D35" s="19" t="s">
        <v>11</v>
      </c>
      <c r="E35" s="16">
        <f>B35/10</f>
        <v>39</v>
      </c>
      <c r="F35" s="16">
        <f>([3]Hoja1!$I$14)</f>
        <v>5</v>
      </c>
      <c r="G35" s="16">
        <f>E35*F35</f>
        <v>195</v>
      </c>
      <c r="H35" s="21">
        <f t="shared" si="4"/>
        <v>3.9000000000000004</v>
      </c>
      <c r="I35" s="17">
        <v>43</v>
      </c>
      <c r="J35" s="17">
        <f>([3]Hoja1!$I$14)</f>
        <v>5</v>
      </c>
      <c r="K35" s="17">
        <f t="shared" si="1"/>
        <v>215</v>
      </c>
    </row>
    <row r="36" spans="1:11" x14ac:dyDescent="0.25">
      <c r="A36" s="16" t="s">
        <v>29</v>
      </c>
      <c r="B36" s="16">
        <v>32</v>
      </c>
      <c r="C36" s="22" t="s">
        <v>11</v>
      </c>
      <c r="D36" s="19" t="s">
        <v>11</v>
      </c>
      <c r="E36" s="16">
        <f>B36</f>
        <v>32</v>
      </c>
      <c r="F36" s="16">
        <f>([3]Hoja1!$I$66)</f>
        <v>8</v>
      </c>
      <c r="G36" s="16">
        <f t="shared" si="0"/>
        <v>256</v>
      </c>
      <c r="H36" s="17">
        <f t="shared" si="4"/>
        <v>3.2</v>
      </c>
      <c r="I36" s="17">
        <v>35</v>
      </c>
      <c r="J36" s="17">
        <f>([3]Hoja1!$I$66)</f>
        <v>8</v>
      </c>
      <c r="K36" s="17">
        <f t="shared" si="1"/>
        <v>280</v>
      </c>
    </row>
    <row r="37" spans="1:11" x14ac:dyDescent="0.25">
      <c r="A37" s="16" t="s">
        <v>30</v>
      </c>
      <c r="B37" s="16">
        <v>535.71</v>
      </c>
      <c r="C37" s="23">
        <f>B37*0.12</f>
        <v>64.285200000000003</v>
      </c>
      <c r="D37" s="24">
        <f>B37+C37</f>
        <v>599.99520000000007</v>
      </c>
      <c r="E37" s="16">
        <f>D37/24</f>
        <v>24.999800000000004</v>
      </c>
      <c r="F37" s="16">
        <f>([3]Hoja1!$E$41)</f>
        <v>0</v>
      </c>
      <c r="G37" s="16">
        <f t="shared" si="0"/>
        <v>0</v>
      </c>
      <c r="H37" s="17">
        <f t="shared" si="4"/>
        <v>2.4999800000000008</v>
      </c>
      <c r="I37" s="17">
        <v>28</v>
      </c>
      <c r="J37" s="17">
        <f>([3]Hoja1!$E$41)</f>
        <v>0</v>
      </c>
      <c r="K37" s="17">
        <f t="shared" si="1"/>
        <v>0</v>
      </c>
    </row>
    <row r="38" spans="1:11" x14ac:dyDescent="0.25">
      <c r="A38" s="16" t="s">
        <v>31</v>
      </c>
      <c r="B38" s="16">
        <v>225</v>
      </c>
      <c r="C38" s="18" t="s">
        <v>11</v>
      </c>
      <c r="D38" s="19"/>
      <c r="E38" s="16">
        <f>B38/20</f>
        <v>11.25</v>
      </c>
      <c r="F38" s="16">
        <f>([3]Hoja1!$E$30)</f>
        <v>0</v>
      </c>
      <c r="G38" s="16">
        <f t="shared" si="0"/>
        <v>0</v>
      </c>
      <c r="H38" s="17">
        <f t="shared" si="4"/>
        <v>1.125</v>
      </c>
      <c r="I38" s="17">
        <v>13</v>
      </c>
      <c r="J38" s="17">
        <f>([3]Hoja1!$E$30)</f>
        <v>0</v>
      </c>
      <c r="K38" s="17">
        <f t="shared" si="1"/>
        <v>0</v>
      </c>
    </row>
    <row r="39" spans="1:11" x14ac:dyDescent="0.25">
      <c r="A39" s="16" t="s">
        <v>32</v>
      </c>
      <c r="B39" s="16">
        <v>390</v>
      </c>
      <c r="C39" s="18" t="s">
        <v>11</v>
      </c>
      <c r="D39" s="19" t="s">
        <v>11</v>
      </c>
      <c r="E39" s="16">
        <f>B39/24</f>
        <v>16.25</v>
      </c>
      <c r="F39" s="16"/>
      <c r="G39" s="16"/>
      <c r="H39" s="17">
        <f t="shared" si="4"/>
        <v>1.625</v>
      </c>
      <c r="I39" s="17">
        <v>18</v>
      </c>
      <c r="J39" s="17">
        <f>([3]Hoja1!$E$27)</f>
        <v>0</v>
      </c>
      <c r="K39" s="17">
        <f t="shared" si="1"/>
        <v>0</v>
      </c>
    </row>
    <row r="40" spans="1:11" x14ac:dyDescent="0.25">
      <c r="A40" s="10" t="s">
        <v>33</v>
      </c>
      <c r="B40" s="10">
        <v>420</v>
      </c>
      <c r="C40" s="18" t="s">
        <v>11</v>
      </c>
      <c r="D40" s="19" t="s">
        <v>11</v>
      </c>
      <c r="E40" s="10">
        <f>B40/12</f>
        <v>35</v>
      </c>
      <c r="F40" s="10">
        <f>([3]Hoja1!$E$26)</f>
        <v>0</v>
      </c>
      <c r="G40" s="10">
        <f t="shared" si="0"/>
        <v>0</v>
      </c>
      <c r="H40" s="12"/>
      <c r="I40" s="12">
        <v>35</v>
      </c>
      <c r="J40" s="12">
        <f>([3]Hoja1!$E$26)</f>
        <v>0</v>
      </c>
      <c r="K40" s="12">
        <f t="shared" si="1"/>
        <v>0</v>
      </c>
    </row>
    <row r="41" spans="1:11" x14ac:dyDescent="0.25">
      <c r="A41" s="16" t="s">
        <v>34</v>
      </c>
      <c r="B41" s="16">
        <v>169.64</v>
      </c>
      <c r="C41" s="23">
        <f>B41*0.12</f>
        <v>20.356799999999996</v>
      </c>
      <c r="D41" s="24">
        <f>B41+C41</f>
        <v>189.99679999999998</v>
      </c>
      <c r="E41" s="16">
        <f>D41/12</f>
        <v>15.833066666666666</v>
      </c>
      <c r="F41" s="16">
        <f>([3]Hoja1!$E$43)</f>
        <v>0</v>
      </c>
      <c r="G41" s="16">
        <f t="shared" si="0"/>
        <v>0</v>
      </c>
      <c r="H41" s="17">
        <f>E41*0.1</f>
        <v>1.5833066666666666</v>
      </c>
      <c r="I41" s="17">
        <v>18</v>
      </c>
      <c r="J41" s="17">
        <f>([3]Hoja1!$E$43)</f>
        <v>0</v>
      </c>
      <c r="K41" s="17">
        <f t="shared" si="1"/>
        <v>0</v>
      </c>
    </row>
    <row r="42" spans="1:11" x14ac:dyDescent="0.25">
      <c r="A42" s="16" t="s">
        <v>35</v>
      </c>
      <c r="B42" s="16">
        <v>232.14</v>
      </c>
      <c r="C42" s="23">
        <f>B42*0.12</f>
        <v>27.856799999999996</v>
      </c>
      <c r="D42" s="24">
        <f>B42+C42</f>
        <v>259.99680000000001</v>
      </c>
      <c r="E42" s="16">
        <f>D42/12</f>
        <v>21.666399999999999</v>
      </c>
      <c r="F42" s="16">
        <f>([3]Hoja1!$I$20)</f>
        <v>0</v>
      </c>
      <c r="G42" s="16">
        <f t="shared" si="0"/>
        <v>0</v>
      </c>
      <c r="H42" s="17">
        <f>E42*0.1</f>
        <v>2.1666400000000001</v>
      </c>
      <c r="I42" s="17">
        <v>24</v>
      </c>
      <c r="J42" s="17">
        <f>([3]Hoja1!$I$20)</f>
        <v>0</v>
      </c>
      <c r="K42" s="17">
        <f t="shared" si="1"/>
        <v>0</v>
      </c>
    </row>
    <row r="43" spans="1:11" x14ac:dyDescent="0.25">
      <c r="A43" s="16" t="s">
        <v>36</v>
      </c>
      <c r="B43" s="16"/>
      <c r="C43" s="23"/>
      <c r="D43" s="24"/>
      <c r="E43" s="16">
        <v>30.8</v>
      </c>
      <c r="F43" s="16">
        <f>([3]Hoja1!$I$25)</f>
        <v>1</v>
      </c>
      <c r="G43" s="16">
        <f t="shared" si="0"/>
        <v>30.8</v>
      </c>
      <c r="H43" s="17">
        <f>E43*0.1</f>
        <v>3.08</v>
      </c>
      <c r="I43" s="17">
        <v>34</v>
      </c>
      <c r="J43" s="17">
        <f>([3]Hoja1!$I$25)</f>
        <v>1</v>
      </c>
      <c r="K43" s="17">
        <f t="shared" si="1"/>
        <v>34</v>
      </c>
    </row>
    <row r="44" spans="1:11" x14ac:dyDescent="0.25">
      <c r="A44" s="16" t="s">
        <v>37</v>
      </c>
      <c r="B44" s="16">
        <v>640</v>
      </c>
      <c r="C44" s="18" t="s">
        <v>11</v>
      </c>
      <c r="D44" s="19" t="s">
        <v>11</v>
      </c>
      <c r="E44" s="16">
        <f>B44/4</f>
        <v>160</v>
      </c>
      <c r="F44" s="16">
        <f>([3]Hoja1!$I$22)</f>
        <v>0</v>
      </c>
      <c r="G44" s="16">
        <f>E44*F44</f>
        <v>0</v>
      </c>
      <c r="H44" s="17">
        <f>E44*0.1</f>
        <v>16</v>
      </c>
      <c r="I44" s="17">
        <f>E44+H44</f>
        <v>176</v>
      </c>
      <c r="J44" s="17">
        <f>([3]Hoja1!$I$22)</f>
        <v>0</v>
      </c>
      <c r="K44" s="17">
        <f t="shared" si="1"/>
        <v>0</v>
      </c>
    </row>
    <row r="45" spans="1:11" x14ac:dyDescent="0.25">
      <c r="A45" s="16" t="s">
        <v>38</v>
      </c>
      <c r="B45" s="16">
        <v>180</v>
      </c>
      <c r="C45" s="18"/>
      <c r="D45" s="19"/>
      <c r="E45" s="16">
        <f>B45/24</f>
        <v>7.5</v>
      </c>
      <c r="F45" s="16"/>
      <c r="G45" s="16"/>
      <c r="H45" s="17">
        <f t="shared" ref="H45" si="5">E45*0.1</f>
        <v>0.75</v>
      </c>
      <c r="I45" s="17">
        <v>9</v>
      </c>
      <c r="J45" s="17">
        <f>([3]Hoja1!$I$32)</f>
        <v>0</v>
      </c>
      <c r="K45" s="17">
        <f>I45*J45</f>
        <v>0</v>
      </c>
    </row>
    <row r="46" spans="1:11" x14ac:dyDescent="0.25">
      <c r="A46" s="16" t="s">
        <v>39</v>
      </c>
      <c r="B46" s="16"/>
      <c r="C46" s="18"/>
      <c r="D46" s="19"/>
      <c r="E46" s="16"/>
      <c r="F46" s="16"/>
      <c r="G46" s="16"/>
      <c r="H46" s="17"/>
      <c r="I46" s="17">
        <v>55</v>
      </c>
      <c r="J46" s="17">
        <f>([3]Hoja1!$I$34)</f>
        <v>0</v>
      </c>
      <c r="K46" s="17">
        <f>I46*J46</f>
        <v>0</v>
      </c>
    </row>
    <row r="47" spans="1:11" ht="15.75" thickBot="1" x14ac:dyDescent="0.3">
      <c r="A47" s="16" t="s">
        <v>40</v>
      </c>
      <c r="B47" s="16">
        <v>250</v>
      </c>
      <c r="C47" s="23">
        <f>B47*0.12</f>
        <v>30</v>
      </c>
      <c r="D47" s="24">
        <f>B47+C47</f>
        <v>280</v>
      </c>
      <c r="E47" s="16">
        <f>D47/24</f>
        <v>11.666666666666666</v>
      </c>
      <c r="F47" s="16">
        <f>([3]Hoja1!$I$31)</f>
        <v>0</v>
      </c>
      <c r="G47" s="16">
        <f>E47*F47</f>
        <v>0</v>
      </c>
      <c r="H47" s="17">
        <f>E47*0.1</f>
        <v>1.1666666666666667</v>
      </c>
      <c r="I47" s="17">
        <v>13</v>
      </c>
      <c r="J47" s="17">
        <f>([3]Hoja1!$I$31)</f>
        <v>0</v>
      </c>
      <c r="K47" s="17">
        <f t="shared" si="1"/>
        <v>0</v>
      </c>
    </row>
    <row r="48" spans="1:11" ht="16.5" thickTop="1" thickBot="1" x14ac:dyDescent="0.3">
      <c r="A48" s="25" t="s">
        <v>0</v>
      </c>
      <c r="B48" s="25" t="s">
        <v>1</v>
      </c>
      <c r="C48" s="26" t="s">
        <v>2</v>
      </c>
      <c r="D48" s="26" t="s">
        <v>3</v>
      </c>
      <c r="E48" s="26" t="s">
        <v>4</v>
      </c>
      <c r="F48" s="26" t="s">
        <v>5</v>
      </c>
      <c r="G48" s="27" t="s">
        <v>6</v>
      </c>
      <c r="H48" s="28">
        <v>0.3</v>
      </c>
      <c r="I48" s="26" t="s">
        <v>7</v>
      </c>
      <c r="J48" s="29" t="s">
        <v>5</v>
      </c>
      <c r="K48" s="29" t="s">
        <v>6</v>
      </c>
    </row>
    <row r="49" spans="1:11" ht="15.75" thickTop="1" x14ac:dyDescent="0.25">
      <c r="A49" s="16" t="s">
        <v>42</v>
      </c>
      <c r="B49" s="16">
        <v>303.57</v>
      </c>
      <c r="C49" s="23">
        <f>B49*0.12</f>
        <v>36.428399999999996</v>
      </c>
      <c r="D49" s="24">
        <f>B49+C49</f>
        <v>339.9984</v>
      </c>
      <c r="E49" s="16">
        <f>D49/12</f>
        <v>28.333200000000001</v>
      </c>
      <c r="F49" s="16">
        <f>([3]Hoja1!$I$29)</f>
        <v>0</v>
      </c>
      <c r="G49" s="16">
        <f t="shared" ref="G49:G62" si="6">E49*F49</f>
        <v>0</v>
      </c>
      <c r="H49" s="17">
        <f>E49*0.1</f>
        <v>2.8333200000000005</v>
      </c>
      <c r="I49" s="17">
        <v>32</v>
      </c>
      <c r="J49" s="17">
        <f>([3]Hoja1!$I$29)</f>
        <v>0</v>
      </c>
      <c r="K49" s="17">
        <f t="shared" ref="K49:K61" si="7">I49*J49</f>
        <v>0</v>
      </c>
    </row>
    <row r="50" spans="1:11" x14ac:dyDescent="0.25">
      <c r="A50" s="16" t="s">
        <v>43</v>
      </c>
      <c r="B50" s="16">
        <v>93.75</v>
      </c>
      <c r="C50" s="23">
        <f>B50*0.12</f>
        <v>11.25</v>
      </c>
      <c r="D50" s="24">
        <f>B50+C50</f>
        <v>105</v>
      </c>
      <c r="E50" s="16">
        <f>D50/6</f>
        <v>17.5</v>
      </c>
      <c r="F50" s="16">
        <f>([3]Hoja1!$I$42)</f>
        <v>0</v>
      </c>
      <c r="G50" s="16">
        <f t="shared" si="6"/>
        <v>0</v>
      </c>
      <c r="H50" s="17">
        <f>E50*0.1</f>
        <v>1.75</v>
      </c>
      <c r="I50" s="17">
        <v>20</v>
      </c>
      <c r="J50" s="17">
        <f>([3]Hoja1!$I$43)</f>
        <v>0</v>
      </c>
      <c r="K50" s="17">
        <f t="shared" si="7"/>
        <v>0</v>
      </c>
    </row>
    <row r="51" spans="1:11" x14ac:dyDescent="0.25">
      <c r="A51" s="16" t="s">
        <v>44</v>
      </c>
      <c r="B51" s="16">
        <v>220</v>
      </c>
      <c r="C51" s="18" t="s">
        <v>11</v>
      </c>
      <c r="D51" s="19" t="s">
        <v>11</v>
      </c>
      <c r="E51" s="16">
        <f>B51/8</f>
        <v>27.5</v>
      </c>
      <c r="F51" s="16">
        <f>([3]Hoja1!$E$34)</f>
        <v>0</v>
      </c>
      <c r="G51" s="16">
        <f t="shared" si="6"/>
        <v>0</v>
      </c>
      <c r="H51" s="17">
        <f>E51*0.1</f>
        <v>2.75</v>
      </c>
      <c r="I51" s="17">
        <v>30</v>
      </c>
      <c r="J51" s="17">
        <f>([3]Hoja1!$E$34)</f>
        <v>0</v>
      </c>
      <c r="K51" s="17">
        <f t="shared" si="7"/>
        <v>0</v>
      </c>
    </row>
    <row r="52" spans="1:11" x14ac:dyDescent="0.25">
      <c r="A52" s="16" t="s">
        <v>45</v>
      </c>
      <c r="B52" s="16">
        <v>134</v>
      </c>
      <c r="C52" s="18">
        <f>B52*0.12</f>
        <v>16.079999999999998</v>
      </c>
      <c r="D52" s="19">
        <f>B52+C52</f>
        <v>150.07999999999998</v>
      </c>
      <c r="E52" s="16">
        <f>D52</f>
        <v>150.07999999999998</v>
      </c>
      <c r="F52" s="16">
        <f>([3]Hoja1!$I$43)</f>
        <v>0</v>
      </c>
      <c r="G52" s="16">
        <f>E52*F52</f>
        <v>0</v>
      </c>
      <c r="H52" s="17">
        <f>E52*0.1</f>
        <v>15.007999999999999</v>
      </c>
      <c r="I52" s="17">
        <v>165</v>
      </c>
      <c r="J52" s="17">
        <f>([3]Hoja1!$I$43)</f>
        <v>0</v>
      </c>
      <c r="K52" s="17">
        <f t="shared" si="7"/>
        <v>0</v>
      </c>
    </row>
    <row r="53" spans="1:11" x14ac:dyDescent="0.25">
      <c r="A53" s="16" t="s">
        <v>46</v>
      </c>
      <c r="B53" s="16">
        <v>115</v>
      </c>
      <c r="C53" s="18">
        <f>B53*0.12</f>
        <v>13.799999999999999</v>
      </c>
      <c r="D53" s="19">
        <f>B53+C53</f>
        <v>128.80000000000001</v>
      </c>
      <c r="E53" s="16">
        <f>D53</f>
        <v>128.80000000000001</v>
      </c>
      <c r="F53" s="16">
        <f>([3]Hoja1!$E$44)</f>
        <v>0</v>
      </c>
      <c r="G53" s="16">
        <f>E53*F53</f>
        <v>0</v>
      </c>
      <c r="H53" s="17">
        <f>E53*0.1</f>
        <v>12.880000000000003</v>
      </c>
      <c r="I53" s="17">
        <v>142</v>
      </c>
      <c r="J53" s="17">
        <f>([3]Hoja1!$E$44)</f>
        <v>0</v>
      </c>
      <c r="K53" s="17">
        <f t="shared" si="7"/>
        <v>0</v>
      </c>
    </row>
    <row r="54" spans="1:11" x14ac:dyDescent="0.25">
      <c r="A54" s="16" t="s">
        <v>47</v>
      </c>
      <c r="B54" s="16"/>
      <c r="C54" s="18"/>
      <c r="D54" s="19"/>
      <c r="E54" s="16">
        <v>10</v>
      </c>
      <c r="F54" s="16">
        <f>([3]Hoja1!$I$30)</f>
        <v>0</v>
      </c>
      <c r="G54" s="16">
        <f t="shared" si="6"/>
        <v>0</v>
      </c>
      <c r="H54" s="17"/>
      <c r="I54" s="17">
        <v>15</v>
      </c>
      <c r="J54" s="17">
        <f>([3]Hoja1!$I$30)</f>
        <v>0</v>
      </c>
      <c r="K54" s="17">
        <f t="shared" si="7"/>
        <v>0</v>
      </c>
    </row>
    <row r="55" spans="1:11" x14ac:dyDescent="0.25">
      <c r="A55" s="16" t="s">
        <v>48</v>
      </c>
      <c r="B55" s="16">
        <v>225</v>
      </c>
      <c r="C55" s="18" t="s">
        <v>11</v>
      </c>
      <c r="D55" s="19" t="s">
        <v>11</v>
      </c>
      <c r="E55" s="16">
        <f>B55/12</f>
        <v>18.75</v>
      </c>
      <c r="F55" s="16">
        <f>([3]Hoja1!$I$27)</f>
        <v>0</v>
      </c>
      <c r="G55" s="16">
        <f>E55*F55</f>
        <v>0</v>
      </c>
      <c r="H55" s="17">
        <f>E55*0.1</f>
        <v>1.875</v>
      </c>
      <c r="I55" s="17">
        <v>21</v>
      </c>
      <c r="J55" s="17">
        <f>([3]Hoja1!$I$27)</f>
        <v>0</v>
      </c>
      <c r="K55" s="17">
        <f t="shared" si="7"/>
        <v>0</v>
      </c>
    </row>
    <row r="56" spans="1:11" x14ac:dyDescent="0.25">
      <c r="A56" s="16" t="s">
        <v>49</v>
      </c>
      <c r="B56" s="16">
        <v>156.6</v>
      </c>
      <c r="C56" s="18" t="s">
        <v>11</v>
      </c>
      <c r="D56" s="19" t="s">
        <v>11</v>
      </c>
      <c r="E56" s="16">
        <f>B56/6</f>
        <v>26.099999999999998</v>
      </c>
      <c r="F56" s="16">
        <f>([3]Hoja1!$I$45)</f>
        <v>0</v>
      </c>
      <c r="G56" s="16">
        <f>E56*F56</f>
        <v>0</v>
      </c>
      <c r="H56" s="17">
        <f>E56*0.1</f>
        <v>2.61</v>
      </c>
      <c r="I56" s="17">
        <v>29</v>
      </c>
      <c r="J56" s="17">
        <f>([3]Hoja1!$I$45)</f>
        <v>0</v>
      </c>
      <c r="K56" s="17">
        <f t="shared" si="7"/>
        <v>0</v>
      </c>
    </row>
    <row r="57" spans="1:11" x14ac:dyDescent="0.25">
      <c r="A57" s="16" t="s">
        <v>50</v>
      </c>
      <c r="B57" s="16">
        <v>42</v>
      </c>
      <c r="C57" s="18" t="s">
        <v>11</v>
      </c>
      <c r="D57" s="19" t="s">
        <v>11</v>
      </c>
      <c r="E57" s="16">
        <f>B57/2</f>
        <v>21</v>
      </c>
      <c r="F57" s="16">
        <f>([3]Hoja1!$I$44)</f>
        <v>0</v>
      </c>
      <c r="G57" s="16">
        <f>E57*F57</f>
        <v>0</v>
      </c>
      <c r="H57" s="17">
        <f>E57*0.1</f>
        <v>2.1</v>
      </c>
      <c r="I57" s="17">
        <v>24</v>
      </c>
      <c r="J57" s="17">
        <f>([3]Hoja1!$I$44)</f>
        <v>0</v>
      </c>
      <c r="K57" s="17">
        <f t="shared" si="7"/>
        <v>0</v>
      </c>
    </row>
    <row r="58" spans="1:11" x14ac:dyDescent="0.25">
      <c r="A58" s="16" t="s">
        <v>51</v>
      </c>
      <c r="B58" s="16">
        <v>30</v>
      </c>
      <c r="C58" s="18" t="s">
        <v>11</v>
      </c>
      <c r="D58" s="19" t="s">
        <v>11</v>
      </c>
      <c r="E58" s="16">
        <f>B58</f>
        <v>30</v>
      </c>
      <c r="F58" s="16">
        <f>([3]Hoja1!$E$45)</f>
        <v>0</v>
      </c>
      <c r="G58" s="16">
        <f>E58*F58</f>
        <v>0</v>
      </c>
      <c r="H58" s="17">
        <f>E58*0.1</f>
        <v>3</v>
      </c>
      <c r="I58" s="17">
        <f>E58+H58</f>
        <v>33</v>
      </c>
      <c r="J58" s="17">
        <f>([3]Hoja1!$E$45)</f>
        <v>0</v>
      </c>
      <c r="K58" s="17">
        <f t="shared" si="7"/>
        <v>0</v>
      </c>
    </row>
    <row r="59" spans="1:11" x14ac:dyDescent="0.25">
      <c r="A59" s="16" t="s">
        <v>52</v>
      </c>
      <c r="B59" s="16">
        <v>180</v>
      </c>
      <c r="C59" s="18" t="s">
        <v>11</v>
      </c>
      <c r="D59" s="19" t="s">
        <v>11</v>
      </c>
      <c r="E59" s="16">
        <f>B59/2</f>
        <v>90</v>
      </c>
      <c r="F59" s="16">
        <f>([3]Hoja1!$E$46)</f>
        <v>0</v>
      </c>
      <c r="G59" s="16">
        <f>E59*F59</f>
        <v>0</v>
      </c>
      <c r="H59" s="17">
        <f>E59*0.1</f>
        <v>9</v>
      </c>
      <c r="I59" s="17">
        <f>E59+H59</f>
        <v>99</v>
      </c>
      <c r="J59" s="17">
        <f>([3]Hoja1!$E$46)</f>
        <v>0</v>
      </c>
      <c r="K59" s="17">
        <f t="shared" si="7"/>
        <v>0</v>
      </c>
    </row>
    <row r="60" spans="1:11" x14ac:dyDescent="0.25">
      <c r="A60" s="16" t="s">
        <v>53</v>
      </c>
      <c r="B60" s="16"/>
      <c r="C60" s="18" t="s">
        <v>11</v>
      </c>
      <c r="D60" s="19" t="s">
        <v>11</v>
      </c>
      <c r="E60" s="16"/>
      <c r="F60" s="16">
        <f>([3]Hoja1!$E$47)</f>
        <v>0</v>
      </c>
      <c r="G60" s="16"/>
      <c r="H60" s="17"/>
      <c r="I60" s="17">
        <v>420</v>
      </c>
      <c r="J60" s="17">
        <f>([3]Hoja1!$E$47)</f>
        <v>0</v>
      </c>
      <c r="K60" s="17">
        <f t="shared" si="7"/>
        <v>0</v>
      </c>
    </row>
    <row r="61" spans="1:11" x14ac:dyDescent="0.25">
      <c r="A61" s="16" t="s">
        <v>54</v>
      </c>
      <c r="B61" s="16">
        <v>600</v>
      </c>
      <c r="C61" s="18" t="s">
        <v>11</v>
      </c>
      <c r="D61" s="19" t="s">
        <v>11</v>
      </c>
      <c r="E61" s="16">
        <f>B61/30</f>
        <v>20</v>
      </c>
      <c r="F61" s="16">
        <f>([3]Hoja1!$I$46)</f>
        <v>0</v>
      </c>
      <c r="G61" s="16">
        <f>E61*F61</f>
        <v>0</v>
      </c>
      <c r="H61" s="17"/>
      <c r="I61" s="17">
        <v>30</v>
      </c>
      <c r="J61" s="17">
        <f>([3]Hoja1!$I$46)</f>
        <v>0</v>
      </c>
      <c r="K61" s="17">
        <f t="shared" si="7"/>
        <v>0</v>
      </c>
    </row>
    <row r="62" spans="1:11" x14ac:dyDescent="0.25">
      <c r="A62" s="16" t="s">
        <v>55</v>
      </c>
      <c r="B62" s="16">
        <v>160</v>
      </c>
      <c r="C62" s="23">
        <f>B62*0.12</f>
        <v>19.2</v>
      </c>
      <c r="D62" s="24">
        <f>B62+C62</f>
        <v>179.2</v>
      </c>
      <c r="E62" s="16">
        <f>D62/100</f>
        <v>1.7919999999999998</v>
      </c>
      <c r="F62" s="16">
        <f>([3]Hoja1!$I$36)</f>
        <v>0</v>
      </c>
      <c r="G62" s="16">
        <f t="shared" si="6"/>
        <v>0</v>
      </c>
      <c r="H62" s="17">
        <f>E62*0.1</f>
        <v>0.1792</v>
      </c>
      <c r="I62" s="17">
        <v>2</v>
      </c>
      <c r="J62" s="17">
        <f>([3]Hoja1!$I$36)</f>
        <v>0</v>
      </c>
      <c r="K62" s="17">
        <f>I62*J62</f>
        <v>0</v>
      </c>
    </row>
    <row r="63" spans="1:11" x14ac:dyDescent="0.25">
      <c r="A63" s="16" t="s">
        <v>56</v>
      </c>
      <c r="B63" s="16">
        <v>52.68</v>
      </c>
      <c r="C63" s="23">
        <f>B63*0.12</f>
        <v>6.3216000000000001</v>
      </c>
      <c r="D63" s="24">
        <f>B63+C63</f>
        <v>59.001599999999996</v>
      </c>
      <c r="E63" s="16">
        <f>D63</f>
        <v>59.001599999999996</v>
      </c>
      <c r="F63" s="16">
        <f>([3]Hoja1!$E$73)</f>
        <v>0</v>
      </c>
      <c r="G63" s="16"/>
      <c r="H63" s="17">
        <f>E63*0.1</f>
        <v>5.9001599999999996</v>
      </c>
      <c r="I63" s="17">
        <v>65</v>
      </c>
      <c r="J63" s="17">
        <f>([3]Hoja1!$E$73)</f>
        <v>0</v>
      </c>
      <c r="K63" s="17">
        <f>I63*J63</f>
        <v>0</v>
      </c>
    </row>
    <row r="64" spans="1:11" x14ac:dyDescent="0.25">
      <c r="A64" s="16" t="s">
        <v>57</v>
      </c>
      <c r="B64" s="16">
        <v>450</v>
      </c>
      <c r="C64" s="18" t="s">
        <v>11</v>
      </c>
      <c r="D64" s="19" t="s">
        <v>11</v>
      </c>
      <c r="E64" s="16">
        <f>B64/12</f>
        <v>37.5</v>
      </c>
      <c r="F64" s="16"/>
      <c r="G64" s="16"/>
      <c r="H64" s="17">
        <f>E64*0.1</f>
        <v>3.75</v>
      </c>
      <c r="I64" s="17">
        <v>41</v>
      </c>
      <c r="J64" s="17">
        <f>([3]Hoja1!$E$48)</f>
        <v>2</v>
      </c>
      <c r="K64" s="17">
        <f>I64*J64</f>
        <v>82</v>
      </c>
    </row>
    <row r="65" spans="1:11" x14ac:dyDescent="0.25">
      <c r="A65" s="16" t="s">
        <v>58</v>
      </c>
      <c r="B65" s="16"/>
      <c r="C65" s="23"/>
      <c r="D65" s="24"/>
      <c r="E65" s="16"/>
      <c r="F65" s="16"/>
      <c r="G65" s="16"/>
      <c r="H65" s="17"/>
      <c r="I65" s="17">
        <v>41</v>
      </c>
      <c r="J65" s="17">
        <f>([3]Hoja1!$E$37)</f>
        <v>2</v>
      </c>
      <c r="K65" s="17">
        <f t="shared" ref="K65:K70" si="8">I65*J65</f>
        <v>82</v>
      </c>
    </row>
    <row r="66" spans="1:11" x14ac:dyDescent="0.25">
      <c r="A66" s="16" t="s">
        <v>59</v>
      </c>
      <c r="B66" s="16"/>
      <c r="C66" s="23"/>
      <c r="D66" s="24"/>
      <c r="E66" s="16"/>
      <c r="F66" s="16"/>
      <c r="G66" s="16"/>
      <c r="H66" s="17"/>
      <c r="I66" s="17">
        <v>40</v>
      </c>
      <c r="J66" s="17">
        <f>([3]Hoja1!$I$16)</f>
        <v>0</v>
      </c>
      <c r="K66" s="17">
        <f t="shared" si="8"/>
        <v>0</v>
      </c>
    </row>
    <row r="67" spans="1:11" x14ac:dyDescent="0.25">
      <c r="A67" s="16" t="s">
        <v>60</v>
      </c>
      <c r="B67" s="16"/>
      <c r="C67" s="23"/>
      <c r="D67" s="24"/>
      <c r="E67" s="16"/>
      <c r="F67" s="16"/>
      <c r="G67" s="16"/>
      <c r="H67" s="17"/>
      <c r="I67" s="17">
        <v>50</v>
      </c>
      <c r="J67" s="17">
        <f>([3]Hoja1!$I$26)</f>
        <v>1</v>
      </c>
      <c r="K67" s="17">
        <f t="shared" si="8"/>
        <v>50</v>
      </c>
    </row>
    <row r="68" spans="1:11" x14ac:dyDescent="0.25">
      <c r="A68" s="16" t="s">
        <v>61</v>
      </c>
      <c r="B68" s="16"/>
      <c r="C68" s="23"/>
      <c r="D68" s="24"/>
      <c r="E68" s="16"/>
      <c r="F68" s="16"/>
      <c r="G68" s="16"/>
      <c r="H68" s="17"/>
      <c r="I68" s="17">
        <v>210</v>
      </c>
      <c r="J68" s="17">
        <f>([3]Hoja1!$I$48)</f>
        <v>1</v>
      </c>
      <c r="K68" s="17">
        <f t="shared" si="8"/>
        <v>210</v>
      </c>
    </row>
    <row r="69" spans="1:11" x14ac:dyDescent="0.25">
      <c r="A69" s="16" t="s">
        <v>62</v>
      </c>
      <c r="B69" s="16"/>
      <c r="C69" s="23"/>
      <c r="D69" s="24"/>
      <c r="E69" s="16"/>
      <c r="F69" s="16"/>
      <c r="G69" s="16"/>
      <c r="H69" s="17"/>
      <c r="I69" s="17">
        <v>21</v>
      </c>
      <c r="J69" s="17">
        <f>([3]Hoja1!$I$28)</f>
        <v>0</v>
      </c>
      <c r="K69" s="17">
        <f t="shared" si="8"/>
        <v>0</v>
      </c>
    </row>
    <row r="70" spans="1:11" x14ac:dyDescent="0.25">
      <c r="A70" s="16" t="s">
        <v>63</v>
      </c>
      <c r="B70" s="16"/>
      <c r="C70" s="23"/>
      <c r="D70" s="24"/>
      <c r="E70" s="16"/>
      <c r="F70" s="16"/>
      <c r="G70" s="16"/>
      <c r="H70" s="17"/>
      <c r="I70" s="17">
        <v>20</v>
      </c>
      <c r="J70" s="17">
        <f>([3]Hoja1!$I$47)</f>
        <v>0</v>
      </c>
      <c r="K70" s="17">
        <f t="shared" si="8"/>
        <v>0</v>
      </c>
    </row>
    <row r="71" spans="1:11" x14ac:dyDescent="0.25">
      <c r="A71" s="30" t="s">
        <v>64</v>
      </c>
      <c r="B71" s="16"/>
      <c r="C71" s="16"/>
      <c r="D71" s="16"/>
      <c r="E71" s="16"/>
      <c r="F71" s="16"/>
      <c r="G71" s="16"/>
      <c r="H71" s="17"/>
      <c r="I71" s="17"/>
      <c r="J71" s="17"/>
      <c r="K71" s="17"/>
    </row>
    <row r="72" spans="1:11" x14ac:dyDescent="0.25">
      <c r="A72" s="16" t="s">
        <v>65</v>
      </c>
      <c r="B72" s="16">
        <v>80</v>
      </c>
      <c r="C72" s="31" t="s">
        <v>11</v>
      </c>
      <c r="D72" s="31" t="s">
        <v>11</v>
      </c>
      <c r="E72" s="16">
        <f>B72/10</f>
        <v>8</v>
      </c>
      <c r="F72" s="16">
        <f>([3]Hoja1!$E$21)</f>
        <v>5</v>
      </c>
      <c r="G72" s="16">
        <f t="shared" ref="G72:G80" si="9">E72*F72</f>
        <v>40</v>
      </c>
      <c r="H72" s="16"/>
      <c r="I72" s="16">
        <v>14</v>
      </c>
      <c r="J72" s="16">
        <f>([3]Hoja1!$E$21)</f>
        <v>5</v>
      </c>
      <c r="K72" s="16">
        <f t="shared" ref="K72:K80" si="10">I72*J72</f>
        <v>70</v>
      </c>
    </row>
    <row r="73" spans="1:11" x14ac:dyDescent="0.25">
      <c r="A73" s="16" t="s">
        <v>66</v>
      </c>
      <c r="B73" s="16">
        <v>300</v>
      </c>
      <c r="C73" s="31" t="s">
        <v>11</v>
      </c>
      <c r="D73" s="31" t="s">
        <v>11</v>
      </c>
      <c r="E73" s="16">
        <f>B73/20</f>
        <v>15</v>
      </c>
      <c r="F73" s="16">
        <f>([3]Hoja1!$E$13)</f>
        <v>15</v>
      </c>
      <c r="G73" s="16">
        <f t="shared" si="9"/>
        <v>225</v>
      </c>
      <c r="H73" s="16"/>
      <c r="I73" s="16">
        <v>25</v>
      </c>
      <c r="J73" s="16">
        <f>([3]Hoja1!$E$13)</f>
        <v>15</v>
      </c>
      <c r="K73" s="16">
        <f t="shared" si="10"/>
        <v>375</v>
      </c>
    </row>
    <row r="74" spans="1:11" x14ac:dyDescent="0.25">
      <c r="A74" s="16" t="s">
        <v>67</v>
      </c>
      <c r="B74" s="16">
        <v>250</v>
      </c>
      <c r="C74" s="31" t="s">
        <v>11</v>
      </c>
      <c r="D74" s="31" t="s">
        <v>11</v>
      </c>
      <c r="E74" s="16">
        <f>B74/25</f>
        <v>10</v>
      </c>
      <c r="F74" s="16">
        <f>([3]Hoja1!$E$12)</f>
        <v>8</v>
      </c>
      <c r="G74" s="16">
        <f t="shared" si="9"/>
        <v>80</v>
      </c>
      <c r="H74" s="16"/>
      <c r="I74" s="16">
        <v>20</v>
      </c>
      <c r="J74" s="16">
        <f>([3]Hoja1!$E$12)</f>
        <v>8</v>
      </c>
      <c r="K74" s="16">
        <f t="shared" si="10"/>
        <v>160</v>
      </c>
    </row>
    <row r="75" spans="1:11" x14ac:dyDescent="0.25">
      <c r="A75" s="16" t="s">
        <v>68</v>
      </c>
      <c r="B75" s="16">
        <v>75</v>
      </c>
      <c r="C75" s="31" t="s">
        <v>11</v>
      </c>
      <c r="D75" s="31" t="s">
        <v>11</v>
      </c>
      <c r="E75" s="16">
        <f>B75/5</f>
        <v>15</v>
      </c>
      <c r="F75" s="16">
        <f>([3]Hoja1!$E$18)</f>
        <v>3</v>
      </c>
      <c r="G75" s="16">
        <f t="shared" si="9"/>
        <v>45</v>
      </c>
      <c r="H75" s="16"/>
      <c r="I75" s="16">
        <v>18</v>
      </c>
      <c r="J75" s="16">
        <f>([3]Hoja1!$E$18)</f>
        <v>3</v>
      </c>
      <c r="K75" s="16">
        <f t="shared" si="10"/>
        <v>54</v>
      </c>
    </row>
    <row r="76" spans="1:11" x14ac:dyDescent="0.25">
      <c r="A76" s="16" t="s">
        <v>69</v>
      </c>
      <c r="B76" s="16">
        <v>200</v>
      </c>
      <c r="C76" s="31" t="s">
        <v>11</v>
      </c>
      <c r="D76" s="31" t="s">
        <v>11</v>
      </c>
      <c r="E76" s="16">
        <f>B76/35</f>
        <v>5.7142857142857144</v>
      </c>
      <c r="F76" s="16">
        <f>([3]Hoja1!$E$15)</f>
        <v>2</v>
      </c>
      <c r="G76" s="16">
        <f t="shared" si="9"/>
        <v>11.428571428571429</v>
      </c>
      <c r="H76" s="16"/>
      <c r="I76" s="16">
        <v>12</v>
      </c>
      <c r="J76" s="16">
        <f>([3]Hoja1!$E$15)</f>
        <v>2</v>
      </c>
      <c r="K76" s="16">
        <f t="shared" si="10"/>
        <v>24</v>
      </c>
    </row>
    <row r="77" spans="1:11" x14ac:dyDescent="0.25">
      <c r="A77" s="16" t="s">
        <v>70</v>
      </c>
      <c r="B77" s="16">
        <v>200</v>
      </c>
      <c r="C77" s="31" t="s">
        <v>11</v>
      </c>
      <c r="D77" s="31" t="s">
        <v>11</v>
      </c>
      <c r="E77" s="16">
        <f>B77/25</f>
        <v>8</v>
      </c>
      <c r="F77" s="16">
        <f>([3]Hoja1!$E$22)</f>
        <v>5</v>
      </c>
      <c r="G77" s="16">
        <f t="shared" si="9"/>
        <v>40</v>
      </c>
      <c r="H77" s="16"/>
      <c r="I77" s="16">
        <v>25</v>
      </c>
      <c r="J77" s="16">
        <f>([3]Hoja1!$E$22)</f>
        <v>5</v>
      </c>
      <c r="K77" s="16">
        <f t="shared" si="10"/>
        <v>125</v>
      </c>
    </row>
    <row r="78" spans="1:11" x14ac:dyDescent="0.25">
      <c r="A78" s="16" t="s">
        <v>71</v>
      </c>
      <c r="B78" s="16">
        <v>168</v>
      </c>
      <c r="C78" s="31" t="s">
        <v>11</v>
      </c>
      <c r="D78" s="31" t="s">
        <v>11</v>
      </c>
      <c r="E78" s="16">
        <f>B78/12</f>
        <v>14</v>
      </c>
      <c r="F78" s="16">
        <f>([3]Hoja1!$E$23)</f>
        <v>0</v>
      </c>
      <c r="G78" s="16">
        <f t="shared" si="9"/>
        <v>0</v>
      </c>
      <c r="H78" s="16"/>
      <c r="I78" s="16">
        <v>25</v>
      </c>
      <c r="J78" s="16">
        <f>([3]Hoja1!$E$23)</f>
        <v>0</v>
      </c>
      <c r="K78" s="16">
        <f t="shared" si="10"/>
        <v>0</v>
      </c>
    </row>
    <row r="79" spans="1:11" x14ac:dyDescent="0.25">
      <c r="A79" s="16" t="s">
        <v>72</v>
      </c>
      <c r="B79" s="16"/>
      <c r="C79" s="31"/>
      <c r="D79" s="31"/>
      <c r="E79" s="16">
        <v>1.5</v>
      </c>
      <c r="F79" s="16">
        <f>([3]Hoja1!$E$20)</f>
        <v>0</v>
      </c>
      <c r="G79" s="16">
        <f>E79*F79</f>
        <v>0</v>
      </c>
      <c r="H79" s="16"/>
      <c r="I79" s="16">
        <v>3</v>
      </c>
      <c r="J79" s="16">
        <f>([3]Hoja1!$E$20)</f>
        <v>0</v>
      </c>
      <c r="K79" s="16">
        <f t="shared" si="10"/>
        <v>0</v>
      </c>
    </row>
    <row r="80" spans="1:11" x14ac:dyDescent="0.25">
      <c r="A80" s="16" t="s">
        <v>73</v>
      </c>
      <c r="B80" s="16">
        <v>28</v>
      </c>
      <c r="C80" s="31" t="s">
        <v>11</v>
      </c>
      <c r="D80" s="31" t="s">
        <v>11</v>
      </c>
      <c r="E80" s="16">
        <f>B80</f>
        <v>28</v>
      </c>
      <c r="F80" s="16">
        <f>([3]Hoja1!$E$14)</f>
        <v>0</v>
      </c>
      <c r="G80" s="16">
        <f t="shared" si="9"/>
        <v>0</v>
      </c>
      <c r="H80" s="16"/>
      <c r="I80" s="16">
        <v>35</v>
      </c>
      <c r="J80" s="16">
        <f>([3]Hoja1!$E$14)</f>
        <v>0</v>
      </c>
      <c r="K80" s="16">
        <f t="shared" si="10"/>
        <v>0</v>
      </c>
    </row>
    <row r="81" spans="1:11" x14ac:dyDescent="0.25">
      <c r="A81" s="32" t="s">
        <v>74</v>
      </c>
    </row>
    <row r="82" spans="1:11" x14ac:dyDescent="0.25">
      <c r="A82" s="16" t="s">
        <v>75</v>
      </c>
      <c r="B82" s="16">
        <v>40</v>
      </c>
      <c r="C82" s="31" t="s">
        <v>11</v>
      </c>
      <c r="D82" s="31" t="s">
        <v>11</v>
      </c>
      <c r="E82" s="16">
        <f>B82</f>
        <v>40</v>
      </c>
      <c r="F82" s="16">
        <f>([3]Hoja1!$A$11)</f>
        <v>1</v>
      </c>
      <c r="G82" s="16">
        <f t="shared" ref="G82:G107" si="11">E82*F82</f>
        <v>40</v>
      </c>
      <c r="H82" s="16"/>
      <c r="I82" s="16">
        <v>40</v>
      </c>
      <c r="J82" s="16">
        <f>([3]Hoja1!$A$11)</f>
        <v>1</v>
      </c>
      <c r="K82" s="16">
        <f t="shared" ref="K82:K107" si="12">I82*J82</f>
        <v>40</v>
      </c>
    </row>
    <row r="83" spans="1:11" x14ac:dyDescent="0.25">
      <c r="A83" s="33" t="s">
        <v>76</v>
      </c>
      <c r="B83" s="33">
        <v>150</v>
      </c>
      <c r="C83" s="31" t="s">
        <v>11</v>
      </c>
      <c r="D83" s="31" t="s">
        <v>11</v>
      </c>
      <c r="E83" s="16">
        <f>B83</f>
        <v>150</v>
      </c>
      <c r="F83" s="16">
        <f>([3]Hoja1!$A$13)</f>
        <v>0.5</v>
      </c>
      <c r="G83" s="16">
        <f t="shared" si="11"/>
        <v>75</v>
      </c>
      <c r="H83" s="16"/>
      <c r="I83" s="16">
        <v>180</v>
      </c>
      <c r="J83" s="16">
        <f>([3]Hoja1!$A$13)</f>
        <v>0.5</v>
      </c>
      <c r="K83" s="16">
        <f t="shared" si="12"/>
        <v>90</v>
      </c>
    </row>
    <row r="84" spans="1:11" x14ac:dyDescent="0.25">
      <c r="A84" s="16" t="s">
        <v>77</v>
      </c>
      <c r="B84" s="16">
        <v>60</v>
      </c>
      <c r="C84" s="31" t="s">
        <v>11</v>
      </c>
      <c r="D84" s="31" t="s">
        <v>11</v>
      </c>
      <c r="E84" s="16">
        <f>B84/5</f>
        <v>12</v>
      </c>
      <c r="F84" s="16">
        <f>([3]Hoja1!$A$14)</f>
        <v>3</v>
      </c>
      <c r="G84" s="16">
        <f t="shared" si="11"/>
        <v>36</v>
      </c>
      <c r="H84" s="16"/>
      <c r="I84" s="16">
        <v>25</v>
      </c>
      <c r="J84" s="16">
        <f>([3]Hoja1!$A$14)</f>
        <v>3</v>
      </c>
      <c r="K84" s="16">
        <f t="shared" si="12"/>
        <v>75</v>
      </c>
    </row>
    <row r="85" spans="1:11" x14ac:dyDescent="0.25">
      <c r="A85" s="16" t="s">
        <v>78</v>
      </c>
      <c r="B85" s="16">
        <v>250</v>
      </c>
      <c r="C85" s="31" t="s">
        <v>11</v>
      </c>
      <c r="D85" s="31" t="s">
        <v>11</v>
      </c>
      <c r="E85" s="16">
        <f>B85/60</f>
        <v>4.166666666666667</v>
      </c>
      <c r="F85" s="16">
        <f>([3]Hoja1!$A$16)</f>
        <v>10</v>
      </c>
      <c r="G85" s="16">
        <f t="shared" si="11"/>
        <v>41.666666666666671</v>
      </c>
      <c r="H85" s="16"/>
      <c r="I85" s="16">
        <v>8</v>
      </c>
      <c r="J85" s="16">
        <f>([3]Hoja1!$A$16)</f>
        <v>10</v>
      </c>
      <c r="K85" s="16">
        <f t="shared" si="12"/>
        <v>80</v>
      </c>
    </row>
    <row r="86" spans="1:11" x14ac:dyDescent="0.25">
      <c r="A86" s="33" t="s">
        <v>79</v>
      </c>
      <c r="B86" s="16">
        <v>20</v>
      </c>
      <c r="C86" s="16"/>
      <c r="D86" s="16"/>
      <c r="E86" s="16">
        <f>B86/7</f>
        <v>2.8571428571428572</v>
      </c>
      <c r="F86" s="16">
        <f>([3]Hoja1!$A$18)</f>
        <v>0</v>
      </c>
      <c r="G86" s="16">
        <f t="shared" si="11"/>
        <v>0</v>
      </c>
      <c r="H86" s="16"/>
      <c r="I86" s="16">
        <v>15</v>
      </c>
      <c r="J86" s="16">
        <f>([3]Hoja1!$A$18)</f>
        <v>0</v>
      </c>
      <c r="K86" s="16">
        <f t="shared" si="12"/>
        <v>0</v>
      </c>
    </row>
    <row r="87" spans="1:11" x14ac:dyDescent="0.25">
      <c r="A87" s="16" t="s">
        <v>80</v>
      </c>
      <c r="B87" s="16">
        <v>150</v>
      </c>
      <c r="C87" s="31" t="s">
        <v>11</v>
      </c>
      <c r="D87" s="31" t="s">
        <v>11</v>
      </c>
      <c r="E87" s="16">
        <f>B87/30</f>
        <v>5</v>
      </c>
      <c r="F87" s="16">
        <f>([3]Hoja1!$A$22)</f>
        <v>6</v>
      </c>
      <c r="G87" s="16">
        <f t="shared" si="11"/>
        <v>30</v>
      </c>
      <c r="H87" s="16"/>
      <c r="I87" s="16">
        <v>12</v>
      </c>
      <c r="J87" s="16">
        <f>([3]Hoja1!$A$22)</f>
        <v>6</v>
      </c>
      <c r="K87" s="16">
        <f t="shared" si="12"/>
        <v>72</v>
      </c>
    </row>
    <row r="88" spans="1:11" x14ac:dyDescent="0.25">
      <c r="A88" s="16" t="s">
        <v>81</v>
      </c>
      <c r="B88" s="16">
        <v>1000</v>
      </c>
      <c r="C88" s="31" t="s">
        <v>11</v>
      </c>
      <c r="D88" s="31" t="s">
        <v>11</v>
      </c>
      <c r="E88" s="16">
        <f>B88/50</f>
        <v>20</v>
      </c>
      <c r="F88" s="16">
        <f>([3]Hoja1!$A$20)</f>
        <v>8</v>
      </c>
      <c r="G88" s="16">
        <f t="shared" si="11"/>
        <v>160</v>
      </c>
      <c r="H88" s="16"/>
      <c r="I88" s="16">
        <v>30</v>
      </c>
      <c r="J88" s="16">
        <f>([3]Hoja1!$A$20)</f>
        <v>8</v>
      </c>
      <c r="K88" s="16">
        <f t="shared" si="12"/>
        <v>240</v>
      </c>
    </row>
    <row r="89" spans="1:11" x14ac:dyDescent="0.25">
      <c r="A89" s="16" t="s">
        <v>82</v>
      </c>
      <c r="B89" s="16">
        <v>120</v>
      </c>
      <c r="C89" s="31" t="s">
        <v>11</v>
      </c>
      <c r="D89" s="31" t="s">
        <v>11</v>
      </c>
      <c r="E89" s="16">
        <f>B89/12</f>
        <v>10</v>
      </c>
      <c r="F89" s="16">
        <f>([3]Hoja1!$A$19)</f>
        <v>6</v>
      </c>
      <c r="G89" s="16">
        <f t="shared" si="11"/>
        <v>60</v>
      </c>
      <c r="H89" s="16"/>
      <c r="I89" s="16">
        <v>20</v>
      </c>
      <c r="J89" s="16">
        <f>([3]Hoja1!$A$19)</f>
        <v>6</v>
      </c>
      <c r="K89" s="16">
        <f t="shared" si="12"/>
        <v>120</v>
      </c>
    </row>
    <row r="90" spans="1:11" x14ac:dyDescent="0.25">
      <c r="A90" s="16" t="s">
        <v>83</v>
      </c>
      <c r="B90" s="16">
        <v>15</v>
      </c>
      <c r="C90" s="31" t="s">
        <v>11</v>
      </c>
      <c r="D90" s="31" t="s">
        <v>11</v>
      </c>
      <c r="E90" s="16">
        <f>B90</f>
        <v>15</v>
      </c>
      <c r="F90" s="16">
        <f>([3]Hoja1!$A$21)</f>
        <v>4</v>
      </c>
      <c r="G90" s="16">
        <f t="shared" si="11"/>
        <v>60</v>
      </c>
      <c r="H90" s="16"/>
      <c r="I90" s="16">
        <v>30</v>
      </c>
      <c r="J90" s="16">
        <f>([3]Hoja1!$A$21)</f>
        <v>4</v>
      </c>
      <c r="K90" s="16">
        <f t="shared" si="12"/>
        <v>120</v>
      </c>
    </row>
    <row r="91" spans="1:11" x14ac:dyDescent="0.25">
      <c r="A91" s="16" t="s">
        <v>84</v>
      </c>
      <c r="B91" s="16">
        <v>250</v>
      </c>
      <c r="C91" s="31" t="s">
        <v>11</v>
      </c>
      <c r="D91" s="31" t="s">
        <v>11</v>
      </c>
      <c r="E91" s="16">
        <f>B91/20</f>
        <v>12.5</v>
      </c>
      <c r="F91" s="16">
        <f>([3]Hoja1!$A$23)</f>
        <v>5</v>
      </c>
      <c r="G91" s="16">
        <f t="shared" si="11"/>
        <v>62.5</v>
      </c>
      <c r="H91" s="16"/>
      <c r="I91" s="16">
        <v>15</v>
      </c>
      <c r="J91" s="16">
        <f>([3]Hoja1!$A$23)</f>
        <v>5</v>
      </c>
      <c r="K91" s="16">
        <f t="shared" si="12"/>
        <v>75</v>
      </c>
    </row>
    <row r="92" spans="1:11" x14ac:dyDescent="0.25">
      <c r="A92" s="16" t="s">
        <v>85</v>
      </c>
      <c r="B92" s="16">
        <v>150</v>
      </c>
      <c r="C92" s="31" t="s">
        <v>11</v>
      </c>
      <c r="D92" s="31" t="s">
        <v>11</v>
      </c>
      <c r="E92" s="16">
        <f>B92/25</f>
        <v>6</v>
      </c>
      <c r="F92" s="16">
        <f>([3]Hoja1!$A$31)</f>
        <v>0</v>
      </c>
      <c r="G92" s="16">
        <f t="shared" si="11"/>
        <v>0</v>
      </c>
      <c r="H92" s="16"/>
      <c r="I92" s="16">
        <v>10</v>
      </c>
      <c r="J92" s="16">
        <f>([3]Hoja1!$A$31)</f>
        <v>0</v>
      </c>
      <c r="K92" s="16">
        <f t="shared" si="12"/>
        <v>0</v>
      </c>
    </row>
    <row r="93" spans="1:11" x14ac:dyDescent="0.25">
      <c r="A93" s="16" t="s">
        <v>86</v>
      </c>
      <c r="B93" s="16">
        <v>200</v>
      </c>
      <c r="C93" s="31" t="s">
        <v>11</v>
      </c>
      <c r="D93" s="31" t="s">
        <v>11</v>
      </c>
      <c r="E93" s="16">
        <f>B93/15</f>
        <v>13.333333333333334</v>
      </c>
      <c r="F93" s="16">
        <f>([3]Hoja1!$A$32)</f>
        <v>6</v>
      </c>
      <c r="G93" s="16">
        <f t="shared" si="11"/>
        <v>80</v>
      </c>
      <c r="H93" s="16"/>
      <c r="I93" s="16">
        <v>25</v>
      </c>
      <c r="J93" s="16">
        <f>([3]Hoja1!$A$32)</f>
        <v>6</v>
      </c>
      <c r="K93" s="16">
        <f t="shared" si="12"/>
        <v>150</v>
      </c>
    </row>
    <row r="94" spans="1:11" x14ac:dyDescent="0.25">
      <c r="A94" s="16" t="s">
        <v>87</v>
      </c>
      <c r="B94" s="16">
        <v>250</v>
      </c>
      <c r="C94" s="31" t="s">
        <v>11</v>
      </c>
      <c r="D94" s="31" t="s">
        <v>11</v>
      </c>
      <c r="E94" s="16">
        <f>B94/25</f>
        <v>10</v>
      </c>
      <c r="F94" s="16">
        <f>([3]Hoja1!$A$39)</f>
        <v>8</v>
      </c>
      <c r="G94" s="16">
        <f t="shared" si="11"/>
        <v>80</v>
      </c>
      <c r="H94" s="16"/>
      <c r="I94" s="16">
        <v>18</v>
      </c>
      <c r="J94" s="16">
        <f>([3]Hoja1!$A$39)</f>
        <v>8</v>
      </c>
      <c r="K94" s="16">
        <f t="shared" si="12"/>
        <v>144</v>
      </c>
    </row>
    <row r="95" spans="1:11" x14ac:dyDescent="0.25">
      <c r="A95" s="16" t="s">
        <v>88</v>
      </c>
      <c r="B95" s="16">
        <v>200</v>
      </c>
      <c r="C95" s="31" t="s">
        <v>11</v>
      </c>
      <c r="D95" s="31" t="s">
        <v>11</v>
      </c>
      <c r="E95" s="16">
        <f>B95/25</f>
        <v>8</v>
      </c>
      <c r="F95" s="16">
        <f>([3]Hoja1!$A$41)</f>
        <v>6</v>
      </c>
      <c r="G95" s="16">
        <f t="shared" si="11"/>
        <v>48</v>
      </c>
      <c r="H95" s="16"/>
      <c r="I95" s="16">
        <v>18</v>
      </c>
      <c r="J95" s="16">
        <f>([3]Hoja1!$A$41)</f>
        <v>6</v>
      </c>
      <c r="K95" s="16">
        <f t="shared" si="12"/>
        <v>108</v>
      </c>
    </row>
    <row r="96" spans="1:11" x14ac:dyDescent="0.25">
      <c r="A96" s="16" t="s">
        <v>89</v>
      </c>
      <c r="B96" s="16">
        <v>500</v>
      </c>
      <c r="C96" s="31" t="s">
        <v>11</v>
      </c>
      <c r="D96" s="31" t="s">
        <v>11</v>
      </c>
      <c r="E96" s="16">
        <f>B96/50</f>
        <v>10</v>
      </c>
      <c r="F96" s="16">
        <f>([3]Hoja1!$A$17)</f>
        <v>10</v>
      </c>
      <c r="G96" s="16">
        <f t="shared" si="11"/>
        <v>100</v>
      </c>
      <c r="H96" s="16"/>
      <c r="I96" s="16">
        <v>30</v>
      </c>
      <c r="J96" s="16">
        <f>([3]Hoja1!$A$17)</f>
        <v>10</v>
      </c>
      <c r="K96" s="16">
        <f t="shared" si="12"/>
        <v>300</v>
      </c>
    </row>
    <row r="97" spans="1:11" x14ac:dyDescent="0.25">
      <c r="A97" s="16" t="s">
        <v>90</v>
      </c>
      <c r="B97" s="16">
        <v>400</v>
      </c>
      <c r="C97" s="31" t="s">
        <v>11</v>
      </c>
      <c r="D97" s="31" t="s">
        <v>11</v>
      </c>
      <c r="E97" s="16">
        <f>B97/10</f>
        <v>40</v>
      </c>
      <c r="F97" s="16">
        <f>([3]Hoja1!$A$29)</f>
        <v>10</v>
      </c>
      <c r="G97" s="16">
        <f t="shared" si="11"/>
        <v>400</v>
      </c>
      <c r="H97" s="16"/>
      <c r="I97" s="16">
        <v>60</v>
      </c>
      <c r="J97" s="16">
        <f>([3]Hoja1!$A$29)</f>
        <v>10</v>
      </c>
      <c r="K97" s="16">
        <f t="shared" si="12"/>
        <v>600</v>
      </c>
    </row>
    <row r="98" spans="1:11" x14ac:dyDescent="0.25">
      <c r="A98" s="16" t="s">
        <v>91</v>
      </c>
      <c r="B98" s="16">
        <v>500</v>
      </c>
      <c r="C98" s="31" t="s">
        <v>11</v>
      </c>
      <c r="D98" s="31" t="s">
        <v>11</v>
      </c>
      <c r="E98" s="16">
        <f>B98/45</f>
        <v>11.111111111111111</v>
      </c>
      <c r="F98" s="16">
        <f>([3]Hoja1!$A$30)</f>
        <v>40</v>
      </c>
      <c r="G98" s="16">
        <f t="shared" si="11"/>
        <v>444.44444444444446</v>
      </c>
      <c r="H98" s="16"/>
      <c r="I98" s="16">
        <v>20</v>
      </c>
      <c r="J98" s="16">
        <f>([3]Hoja1!$A$30)</f>
        <v>40</v>
      </c>
      <c r="K98" s="16">
        <f t="shared" si="12"/>
        <v>800</v>
      </c>
    </row>
    <row r="99" spans="1:11" x14ac:dyDescent="0.25">
      <c r="A99" s="16" t="s">
        <v>92</v>
      </c>
      <c r="B99" s="16"/>
      <c r="C99" s="31" t="s">
        <v>11</v>
      </c>
      <c r="D99" s="31" t="s">
        <v>11</v>
      </c>
      <c r="E99" s="16"/>
      <c r="F99" s="16">
        <f>([3]Hoja1!$A$28)</f>
        <v>6</v>
      </c>
      <c r="G99" s="16">
        <f t="shared" si="11"/>
        <v>0</v>
      </c>
      <c r="H99" s="16"/>
      <c r="I99" s="16">
        <v>25</v>
      </c>
      <c r="J99" s="16">
        <f>([3]Hoja1!$A$28)</f>
        <v>6</v>
      </c>
      <c r="K99" s="16">
        <f t="shared" si="12"/>
        <v>150</v>
      </c>
    </row>
    <row r="100" spans="1:11" x14ac:dyDescent="0.25">
      <c r="A100" s="16" t="s">
        <v>93</v>
      </c>
      <c r="B100" s="16">
        <v>350</v>
      </c>
      <c r="C100" s="31" t="s">
        <v>11</v>
      </c>
      <c r="D100" s="31" t="s">
        <v>11</v>
      </c>
      <c r="E100" s="16">
        <f>B100/25</f>
        <v>14</v>
      </c>
      <c r="F100" s="16">
        <f>([3]Hoja1!$A$43)</f>
        <v>10</v>
      </c>
      <c r="G100" s="16">
        <f t="shared" si="11"/>
        <v>140</v>
      </c>
      <c r="H100" s="16"/>
      <c r="I100" s="16">
        <v>18</v>
      </c>
      <c r="J100" s="16">
        <f>([3]Hoja1!$A$43)</f>
        <v>10</v>
      </c>
      <c r="K100" s="16">
        <f t="shared" si="12"/>
        <v>180</v>
      </c>
    </row>
    <row r="101" spans="1:11" x14ac:dyDescent="0.25">
      <c r="A101" s="16" t="s">
        <v>94</v>
      </c>
      <c r="B101" s="16"/>
      <c r="C101" s="31" t="s">
        <v>11</v>
      </c>
      <c r="D101" s="31" t="s">
        <v>11</v>
      </c>
      <c r="E101" s="16"/>
      <c r="F101" s="16">
        <f>([3]Hoja1!$A$40)</f>
        <v>80</v>
      </c>
      <c r="G101" s="16">
        <f t="shared" si="11"/>
        <v>0</v>
      </c>
      <c r="H101" s="16"/>
      <c r="I101" s="16">
        <v>4</v>
      </c>
      <c r="J101" s="16">
        <f>([3]Hoja1!$A$40)</f>
        <v>80</v>
      </c>
      <c r="K101" s="16">
        <f t="shared" si="12"/>
        <v>320</v>
      </c>
    </row>
    <row r="102" spans="1:11" x14ac:dyDescent="0.25">
      <c r="A102" s="16" t="s">
        <v>95</v>
      </c>
      <c r="B102" s="16">
        <v>220</v>
      </c>
      <c r="C102" s="16"/>
      <c r="D102" s="16"/>
      <c r="E102" s="16">
        <f>B102/60</f>
        <v>3.6666666666666665</v>
      </c>
      <c r="F102" s="16">
        <f>([3]Hoja1!$A$33)</f>
        <v>50</v>
      </c>
      <c r="G102" s="16">
        <f t="shared" si="11"/>
        <v>183.33333333333331</v>
      </c>
      <c r="H102" s="16"/>
      <c r="I102" s="16">
        <v>5</v>
      </c>
      <c r="J102" s="16">
        <f>([3]Hoja1!$A$33)</f>
        <v>50</v>
      </c>
      <c r="K102" s="16">
        <f t="shared" si="12"/>
        <v>250</v>
      </c>
    </row>
    <row r="103" spans="1:11" x14ac:dyDescent="0.25">
      <c r="A103" s="16" t="s">
        <v>96</v>
      </c>
      <c r="B103" s="16"/>
      <c r="C103" s="31" t="s">
        <v>11</v>
      </c>
      <c r="D103" s="31" t="s">
        <v>11</v>
      </c>
      <c r="E103" s="16">
        <v>12</v>
      </c>
      <c r="F103" s="16">
        <f>([3]Hoja1!$A$42)</f>
        <v>10</v>
      </c>
      <c r="G103" s="16">
        <f t="shared" si="11"/>
        <v>120</v>
      </c>
      <c r="H103" s="16"/>
      <c r="I103" s="16">
        <v>18</v>
      </c>
      <c r="J103" s="16">
        <f>([3]Hoja1!$A$42)</f>
        <v>10</v>
      </c>
      <c r="K103" s="16">
        <f t="shared" si="12"/>
        <v>180</v>
      </c>
    </row>
    <row r="104" spans="1:11" x14ac:dyDescent="0.25">
      <c r="A104" s="16" t="s">
        <v>97</v>
      </c>
      <c r="B104" s="16"/>
      <c r="C104" s="31"/>
      <c r="D104" s="31"/>
      <c r="E104" s="16"/>
      <c r="F104" s="16">
        <f>([3]Hoja1!$A$44)</f>
        <v>0</v>
      </c>
      <c r="G104" s="16"/>
      <c r="H104" s="16"/>
      <c r="I104" s="16">
        <v>20</v>
      </c>
      <c r="J104" s="16">
        <f>([3]Hoja1!$A$44)</f>
        <v>0</v>
      </c>
      <c r="K104" s="16">
        <f t="shared" si="12"/>
        <v>0</v>
      </c>
    </row>
    <row r="105" spans="1:11" x14ac:dyDescent="0.25">
      <c r="A105" s="16" t="s">
        <v>98</v>
      </c>
      <c r="B105" s="16"/>
      <c r="C105" s="31"/>
      <c r="D105" s="31"/>
      <c r="E105" s="16"/>
      <c r="F105" s="16">
        <f>([3]Hoja1!$A$37)</f>
        <v>0</v>
      </c>
      <c r="G105" s="16"/>
      <c r="H105" s="16"/>
      <c r="I105" s="16">
        <v>12</v>
      </c>
      <c r="J105" s="16">
        <f>([3]Hoja1!$A$37)</f>
        <v>0</v>
      </c>
      <c r="K105" s="16">
        <f t="shared" si="12"/>
        <v>0</v>
      </c>
    </row>
    <row r="106" spans="1:11" x14ac:dyDescent="0.25">
      <c r="A106" s="16" t="s">
        <v>99</v>
      </c>
      <c r="B106" s="16"/>
      <c r="C106" s="31"/>
      <c r="D106" s="31"/>
      <c r="E106" s="16"/>
      <c r="F106" s="16"/>
      <c r="G106" s="16"/>
      <c r="H106" s="16"/>
      <c r="I106" s="16">
        <v>15</v>
      </c>
      <c r="J106" s="16">
        <f>([3]Hoja1!$A$36)</f>
        <v>5</v>
      </c>
      <c r="K106" s="16">
        <f t="shared" si="12"/>
        <v>75</v>
      </c>
    </row>
    <row r="107" spans="1:11" ht="15.75" thickBot="1" x14ac:dyDescent="0.3">
      <c r="A107" s="16" t="s">
        <v>100</v>
      </c>
      <c r="B107" s="16">
        <v>38</v>
      </c>
      <c r="C107" s="16">
        <f>B107*0.125</f>
        <v>4.75</v>
      </c>
      <c r="D107" s="16">
        <f>B107+C107</f>
        <v>42.75</v>
      </c>
      <c r="E107" s="16">
        <f>D107</f>
        <v>42.75</v>
      </c>
      <c r="F107" s="16">
        <f>([3]Hoja1!$I$41)</f>
        <v>0</v>
      </c>
      <c r="G107" s="16">
        <f t="shared" si="11"/>
        <v>0</v>
      </c>
      <c r="H107" s="16">
        <f>E107*0.3</f>
        <v>12.824999999999999</v>
      </c>
      <c r="I107" s="16">
        <v>55</v>
      </c>
      <c r="J107" s="16">
        <f>([3]Hoja1!$I$41)</f>
        <v>0</v>
      </c>
      <c r="K107" s="16">
        <f t="shared" si="12"/>
        <v>0</v>
      </c>
    </row>
    <row r="108" spans="1:11" ht="16.5" thickTop="1" thickBot="1" x14ac:dyDescent="0.3">
      <c r="A108" s="25" t="s">
        <v>0</v>
      </c>
      <c r="B108" s="25" t="s">
        <v>1</v>
      </c>
      <c r="C108" s="26" t="s">
        <v>2</v>
      </c>
      <c r="D108" s="26" t="s">
        <v>3</v>
      </c>
      <c r="E108" s="26" t="s">
        <v>4</v>
      </c>
      <c r="F108" s="26" t="s">
        <v>5</v>
      </c>
      <c r="G108" s="27" t="s">
        <v>6</v>
      </c>
      <c r="H108" s="28">
        <v>0.3</v>
      </c>
      <c r="I108" s="26" t="s">
        <v>41</v>
      </c>
      <c r="J108" s="26" t="s">
        <v>5</v>
      </c>
      <c r="K108" s="27" t="s">
        <v>6</v>
      </c>
    </row>
    <row r="109" spans="1:11" ht="15.75" thickTop="1" x14ac:dyDescent="0.25">
      <c r="A109" s="16" t="s">
        <v>101</v>
      </c>
      <c r="B109" s="16">
        <v>150</v>
      </c>
      <c r="C109" s="16" t="s">
        <v>11</v>
      </c>
      <c r="D109" s="16" t="s">
        <v>11</v>
      </c>
      <c r="E109" s="16">
        <f>B109/150</f>
        <v>1</v>
      </c>
      <c r="F109" s="16">
        <f>([3]Hoja1!$E$40)</f>
        <v>12</v>
      </c>
      <c r="G109" s="16">
        <f>E109*F109</f>
        <v>12</v>
      </c>
      <c r="H109" s="16"/>
      <c r="I109" s="16">
        <v>4</v>
      </c>
      <c r="J109" s="16">
        <f>([3]Hoja1!$E$40)</f>
        <v>12</v>
      </c>
      <c r="K109" s="16">
        <f>I109*J109</f>
        <v>48</v>
      </c>
    </row>
    <row r="110" spans="1:11" x14ac:dyDescent="0.25">
      <c r="E110" s="39" t="s">
        <v>102</v>
      </c>
      <c r="F110" s="39"/>
      <c r="G110" s="34">
        <f>SUM(G17:G109)</f>
        <v>8572.0073492063511</v>
      </c>
      <c r="I110" s="40" t="s">
        <v>103</v>
      </c>
      <c r="J110" s="41"/>
      <c r="K110" s="34">
        <f>SUM(K17:K109)</f>
        <v>13116</v>
      </c>
    </row>
    <row r="113" spans="6:8" x14ac:dyDescent="0.25">
      <c r="F113" s="42" t="s">
        <v>104</v>
      </c>
      <c r="G113" s="42"/>
      <c r="H113" s="35"/>
    </row>
    <row r="114" spans="6:8" x14ac:dyDescent="0.25">
      <c r="F114" s="40" t="s">
        <v>102</v>
      </c>
      <c r="G114" s="41"/>
      <c r="H114" s="34">
        <f>G110</f>
        <v>8572.0073492063511</v>
      </c>
    </row>
    <row r="115" spans="6:8" x14ac:dyDescent="0.25">
      <c r="F115" s="40" t="s">
        <v>103</v>
      </c>
      <c r="G115" s="41"/>
      <c r="H115" s="34">
        <f>K110</f>
        <v>13116</v>
      </c>
    </row>
    <row r="116" spans="6:8" x14ac:dyDescent="0.25">
      <c r="H116" s="36">
        <f>H115-H114</f>
        <v>4543.9926507936489</v>
      </c>
    </row>
  </sheetData>
  <mergeCells count="6">
    <mergeCell ref="F115:G115"/>
    <mergeCell ref="J12:K12"/>
    <mergeCell ref="E110:F110"/>
    <mergeCell ref="I110:J110"/>
    <mergeCell ref="F113:G113"/>
    <mergeCell ref="F114:G1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113"/>
  <sheetViews>
    <sheetView tabSelected="1" topLeftCell="A109" workbookViewId="0">
      <selection activeCell="E114" sqref="E114"/>
    </sheetView>
  </sheetViews>
  <sheetFormatPr baseColWidth="10" defaultRowHeight="15" x14ac:dyDescent="0.25"/>
  <cols>
    <col min="1" max="1" width="10" customWidth="1"/>
    <col min="2" max="2" width="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8" width="17.140625" customWidth="1"/>
    <col min="9" max="9" width="17.42578125" customWidth="1"/>
    <col min="11" max="11" width="18.85546875" customWidth="1"/>
  </cols>
  <sheetData>
    <row r="14" spans="2:5" ht="24" customHeight="1" thickBot="1" x14ac:dyDescent="0.3"/>
    <row r="15" spans="2:5" ht="16.5" thickTop="1" thickBot="1" x14ac:dyDescent="0.3">
      <c r="B15" s="25" t="s">
        <v>0</v>
      </c>
      <c r="C15" s="26" t="s">
        <v>7</v>
      </c>
      <c r="D15" s="26" t="s">
        <v>108</v>
      </c>
      <c r="E15" s="27" t="s">
        <v>6</v>
      </c>
    </row>
    <row r="16" spans="2:5" ht="15.75" thickTop="1" x14ac:dyDescent="0.25">
      <c r="B16" s="5" t="s">
        <v>8</v>
      </c>
      <c r="C16" s="12"/>
      <c r="D16" s="12"/>
      <c r="E16" s="12"/>
    </row>
    <row r="17" spans="2:5" x14ac:dyDescent="0.25">
      <c r="B17" s="13" t="s">
        <v>9</v>
      </c>
      <c r="C17" s="13">
        <f>[4]Socopo!$I$17</f>
        <v>36</v>
      </c>
      <c r="D17" s="17">
        <f>[5]Socopo!$J$17+[6]Socopo!$J$17+[7]Socopo!$J$17+[4]Socopo!$J$17</f>
        <v>33</v>
      </c>
      <c r="E17" s="17">
        <f t="shared" ref="E17:E65" si="0">C17*D17</f>
        <v>1188</v>
      </c>
    </row>
    <row r="18" spans="2:5" x14ac:dyDescent="0.25">
      <c r="B18" s="6" t="s">
        <v>10</v>
      </c>
      <c r="C18" s="6">
        <f>[4]Socopo!$I$18</f>
        <v>80</v>
      </c>
      <c r="D18" s="17">
        <f>([5]Socopo!$J$18+[6]Socopo!$J$18+[7]Socopo!$J$18+[4]Socopo!$J$18)</f>
        <v>27</v>
      </c>
      <c r="E18" s="12">
        <f t="shared" si="0"/>
        <v>2160</v>
      </c>
    </row>
    <row r="19" spans="2:5" x14ac:dyDescent="0.25">
      <c r="B19" s="6" t="s">
        <v>12</v>
      </c>
      <c r="C19" s="6">
        <f>[4]Socopo!$I$19</f>
        <v>80</v>
      </c>
      <c r="D19" s="17">
        <f>([5]Socopo!$J$19+[6]Socopo!$J$19+[7]Socopo!$J$19+[4]Socopo!$J$19)</f>
        <v>26.3</v>
      </c>
      <c r="E19" s="12">
        <f t="shared" si="0"/>
        <v>2104</v>
      </c>
    </row>
    <row r="20" spans="2:5" x14ac:dyDescent="0.25">
      <c r="B20" s="6" t="s">
        <v>13</v>
      </c>
      <c r="C20" s="6">
        <f>[4]Socopo!$I$20</f>
        <v>80</v>
      </c>
      <c r="D20" s="17">
        <f>([5]Socopo!$J$20+[6]Socopo!$J$20+[7]Socopo!$J$20+[4]Socopo!$J$20)</f>
        <v>20</v>
      </c>
      <c r="E20" s="12">
        <f t="shared" si="0"/>
        <v>1600</v>
      </c>
    </row>
    <row r="21" spans="2:5" x14ac:dyDescent="0.25">
      <c r="B21" s="6" t="s">
        <v>14</v>
      </c>
      <c r="C21" s="6">
        <f>[4]Socopo!$I$21</f>
        <v>100</v>
      </c>
      <c r="D21" s="17">
        <f>([5]Socopo!$J$21+[6]Socopo!$J$21+[7]Socopo!$J$21+[4]Socopo!$J$21)</f>
        <v>10</v>
      </c>
      <c r="E21" s="12">
        <f t="shared" si="0"/>
        <v>1000</v>
      </c>
    </row>
    <row r="22" spans="2:5" x14ac:dyDescent="0.25">
      <c r="B22" s="6" t="s">
        <v>15</v>
      </c>
      <c r="C22" s="6">
        <f>[4]Socopo!$I$22</f>
        <v>133</v>
      </c>
      <c r="D22" s="17">
        <f>([5]Socopo!$J$22+[6]Socopo!$J$22+[7]Socopo!$J$22+[4]Socopo!$J$22)</f>
        <v>2</v>
      </c>
      <c r="E22" s="12">
        <f t="shared" si="0"/>
        <v>266</v>
      </c>
    </row>
    <row r="23" spans="2:5" x14ac:dyDescent="0.25">
      <c r="B23" s="6" t="s">
        <v>16</v>
      </c>
      <c r="C23" s="6">
        <f>[4]Socopo!$I$23</f>
        <v>180</v>
      </c>
      <c r="D23" s="17">
        <f>([5]Socopo!$J$23+[6]Socopo!$J$23+[7]Socopo!$J$23+[4]Socopo!$J$23)</f>
        <v>18</v>
      </c>
      <c r="E23" s="12">
        <f t="shared" si="0"/>
        <v>3240</v>
      </c>
    </row>
    <row r="24" spans="2:5" x14ac:dyDescent="0.25">
      <c r="B24" s="6" t="s">
        <v>17</v>
      </c>
      <c r="C24" s="6">
        <f>[4]Socopo!$I$24</f>
        <v>46</v>
      </c>
      <c r="D24" s="12">
        <f>([5]Socopo!$J$24+[6]Socopo!$J$24+[7]Socopo!$J$24+[4]Socopo!$J$24)</f>
        <v>377</v>
      </c>
      <c r="E24" s="12">
        <f t="shared" si="0"/>
        <v>17342</v>
      </c>
    </row>
    <row r="25" spans="2:5" x14ac:dyDescent="0.25">
      <c r="B25" s="6" t="s">
        <v>18</v>
      </c>
      <c r="C25" s="6">
        <v>160</v>
      </c>
      <c r="D25" s="12">
        <f>([5]Socopo!$J$25+[6]Socopo!$J$25+[7]Socopo!$J$25+[4]Socopo!$J$25)</f>
        <v>7</v>
      </c>
      <c r="E25" s="12">
        <f t="shared" si="0"/>
        <v>1120</v>
      </c>
    </row>
    <row r="26" spans="2:5" x14ac:dyDescent="0.25">
      <c r="B26" s="6" t="s">
        <v>19</v>
      </c>
      <c r="C26" s="6">
        <f>[4]Socopo!$I$26</f>
        <v>64</v>
      </c>
      <c r="D26" s="12">
        <f>([5]Socopo!$J$26+[6]Socopo!$J$26+[7]Socopo!$J$26+[4]Socopo!$J$26)</f>
        <v>1</v>
      </c>
      <c r="E26" s="12">
        <f t="shared" si="0"/>
        <v>64</v>
      </c>
    </row>
    <row r="27" spans="2:5" x14ac:dyDescent="0.25">
      <c r="B27" s="6" t="s">
        <v>20</v>
      </c>
      <c r="C27" s="6">
        <f>[4]Socopo!$I$27</f>
        <v>90</v>
      </c>
      <c r="D27" s="12">
        <f>([5]Socopo!$J$27+[6]Socopo!$J$27+[7]Socopo!$J$27+[4]Socopo!$J$27)</f>
        <v>25</v>
      </c>
      <c r="E27" s="12">
        <f t="shared" si="0"/>
        <v>2250</v>
      </c>
    </row>
    <row r="28" spans="2:5" x14ac:dyDescent="0.25">
      <c r="B28" s="6" t="s">
        <v>21</v>
      </c>
      <c r="C28" s="6">
        <f>[4]Socopo!$I$28</f>
        <v>29</v>
      </c>
      <c r="D28" s="12">
        <f>([5]Socopo!$J$28+[6]Socopo!$J$28+[7]Socopo!$J$28+[4]Socopo!$J$28)</f>
        <v>4</v>
      </c>
      <c r="E28" s="12">
        <f t="shared" si="0"/>
        <v>116</v>
      </c>
    </row>
    <row r="29" spans="2:5" x14ac:dyDescent="0.25">
      <c r="B29" s="6" t="s">
        <v>22</v>
      </c>
      <c r="C29" s="6">
        <v>202</v>
      </c>
      <c r="D29" s="12">
        <f>([5]Socopo!$J$29+[6]Socopo!$J$29+[7]Socopo!$J$29+[4]Socopo!$J$29)</f>
        <v>1</v>
      </c>
      <c r="E29" s="12">
        <f t="shared" si="0"/>
        <v>202</v>
      </c>
    </row>
    <row r="30" spans="2:5" x14ac:dyDescent="0.25">
      <c r="B30" s="6" t="s">
        <v>23</v>
      </c>
      <c r="C30" s="6">
        <f>[4]Socopo!$I$30</f>
        <v>116</v>
      </c>
      <c r="D30" s="12">
        <f>([5]Socopo!$J$30+[6]Socopo!$J$30+[7]Socopo!$J$30+[4]Socopo!$J$30)</f>
        <v>14</v>
      </c>
      <c r="E30" s="12">
        <f>C30*D30</f>
        <v>1624</v>
      </c>
    </row>
    <row r="31" spans="2:5" x14ac:dyDescent="0.25">
      <c r="B31" s="6" t="s">
        <v>56</v>
      </c>
      <c r="C31" s="6">
        <v>108</v>
      </c>
      <c r="D31" s="12">
        <f>([5]Socopo!$J$63+[6]Socopo!$J$63+[7]Socopo!$J$63+[4]Socopo!$J$62)</f>
        <v>1</v>
      </c>
      <c r="E31" s="12">
        <f>C31*D31</f>
        <v>108</v>
      </c>
    </row>
    <row r="32" spans="2:5" x14ac:dyDescent="0.25">
      <c r="B32" s="6" t="s">
        <v>24</v>
      </c>
      <c r="C32" s="6">
        <f>[4]Socopo!$I$31</f>
        <v>100</v>
      </c>
      <c r="D32" s="12">
        <f>([5]Socopo!$J$31+[6]Socopo!$J$31+[7]Socopo!$J$31+[4]Socopo!$J$31)</f>
        <v>14</v>
      </c>
      <c r="E32" s="12">
        <f>C32*D32</f>
        <v>1400</v>
      </c>
    </row>
    <row r="33" spans="2:5" x14ac:dyDescent="0.25">
      <c r="B33" s="6" t="s">
        <v>25</v>
      </c>
      <c r="C33" s="6">
        <f>[4]Socopo!$I$32</f>
        <v>100</v>
      </c>
      <c r="D33" s="12">
        <f>([5]Socopo!$J$32+[6]Socopo!$J$32+[7]Socopo!$J$32+[4]Socopo!$J$32)</f>
        <v>19</v>
      </c>
      <c r="E33" s="12">
        <f t="shared" si="0"/>
        <v>1900</v>
      </c>
    </row>
    <row r="34" spans="2:5" x14ac:dyDescent="0.25">
      <c r="B34" s="6" t="s">
        <v>26</v>
      </c>
      <c r="C34" s="6">
        <f>[4]Socopo!$I$33</f>
        <v>27</v>
      </c>
      <c r="D34" s="12">
        <f>([5]Socopo!$J$33+[6]Socopo!$J$33+[7]Socopo!$J$33+[4]Socopo!$J$33)</f>
        <v>11</v>
      </c>
      <c r="E34" s="12">
        <f t="shared" si="0"/>
        <v>297</v>
      </c>
    </row>
    <row r="35" spans="2:5" x14ac:dyDescent="0.25">
      <c r="B35" s="16" t="s">
        <v>27</v>
      </c>
      <c r="C35" s="16">
        <f>[4]Socopo!$I$34</f>
        <v>21</v>
      </c>
      <c r="D35" s="12">
        <f>([5]Socopo!$J$34+[6]Socopo!$J$34+[7]Socopo!$J$34+[4]Socopo!$J$34)</f>
        <v>20</v>
      </c>
      <c r="E35" s="17">
        <f t="shared" si="0"/>
        <v>420</v>
      </c>
    </row>
    <row r="36" spans="2:5" x14ac:dyDescent="0.25">
      <c r="B36" s="16" t="s">
        <v>28</v>
      </c>
      <c r="C36" s="16">
        <f>[4]Socopo!$I$35</f>
        <v>43</v>
      </c>
      <c r="D36" s="12">
        <f>([5]Socopo!$J$35+[6]Socopo!$J$35+[7]Socopo!$J$35+[4]Socopo!$J$35)</f>
        <v>16</v>
      </c>
      <c r="E36" s="17">
        <f t="shared" si="0"/>
        <v>688</v>
      </c>
    </row>
    <row r="37" spans="2:5" x14ac:dyDescent="0.25">
      <c r="B37" s="16" t="s">
        <v>29</v>
      </c>
      <c r="C37" s="16">
        <f>[4]Socopo!$I$36</f>
        <v>35</v>
      </c>
      <c r="D37" s="12">
        <f>([5]Socopo!$J$36+[6]Socopo!$J$36+[7]Socopo!$J$36+[4]Socopo!$J$36)</f>
        <v>24</v>
      </c>
      <c r="E37" s="17">
        <f t="shared" si="0"/>
        <v>840</v>
      </c>
    </row>
    <row r="38" spans="2:5" x14ac:dyDescent="0.25">
      <c r="B38" s="16" t="s">
        <v>30</v>
      </c>
      <c r="C38" s="16">
        <f>[4]Socopo!$I$37</f>
        <v>29</v>
      </c>
      <c r="D38" s="12">
        <f>([5]Socopo!$J$37+[6]Socopo!$J$37+[7]Socopo!$J$37+[4]Socopo!$J$37)</f>
        <v>25</v>
      </c>
      <c r="E38" s="17">
        <f t="shared" si="0"/>
        <v>725</v>
      </c>
    </row>
    <row r="39" spans="2:5" x14ac:dyDescent="0.25">
      <c r="B39" s="16" t="s">
        <v>31</v>
      </c>
      <c r="C39" s="16">
        <f>[4]Socopo!$I$38</f>
        <v>13</v>
      </c>
      <c r="D39" s="12">
        <f>([5]Socopo!$J$38+[6]Socopo!$J$38+[7]Socopo!$J$38+[4]Socopo!$J$38)</f>
        <v>24</v>
      </c>
      <c r="E39" s="17">
        <f t="shared" si="0"/>
        <v>312</v>
      </c>
    </row>
    <row r="40" spans="2:5" x14ac:dyDescent="0.25">
      <c r="B40" s="16" t="s">
        <v>32</v>
      </c>
      <c r="C40" s="16">
        <f>[4]Socopo!$I$39</f>
        <v>18</v>
      </c>
      <c r="D40" s="12">
        <f>([5]Socopo!$J$39+[6]Socopo!$J$39+[7]Socopo!$J$39+[4]Socopo!$J$39)</f>
        <v>65</v>
      </c>
      <c r="E40" s="17">
        <f t="shared" si="0"/>
        <v>1170</v>
      </c>
    </row>
    <row r="41" spans="2:5" x14ac:dyDescent="0.25">
      <c r="B41" s="10" t="s">
        <v>33</v>
      </c>
      <c r="C41" s="10">
        <f>[4]Socopo!$I$40</f>
        <v>35</v>
      </c>
      <c r="D41" s="12">
        <f>([5]Socopo!$J$40+[6]Socopo!$J$40+[7]Socopo!$J$40+[4]Socopo!$J$40)</f>
        <v>13</v>
      </c>
      <c r="E41" s="12">
        <f t="shared" si="0"/>
        <v>455</v>
      </c>
    </row>
    <row r="42" spans="2:5" x14ac:dyDescent="0.25">
      <c r="B42" s="16" t="s">
        <v>34</v>
      </c>
      <c r="C42" s="16">
        <f>[4]Socopo!$I$41</f>
        <v>18</v>
      </c>
      <c r="D42" s="12">
        <f>([5]Socopo!$J$41+[6]Socopo!$J$41+[7]Socopo!$J$41+[4]Socopo!$J$41)</f>
        <v>4</v>
      </c>
      <c r="E42" s="17">
        <f t="shared" si="0"/>
        <v>72</v>
      </c>
    </row>
    <row r="43" spans="2:5" x14ac:dyDescent="0.25">
      <c r="B43" s="16" t="s">
        <v>35</v>
      </c>
      <c r="C43" s="16">
        <f>[4]Socopo!$I$42</f>
        <v>24</v>
      </c>
      <c r="D43" s="12">
        <f>([5]Socopo!$J$42+[6]Socopo!$J$42+[7]Socopo!$J$42+[4]Socopo!$J$42)</f>
        <v>0</v>
      </c>
      <c r="E43" s="17">
        <f t="shared" si="0"/>
        <v>0</v>
      </c>
    </row>
    <row r="44" spans="2:5" x14ac:dyDescent="0.25">
      <c r="B44" s="16" t="s">
        <v>36</v>
      </c>
      <c r="C44" s="17">
        <f>[4]Socopo!$I$43</f>
        <v>37</v>
      </c>
      <c r="D44" s="12">
        <f>([5]Socopo!$J$43+[6]Socopo!$J$43+[7]Socopo!$J$43+[4]Socopo!$J$43)</f>
        <v>5</v>
      </c>
      <c r="E44" s="17">
        <f t="shared" si="0"/>
        <v>185</v>
      </c>
    </row>
    <row r="45" spans="2:5" x14ac:dyDescent="0.25">
      <c r="B45" s="16" t="s">
        <v>37</v>
      </c>
      <c r="C45" s="16">
        <f>[4]Socopo!$I$44</f>
        <v>176</v>
      </c>
      <c r="D45" s="12">
        <f>([5]Socopo!$J$44+[6]Socopo!$J$44+[7]Socopo!$J$44+[4]Socopo!$J$44)</f>
        <v>1</v>
      </c>
      <c r="E45" s="17">
        <f t="shared" si="0"/>
        <v>176</v>
      </c>
    </row>
    <row r="46" spans="2:5" x14ac:dyDescent="0.25">
      <c r="B46" s="16" t="s">
        <v>109</v>
      </c>
      <c r="C46" s="16">
        <f>[4]Socopo!$I$63</f>
        <v>41</v>
      </c>
      <c r="D46" s="12">
        <f>([5]Socopo!$J$64+[6]Socopo!$J$64+[7]Socopo!$J$64+[4]Socopo!$J$63)</f>
        <v>4</v>
      </c>
      <c r="E46" s="17">
        <f>C46*D46</f>
        <v>164</v>
      </c>
    </row>
    <row r="47" spans="2:5" x14ac:dyDescent="0.25">
      <c r="B47" s="16" t="s">
        <v>110</v>
      </c>
      <c r="C47" s="16">
        <f>[4]Socopo!$I$64</f>
        <v>41</v>
      </c>
      <c r="D47" s="12">
        <f>([5]Socopo!$J$65+[6]Socopo!$J$65+[7]Socopo!$J$65+[4]Socopo!$J$64)</f>
        <v>4</v>
      </c>
      <c r="E47" s="17">
        <f>C47*D47</f>
        <v>164</v>
      </c>
    </row>
    <row r="48" spans="2:5" x14ac:dyDescent="0.25">
      <c r="B48" s="16" t="s">
        <v>59</v>
      </c>
      <c r="C48" s="16">
        <f>[4]Socopo!$I$65</f>
        <v>40</v>
      </c>
      <c r="D48" s="12">
        <f>([5]Socopo!$J$66+[6]Socopo!$J$66+[7]Socopo!$J$66+[4]Socopo!$J$65)</f>
        <v>2</v>
      </c>
      <c r="E48" s="17"/>
    </row>
    <row r="49" spans="2:5" x14ac:dyDescent="0.25">
      <c r="B49" s="16" t="s">
        <v>60</v>
      </c>
      <c r="C49" s="16">
        <v>60</v>
      </c>
      <c r="D49" s="12">
        <f>([5]Socopo!$J$67+[6]Socopo!$J$67+[7]Socopo!$J$67+[4]Socopo!$J$66)</f>
        <v>3</v>
      </c>
      <c r="E49" s="17">
        <f>C49*D49</f>
        <v>180</v>
      </c>
    </row>
    <row r="50" spans="2:5" x14ac:dyDescent="0.25">
      <c r="B50" s="16" t="s">
        <v>61</v>
      </c>
      <c r="C50" s="16">
        <f>[4]Socopo!$I$67</f>
        <v>210</v>
      </c>
      <c r="D50" s="12">
        <f>([5]Socopo!$J$68+[6]Socopo!$J$68+[7]Socopo!$J$68+[4]Socopo!$J$67)</f>
        <v>2</v>
      </c>
      <c r="E50" s="17"/>
    </row>
    <row r="51" spans="2:5" x14ac:dyDescent="0.25">
      <c r="B51" s="16" t="s">
        <v>38</v>
      </c>
      <c r="C51" s="16">
        <v>15</v>
      </c>
      <c r="D51" s="12">
        <f>([5]Socopo!$J$45+[6]Socopo!$J$45+[7]Socopo!$J$45+[4]Socopo!$J$45)</f>
        <v>6</v>
      </c>
      <c r="E51" s="17">
        <f t="shared" si="0"/>
        <v>90</v>
      </c>
    </row>
    <row r="52" spans="2:5" x14ac:dyDescent="0.25">
      <c r="B52" s="16" t="s">
        <v>39</v>
      </c>
      <c r="C52" s="16">
        <f>[4]Socopo!$I$46</f>
        <v>55</v>
      </c>
      <c r="D52" s="12">
        <f>([5]Socopo!$J$46+[6]Socopo!$J$46+[7]Socopo!$J$46+[4]Socopo!$J$46)</f>
        <v>0</v>
      </c>
      <c r="E52" s="17">
        <f t="shared" si="0"/>
        <v>0</v>
      </c>
    </row>
    <row r="53" spans="2:5" ht="15.75" thickBot="1" x14ac:dyDescent="0.3">
      <c r="B53" s="16" t="s">
        <v>40</v>
      </c>
      <c r="C53" s="16">
        <f>[4]Socopo!$I$47</f>
        <v>13</v>
      </c>
      <c r="D53" s="12">
        <f>([5]Socopo!$J$47+[6]Socopo!$J$47+[7]Socopo!$J$47+[4]Socopo!$J$47)</f>
        <v>3</v>
      </c>
      <c r="E53" s="17">
        <f t="shared" si="0"/>
        <v>39</v>
      </c>
    </row>
    <row r="54" spans="2:5" ht="16.5" thickTop="1" thickBot="1" x14ac:dyDescent="0.3">
      <c r="B54" s="25" t="s">
        <v>0</v>
      </c>
      <c r="C54" s="26" t="s">
        <v>111</v>
      </c>
      <c r="D54" s="26" t="s">
        <v>5</v>
      </c>
      <c r="E54" s="26" t="s">
        <v>6</v>
      </c>
    </row>
    <row r="55" spans="2:5" ht="15.75" thickTop="1" x14ac:dyDescent="0.25">
      <c r="B55" s="16" t="s">
        <v>42</v>
      </c>
      <c r="C55" s="16">
        <f>[4]Socopo!$I$48</f>
        <v>32</v>
      </c>
      <c r="D55" s="12">
        <f>([5]Socopo!$J$49+[6]Socopo!$J$49+[7]Socopo!$J$49+[4]Socopo!$J$48)</f>
        <v>0</v>
      </c>
      <c r="E55" s="17">
        <f t="shared" si="0"/>
        <v>0</v>
      </c>
    </row>
    <row r="56" spans="2:5" x14ac:dyDescent="0.25">
      <c r="B56" s="16" t="s">
        <v>43</v>
      </c>
      <c r="C56" s="16">
        <f>[4]Socopo!$I$49</f>
        <v>20</v>
      </c>
      <c r="D56" s="12">
        <f>([5]Socopo!$J$50+[6]Socopo!$J$50+[7]Socopo!$J$50+[4]Socopo!$J$49)</f>
        <v>0</v>
      </c>
      <c r="E56" s="17">
        <f>C56*D56</f>
        <v>0</v>
      </c>
    </row>
    <row r="57" spans="2:5" x14ac:dyDescent="0.25">
      <c r="B57" s="16" t="s">
        <v>44</v>
      </c>
      <c r="C57" s="16">
        <f>[4]Socopo!$I$50</f>
        <v>30</v>
      </c>
      <c r="D57" s="12">
        <f>([5]Socopo!$J$51+[6]Socopo!$J$51+[7]Socopo!$J$51+[4]Socopo!$J$50)</f>
        <v>4</v>
      </c>
      <c r="E57" s="17">
        <f>C57*D57</f>
        <v>120</v>
      </c>
    </row>
    <row r="58" spans="2:5" x14ac:dyDescent="0.25">
      <c r="B58" s="16" t="s">
        <v>45</v>
      </c>
      <c r="C58" s="16">
        <f>[4]Socopo!$I$51</f>
        <v>165</v>
      </c>
      <c r="D58" s="12">
        <f>([5]Socopo!$J$52+[6]Socopo!$J$52+[7]Socopo!$J$52+[4]Socopo!$J$51)</f>
        <v>0</v>
      </c>
      <c r="E58" s="17">
        <f t="shared" si="0"/>
        <v>0</v>
      </c>
    </row>
    <row r="59" spans="2:5" x14ac:dyDescent="0.25">
      <c r="B59" s="16" t="s">
        <v>46</v>
      </c>
      <c r="C59" s="16">
        <f>[4]Socopo!$I$52</f>
        <v>142</v>
      </c>
      <c r="D59" s="12">
        <f>([5]Socopo!$J$52+[6]Socopo!$J$52+[7]Socopo!$J$52+[4]Socopo!$J$51)</f>
        <v>0</v>
      </c>
      <c r="E59" s="17">
        <f t="shared" si="0"/>
        <v>0</v>
      </c>
    </row>
    <row r="60" spans="2:5" x14ac:dyDescent="0.25">
      <c r="B60" s="16" t="s">
        <v>47</v>
      </c>
      <c r="C60" s="17">
        <f>[4]Socopo!$I$53</f>
        <v>15</v>
      </c>
      <c r="D60" s="12">
        <f>([5]Socopo!$J$54+[6]Socopo!$J$53+[7]Socopo!$J$53+[4]Socopo!$J$52)</f>
        <v>2</v>
      </c>
      <c r="E60" s="17">
        <f t="shared" si="0"/>
        <v>30</v>
      </c>
    </row>
    <row r="61" spans="2:5" x14ac:dyDescent="0.25">
      <c r="B61" s="16" t="s">
        <v>48</v>
      </c>
      <c r="C61" s="16">
        <f>[4]Socopo!$I$54</f>
        <v>21</v>
      </c>
      <c r="D61" s="12">
        <f>([5]Socopo!$J$55+[6]Socopo!$J$55+[7]Socopo!$J$55+[4]Socopo!$J$54)</f>
        <v>0</v>
      </c>
      <c r="E61" s="17">
        <f>C61*D61</f>
        <v>0</v>
      </c>
    </row>
    <row r="62" spans="2:5" x14ac:dyDescent="0.25">
      <c r="B62" s="16" t="s">
        <v>49</v>
      </c>
      <c r="C62" s="16">
        <f>[4]Socopo!$I$55</f>
        <v>29</v>
      </c>
      <c r="D62" s="12">
        <f>([5]Socopo!$J$56+[6]Socopo!$J$56+[7]Socopo!$J$56+[4]Socopo!$J$55)</f>
        <v>6</v>
      </c>
      <c r="E62" s="17">
        <f>C62*D62</f>
        <v>174</v>
      </c>
    </row>
    <row r="63" spans="2:5" x14ac:dyDescent="0.25">
      <c r="B63" s="16" t="s">
        <v>50</v>
      </c>
      <c r="C63" s="16">
        <f>[4]Socopo!$I$56</f>
        <v>24</v>
      </c>
      <c r="D63" s="12">
        <f>([5]Socopo!$J$57+[6]Socopo!$J$57+[7]Socopo!$J$57+[4]Socopo!$J$56)</f>
        <v>0</v>
      </c>
      <c r="E63" s="17">
        <f t="shared" si="0"/>
        <v>0</v>
      </c>
    </row>
    <row r="64" spans="2:5" x14ac:dyDescent="0.25">
      <c r="B64" s="16" t="s">
        <v>51</v>
      </c>
      <c r="C64" s="16">
        <f>[4]Socopo!$I$57</f>
        <v>33</v>
      </c>
      <c r="D64" s="12">
        <f>([5]Socopo!$J$58+[6]Socopo!$J$58+[7]Socopo!$J$58+[4]Socopo!$J$57)</f>
        <v>0</v>
      </c>
      <c r="E64" s="17">
        <f t="shared" si="0"/>
        <v>0</v>
      </c>
    </row>
    <row r="65" spans="2:5" x14ac:dyDescent="0.25">
      <c r="B65" s="16" t="s">
        <v>52</v>
      </c>
      <c r="C65" s="16">
        <f>[4]Socopo!$I$58</f>
        <v>99</v>
      </c>
      <c r="D65" s="12">
        <f>([5]Socopo!$J$59+[6]Socopo!$J$59+[7]Socopo!$J$59+[4]Socopo!$J$58)</f>
        <v>2</v>
      </c>
      <c r="E65" s="17">
        <f t="shared" si="0"/>
        <v>198</v>
      </c>
    </row>
    <row r="66" spans="2:5" x14ac:dyDescent="0.25">
      <c r="B66" s="16" t="s">
        <v>53</v>
      </c>
      <c r="C66" s="17">
        <f>[4]Socopo!$I$59</f>
        <v>420</v>
      </c>
      <c r="D66" s="12">
        <f>([5]Socopo!$J$60+[6]Socopo!$J$60+[7]Socopo!$J$60+[4]Socopo!$J$59)</f>
        <v>0</v>
      </c>
      <c r="E66" s="17">
        <f>C66*D66</f>
        <v>0</v>
      </c>
    </row>
    <row r="67" spans="2:5" x14ac:dyDescent="0.25">
      <c r="B67" s="16" t="s">
        <v>54</v>
      </c>
      <c r="C67" s="16">
        <f>[4]Socopo!$I$60</f>
        <v>30</v>
      </c>
      <c r="D67" s="12">
        <f>([5]Socopo!$J$61+[6]Socopo!$J$61+[7]Socopo!$J$61+[4]Socopo!$J$60)</f>
        <v>2</v>
      </c>
      <c r="E67" s="17">
        <f>C67*D67</f>
        <v>60</v>
      </c>
    </row>
    <row r="68" spans="2:5" x14ac:dyDescent="0.25">
      <c r="B68" s="16" t="s">
        <v>55</v>
      </c>
      <c r="C68" s="16">
        <f>[4]Socopo!$I$61</f>
        <v>2</v>
      </c>
      <c r="D68" s="12">
        <f>([5]Socopo!$J$62+[6]Socopo!$J$62+[7]Socopo!$J$62+[4]Socopo!$J$61)</f>
        <v>100</v>
      </c>
      <c r="E68" s="17">
        <f>C68*D68</f>
        <v>200</v>
      </c>
    </row>
    <row r="69" spans="2:5" x14ac:dyDescent="0.25">
      <c r="B69" s="16" t="s">
        <v>112</v>
      </c>
      <c r="C69" s="16">
        <f>[4]Socopo!$I$69</f>
        <v>25</v>
      </c>
      <c r="D69" s="12">
        <f>([5]Socopo!$J$70+[6]Socopo!$J$70+[7]Socopo!$J$70+[4]Socopo!$J$69)</f>
        <v>4</v>
      </c>
      <c r="E69" s="17">
        <f>C69*D69</f>
        <v>100</v>
      </c>
    </row>
    <row r="70" spans="2:5" x14ac:dyDescent="0.25">
      <c r="B70" s="30" t="s">
        <v>64</v>
      </c>
      <c r="C70" s="17"/>
      <c r="D70" s="12"/>
      <c r="E70" s="17"/>
    </row>
    <row r="71" spans="2:5" x14ac:dyDescent="0.25">
      <c r="B71" s="16" t="s">
        <v>65</v>
      </c>
      <c r="C71" s="16">
        <f>[4]Socopo!$I$71</f>
        <v>14</v>
      </c>
      <c r="D71" s="12">
        <f>([5]Socopo!$J$72+[6]Socopo!$J$72+[7]Socopo!$J$72+[4]Socopo!$J$71)</f>
        <v>34</v>
      </c>
      <c r="E71" s="16">
        <f t="shared" ref="E71:E79" si="1">C71*D71</f>
        <v>476</v>
      </c>
    </row>
    <row r="72" spans="2:5" x14ac:dyDescent="0.25">
      <c r="B72" s="16" t="s">
        <v>66</v>
      </c>
      <c r="C72" s="16">
        <f>[4]Socopo!$I$72</f>
        <v>25</v>
      </c>
      <c r="D72" s="12">
        <f>([5]Socopo!$J$73+[6]Socopo!$J$73+[7]Socopo!$J$73+[4]Socopo!$J$72)</f>
        <v>61.7</v>
      </c>
      <c r="E72" s="16">
        <f t="shared" si="1"/>
        <v>1542.5</v>
      </c>
    </row>
    <row r="73" spans="2:5" x14ac:dyDescent="0.25">
      <c r="B73" s="16" t="s">
        <v>67</v>
      </c>
      <c r="C73" s="16">
        <v>22</v>
      </c>
      <c r="D73" s="12">
        <f>([5]Socopo!$J$74+[6]Socopo!$J$74+[7]Socopo!$J$74+[4]Socopo!$J$73)</f>
        <v>31</v>
      </c>
      <c r="E73" s="16">
        <f t="shared" si="1"/>
        <v>682</v>
      </c>
    </row>
    <row r="74" spans="2:5" x14ac:dyDescent="0.25">
      <c r="B74" s="16" t="s">
        <v>68</v>
      </c>
      <c r="C74" s="16">
        <v>20</v>
      </c>
      <c r="D74" s="12">
        <f>([5]Socopo!$J$75+[6]Socopo!$J$75+[7]Socopo!$J$75+[4]Socopo!$J$74)</f>
        <v>12</v>
      </c>
      <c r="E74" s="16">
        <f>C74*D74</f>
        <v>240</v>
      </c>
    </row>
    <row r="75" spans="2:5" x14ac:dyDescent="0.25">
      <c r="B75" s="16" t="s">
        <v>69</v>
      </c>
      <c r="C75" s="16">
        <f>[4]Socopo!$I$75</f>
        <v>12</v>
      </c>
      <c r="D75" s="12">
        <f>([5]Socopo!$J$76+[6]Socopo!$J$76+[7]Socopo!$J$76+[4]Socopo!$J$75)</f>
        <v>8</v>
      </c>
      <c r="E75" s="16">
        <f>C75*D75</f>
        <v>96</v>
      </c>
    </row>
    <row r="76" spans="2:5" x14ac:dyDescent="0.25">
      <c r="B76" s="16" t="s">
        <v>70</v>
      </c>
      <c r="C76" s="16">
        <f>[4]Socopo!$I$76</f>
        <v>25</v>
      </c>
      <c r="D76" s="12">
        <f>([5]Socopo!$J$77+[6]Socopo!$J$77+[7]Socopo!$J$77+[4]Socopo!$J$76)</f>
        <v>16.5</v>
      </c>
      <c r="E76" s="16">
        <f>C76*D76</f>
        <v>412.5</v>
      </c>
    </row>
    <row r="77" spans="2:5" x14ac:dyDescent="0.25">
      <c r="B77" s="16" t="s">
        <v>71</v>
      </c>
      <c r="C77" s="16">
        <f>[4]Socopo!$I$77</f>
        <v>25</v>
      </c>
      <c r="D77" s="12">
        <f>([5]Socopo!$J$78+[6]Socopo!$J$78+[7]Socopo!$J$78+[4]Socopo!$J$77)</f>
        <v>10.5</v>
      </c>
      <c r="E77" s="16">
        <f t="shared" si="1"/>
        <v>262.5</v>
      </c>
    </row>
    <row r="78" spans="2:5" x14ac:dyDescent="0.25">
      <c r="B78" s="16" t="s">
        <v>72</v>
      </c>
      <c r="C78" s="16">
        <f>[4]Socopo!$I$78</f>
        <v>3</v>
      </c>
      <c r="D78" s="12">
        <f>([5]Socopo!$J$79+[6]Socopo!$J$79+[7]Socopo!$J$79+[4]Socopo!$J$78)</f>
        <v>100</v>
      </c>
      <c r="E78" s="16">
        <f t="shared" si="1"/>
        <v>300</v>
      </c>
    </row>
    <row r="79" spans="2:5" x14ac:dyDescent="0.25">
      <c r="B79" s="16" t="s">
        <v>73</v>
      </c>
      <c r="C79" s="16">
        <f>[4]Socopo!$I$79</f>
        <v>35</v>
      </c>
      <c r="D79" s="12">
        <f>([5]Socopo!$J$80+[6]Socopo!$J$80+[7]Socopo!$J$80+[4]Socopo!$J$79)</f>
        <v>6</v>
      </c>
      <c r="E79" s="16">
        <f t="shared" si="1"/>
        <v>210</v>
      </c>
    </row>
    <row r="80" spans="2:5" x14ac:dyDescent="0.25">
      <c r="B80" s="32" t="s">
        <v>74</v>
      </c>
      <c r="D80" s="12"/>
    </row>
    <row r="81" spans="2:5" x14ac:dyDescent="0.25">
      <c r="B81" s="16" t="s">
        <v>75</v>
      </c>
      <c r="C81" s="16">
        <f>[4]Socopo!$I$81</f>
        <v>40</v>
      </c>
      <c r="D81" s="12">
        <f>([5]Socopo!$J$82+[6]Socopo!$J$82+[7]Socopo!$J$82+[4]Socopo!$J$81)</f>
        <v>4</v>
      </c>
      <c r="E81" s="16">
        <f t="shared" ref="E81:E110" si="2">C81*D81</f>
        <v>160</v>
      </c>
    </row>
    <row r="82" spans="2:5" x14ac:dyDescent="0.25">
      <c r="B82" s="33" t="s">
        <v>76</v>
      </c>
      <c r="C82" s="33">
        <f>[4]Socopo!$I$82</f>
        <v>180</v>
      </c>
      <c r="D82" s="12">
        <f>([5]Socopo!$J$83+[6]Socopo!$J$83+[7]Socopo!$J$83+[4]Socopo!$J$82)</f>
        <v>4</v>
      </c>
      <c r="E82" s="16">
        <f t="shared" si="2"/>
        <v>720</v>
      </c>
    </row>
    <row r="83" spans="2:5" x14ac:dyDescent="0.25">
      <c r="B83" s="16" t="s">
        <v>77</v>
      </c>
      <c r="C83" s="16">
        <f>[4]Socopo!$I$83</f>
        <v>25</v>
      </c>
      <c r="D83" s="12">
        <f>([5]Socopo!$J$84+[6]Socopo!$J$84+[7]Socopo!$J$84+[4]Socopo!$J$83)</f>
        <v>14.5</v>
      </c>
      <c r="E83" s="16">
        <f t="shared" si="2"/>
        <v>362.5</v>
      </c>
    </row>
    <row r="84" spans="2:5" x14ac:dyDescent="0.25">
      <c r="B84" s="16" t="s">
        <v>78</v>
      </c>
      <c r="C84" s="16">
        <f>[4]Socopo!$I$84</f>
        <v>8</v>
      </c>
      <c r="D84" s="12">
        <f>([5]Socopo!$J$85+[6]Socopo!$J$85+[7]Socopo!$J$85+[4]Socopo!$J$84)</f>
        <v>38</v>
      </c>
      <c r="E84" s="16">
        <f t="shared" si="2"/>
        <v>304</v>
      </c>
    </row>
    <row r="85" spans="2:5" x14ac:dyDescent="0.25">
      <c r="B85" s="33" t="s">
        <v>79</v>
      </c>
      <c r="C85" s="16">
        <f>[4]Socopo!$I$85</f>
        <v>15</v>
      </c>
      <c r="D85" s="12">
        <f>([5]Socopo!$J$86+[6]Socopo!$J$86+[7]Socopo!$J$86+[4]Socopo!$J$85)</f>
        <v>10</v>
      </c>
      <c r="E85" s="16">
        <f t="shared" si="2"/>
        <v>150</v>
      </c>
    </row>
    <row r="86" spans="2:5" x14ac:dyDescent="0.25">
      <c r="B86" s="16" t="s">
        <v>80</v>
      </c>
      <c r="C86" s="16">
        <f>[4]Socopo!$I$86</f>
        <v>12</v>
      </c>
      <c r="D86" s="12">
        <f>([5]Socopo!$J$87+[6]Socopo!$J$87+[7]Socopo!$J$87+[4]Socopo!$J$86)</f>
        <v>28</v>
      </c>
      <c r="E86" s="16">
        <f t="shared" si="2"/>
        <v>336</v>
      </c>
    </row>
    <row r="87" spans="2:5" x14ac:dyDescent="0.25">
      <c r="B87" s="16" t="s">
        <v>81</v>
      </c>
      <c r="C87" s="16">
        <f>[4]Socopo!$I$87</f>
        <v>30</v>
      </c>
      <c r="D87" s="12">
        <f>([5]Socopo!$J$88+[6]Socopo!$J$88+[7]Socopo!$J$88+[4]Socopo!$J$87)</f>
        <v>32</v>
      </c>
      <c r="E87" s="16">
        <f t="shared" si="2"/>
        <v>960</v>
      </c>
    </row>
    <row r="88" spans="2:5" x14ac:dyDescent="0.25">
      <c r="B88" s="16" t="s">
        <v>82</v>
      </c>
      <c r="C88" s="16">
        <f>[4]Socopo!$I$88</f>
        <v>20</v>
      </c>
      <c r="D88" s="12">
        <f>([5]Socopo!$J$89+[6]Socopo!$J$89+[7]Socopo!$J$89+[4]Socopo!$J$88)</f>
        <v>23.5</v>
      </c>
      <c r="E88" s="16">
        <f t="shared" si="2"/>
        <v>470</v>
      </c>
    </row>
    <row r="89" spans="2:5" x14ac:dyDescent="0.25">
      <c r="B89" s="16" t="s">
        <v>83</v>
      </c>
      <c r="C89" s="16">
        <f>[4]Socopo!$I$89</f>
        <v>30</v>
      </c>
      <c r="D89" s="12">
        <f>([5]Socopo!$J$90+[6]Socopo!$J$90+[7]Socopo!$J$90+[4]Socopo!$J$89)</f>
        <v>15</v>
      </c>
      <c r="E89" s="16">
        <f>C89*D89</f>
        <v>450</v>
      </c>
    </row>
    <row r="90" spans="2:5" x14ac:dyDescent="0.25">
      <c r="B90" s="16" t="s">
        <v>84</v>
      </c>
      <c r="C90" s="16">
        <f>[4]Socopo!$I$90</f>
        <v>15</v>
      </c>
      <c r="D90" s="12">
        <f>([5]Socopo!$J$91+[6]Socopo!$J$91+[7]Socopo!$J$91+[4]Socopo!$J$90)</f>
        <v>15.5</v>
      </c>
      <c r="E90" s="16">
        <f>C90*D90</f>
        <v>232.5</v>
      </c>
    </row>
    <row r="91" spans="2:5" x14ac:dyDescent="0.25">
      <c r="B91" s="16" t="s">
        <v>85</v>
      </c>
      <c r="C91" s="16">
        <f>[4]Socopo!$I$91</f>
        <v>10</v>
      </c>
      <c r="D91" s="12">
        <f>([5]Socopo!$J$92+[6]Socopo!$J$92+[7]Socopo!$J$92+[4]Socopo!$J$91)</f>
        <v>4</v>
      </c>
      <c r="E91" s="16">
        <f t="shared" si="2"/>
        <v>40</v>
      </c>
    </row>
    <row r="92" spans="2:5" x14ac:dyDescent="0.25">
      <c r="B92" s="16" t="s">
        <v>86</v>
      </c>
      <c r="C92" s="16">
        <f>[4]Socopo!$I$91</f>
        <v>10</v>
      </c>
      <c r="D92" s="12">
        <f>([5]Socopo!$J$93+[6]Socopo!$J$93+[7]Socopo!$J$93+[4]Socopo!$J$92)</f>
        <v>24.5</v>
      </c>
      <c r="E92" s="16">
        <f t="shared" si="2"/>
        <v>245</v>
      </c>
    </row>
    <row r="93" spans="2:5" x14ac:dyDescent="0.25">
      <c r="B93" s="16" t="s">
        <v>87</v>
      </c>
      <c r="C93" s="16">
        <f>[4]Socopo!$I$93</f>
        <v>18</v>
      </c>
      <c r="D93" s="12">
        <f>([5]Socopo!$J$94+[6]Socopo!$J$94+[7]Socopo!$J$94+[4]Socopo!$J$93)</f>
        <v>31.5</v>
      </c>
      <c r="E93" s="16">
        <f t="shared" si="2"/>
        <v>567</v>
      </c>
    </row>
    <row r="94" spans="2:5" x14ac:dyDescent="0.25">
      <c r="B94" s="16" t="s">
        <v>88</v>
      </c>
      <c r="C94" s="16">
        <f>[4]Socopo!$I$94</f>
        <v>18</v>
      </c>
      <c r="D94" s="12">
        <f>([5]Socopo!$J$95+[6]Socopo!$J$95+[7]Socopo!$J$95+[4]Socopo!$J$94)</f>
        <v>20.8</v>
      </c>
      <c r="E94" s="16">
        <f t="shared" si="2"/>
        <v>374.40000000000003</v>
      </c>
    </row>
    <row r="95" spans="2:5" x14ac:dyDescent="0.25">
      <c r="B95" s="16" t="s">
        <v>89</v>
      </c>
      <c r="C95" s="16">
        <f>[4]Socopo!$I$95</f>
        <v>30</v>
      </c>
      <c r="D95" s="12">
        <f>([5]Socopo!$J$96+[6]Socopo!$J$96+[7]Socopo!$J$96+[4]Socopo!$J$95)</f>
        <v>37</v>
      </c>
      <c r="E95" s="16">
        <f t="shared" si="2"/>
        <v>1110</v>
      </c>
    </row>
    <row r="96" spans="2:5" x14ac:dyDescent="0.25">
      <c r="B96" s="16" t="s">
        <v>90</v>
      </c>
      <c r="C96" s="16">
        <f>[4]Socopo!$I$96</f>
        <v>60</v>
      </c>
      <c r="D96" s="12">
        <f>([5]Socopo!$J$97+[6]Socopo!$J$97+[7]Socopo!$J$97+[4]Socopo!$J$96)</f>
        <v>38</v>
      </c>
      <c r="E96" s="16">
        <f t="shared" si="2"/>
        <v>2280</v>
      </c>
    </row>
    <row r="97" spans="2:5" x14ac:dyDescent="0.25">
      <c r="B97" s="16" t="s">
        <v>91</v>
      </c>
      <c r="C97" s="16">
        <f>[4]Socopo!$I$97</f>
        <v>20</v>
      </c>
      <c r="D97" s="12">
        <f>([5]Socopo!$J$98+[6]Socopo!$J$98+[7]Socopo!$J$98++[4]Socopo!$J$97)</f>
        <v>130</v>
      </c>
      <c r="E97" s="16">
        <f t="shared" si="2"/>
        <v>2600</v>
      </c>
    </row>
    <row r="98" spans="2:5" x14ac:dyDescent="0.25">
      <c r="B98" s="16" t="s">
        <v>92</v>
      </c>
      <c r="C98" s="16">
        <f>[4]Socopo!$I$98</f>
        <v>25</v>
      </c>
      <c r="D98" s="12">
        <f>([5]Socopo!$J$99+[6]Socopo!$J$99+[7]Socopo!$J$99+[4]Socopo!$J$98)</f>
        <v>24</v>
      </c>
      <c r="E98" s="16">
        <f>C98*D98</f>
        <v>600</v>
      </c>
    </row>
    <row r="99" spans="2:5" x14ac:dyDescent="0.25">
      <c r="B99" s="16" t="s">
        <v>93</v>
      </c>
      <c r="C99" s="16">
        <f>[4]Socopo!$I$99</f>
        <v>18</v>
      </c>
      <c r="D99" s="12">
        <f>([5]Socopo!$J$100+[6]Socopo!$J$100+[7]Socopo!$J$100+[4]Socopo!$J$99)</f>
        <v>55</v>
      </c>
      <c r="E99" s="16">
        <f>C99*D99</f>
        <v>990</v>
      </c>
    </row>
    <row r="100" spans="2:5" x14ac:dyDescent="0.25">
      <c r="B100" s="16" t="s">
        <v>94</v>
      </c>
      <c r="C100" s="16">
        <f>[4]Socopo!$I$100</f>
        <v>4</v>
      </c>
      <c r="D100" s="12">
        <f>([5]Socopo!$J$101+[6]Socopo!$J$101+[7]Socopo!$J$101+[4]Socopo!$J$100)</f>
        <v>310</v>
      </c>
      <c r="E100" s="16">
        <f t="shared" si="2"/>
        <v>1240</v>
      </c>
    </row>
    <row r="101" spans="2:5" x14ac:dyDescent="0.25">
      <c r="B101" s="16" t="s">
        <v>95</v>
      </c>
      <c r="C101" s="16">
        <f>[4]Socopo!$I$101</f>
        <v>5</v>
      </c>
      <c r="D101" s="12">
        <f>([5]Socopo!$J$102+[6]Socopo!$J$102+[7]Socopo!$J$102+[4]Socopo!$J$101)</f>
        <v>286</v>
      </c>
      <c r="E101" s="16">
        <f>C101*D101</f>
        <v>1430</v>
      </c>
    </row>
    <row r="102" spans="2:5" x14ac:dyDescent="0.25">
      <c r="B102" s="16" t="s">
        <v>96</v>
      </c>
      <c r="C102" s="16">
        <f>[4]Socopo!$I$102</f>
        <v>18</v>
      </c>
      <c r="D102" s="12">
        <f>([5]Socopo!$J$103+[6]Socopo!$J$103+[7]Socopo!$J$103+[4]Socopo!$J$102)</f>
        <v>44.5</v>
      </c>
      <c r="E102" s="16">
        <f>C102*D102</f>
        <v>801</v>
      </c>
    </row>
    <row r="103" spans="2:5" x14ac:dyDescent="0.25">
      <c r="B103" s="16" t="s">
        <v>97</v>
      </c>
      <c r="C103" s="16">
        <f>[4]Socopo!$I$103</f>
        <v>20</v>
      </c>
      <c r="D103" s="12">
        <f>([5]Socopo!$J$104+[6]Socopo!$J$104+[7]Socopo!$J$104+[4]Socopo!$J$103)</f>
        <v>0</v>
      </c>
      <c r="E103" s="16">
        <f t="shared" si="2"/>
        <v>0</v>
      </c>
    </row>
    <row r="104" spans="2:5" x14ac:dyDescent="0.25">
      <c r="B104" s="16" t="s">
        <v>105</v>
      </c>
      <c r="C104" s="16">
        <f>[6]Socopo!$I$110</f>
        <v>15</v>
      </c>
      <c r="D104" s="12">
        <f>([6]Socopo!$J$110)</f>
        <v>2</v>
      </c>
      <c r="E104" s="16">
        <f t="shared" si="2"/>
        <v>30</v>
      </c>
    </row>
    <row r="105" spans="2:5" x14ac:dyDescent="0.25">
      <c r="B105" s="16" t="s">
        <v>106</v>
      </c>
      <c r="C105" s="16">
        <f>[6]Socopo!$I$111</f>
        <v>40</v>
      </c>
      <c r="D105" s="12">
        <f>([6]Socopo!$J$111)</f>
        <v>2.5</v>
      </c>
      <c r="E105" s="16">
        <f t="shared" si="2"/>
        <v>100</v>
      </c>
    </row>
    <row r="106" spans="2:5" x14ac:dyDescent="0.25">
      <c r="B106" s="16" t="s">
        <v>98</v>
      </c>
      <c r="C106" s="16">
        <f>[4]Socopo!$I$104</f>
        <v>12</v>
      </c>
      <c r="D106" s="12">
        <f>([5]Socopo!$J$105+[6]Socopo!$J$105+[7]Socopo!$J$105+[4]Socopo!$J$104)</f>
        <v>5</v>
      </c>
      <c r="E106" s="16">
        <f t="shared" si="2"/>
        <v>60</v>
      </c>
    </row>
    <row r="107" spans="2:5" x14ac:dyDescent="0.25">
      <c r="B107" s="16" t="s">
        <v>99</v>
      </c>
      <c r="C107" s="16">
        <f>[4]Socopo!$I$105</f>
        <v>15</v>
      </c>
      <c r="D107" s="12">
        <f>([5]Socopo!$J$106+[6]Socopo!$J$106+[7]Socopo!$J$106+[4]Socopo!$J$105)</f>
        <v>15</v>
      </c>
      <c r="E107" s="16">
        <f t="shared" si="2"/>
        <v>225</v>
      </c>
    </row>
    <row r="108" spans="2:5" ht="15.75" thickBot="1" x14ac:dyDescent="0.3">
      <c r="B108" s="16" t="s">
        <v>100</v>
      </c>
      <c r="C108" s="16">
        <f>[4]Socopo!$I$106</f>
        <v>55</v>
      </c>
      <c r="D108" s="12">
        <f>([5]Socopo!$J$107+[6]Socopo!$J$107+[7]Socopo!$J$107+[4]Socopo!$J$106)</f>
        <v>1</v>
      </c>
      <c r="E108" s="16">
        <f t="shared" si="2"/>
        <v>55</v>
      </c>
    </row>
    <row r="109" spans="2:5" ht="16.5" thickTop="1" thickBot="1" x14ac:dyDescent="0.3">
      <c r="B109" s="25" t="s">
        <v>0</v>
      </c>
      <c r="C109" s="26" t="s">
        <v>111</v>
      </c>
      <c r="D109" s="26" t="s">
        <v>108</v>
      </c>
      <c r="E109" s="26" t="s">
        <v>6</v>
      </c>
    </row>
    <row r="110" spans="2:5" ht="15.75" thickTop="1" x14ac:dyDescent="0.25">
      <c r="B110" s="16" t="s">
        <v>101</v>
      </c>
      <c r="C110" s="16">
        <f>[4]Socopo!$I$107</f>
        <v>4</v>
      </c>
      <c r="D110" s="12">
        <f>([5]Socopo!$J$109+[6]Socopo!$J$109+[7]Socopo!$J$109+[4]Socopo!$J$107)</f>
        <v>36</v>
      </c>
      <c r="E110" s="16">
        <f t="shared" si="2"/>
        <v>144</v>
      </c>
    </row>
    <row r="111" spans="2:5" x14ac:dyDescent="0.25">
      <c r="C111" s="40" t="s">
        <v>103</v>
      </c>
      <c r="D111" s="41"/>
      <c r="E111" s="38">
        <f>SUM(E17:E110)</f>
        <v>65800.899999999994</v>
      </c>
    </row>
    <row r="113" spans="5:5" x14ac:dyDescent="0.25">
      <c r="E113">
        <f>E111-60000</f>
        <v>5800.8999999999942</v>
      </c>
    </row>
  </sheetData>
  <mergeCells count="1">
    <mergeCell ref="C111:D111"/>
  </mergeCells>
  <pageMargins left="0.19685039370078741" right="0" top="0" bottom="0.74803149606299213" header="0.31496062992125984" footer="0.31496062992125984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SEMANA 05-09-2013</vt:lpstr>
      <vt:lpstr>SEMANA 12-09-2013</vt:lpstr>
      <vt:lpstr>SEMANA 18-09-2013</vt:lpstr>
      <vt:lpstr>SEMANA 26-09-2013</vt:lpstr>
      <vt:lpstr>GLOBAL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2014-01-08T16:21:12Z</dcterms:modified>
</cp:coreProperties>
</file>