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MATLAB/Code/iBag/"/>
    </mc:Choice>
  </mc:AlternateContent>
  <xr:revisionPtr revIDLastSave="0" documentId="13_ncr:1_{C0E0CB6F-7FF8-7F4A-8219-6774CDD63CC8}" xr6:coauthVersionLast="45" xr6:coauthVersionMax="45" xr10:uidLastSave="{00000000-0000-0000-0000-000000000000}"/>
  <bookViews>
    <workbookView xWindow="-38400" yWindow="460" windowWidth="38400" windowHeight="21140" activeTab="3" xr2:uid="{43FD2EAF-4CB4-AA43-87E0-020396833681}"/>
  </bookViews>
  <sheets>
    <sheet name="Sheet1" sheetId="5" r:id="rId1"/>
    <sheet name="Sheet2" sheetId="6" r:id="rId2"/>
    <sheet name="Sheet3" sheetId="8" r:id="rId3"/>
    <sheet name="New_mean_technical_sd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4" i="4" l="1"/>
  <c r="AW4" i="4"/>
  <c r="AX4" i="4"/>
  <c r="AY4" i="4"/>
  <c r="AZ4" i="4"/>
  <c r="BA4" i="4"/>
  <c r="BB4" i="4"/>
  <c r="BC4" i="4"/>
  <c r="BD4" i="4"/>
  <c r="BE4" i="4"/>
  <c r="AV5" i="4"/>
  <c r="AW5" i="4"/>
  <c r="AX5" i="4"/>
  <c r="AY5" i="4"/>
  <c r="AZ5" i="4"/>
  <c r="BA5" i="4"/>
  <c r="BB5" i="4"/>
  <c r="BC5" i="4"/>
  <c r="BD5" i="4"/>
  <c r="BE5" i="4"/>
  <c r="AV6" i="4"/>
  <c r="AW6" i="4"/>
  <c r="AX6" i="4"/>
  <c r="AY6" i="4"/>
  <c r="AZ6" i="4"/>
  <c r="BA6" i="4"/>
  <c r="BB6" i="4"/>
  <c r="BC6" i="4"/>
  <c r="BD6" i="4"/>
  <c r="BE6" i="4"/>
  <c r="AV7" i="4"/>
  <c r="AW7" i="4"/>
  <c r="AX7" i="4"/>
  <c r="AY7" i="4"/>
  <c r="AZ7" i="4"/>
  <c r="BA7" i="4"/>
  <c r="BB7" i="4"/>
  <c r="BC7" i="4"/>
  <c r="BD7" i="4"/>
  <c r="BE7" i="4"/>
  <c r="AV8" i="4"/>
  <c r="AW8" i="4"/>
  <c r="AX8" i="4"/>
  <c r="AY8" i="4"/>
  <c r="AZ8" i="4"/>
  <c r="BA8" i="4"/>
  <c r="BB8" i="4"/>
  <c r="BC8" i="4"/>
  <c r="BD8" i="4"/>
  <c r="BE8" i="4"/>
  <c r="AV9" i="4"/>
  <c r="AW9" i="4"/>
  <c r="AX9" i="4"/>
  <c r="AY9" i="4"/>
  <c r="AZ9" i="4"/>
  <c r="BA9" i="4"/>
  <c r="BB9" i="4"/>
  <c r="BC9" i="4"/>
  <c r="BD9" i="4"/>
  <c r="BE9" i="4"/>
  <c r="AV10" i="4"/>
  <c r="AW10" i="4"/>
  <c r="AX10" i="4"/>
  <c r="AY10" i="4"/>
  <c r="AZ10" i="4"/>
  <c r="BA10" i="4"/>
  <c r="BB10" i="4"/>
  <c r="BC10" i="4"/>
  <c r="BD10" i="4"/>
  <c r="BE10" i="4"/>
  <c r="AV11" i="4"/>
  <c r="AW11" i="4"/>
  <c r="AX11" i="4"/>
  <c r="AY11" i="4"/>
  <c r="AZ11" i="4"/>
  <c r="BA11" i="4"/>
  <c r="BB11" i="4"/>
  <c r="BC11" i="4"/>
  <c r="BD11" i="4"/>
  <c r="BE11" i="4"/>
  <c r="AV12" i="4"/>
  <c r="AW12" i="4"/>
  <c r="AX12" i="4"/>
  <c r="AY12" i="4"/>
  <c r="AZ12" i="4"/>
  <c r="BA12" i="4"/>
  <c r="BB12" i="4"/>
  <c r="BC12" i="4"/>
  <c r="BD12" i="4"/>
  <c r="BE12" i="4"/>
  <c r="AV13" i="4"/>
  <c r="AW13" i="4"/>
  <c r="AX13" i="4"/>
  <c r="AY13" i="4"/>
  <c r="AZ13" i="4"/>
  <c r="BA13" i="4"/>
  <c r="BB13" i="4"/>
  <c r="BC13" i="4"/>
  <c r="BD13" i="4"/>
  <c r="BE13" i="4"/>
  <c r="AV14" i="4"/>
  <c r="AW14" i="4"/>
  <c r="AX14" i="4"/>
  <c r="AY14" i="4"/>
  <c r="AZ14" i="4"/>
  <c r="BA14" i="4"/>
  <c r="BB14" i="4"/>
  <c r="BC14" i="4"/>
  <c r="BD14" i="4"/>
  <c r="BE14" i="4"/>
  <c r="BE3" i="4"/>
  <c r="BD3" i="4"/>
  <c r="BC3" i="4"/>
  <c r="BB3" i="4"/>
  <c r="BA3" i="4"/>
  <c r="AZ3" i="4"/>
  <c r="AY3" i="4"/>
  <c r="AX3" i="4"/>
  <c r="AW3" i="4"/>
  <c r="AV3" i="4"/>
  <c r="AU4" i="4"/>
  <c r="AU5" i="4"/>
  <c r="AU6" i="4"/>
  <c r="AU7" i="4"/>
  <c r="AU8" i="4"/>
  <c r="AU9" i="4"/>
  <c r="AU10" i="4"/>
  <c r="AU11" i="4"/>
  <c r="AU12" i="4"/>
  <c r="AU13" i="4"/>
  <c r="AU14" i="4"/>
  <c r="AU3" i="4"/>
  <c r="X4" i="4"/>
  <c r="D4" i="4"/>
  <c r="Q4" i="4"/>
  <c r="R4" i="4"/>
  <c r="S4" i="4"/>
  <c r="X5" i="4"/>
  <c r="D5" i="4"/>
  <c r="Q5" i="4"/>
  <c r="R5" i="4"/>
  <c r="S5" i="4"/>
  <c r="X6" i="4"/>
  <c r="D6" i="4"/>
  <c r="Q6" i="4"/>
  <c r="R6" i="4"/>
  <c r="S6" i="4"/>
  <c r="X7" i="4"/>
  <c r="D7" i="4"/>
  <c r="Q7" i="4"/>
  <c r="R7" i="4"/>
  <c r="S7" i="4"/>
  <c r="X8" i="4"/>
  <c r="D8" i="4"/>
  <c r="Q8" i="4"/>
  <c r="R8" i="4"/>
  <c r="S8" i="4"/>
  <c r="X9" i="4"/>
  <c r="D9" i="4"/>
  <c r="Q9" i="4"/>
  <c r="R9" i="4"/>
  <c r="S9" i="4"/>
  <c r="X10" i="4"/>
  <c r="D10" i="4"/>
  <c r="Q10" i="4"/>
  <c r="R10" i="4"/>
  <c r="S10" i="4"/>
  <c r="X11" i="4"/>
  <c r="D11" i="4"/>
  <c r="Q11" i="4"/>
  <c r="R11" i="4"/>
  <c r="S11" i="4"/>
  <c r="X12" i="4"/>
  <c r="D12" i="4"/>
  <c r="Q12" i="4"/>
  <c r="R12" i="4"/>
  <c r="S12" i="4"/>
  <c r="X13" i="4"/>
  <c r="D13" i="4"/>
  <c r="Q13" i="4"/>
  <c r="R13" i="4"/>
  <c r="S13" i="4"/>
  <c r="X14" i="4"/>
  <c r="D14" i="4"/>
  <c r="Q14" i="4"/>
  <c r="R14" i="4"/>
  <c r="S14" i="4"/>
  <c r="X3" i="4"/>
  <c r="D3" i="4"/>
  <c r="S3" i="4"/>
  <c r="R3" i="4"/>
  <c r="Q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P3" i="4"/>
  <c r="O3" i="4"/>
  <c r="N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M3" i="4"/>
  <c r="L3" i="4"/>
  <c r="K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J3" i="4"/>
  <c r="I3" i="4"/>
  <c r="H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G3" i="4"/>
  <c r="F3" i="4"/>
  <c r="E3" i="4"/>
  <c r="E4" i="4"/>
  <c r="E5" i="4"/>
  <c r="E6" i="4"/>
  <c r="E7" i="4"/>
  <c r="E8" i="4"/>
  <c r="E9" i="4"/>
  <c r="E10" i="4"/>
  <c r="E11" i="4"/>
  <c r="E12" i="4"/>
  <c r="E13" i="4"/>
  <c r="E14" i="4"/>
  <c r="AC3" i="4"/>
  <c r="AS14" i="4"/>
  <c r="AO14" i="4"/>
  <c r="AK14" i="4"/>
  <c r="AG14" i="4"/>
  <c r="AC14" i="4"/>
  <c r="T14" i="4"/>
  <c r="AS13" i="4"/>
  <c r="AO13" i="4"/>
  <c r="AK13" i="4"/>
  <c r="AG13" i="4"/>
  <c r="AC13" i="4"/>
  <c r="T13" i="4"/>
  <c r="AS12" i="4"/>
  <c r="AO12" i="4"/>
  <c r="AK12" i="4"/>
  <c r="AG12" i="4"/>
  <c r="AC12" i="4"/>
  <c r="T12" i="4"/>
  <c r="AS11" i="4"/>
  <c r="AO11" i="4"/>
  <c r="AK11" i="4"/>
  <c r="AG11" i="4"/>
  <c r="AC11" i="4"/>
  <c r="T11" i="4"/>
  <c r="AS10" i="4"/>
  <c r="AO10" i="4"/>
  <c r="AK10" i="4"/>
  <c r="AG10" i="4"/>
  <c r="AC10" i="4"/>
  <c r="T10" i="4"/>
  <c r="AS9" i="4"/>
  <c r="AO9" i="4"/>
  <c r="AK9" i="4"/>
  <c r="AG9" i="4"/>
  <c r="AC9" i="4"/>
  <c r="T9" i="4"/>
  <c r="AS8" i="4"/>
  <c r="AO8" i="4"/>
  <c r="AK8" i="4"/>
  <c r="AG8" i="4"/>
  <c r="AC8" i="4"/>
  <c r="T8" i="4"/>
  <c r="AS7" i="4"/>
  <c r="AO7" i="4"/>
  <c r="AK7" i="4"/>
  <c r="AG7" i="4"/>
  <c r="AC7" i="4"/>
  <c r="T7" i="4"/>
  <c r="AS6" i="4"/>
  <c r="AO6" i="4"/>
  <c r="AK6" i="4"/>
  <c r="AG6" i="4"/>
  <c r="AC6" i="4"/>
  <c r="T6" i="4"/>
  <c r="AS5" i="4"/>
  <c r="AO5" i="4"/>
  <c r="AK5" i="4"/>
  <c r="AG5" i="4"/>
  <c r="AC5" i="4"/>
  <c r="T5" i="4"/>
  <c r="AS4" i="4"/>
  <c r="AO4" i="4"/>
  <c r="AK4" i="4"/>
  <c r="AG4" i="4"/>
  <c r="AC4" i="4"/>
  <c r="T4" i="4"/>
  <c r="AS3" i="4"/>
  <c r="AO3" i="4"/>
  <c r="AK3" i="4"/>
  <c r="AG3" i="4"/>
  <c r="T3" i="4"/>
</calcChain>
</file>

<file path=xl/sharedStrings.xml><?xml version="1.0" encoding="utf-8"?>
<sst xmlns="http://schemas.openxmlformats.org/spreadsheetml/2006/main" count="173" uniqueCount="128">
  <si>
    <t>pH = 6.0</t>
  </si>
  <si>
    <t>pH = 5.5</t>
  </si>
  <si>
    <t>D (/h)</t>
  </si>
  <si>
    <t>ID</t>
  </si>
  <si>
    <t>D025A</t>
  </si>
  <si>
    <t>D025B</t>
  </si>
  <si>
    <t>D020A</t>
  </si>
  <si>
    <t>D020B</t>
  </si>
  <si>
    <t>D015A</t>
  </si>
  <si>
    <t>D015B</t>
  </si>
  <si>
    <t>D010A</t>
  </si>
  <si>
    <t>D010B</t>
  </si>
  <si>
    <t>D005A</t>
  </si>
  <si>
    <t>D005B</t>
  </si>
  <si>
    <t>D020ApH</t>
  </si>
  <si>
    <t>D020BpH</t>
  </si>
  <si>
    <t>Initial_Glucose (g/L)</t>
  </si>
  <si>
    <t>Residual_glucose (g/L)</t>
  </si>
  <si>
    <t>Tech_Rep1</t>
  </si>
  <si>
    <t>Tech_Rep2</t>
  </si>
  <si>
    <t>Tech_Rep3</t>
  </si>
  <si>
    <t>Average</t>
  </si>
  <si>
    <t>Residual_lactate (g/L)</t>
  </si>
  <si>
    <t>OD of biomass</t>
  </si>
  <si>
    <t>Biomass (g/L)</t>
  </si>
  <si>
    <t>Exchange rate (mmol/gCDW/h)</t>
  </si>
  <si>
    <t>Glucose</t>
  </si>
  <si>
    <t>Lactate</t>
  </si>
  <si>
    <t>Acetate</t>
  </si>
  <si>
    <t>Citric_acid</t>
  </si>
  <si>
    <t>Pyruvate</t>
  </si>
  <si>
    <t>CO2</t>
  </si>
  <si>
    <t>CER (mmol/L/h)</t>
  </si>
  <si>
    <t>Consumed_acetate (g/L)</t>
  </si>
  <si>
    <t>Consumed_citric_acid (g/L)</t>
  </si>
  <si>
    <t>Consumed_pyruvate (g/L)</t>
  </si>
  <si>
    <t>Formate and acetoin were not measured.</t>
  </si>
  <si>
    <t>Ethanol was quite low.</t>
  </si>
  <si>
    <t>Glucose_1</t>
  </si>
  <si>
    <t>Glucose_2</t>
  </si>
  <si>
    <t>Glucose_3</t>
  </si>
  <si>
    <t>Lactate_1</t>
  </si>
  <si>
    <t>Lactate_2</t>
  </si>
  <si>
    <t>Lactate_3</t>
  </si>
  <si>
    <t>Acetate_1</t>
  </si>
  <si>
    <t>Acetate_2</t>
  </si>
  <si>
    <t>Acetate_3</t>
  </si>
  <si>
    <t>Citric_acid_1</t>
  </si>
  <si>
    <t>Citric_acid_2</t>
  </si>
  <si>
    <t>Citric_acid_3</t>
  </si>
  <si>
    <t>Pyruvate_1</t>
  </si>
  <si>
    <t>Pyruvate_2</t>
  </si>
  <si>
    <t>Pyruvate_3</t>
  </si>
  <si>
    <t>Mean fluxes (mmol/gCDW)</t>
  </si>
  <si>
    <t>SD (mmol/gCDW)</t>
  </si>
  <si>
    <t>Glucose_sd</t>
  </si>
  <si>
    <t>Lactate_sd</t>
  </si>
  <si>
    <t>Acetate_sd</t>
  </si>
  <si>
    <t>Citric_acid_sd</t>
  </si>
  <si>
    <t>Pyruvate_sd</t>
  </si>
  <si>
    <t>Specific growth rate (/h)</t>
  </si>
  <si>
    <t>ATP production rate (mmol/gCDW/h)</t>
  </si>
  <si>
    <t>Abbreviation</t>
  </si>
  <si>
    <t>Reaction</t>
  </si>
  <si>
    <t>FBA</t>
  </si>
  <si>
    <t>R0001</t>
  </si>
  <si>
    <t>ADP + Phosphoenolpyruvate =&gt; ATP + Pyruvate</t>
  </si>
  <si>
    <t>R0004</t>
  </si>
  <si>
    <t>Pyruvate + NADH + H+ =&gt; L_Lactate + NAD</t>
  </si>
  <si>
    <t>R0008</t>
  </si>
  <si>
    <t>D_Fructose1_6_bisphosphate &lt;=&gt; Glycerone_phosphate + Glyceraldehyde3_phosphate</t>
  </si>
  <si>
    <t>R0012</t>
  </si>
  <si>
    <t>Glucose_6_phosphate &lt;=&gt; D_fructose_6_phosphate</t>
  </si>
  <si>
    <t>R0020</t>
  </si>
  <si>
    <t>CoA + S_Acetyldihydrolipoamide =&gt; Acetyl_CoA + Dihydrolipoamide</t>
  </si>
  <si>
    <t>R0031</t>
  </si>
  <si>
    <t>D_Ribulose5_phosphate &lt;=&gt; D_Xylulose5_phosphate</t>
  </si>
  <si>
    <t>R0032</t>
  </si>
  <si>
    <t>Phosphate + D_Xylulose5_phosphate =&gt; H2O + Glyceraldehyde3_phosphate + Acetylphosphate</t>
  </si>
  <si>
    <t>R0037</t>
  </si>
  <si>
    <t>D_fructose_6_phosphate + Glyceraldehyde3_phosphate &lt;=&gt; D_Xylulose5_phosphate + D_Erythrose4_phosphate</t>
  </si>
  <si>
    <t>R0098</t>
  </si>
  <si>
    <t>Phosphate + Acetyl_CoA &lt;=&gt; CoA + Acetylphosphate</t>
  </si>
  <si>
    <t>R0101</t>
  </si>
  <si>
    <t>R0109</t>
  </si>
  <si>
    <t>H2O + Acetyl_CoA + Oxaloacetate =&gt; CoA + Citrate</t>
  </si>
  <si>
    <t>R0141</t>
  </si>
  <si>
    <t>pyruvate kinase</t>
  </si>
  <si>
    <t>ATP + Acetate &lt;=&gt; ADP + Acetylphosphate</t>
  </si>
  <si>
    <t>glucose-6-phosphate isomerase</t>
  </si>
  <si>
    <t>fructose-bisphosphate aldolase</t>
  </si>
  <si>
    <t>transketolase</t>
  </si>
  <si>
    <t>ribulose-phosphate 3-epimerase</t>
  </si>
  <si>
    <t>phosphoketolase</t>
  </si>
  <si>
    <t>L-lactate dehydrogenase</t>
  </si>
  <si>
    <t>pyruvate dehydrogenase</t>
  </si>
  <si>
    <t>phosphate acetyltransferase</t>
  </si>
  <si>
    <t>acetate kinase</t>
  </si>
  <si>
    <t>citrate synthase</t>
  </si>
  <si>
    <t>ATP synthase</t>
  </si>
  <si>
    <t>PGI</t>
  </si>
  <si>
    <t>TKT</t>
  </si>
  <si>
    <t>RPE</t>
  </si>
  <si>
    <t>XPK</t>
  </si>
  <si>
    <t>PYK</t>
  </si>
  <si>
    <t>LDH</t>
  </si>
  <si>
    <t>PDH</t>
  </si>
  <si>
    <t>PTA</t>
  </si>
  <si>
    <t>ACK</t>
  </si>
  <si>
    <t>CS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</si>
  <si>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</si>
  <si>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</si>
  <si>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</si>
  <si>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</si>
  <si>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</si>
  <si>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</si>
  <si>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</si>
  <si>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</si>
  <si>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</si>
  <si>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</si>
  <si>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</si>
  <si>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</si>
  <si>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R_glc_ex</t>
  </si>
  <si>
    <t>mu</t>
  </si>
  <si>
    <t>minFVA</t>
  </si>
  <si>
    <t>maxFVA</t>
  </si>
  <si>
    <t>ETC</t>
  </si>
  <si>
    <t>ADP + Phosphate + 3 H+[op] =&gt; H2O + ATP + 3 H+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</si>
</sst>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04483814523178"/>
                  <c:y val="-5.1319626713327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Sheet2!$B$1:$K$1</c:f>
              <c:numCache>
                <c:formatCode>General</c:formatCode>
                <c:ptCount val="10"/>
                <c:pt idx="0">
                  <c:v>0.252</c:v>
                </c:pt>
                <c:pt idx="1">
                  <c:v>0.247</c:v>
                </c:pt>
                <c:pt idx="2">
                  <c:v>0.193</c:v>
                </c:pt>
                <c:pt idx="3">
                  <c:v>0.20599999999999999</c:v>
                </c:pt>
                <c:pt idx="4">
                  <c:v>0.14699999999999999</c:v>
                </c:pt>
                <c:pt idx="5">
                  <c:v>0.154</c:v>
                </c:pt>
                <c:pt idx="6">
                  <c:v>0.10199999999999999</c:v>
                </c:pt>
                <c:pt idx="7">
                  <c:v>0.10299999999999999</c:v>
                </c:pt>
                <c:pt idx="8">
                  <c:v>0.05</c:v>
                </c:pt>
                <c:pt idx="9">
                  <c:v>4.9000000000000002E-2</c:v>
                </c:pt>
              </c:numCache>
            </c:numRef>
          </c:xVal>
          <c:yVal>
            <c:numRef>
              <c:f>Sheet2!$B$2:$K$2</c:f>
              <c:numCache>
                <c:formatCode>General</c:formatCode>
                <c:ptCount val="10"/>
                <c:pt idx="0">
                  <c:v>21.593494262405098</c:v>
                </c:pt>
                <c:pt idx="1">
                  <c:v>21.416308861938202</c:v>
                </c:pt>
                <c:pt idx="2">
                  <c:v>21.244937446381801</c:v>
                </c:pt>
                <c:pt idx="3">
                  <c:v>20.306874441151699</c:v>
                </c:pt>
                <c:pt idx="4">
                  <c:v>19.465631037027698</c:v>
                </c:pt>
                <c:pt idx="5">
                  <c:v>20.101503191906801</c:v>
                </c:pt>
                <c:pt idx="6">
                  <c:v>13.8364543193622</c:v>
                </c:pt>
                <c:pt idx="7">
                  <c:v>14.691321371278301</c:v>
                </c:pt>
                <c:pt idx="8">
                  <c:v>8.0654919834067993</c:v>
                </c:pt>
                <c:pt idx="9">
                  <c:v>7.5996739695166999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7-2F4F-AA25-7220397D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60751"/>
        <c:axId val="589562383"/>
      </c:scatterChart>
      <c:valAx>
        <c:axId val="58956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9562383"/>
        <c:crosses val="autoZero"/>
        <c:crossBetween val="midCat"/>
      </c:valAx>
      <c:valAx>
        <c:axId val="5895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956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13</xdr:row>
      <xdr:rowOff>25400</xdr:rowOff>
    </xdr:from>
    <xdr:to>
      <xdr:col>9</xdr:col>
      <xdr:colOff>742950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C9199-0BC3-9547-BE29-57F4B676C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BDF0-8C3E-AD44-AE08-25E870A6AE66}">
  <dimension ref="A1:L11"/>
  <sheetViews>
    <sheetView workbookViewId="0">
      <selection activeCell="C12" sqref="C12"/>
    </sheetView>
  </sheetViews>
  <sheetFormatPr baseColWidth="10" defaultRowHeight="16" x14ac:dyDescent="0.2"/>
  <cols>
    <col min="2" max="2" width="8" customWidth="1"/>
  </cols>
  <sheetData>
    <row r="1" spans="1:12" x14ac:dyDescent="0.2">
      <c r="A1" t="s">
        <v>3</v>
      </c>
      <c r="B1" t="s">
        <v>2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 x14ac:dyDescent="0.2">
      <c r="A2" t="s">
        <v>4</v>
      </c>
      <c r="B2">
        <v>0.252</v>
      </c>
      <c r="C2">
        <v>-11.2044261346827</v>
      </c>
      <c r="D2">
        <v>16.742245948376478</v>
      </c>
      <c r="E2">
        <v>2.4379940677629324</v>
      </c>
      <c r="F2">
        <v>0.57410610205190016</v>
      </c>
      <c r="G2">
        <v>1.1221987931132065</v>
      </c>
      <c r="H2">
        <v>0.1577306143142361</v>
      </c>
      <c r="I2">
        <v>0.36426325053507697</v>
      </c>
      <c r="J2">
        <v>0.14756297552530939</v>
      </c>
      <c r="K2">
        <v>3.7321319281339582E-2</v>
      </c>
      <c r="L2">
        <v>0.11668356773749411</v>
      </c>
    </row>
    <row r="3" spans="1:12" x14ac:dyDescent="0.2">
      <c r="A3" t="s">
        <v>5</v>
      </c>
      <c r="B3">
        <v>0.247</v>
      </c>
      <c r="C3">
        <v>-11.247061365246701</v>
      </c>
      <c r="D3">
        <v>17.022579363616629</v>
      </c>
      <c r="E3">
        <v>2.3963505186456922</v>
      </c>
      <c r="F3">
        <v>0.5254961441937902</v>
      </c>
      <c r="G3">
        <v>1.0992828037088791</v>
      </c>
      <c r="H3">
        <v>8.5977009294997339E-2</v>
      </c>
      <c r="I3">
        <v>0.3439080371799843</v>
      </c>
      <c r="J3">
        <v>9.1015649172925317E-2</v>
      </c>
      <c r="K3">
        <v>3.535543169303014E-2</v>
      </c>
      <c r="L3">
        <v>5.3225518877927071E-2</v>
      </c>
    </row>
    <row r="4" spans="1:12" x14ac:dyDescent="0.2">
      <c r="A4" t="s">
        <v>6</v>
      </c>
      <c r="B4">
        <v>0.193</v>
      </c>
      <c r="C4">
        <v>-11.0096065254696</v>
      </c>
      <c r="D4">
        <v>16.855927551087007</v>
      </c>
      <c r="E4">
        <v>2.2237015243872085</v>
      </c>
      <c r="F4">
        <v>0.38247095224521765</v>
      </c>
      <c r="G4">
        <v>0.77954455151661728</v>
      </c>
      <c r="H4">
        <v>0</v>
      </c>
      <c r="I4">
        <v>0.26195474010027942</v>
      </c>
      <c r="J4">
        <v>4.7111199220075665E-2</v>
      </c>
      <c r="K4">
        <v>1.7868136096075612E-2</v>
      </c>
      <c r="L4">
        <v>5.1480926080578665E-2</v>
      </c>
    </row>
    <row r="5" spans="1:12" x14ac:dyDescent="0.2">
      <c r="A5" t="s">
        <v>7</v>
      </c>
      <c r="B5">
        <v>0.20599999999999999</v>
      </c>
      <c r="C5">
        <v>-10.736442018824199</v>
      </c>
      <c r="D5">
        <v>16.293021660145435</v>
      </c>
      <c r="E5">
        <v>1.940892038460942</v>
      </c>
      <c r="F5">
        <v>0.39113847157393938</v>
      </c>
      <c r="G5">
        <v>0.7676684469799212</v>
      </c>
      <c r="H5">
        <v>5.7672817103281732E-2</v>
      </c>
      <c r="I5">
        <v>0.13318966591801337</v>
      </c>
      <c r="J5">
        <v>0.12738331575762638</v>
      </c>
      <c r="K5">
        <v>1.8425568135595229E-2</v>
      </c>
      <c r="L5">
        <v>1.7390984541844404E-2</v>
      </c>
    </row>
    <row r="6" spans="1:12" x14ac:dyDescent="0.2">
      <c r="A6" t="s">
        <v>8</v>
      </c>
      <c r="B6">
        <v>0.14699999999999999</v>
      </c>
      <c r="C6">
        <v>-10.0812359375629</v>
      </c>
      <c r="D6">
        <v>15.875322161671091</v>
      </c>
      <c r="E6">
        <v>1.4226215331577905</v>
      </c>
      <c r="F6">
        <v>0.21365904599785304</v>
      </c>
      <c r="G6">
        <v>0.49594989145307405</v>
      </c>
      <c r="H6">
        <v>4.7890562943842365E-3</v>
      </c>
      <c r="I6">
        <v>0.38204544632044213</v>
      </c>
      <c r="J6">
        <v>7.6423774291268717E-2</v>
      </c>
      <c r="K6">
        <v>8.168366497570698E-3</v>
      </c>
      <c r="L6">
        <v>7.6507620077290468E-3</v>
      </c>
    </row>
    <row r="7" spans="1:12" x14ac:dyDescent="0.2">
      <c r="A7" t="s">
        <v>9</v>
      </c>
      <c r="B7">
        <v>0.154</v>
      </c>
      <c r="C7">
        <v>-10.429159039744199</v>
      </c>
      <c r="D7">
        <v>16.598150992415547</v>
      </c>
      <c r="E7">
        <v>1.6280723288416361</v>
      </c>
      <c r="F7">
        <v>0.26368221682201037</v>
      </c>
      <c r="G7">
        <v>0.52391259371471444</v>
      </c>
      <c r="H7">
        <v>0</v>
      </c>
      <c r="I7">
        <v>7.4249124133093994E-2</v>
      </c>
      <c r="J7">
        <v>7.0527841614600753E-2</v>
      </c>
      <c r="K7">
        <v>4.5569495306794824E-3</v>
      </c>
      <c r="L7">
        <v>6.5986332981463076E-3</v>
      </c>
    </row>
    <row r="8" spans="1:12" x14ac:dyDescent="0.2">
      <c r="A8" t="s">
        <v>10</v>
      </c>
      <c r="B8">
        <v>0.10199999999999999</v>
      </c>
      <c r="C8">
        <v>-7.0183549786039903</v>
      </c>
      <c r="D8">
        <v>11.103057948734909</v>
      </c>
      <c r="E8">
        <v>0.98202757910751315</v>
      </c>
      <c r="F8">
        <v>0.15947912936686323</v>
      </c>
      <c r="G8">
        <v>0.34014111532899843</v>
      </c>
      <c r="H8">
        <v>3.6013979667236218E-3</v>
      </c>
      <c r="I8">
        <v>0.14405591866894824</v>
      </c>
      <c r="J8">
        <v>1.9062280518897193E-2</v>
      </c>
      <c r="K8">
        <v>6.5207388486538806E-3</v>
      </c>
      <c r="L8">
        <v>7.0271891598293378E-3</v>
      </c>
    </row>
    <row r="9" spans="1:12" x14ac:dyDescent="0.2">
      <c r="A9" t="s">
        <v>11</v>
      </c>
      <c r="B9">
        <v>0.10299999999999999</v>
      </c>
      <c r="C9">
        <v>-7.6902146039396602</v>
      </c>
      <c r="D9">
        <v>12.285147822830275</v>
      </c>
      <c r="E9">
        <v>0.92382619817072464</v>
      </c>
      <c r="F9">
        <v>0.14846553155031705</v>
      </c>
      <c r="G9">
        <v>0.27140971552834819</v>
      </c>
      <c r="H9">
        <v>3.3933247396097667E-3</v>
      </c>
      <c r="I9">
        <v>0.13573298958441327</v>
      </c>
      <c r="J9">
        <v>1.3695091594614841E-2</v>
      </c>
      <c r="K9">
        <v>3.3516463619553414E-3</v>
      </c>
      <c r="L9">
        <v>7.3455491280206816E-3</v>
      </c>
    </row>
    <row r="10" spans="1:12" x14ac:dyDescent="0.2">
      <c r="A10" t="s">
        <v>12</v>
      </c>
      <c r="B10">
        <v>0.05</v>
      </c>
      <c r="C10">
        <v>-3.9391949144671798</v>
      </c>
      <c r="D10">
        <v>5.8573427395292255</v>
      </c>
      <c r="E10">
        <v>0.36866646468681424</v>
      </c>
      <c r="F10">
        <v>5.3799495179375267E-2</v>
      </c>
      <c r="G10">
        <v>0.12952354952275927</v>
      </c>
      <c r="H10">
        <v>1.865660707592663E-3</v>
      </c>
      <c r="I10">
        <v>0</v>
      </c>
      <c r="J10">
        <v>1.1761618702496169E-2</v>
      </c>
      <c r="K10">
        <v>1.6030371400587357E-3</v>
      </c>
      <c r="L10">
        <v>6.3052719326780965E-3</v>
      </c>
    </row>
    <row r="11" spans="1:12" x14ac:dyDescent="0.2">
      <c r="A11" t="s">
        <v>13</v>
      </c>
      <c r="B11">
        <v>4.9000000000000002E-2</v>
      </c>
      <c r="C11">
        <v>-3.70124014940254</v>
      </c>
      <c r="D11">
        <v>5.4775224198346235</v>
      </c>
      <c r="E11">
        <v>0.40424911224348503</v>
      </c>
      <c r="F11">
        <v>5.159630493683507E-2</v>
      </c>
      <c r="G11">
        <v>0.12431130426832471</v>
      </c>
      <c r="H11">
        <v>3.1945559483929466E-3</v>
      </c>
      <c r="I11">
        <v>8.8817841970012523E-16</v>
      </c>
      <c r="J11">
        <v>1.8730106419213813E-2</v>
      </c>
      <c r="K11">
        <v>2.2478353666590734E-3</v>
      </c>
      <c r="L11">
        <v>5.9290918857123455E-3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34DB-F5C5-9044-AE91-EBB992D3F0AB}">
  <dimension ref="A1:K2"/>
  <sheetViews>
    <sheetView workbookViewId="0">
      <selection activeCell="B2" sqref="B2:K2"/>
    </sheetView>
  </sheetViews>
  <sheetFormatPr baseColWidth="10" defaultRowHeight="16" x14ac:dyDescent="0.2"/>
  <sheetData>
    <row r="1" spans="1:11" x14ac:dyDescent="0.2">
      <c r="A1" t="s">
        <v>60</v>
      </c>
      <c r="B1">
        <v>0.252</v>
      </c>
      <c r="C1">
        <v>0.247</v>
      </c>
      <c r="D1">
        <v>0.193</v>
      </c>
      <c r="E1">
        <v>0.20599999999999999</v>
      </c>
      <c r="F1">
        <v>0.14699999999999999</v>
      </c>
      <c r="G1">
        <v>0.154</v>
      </c>
      <c r="H1">
        <v>0.10199999999999999</v>
      </c>
      <c r="I1">
        <v>0.10299999999999999</v>
      </c>
      <c r="J1">
        <v>0.05</v>
      </c>
      <c r="K1">
        <v>4.9000000000000002E-2</v>
      </c>
    </row>
    <row r="2" spans="1:11" x14ac:dyDescent="0.2">
      <c r="A2" t="s">
        <v>61</v>
      </c>
      <c r="B2">
        <v>21.593494262405098</v>
      </c>
      <c r="C2">
        <v>21.416308861938202</v>
      </c>
      <c r="D2">
        <v>21.244937446381801</v>
      </c>
      <c r="E2">
        <v>20.306874441151699</v>
      </c>
      <c r="F2">
        <v>19.465631037027698</v>
      </c>
      <c r="G2">
        <v>20.101503191906801</v>
      </c>
      <c r="H2">
        <v>13.8364543193622</v>
      </c>
      <c r="I2">
        <v>14.691321371278301</v>
      </c>
      <c r="J2">
        <v>8.0654919834067993</v>
      </c>
      <c r="K2">
        <v>7.5996739695166999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F11C-0BEC-5042-B354-0D8208FE2EE5}">
  <dimension ref="A1:AI15"/>
  <sheetViews>
    <sheetView workbookViewId="0">
      <selection activeCell="F13" sqref="F13:AI13"/>
    </sheetView>
  </sheetViews>
  <sheetFormatPr baseColWidth="10" defaultColWidth="10.83203125" defaultRowHeight="16" x14ac:dyDescent="0.2"/>
  <cols>
    <col min="1" max="2" width="10.83203125" style="3"/>
    <col min="3" max="3" width="10.1640625" style="3" customWidth="1"/>
    <col min="4" max="4" width="10.83203125" style="3"/>
    <col min="5" max="5" width="66" style="3" customWidth="1"/>
    <col min="6" max="16384" width="10.83203125" style="3"/>
  </cols>
  <sheetData>
    <row r="1" spans="1:35" x14ac:dyDescent="0.2">
      <c r="B1" s="3" t="s">
        <v>62</v>
      </c>
      <c r="E1" s="3" t="s">
        <v>63</v>
      </c>
      <c r="F1" s="4" t="s">
        <v>64</v>
      </c>
      <c r="G1" s="4"/>
      <c r="H1" s="4"/>
      <c r="I1" s="4"/>
      <c r="J1" s="4"/>
      <c r="K1" s="4"/>
      <c r="L1" s="4"/>
      <c r="M1" s="4"/>
      <c r="N1" s="4"/>
      <c r="O1" s="4"/>
      <c r="P1" s="4" t="s">
        <v>124</v>
      </c>
      <c r="Q1" s="4"/>
      <c r="R1" s="4"/>
      <c r="S1" s="4"/>
      <c r="T1" s="4"/>
      <c r="U1" s="4"/>
      <c r="V1" s="4"/>
      <c r="W1" s="4"/>
      <c r="X1" s="4"/>
      <c r="Y1" s="4"/>
      <c r="Z1" s="4" t="s">
        <v>125</v>
      </c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2">
      <c r="A2" s="3" t="s">
        <v>110</v>
      </c>
      <c r="B2" s="3" t="s">
        <v>71</v>
      </c>
      <c r="C2" s="3" t="s">
        <v>100</v>
      </c>
      <c r="D2" s="3" t="s">
        <v>89</v>
      </c>
      <c r="E2" s="3" t="s">
        <v>72</v>
      </c>
      <c r="F2" s="3">
        <v>11.231275559397</v>
      </c>
      <c r="G2" s="3">
        <v>11.2047540339418</v>
      </c>
      <c r="H2" s="3">
        <v>10.9093681540696</v>
      </c>
      <c r="I2" s="3">
        <v>10.6871246571275</v>
      </c>
      <c r="J2" s="3">
        <v>10.009677633257301</v>
      </c>
      <c r="K2" s="3">
        <v>10.3491760905441</v>
      </c>
      <c r="L2" s="3">
        <v>6.9689806569707597</v>
      </c>
      <c r="M2" s="3">
        <v>7.6401128392792499</v>
      </c>
      <c r="N2" s="3">
        <v>3.9150920851748201</v>
      </c>
      <c r="O2" s="3">
        <v>3.6789855851509401</v>
      </c>
      <c r="P2" s="3">
        <v>11.231275296991701</v>
      </c>
      <c r="Q2" s="3">
        <v>11.2047531720035</v>
      </c>
      <c r="R2" s="3">
        <v>10.909367707687901</v>
      </c>
      <c r="S2" s="3">
        <v>10.687124215975601</v>
      </c>
      <c r="T2" s="3">
        <v>10.0096775962298</v>
      </c>
      <c r="U2" s="3">
        <v>10.349175898637901</v>
      </c>
      <c r="V2" s="3">
        <v>6.9689803376080901</v>
      </c>
      <c r="W2" s="3">
        <v>7.6401124680009698</v>
      </c>
      <c r="X2" s="3">
        <v>3.9150911017677901</v>
      </c>
      <c r="Y2" s="3">
        <v>3.6789846156339499</v>
      </c>
      <c r="Z2" s="3">
        <v>11.231275559397</v>
      </c>
      <c r="AA2" s="3">
        <v>11.2047540339417</v>
      </c>
      <c r="AB2" s="3">
        <v>10.9093681540696</v>
      </c>
      <c r="AC2" s="3">
        <v>10.6871246571274</v>
      </c>
      <c r="AD2" s="3">
        <v>10.009677633257301</v>
      </c>
      <c r="AE2" s="3">
        <v>10.3491760905442</v>
      </c>
      <c r="AF2" s="3">
        <v>6.9689806569707198</v>
      </c>
      <c r="AG2" s="3">
        <v>7.6401128392792703</v>
      </c>
      <c r="AH2" s="3">
        <v>3.9150920851747699</v>
      </c>
      <c r="AI2" s="3">
        <v>3.6789855851509299</v>
      </c>
    </row>
    <row r="3" spans="1:35" x14ac:dyDescent="0.2">
      <c r="A3" s="3" t="s">
        <v>111</v>
      </c>
      <c r="B3" s="3" t="s">
        <v>69</v>
      </c>
      <c r="C3" s="3" t="s">
        <v>64</v>
      </c>
      <c r="D3" s="3" t="s">
        <v>90</v>
      </c>
      <c r="E3" s="3" t="s">
        <v>70</v>
      </c>
      <c r="F3" s="3">
        <v>9.4608010944576808</v>
      </c>
      <c r="G3" s="3">
        <v>9.5803746971645296</v>
      </c>
      <c r="H3" s="3">
        <v>9.3629841663822599</v>
      </c>
      <c r="I3" s="3">
        <v>9.2431275368087409</v>
      </c>
      <c r="J3" s="3">
        <v>9.1269514810194305</v>
      </c>
      <c r="K3" s="3">
        <v>9.2714165962809201</v>
      </c>
      <c r="L3" s="3">
        <v>6.4894366460602004</v>
      </c>
      <c r="M3" s="3">
        <v>7.0119805486363003</v>
      </c>
      <c r="N3" s="3">
        <v>3.8399880460373201</v>
      </c>
      <c r="O3" s="3">
        <v>3.55983181460067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9.6743738522995493</v>
      </c>
      <c r="AA3" s="3">
        <v>9.6967942870681494</v>
      </c>
      <c r="AB3" s="3">
        <v>9.5368535844942706</v>
      </c>
      <c r="AC3" s="3">
        <v>9.3853668062820805</v>
      </c>
      <c r="AD3" s="3">
        <v>9.1476759626707</v>
      </c>
      <c r="AE3" s="3">
        <v>9.3266541800718503</v>
      </c>
      <c r="AF3" s="3">
        <v>6.4894372847856996</v>
      </c>
      <c r="AG3" s="3">
        <v>7.0119812911931403</v>
      </c>
      <c r="AH3" s="3">
        <v>3.8399900128511</v>
      </c>
      <c r="AI3" s="3">
        <v>3.5598337536338498</v>
      </c>
    </row>
    <row r="4" spans="1:35" x14ac:dyDescent="0.2">
      <c r="A4" s="3" t="s">
        <v>112</v>
      </c>
      <c r="B4" s="3" t="s">
        <v>79</v>
      </c>
      <c r="C4" s="3" t="s">
        <v>101</v>
      </c>
      <c r="D4" s="3" t="s">
        <v>91</v>
      </c>
      <c r="E4" s="3" t="s">
        <v>80</v>
      </c>
      <c r="F4" s="3">
        <v>0.89758523246962296</v>
      </c>
      <c r="G4" s="3">
        <v>0.82429266838857995</v>
      </c>
      <c r="H4" s="3">
        <v>0.78264899384373599</v>
      </c>
      <c r="I4" s="3">
        <v>0.73209256015934399</v>
      </c>
      <c r="J4" s="3">
        <v>0.44856607611893701</v>
      </c>
      <c r="K4" s="3">
        <v>0.54642574713159298</v>
      </c>
      <c r="L4" s="3">
        <v>0.24477000545527999</v>
      </c>
      <c r="M4" s="3">
        <v>0.31911314532146701</v>
      </c>
      <c r="N4" s="3">
        <v>4.0002019568760303E-2</v>
      </c>
      <c r="O4" s="3">
        <v>6.1977885275155097E-2</v>
      </c>
      <c r="P4" s="3">
        <v>0.79079885354873003</v>
      </c>
      <c r="Q4" s="3">
        <v>0.76608287343682402</v>
      </c>
      <c r="R4" s="3">
        <v>0.69571428478761599</v>
      </c>
      <c r="S4" s="3">
        <v>0.66097292542295105</v>
      </c>
      <c r="T4" s="3">
        <v>0.43820383529301299</v>
      </c>
      <c r="U4" s="3">
        <v>0.518806955236219</v>
      </c>
      <c r="V4" s="3">
        <v>0.244769686092422</v>
      </c>
      <c r="W4" s="3">
        <v>0.31911277404323102</v>
      </c>
      <c r="X4" s="3">
        <v>4.0001036161806801E-2</v>
      </c>
      <c r="Y4" s="3">
        <v>6.1976915758095198E-2</v>
      </c>
      <c r="Z4" s="3">
        <v>0.89758549487504002</v>
      </c>
      <c r="AA4" s="3">
        <v>0.82429353032692798</v>
      </c>
      <c r="AB4" s="3">
        <v>0.78264944022568605</v>
      </c>
      <c r="AC4" s="3">
        <v>0.73209300131128396</v>
      </c>
      <c r="AD4" s="3">
        <v>0.44856611314658701</v>
      </c>
      <c r="AE4" s="3">
        <v>0.54642593903792602</v>
      </c>
      <c r="AF4" s="3">
        <v>0.24477032481792699</v>
      </c>
      <c r="AG4" s="3">
        <v>0.31911351659970899</v>
      </c>
      <c r="AH4" s="3">
        <v>4.0003002975532297E-2</v>
      </c>
      <c r="AI4" s="3">
        <v>6.1978854791878903E-2</v>
      </c>
    </row>
    <row r="5" spans="1:35" x14ac:dyDescent="0.2">
      <c r="A5" s="3" t="s">
        <v>113</v>
      </c>
      <c r="B5" s="3" t="s">
        <v>75</v>
      </c>
      <c r="C5" s="3" t="s">
        <v>102</v>
      </c>
      <c r="D5" s="3" t="s">
        <v>92</v>
      </c>
      <c r="E5" s="3" t="s">
        <v>76</v>
      </c>
      <c r="F5" s="3">
        <v>0.58586930420824501</v>
      </c>
      <c r="G5" s="3">
        <v>0.51651676720177897</v>
      </c>
      <c r="H5" s="3">
        <v>0.54948569384373502</v>
      </c>
      <c r="I5" s="3">
        <v>0.47131497305349501</v>
      </c>
      <c r="J5" s="3">
        <v>0.27097537611894001</v>
      </c>
      <c r="K5" s="3">
        <v>0.36037834713158601</v>
      </c>
      <c r="L5" s="3">
        <v>0.12154380545519</v>
      </c>
      <c r="M5" s="3">
        <v>0.19467884532150501</v>
      </c>
      <c r="N5" s="3">
        <v>-2.0402980431299501E-2</v>
      </c>
      <c r="O5" s="3">
        <v>2.7809852750806398E-3</v>
      </c>
      <c r="P5" s="3">
        <v>0.479082925287385</v>
      </c>
      <c r="Q5" s="3">
        <v>0.458306972250072</v>
      </c>
      <c r="R5" s="3">
        <v>0.46255098478761097</v>
      </c>
      <c r="S5" s="3">
        <v>0.40019533831707998</v>
      </c>
      <c r="T5" s="3">
        <v>0.26061313529300101</v>
      </c>
      <c r="U5" s="3">
        <v>0.332759555236255</v>
      </c>
      <c r="V5" s="3">
        <v>0.121543486092418</v>
      </c>
      <c r="W5" s="3">
        <v>0.19467847404335301</v>
      </c>
      <c r="X5" s="3">
        <v>-2.0403963838122499E-2</v>
      </c>
      <c r="Y5" s="3">
        <v>2.7800157582266801E-3</v>
      </c>
      <c r="Z5" s="3">
        <v>0.58586956661371703</v>
      </c>
      <c r="AA5" s="3">
        <v>0.51651762914012</v>
      </c>
      <c r="AB5" s="3">
        <v>0.54948614022556896</v>
      </c>
      <c r="AC5" s="3">
        <v>0.47131541420544598</v>
      </c>
      <c r="AD5" s="3">
        <v>0.27097541314651702</v>
      </c>
      <c r="AE5" s="3">
        <v>0.36037853903793099</v>
      </c>
      <c r="AF5" s="3">
        <v>0.12154412481785</v>
      </c>
      <c r="AG5" s="3">
        <v>0.19467921659971199</v>
      </c>
      <c r="AH5" s="3">
        <v>-2.0401997024437998E-2</v>
      </c>
      <c r="AI5" s="3">
        <v>2.7819547919030298E-3</v>
      </c>
    </row>
    <row r="6" spans="1:35" x14ac:dyDescent="0.2">
      <c r="A6" s="3" t="s">
        <v>114</v>
      </c>
      <c r="B6" s="3" t="s">
        <v>77</v>
      </c>
      <c r="C6" s="3" t="s">
        <v>103</v>
      </c>
      <c r="D6" s="3" t="s">
        <v>93</v>
      </c>
      <c r="E6" s="3" t="s">
        <v>78</v>
      </c>
      <c r="F6" s="3">
        <v>2.2984341691476202</v>
      </c>
      <c r="G6" s="3">
        <v>2.0841355039789402</v>
      </c>
      <c r="H6" s="3">
        <v>2.05151828153108</v>
      </c>
      <c r="I6" s="3">
        <v>1.86797329337218</v>
      </c>
      <c r="J6" s="3">
        <v>1.1199209283567699</v>
      </c>
      <c r="K6" s="3">
        <v>1.4027486413947801</v>
      </c>
      <c r="L6" s="3">
        <v>0.57764821636570596</v>
      </c>
      <c r="M6" s="3">
        <v>0.79914173596439797</v>
      </c>
      <c r="N6" s="3">
        <v>4.3211058706244601E-2</v>
      </c>
      <c r="O6" s="3">
        <v>0.110674555825334</v>
      </c>
      <c r="P6" s="3">
        <v>1.9780750323848899</v>
      </c>
      <c r="Q6" s="3">
        <v>1.9095061191237399</v>
      </c>
      <c r="R6" s="3">
        <v>1.79071415436285</v>
      </c>
      <c r="S6" s="3">
        <v>1.6546143891629801</v>
      </c>
      <c r="T6" s="3">
        <v>1.0888342058789999</v>
      </c>
      <c r="U6" s="3">
        <v>1.3198922657087599</v>
      </c>
      <c r="V6" s="3">
        <v>0.57764725827726204</v>
      </c>
      <c r="W6" s="3">
        <v>0.79914062213008896</v>
      </c>
      <c r="X6" s="3">
        <v>4.3208108485657197E-2</v>
      </c>
      <c r="Y6" s="3">
        <v>0.110671647274692</v>
      </c>
      <c r="Z6" s="3">
        <v>2.29843495636388</v>
      </c>
      <c r="AA6" s="3">
        <v>2.0841380897939001</v>
      </c>
      <c r="AB6" s="3">
        <v>2.0515196206767401</v>
      </c>
      <c r="AC6" s="3">
        <v>1.86797461682807</v>
      </c>
      <c r="AD6" s="3">
        <v>1.1199210394394701</v>
      </c>
      <c r="AE6" s="3">
        <v>1.4027492171137901</v>
      </c>
      <c r="AF6" s="3">
        <v>0.57764917445355302</v>
      </c>
      <c r="AG6" s="3">
        <v>0.79914284979912997</v>
      </c>
      <c r="AH6" s="3">
        <v>4.3214008926677899E-2</v>
      </c>
      <c r="AI6" s="3">
        <v>0.110677464375708</v>
      </c>
    </row>
    <row r="7" spans="1:35" x14ac:dyDescent="0.2">
      <c r="A7" s="3" t="s">
        <v>115</v>
      </c>
      <c r="B7" s="3" t="s">
        <v>65</v>
      </c>
      <c r="C7" s="3" t="s">
        <v>104</v>
      </c>
      <c r="D7" s="3" t="s">
        <v>87</v>
      </c>
      <c r="E7" s="3" t="s">
        <v>66</v>
      </c>
      <c r="F7" s="3">
        <v>8.0352597708367401</v>
      </c>
      <c r="G7" s="3">
        <v>8.1496298428112706</v>
      </c>
      <c r="H7" s="3">
        <v>8.3524332128526506</v>
      </c>
      <c r="I7" s="3">
        <v>8.1378341739700897</v>
      </c>
      <c r="J7" s="3">
        <v>8.3565733374221107</v>
      </c>
      <c r="K7" s="3">
        <v>8.4536496723120091</v>
      </c>
      <c r="L7" s="3">
        <v>5.8956408964654203</v>
      </c>
      <c r="M7" s="3">
        <v>6.4250688241900802</v>
      </c>
      <c r="N7" s="3">
        <v>3.56286900417444</v>
      </c>
      <c r="O7" s="3">
        <v>3.2842042770372801</v>
      </c>
      <c r="P7" s="3">
        <v>8.0352592460260404</v>
      </c>
      <c r="Q7" s="3">
        <v>8.1496281189348299</v>
      </c>
      <c r="R7" s="3">
        <v>8.3524323200890702</v>
      </c>
      <c r="S7" s="3">
        <v>8.1378332916666203</v>
      </c>
      <c r="T7" s="3">
        <v>8.3565732633665508</v>
      </c>
      <c r="U7" s="3">
        <v>8.4536492884994701</v>
      </c>
      <c r="V7" s="3">
        <v>5.8956402577404701</v>
      </c>
      <c r="W7" s="3">
        <v>6.4250680816332597</v>
      </c>
      <c r="X7" s="3">
        <v>3.5628670373606699</v>
      </c>
      <c r="Y7" s="3">
        <v>3.2842023380030501</v>
      </c>
      <c r="Z7" s="3">
        <v>8.0886533539049097</v>
      </c>
      <c r="AA7" s="3">
        <v>8.1787360331946104</v>
      </c>
      <c r="AB7" s="3">
        <v>8.3959012369528594</v>
      </c>
      <c r="AC7" s="3">
        <v>8.1733946530667296</v>
      </c>
      <c r="AD7" s="3">
        <v>8.3617545133749207</v>
      </c>
      <c r="AE7" s="3">
        <v>8.4674593561191607</v>
      </c>
      <c r="AF7" s="3">
        <v>5.8956415351910003</v>
      </c>
      <c r="AG7" s="3">
        <v>6.4250695667469602</v>
      </c>
      <c r="AH7" s="3">
        <v>3.56287097098827</v>
      </c>
      <c r="AI7" s="3">
        <v>3.2842062160704399</v>
      </c>
    </row>
    <row r="8" spans="1:35" x14ac:dyDescent="0.2">
      <c r="A8" s="3" t="s">
        <v>116</v>
      </c>
      <c r="B8" s="3" t="s">
        <v>67</v>
      </c>
      <c r="C8" s="3" t="s">
        <v>105</v>
      </c>
      <c r="D8" s="3" t="s">
        <v>94</v>
      </c>
      <c r="E8" s="3" t="s">
        <v>68</v>
      </c>
      <c r="F8" s="3">
        <v>17.036483797270101</v>
      </c>
      <c r="G8" s="3">
        <v>17.052742090672599</v>
      </c>
      <c r="H8" s="3">
        <v>17.1178822911873</v>
      </c>
      <c r="I8" s="3">
        <v>16.426211326063498</v>
      </c>
      <c r="J8" s="3">
        <v>16.257367607991501</v>
      </c>
      <c r="K8" s="3">
        <v>16.672400116548602</v>
      </c>
      <c r="L8" s="3">
        <v>11.2471138674039</v>
      </c>
      <c r="M8" s="3">
        <v>12.420880812414699</v>
      </c>
      <c r="N8" s="3">
        <v>5.8573427395292299</v>
      </c>
      <c r="O8" s="3">
        <v>5.47752241983462</v>
      </c>
      <c r="P8" s="3">
        <v>16.3779826978414</v>
      </c>
      <c r="Q8" s="3">
        <v>16.6786713264366</v>
      </c>
      <c r="R8" s="3">
        <v>16.593972810986699</v>
      </c>
      <c r="S8" s="3">
        <v>16.1598319942274</v>
      </c>
      <c r="T8" s="3">
        <v>15.493276715350699</v>
      </c>
      <c r="U8" s="3">
        <v>16.523901868282501</v>
      </c>
      <c r="V8" s="3">
        <v>10.959002030065999</v>
      </c>
      <c r="W8" s="3">
        <v>12.149414833245901</v>
      </c>
      <c r="X8" s="3">
        <v>5.8573427395292299</v>
      </c>
      <c r="Y8" s="3">
        <v>5.47752241983462</v>
      </c>
      <c r="Z8" s="3">
        <v>17.036484322080302</v>
      </c>
      <c r="AA8" s="3">
        <v>17.052743814549199</v>
      </c>
      <c r="AB8" s="3">
        <v>17.1178822911873</v>
      </c>
      <c r="AC8" s="3">
        <v>16.426211326063498</v>
      </c>
      <c r="AD8" s="3">
        <v>16.257367607991501</v>
      </c>
      <c r="AE8" s="3">
        <v>16.672400116548602</v>
      </c>
      <c r="AF8" s="3">
        <v>11.2471138674039</v>
      </c>
      <c r="AG8" s="3">
        <v>12.420880812414699</v>
      </c>
      <c r="AH8" s="3">
        <v>5.8573427395292299</v>
      </c>
      <c r="AI8" s="3">
        <v>5.47752241983462</v>
      </c>
    </row>
    <row r="9" spans="1:35" x14ac:dyDescent="0.2">
      <c r="A9" s="3" t="s">
        <v>117</v>
      </c>
      <c r="B9" s="3" t="s">
        <v>73</v>
      </c>
      <c r="C9" s="3" t="s">
        <v>106</v>
      </c>
      <c r="D9" s="3" t="s">
        <v>95</v>
      </c>
      <c r="E9" s="3" t="s">
        <v>74</v>
      </c>
      <c r="F9" s="3">
        <v>0.74680399534988195</v>
      </c>
      <c r="G9" s="3">
        <v>0.88415349491714701</v>
      </c>
      <c r="H9" s="3">
        <v>0.623612399380854</v>
      </c>
      <c r="I9" s="3">
        <v>0.63557710750350005</v>
      </c>
      <c r="J9" s="3">
        <v>0.66382035893133495</v>
      </c>
      <c r="K9" s="3">
        <v>0.66584979011787904</v>
      </c>
      <c r="L9" s="3">
        <v>0.62674266301785198</v>
      </c>
      <c r="M9" s="3">
        <v>0.43506456998332699</v>
      </c>
      <c r="N9" s="3">
        <v>0.50278597761979604</v>
      </c>
      <c r="O9" s="3">
        <v>0.50740833639211202</v>
      </c>
      <c r="P9" s="3">
        <v>0.74680347053957696</v>
      </c>
      <c r="Q9" s="3">
        <v>0.88415177104098897</v>
      </c>
      <c r="R9" s="3">
        <v>0.62361150661811504</v>
      </c>
      <c r="S9" s="3">
        <v>0.63557622519944101</v>
      </c>
      <c r="T9" s="3">
        <v>0.66382028487660605</v>
      </c>
      <c r="U9" s="3">
        <v>0.66584940630566303</v>
      </c>
      <c r="V9" s="3">
        <v>0.626742024292258</v>
      </c>
      <c r="W9" s="3">
        <v>0.43506382742659699</v>
      </c>
      <c r="X9" s="3">
        <v>0.50278401080581003</v>
      </c>
      <c r="Y9" s="3">
        <v>0.50740639735852</v>
      </c>
      <c r="Z9" s="3">
        <v>1.06716273850502</v>
      </c>
      <c r="AA9" s="3">
        <v>1.0587815868650901</v>
      </c>
      <c r="AB9" s="3">
        <v>0.88441585697751102</v>
      </c>
      <c r="AC9" s="3">
        <v>0.84893534998498799</v>
      </c>
      <c r="AD9" s="3">
        <v>0.69490702586924902</v>
      </c>
      <c r="AE9" s="3">
        <v>0.74870587794511001</v>
      </c>
      <c r="AF9" s="3">
        <v>0.62674314205639503</v>
      </c>
      <c r="AG9" s="3">
        <v>0.43506512690049498</v>
      </c>
      <c r="AH9" s="3">
        <v>0.50278745273021097</v>
      </c>
      <c r="AI9" s="3">
        <v>0.507409790668927</v>
      </c>
    </row>
    <row r="10" spans="1:35" x14ac:dyDescent="0.2">
      <c r="A10" s="3" t="s">
        <v>118</v>
      </c>
      <c r="B10" s="3" t="s">
        <v>81</v>
      </c>
      <c r="C10" s="3" t="s">
        <v>107</v>
      </c>
      <c r="D10" s="3" t="s">
        <v>96</v>
      </c>
      <c r="E10" s="3" t="s">
        <v>82</v>
      </c>
      <c r="F10" s="3">
        <v>0.208876874140628</v>
      </c>
      <c r="G10" s="3">
        <v>0.32653716383970299</v>
      </c>
      <c r="H10" s="3">
        <v>0.15936794207618701</v>
      </c>
      <c r="I10" s="3">
        <v>0.136339060846353</v>
      </c>
      <c r="J10" s="3">
        <v>0.33348087909223501</v>
      </c>
      <c r="K10" s="3">
        <v>0.24803452906144199</v>
      </c>
      <c r="L10" s="3">
        <v>0.39177064326065603</v>
      </c>
      <c r="M10" s="3">
        <v>0.106398053800945</v>
      </c>
      <c r="N10" s="3">
        <v>0.32169202468310198</v>
      </c>
      <c r="O10" s="3">
        <v>0.29709016283732098</v>
      </c>
      <c r="P10" s="3">
        <v>0.20887608692491499</v>
      </c>
      <c r="Q10" s="3">
        <v>0.32653457802515801</v>
      </c>
      <c r="R10" s="3">
        <v>0.159366602930716</v>
      </c>
      <c r="S10" s="3">
        <v>0.136337737391099</v>
      </c>
      <c r="T10" s="3">
        <v>0.333480768008724</v>
      </c>
      <c r="U10" s="3">
        <v>0.248033953341917</v>
      </c>
      <c r="V10" s="3">
        <v>0.391769685173462</v>
      </c>
      <c r="W10" s="3">
        <v>0.106396939966184</v>
      </c>
      <c r="X10" s="3">
        <v>0.32168907446226302</v>
      </c>
      <c r="Y10" s="3">
        <v>0.29708725428598898</v>
      </c>
      <c r="Z10" s="3">
        <v>0.529235486093387</v>
      </c>
      <c r="AA10" s="3">
        <v>0.501164824818359</v>
      </c>
      <c r="AB10" s="3">
        <v>0.42017139967248202</v>
      </c>
      <c r="AC10" s="3">
        <v>0.34969708275081102</v>
      </c>
      <c r="AD10" s="3">
        <v>0.36456752751425697</v>
      </c>
      <c r="AE10" s="3">
        <v>0.33089052093570898</v>
      </c>
      <c r="AF10" s="3">
        <v>0.39177112230571398</v>
      </c>
      <c r="AG10" s="3">
        <v>0.10639861071888899</v>
      </c>
      <c r="AH10" s="3">
        <v>0.321693008089946</v>
      </c>
      <c r="AI10" s="3">
        <v>0.297091132352586</v>
      </c>
    </row>
    <row r="11" spans="1:35" x14ac:dyDescent="0.2">
      <c r="A11" s="3" t="s">
        <v>119</v>
      </c>
      <c r="B11" s="3" t="s">
        <v>83</v>
      </c>
      <c r="C11" s="3" t="s">
        <v>108</v>
      </c>
      <c r="D11" s="3" t="s">
        <v>97</v>
      </c>
      <c r="E11" s="3" t="s">
        <v>88</v>
      </c>
      <c r="F11" s="3">
        <v>-2.5073110432882699</v>
      </c>
      <c r="G11" s="3">
        <v>-2.4106726678186301</v>
      </c>
      <c r="H11" s="3">
        <v>-2.2108862236073001</v>
      </c>
      <c r="I11" s="3">
        <v>-2.0043123542185399</v>
      </c>
      <c r="J11" s="3">
        <v>-1.45340180744904</v>
      </c>
      <c r="K11" s="3">
        <v>-1.6507831704562901</v>
      </c>
      <c r="L11" s="3">
        <v>-0.96941885962644403</v>
      </c>
      <c r="M11" s="3">
        <v>-0.90553978976538496</v>
      </c>
      <c r="N11" s="3">
        <v>-0.36490308338932198</v>
      </c>
      <c r="O11" s="3">
        <v>-0.40776471866274699</v>
      </c>
      <c r="P11" s="3">
        <v>-2.5073113056935199</v>
      </c>
      <c r="Q11" s="3">
        <v>-2.4106735297568398</v>
      </c>
      <c r="R11" s="3">
        <v>-2.2108866699891299</v>
      </c>
      <c r="S11" s="3">
        <v>-2.0043127953703999</v>
      </c>
      <c r="T11" s="3">
        <v>-1.4534018444767001</v>
      </c>
      <c r="U11" s="3">
        <v>-1.6507833623627099</v>
      </c>
      <c r="V11" s="3">
        <v>-0.969419178989123</v>
      </c>
      <c r="W11" s="3">
        <v>-0.90554016104373802</v>
      </c>
      <c r="X11" s="3">
        <v>-0.36490406679634901</v>
      </c>
      <c r="Y11" s="3">
        <v>-0.40776568817977099</v>
      </c>
      <c r="Z11" s="3">
        <v>-2.5073102560706499</v>
      </c>
      <c r="AA11" s="3">
        <v>-2.4106700820036102</v>
      </c>
      <c r="AB11" s="3">
        <v>-2.2108848844606599</v>
      </c>
      <c r="AC11" s="3">
        <v>-2.0043110307676901</v>
      </c>
      <c r="AD11" s="3">
        <v>-1.4534016963710299</v>
      </c>
      <c r="AE11" s="3">
        <v>-1.6507825947347701</v>
      </c>
      <c r="AF11" s="3">
        <v>-0.96941790153755203</v>
      </c>
      <c r="AG11" s="3">
        <v>-0.90553867592952797</v>
      </c>
      <c r="AH11" s="3">
        <v>-0.36490013316929198</v>
      </c>
      <c r="AI11" s="3">
        <v>-0.40776181011615897</v>
      </c>
    </row>
    <row r="12" spans="1:35" x14ac:dyDescent="0.2">
      <c r="A12" s="3" t="s">
        <v>120</v>
      </c>
      <c r="B12" s="3" t="s">
        <v>84</v>
      </c>
      <c r="C12" s="3" t="s">
        <v>109</v>
      </c>
      <c r="D12" s="3" t="s">
        <v>98</v>
      </c>
      <c r="E12" s="3" t="s">
        <v>85</v>
      </c>
      <c r="F12" s="3">
        <v>0.61142742133302797</v>
      </c>
      <c r="G12" s="3">
        <v>0.56085157588677104</v>
      </c>
      <c r="H12" s="3">
        <v>0.400339088341293</v>
      </c>
      <c r="I12" s="3">
        <v>0.40956403970953498</v>
      </c>
      <c r="J12" s="3">
        <v>0.22182741249542401</v>
      </c>
      <c r="K12" s="3">
        <v>0.26823916635269002</v>
      </c>
      <c r="L12" s="3">
        <v>0.202383560794822</v>
      </c>
      <c r="M12" s="3">
        <v>0.19166216124625901</v>
      </c>
      <c r="N12" s="3">
        <v>8.5250321862834502E-2</v>
      </c>
      <c r="O12" s="3">
        <v>8.7596191963433795E-2</v>
      </c>
      <c r="P12" s="3">
        <v>0.61142715892791</v>
      </c>
      <c r="Q12" s="3">
        <v>0.56085071394861596</v>
      </c>
      <c r="R12" s="3">
        <v>0.40033864195962898</v>
      </c>
      <c r="S12" s="3">
        <v>0.40956359855767699</v>
      </c>
      <c r="T12" s="3">
        <v>0.221827375467962</v>
      </c>
      <c r="U12" s="3">
        <v>0.268238974446325</v>
      </c>
      <c r="V12" s="3">
        <v>0.20238324143221501</v>
      </c>
      <c r="W12" s="3">
        <v>0.19166178996803401</v>
      </c>
      <c r="X12" s="3">
        <v>8.5249338455975293E-2</v>
      </c>
      <c r="Y12" s="3">
        <v>8.7595222446346196E-2</v>
      </c>
      <c r="Z12" s="3">
        <v>0.611427683739032</v>
      </c>
      <c r="AA12" s="3">
        <v>0.56085243782514105</v>
      </c>
      <c r="AB12" s="3">
        <v>0.40033953472356898</v>
      </c>
      <c r="AC12" s="3">
        <v>0.40956448085980302</v>
      </c>
      <c r="AD12" s="3">
        <v>0.22182744952145</v>
      </c>
      <c r="AE12" s="3">
        <v>0.26823935825970502</v>
      </c>
      <c r="AF12" s="3">
        <v>0.20238388015806599</v>
      </c>
      <c r="AG12" s="3">
        <v>0.19166253252492901</v>
      </c>
      <c r="AH12" s="3">
        <v>8.5251305269523694E-2</v>
      </c>
      <c r="AI12" s="3">
        <v>8.7597161478924504E-2</v>
      </c>
    </row>
    <row r="13" spans="1:35" x14ac:dyDescent="0.2">
      <c r="A13" s="3" t="s">
        <v>121</v>
      </c>
      <c r="B13" s="3" t="s">
        <v>86</v>
      </c>
      <c r="C13" s="3" t="s">
        <v>126</v>
      </c>
      <c r="D13" s="3" t="s">
        <v>99</v>
      </c>
      <c r="E13" s="3" t="s">
        <v>127</v>
      </c>
      <c r="F13" s="3">
        <v>2.1969614609959098</v>
      </c>
      <c r="G13" s="3">
        <v>2.0866160632688202</v>
      </c>
      <c r="H13" s="3">
        <v>1.55181657621504</v>
      </c>
      <c r="I13" s="3">
        <v>1.4809972044730599</v>
      </c>
      <c r="J13" s="3">
        <v>1.083624398145</v>
      </c>
      <c r="K13" s="3">
        <v>1.1366810979923101</v>
      </c>
      <c r="L13" s="3">
        <v>1.01182710664269</v>
      </c>
      <c r="M13" s="3">
        <v>0.73990932623307104</v>
      </c>
      <c r="N13" s="3">
        <v>0.71743820299330296</v>
      </c>
      <c r="O13" s="3">
        <v>0.71363357314428999</v>
      </c>
      <c r="P13" s="3">
        <v>2.1969609361857998</v>
      </c>
      <c r="Q13" s="3">
        <v>2.0866143393924399</v>
      </c>
      <c r="R13" s="3">
        <v>1.55181568345178</v>
      </c>
      <c r="S13" s="3">
        <v>1.4809963221692899</v>
      </c>
      <c r="T13" s="3">
        <v>1.0836243240902199</v>
      </c>
      <c r="U13" s="3">
        <v>1.13668071417908</v>
      </c>
      <c r="V13" s="3">
        <v>1.0118264679175799</v>
      </c>
      <c r="W13" s="3">
        <v>0.73990858367655299</v>
      </c>
      <c r="X13" s="3">
        <v>0.71743623617954999</v>
      </c>
      <c r="Y13" s="3">
        <v>0.71363163411088804</v>
      </c>
      <c r="Z13" s="3">
        <v>2.3037491519473399</v>
      </c>
      <c r="AA13" s="3">
        <v>2.1448301679119601</v>
      </c>
      <c r="AB13" s="3">
        <v>1.6387535171812999</v>
      </c>
      <c r="AC13" s="3">
        <v>1.5521190449581801</v>
      </c>
      <c r="AD13" s="3">
        <v>1.0939868241003501</v>
      </c>
      <c r="AE13" s="3">
        <v>1.1643008494229701</v>
      </c>
      <c r="AF13" s="3">
        <v>1.0118290228212199</v>
      </c>
      <c r="AG13" s="3">
        <v>0.73991155390445895</v>
      </c>
      <c r="AH13" s="3">
        <v>0.71744410343319398</v>
      </c>
      <c r="AI13" s="3">
        <v>0.713639390237362</v>
      </c>
    </row>
    <row r="14" spans="1:35" x14ac:dyDescent="0.2">
      <c r="A14" s="3" t="s">
        <v>122</v>
      </c>
      <c r="F14" s="3">
        <v>-11.362156748997</v>
      </c>
      <c r="G14" s="3">
        <v>-11.333038374541699</v>
      </c>
      <c r="H14" s="3">
        <v>-11.0096065254696</v>
      </c>
      <c r="I14" s="3">
        <v>-10.794114835927401</v>
      </c>
      <c r="J14" s="3">
        <v>-10.086024993857301</v>
      </c>
      <c r="K14" s="3">
        <v>-10.429159039744199</v>
      </c>
      <c r="L14" s="3">
        <v>-7.0219563765707198</v>
      </c>
      <c r="M14" s="3">
        <v>-7.6936079286792696</v>
      </c>
      <c r="N14" s="3">
        <v>-3.9410605751747698</v>
      </c>
      <c r="O14" s="3">
        <v>-3.7044347053509301</v>
      </c>
    </row>
    <row r="15" spans="1:35" x14ac:dyDescent="0.2">
      <c r="A15" s="3" t="s">
        <v>123</v>
      </c>
      <c r="F15" s="3">
        <v>0.252</v>
      </c>
      <c r="G15" s="3">
        <v>0.247</v>
      </c>
      <c r="H15" s="3">
        <v>0.193</v>
      </c>
      <c r="I15" s="3">
        <v>0.20599999999999999</v>
      </c>
      <c r="J15" s="3">
        <v>0.14699999999999999</v>
      </c>
      <c r="K15" s="3">
        <v>0.154</v>
      </c>
      <c r="L15" s="3">
        <v>0.10199999999999999</v>
      </c>
      <c r="M15" s="3">
        <v>0.10299999999999999</v>
      </c>
      <c r="N15" s="3">
        <v>0.05</v>
      </c>
      <c r="O15" s="3">
        <v>4.9000000000000002E-2</v>
      </c>
    </row>
  </sheetData>
  <sortState xmlns:xlrd2="http://schemas.microsoft.com/office/spreadsheetml/2017/richdata2" ref="A2:AI10">
    <sortCondition ref="A2:A10"/>
  </sortState>
  <mergeCells count="3">
    <mergeCell ref="F1:O1"/>
    <mergeCell ref="P1:Y1"/>
    <mergeCell ref="Z1:A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4098-4165-884C-AF78-9AA6704688B5}">
  <dimension ref="A1:BF17"/>
  <sheetViews>
    <sheetView tabSelected="1" workbookViewId="0">
      <selection activeCell="AY21" sqref="AY21"/>
    </sheetView>
  </sheetViews>
  <sheetFormatPr baseColWidth="10" defaultRowHeight="16" x14ac:dyDescent="0.2"/>
  <cols>
    <col min="4" max="46" width="0" hidden="1" customWidth="1"/>
  </cols>
  <sheetData>
    <row r="1" spans="1:58" x14ac:dyDescent="0.2">
      <c r="E1" s="6" t="s">
        <v>25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t="s">
        <v>18</v>
      </c>
      <c r="V1" t="s">
        <v>19</v>
      </c>
      <c r="W1" t="s">
        <v>20</v>
      </c>
      <c r="X1" t="s">
        <v>21</v>
      </c>
      <c r="Z1" t="s">
        <v>18</v>
      </c>
      <c r="AA1" t="s">
        <v>19</v>
      </c>
      <c r="AB1" t="s">
        <v>20</v>
      </c>
      <c r="AC1" t="s">
        <v>21</v>
      </c>
      <c r="AD1" t="s">
        <v>18</v>
      </c>
      <c r="AE1" t="s">
        <v>19</v>
      </c>
      <c r="AF1" t="s">
        <v>20</v>
      </c>
      <c r="AG1" t="s">
        <v>21</v>
      </c>
      <c r="AH1" t="s">
        <v>18</v>
      </c>
      <c r="AI1" t="s">
        <v>19</v>
      </c>
      <c r="AJ1" t="s">
        <v>20</v>
      </c>
      <c r="AK1" t="s">
        <v>21</v>
      </c>
      <c r="AL1" t="s">
        <v>18</v>
      </c>
      <c r="AM1" t="s">
        <v>19</v>
      </c>
      <c r="AN1" t="s">
        <v>20</v>
      </c>
      <c r="AO1" t="s">
        <v>21</v>
      </c>
      <c r="AP1" t="s">
        <v>18</v>
      </c>
      <c r="AQ1" t="s">
        <v>19</v>
      </c>
      <c r="AR1" t="s">
        <v>20</v>
      </c>
      <c r="AS1" t="s">
        <v>21</v>
      </c>
      <c r="AU1" s="6" t="s">
        <v>53</v>
      </c>
      <c r="AV1" s="6"/>
      <c r="AW1" s="6"/>
      <c r="AX1" s="6"/>
      <c r="AY1" s="6"/>
      <c r="AZ1" s="6"/>
      <c r="BA1" s="6" t="s">
        <v>54</v>
      </c>
      <c r="BB1" s="6"/>
      <c r="BC1" s="6"/>
      <c r="BD1" s="6"/>
      <c r="BE1" s="6"/>
      <c r="BF1" s="6"/>
    </row>
    <row r="2" spans="1:58" x14ac:dyDescent="0.2">
      <c r="B2" t="s">
        <v>3</v>
      </c>
      <c r="C2" t="s">
        <v>2</v>
      </c>
      <c r="D2" t="s">
        <v>24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31</v>
      </c>
      <c r="U2" s="6" t="s">
        <v>23</v>
      </c>
      <c r="V2" s="6"/>
      <c r="W2" s="6"/>
      <c r="X2" s="6"/>
      <c r="Y2" t="s">
        <v>16</v>
      </c>
      <c r="Z2" s="6" t="s">
        <v>17</v>
      </c>
      <c r="AA2" s="6"/>
      <c r="AB2" s="6"/>
      <c r="AC2" s="6"/>
      <c r="AD2" s="6" t="s">
        <v>22</v>
      </c>
      <c r="AE2" s="6"/>
      <c r="AF2" s="6"/>
      <c r="AG2" s="6"/>
      <c r="AH2" s="6" t="s">
        <v>33</v>
      </c>
      <c r="AI2" s="6"/>
      <c r="AJ2" s="6"/>
      <c r="AK2" s="6"/>
      <c r="AL2" s="6" t="s">
        <v>34</v>
      </c>
      <c r="AM2" s="6"/>
      <c r="AN2" s="6"/>
      <c r="AO2" s="6"/>
      <c r="AP2" s="6" t="s">
        <v>35</v>
      </c>
      <c r="AQ2" s="6"/>
      <c r="AR2" s="6"/>
      <c r="AS2" s="6"/>
      <c r="AT2" t="s">
        <v>32</v>
      </c>
      <c r="AU2" t="s">
        <v>26</v>
      </c>
      <c r="AV2" t="s">
        <v>27</v>
      </c>
      <c r="AW2" t="s">
        <v>28</v>
      </c>
      <c r="AX2" t="s">
        <v>29</v>
      </c>
      <c r="AY2" t="s">
        <v>30</v>
      </c>
      <c r="AZ2" t="s">
        <v>31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31</v>
      </c>
    </row>
    <row r="3" spans="1:58" x14ac:dyDescent="0.2">
      <c r="A3" s="5" t="s">
        <v>0</v>
      </c>
      <c r="B3" t="s">
        <v>4</v>
      </c>
      <c r="C3" s="1">
        <v>0.252</v>
      </c>
      <c r="D3" s="1">
        <f t="shared" ref="D3:D14" si="0">X3*0.4256+0.254</f>
        <v>0.72471360000000007</v>
      </c>
      <c r="E3" s="1">
        <f t="shared" ref="E3:E14" si="1">(Z3-Y3)*1000/180/D3*C3</f>
        <v>-11.20442613468272</v>
      </c>
      <c r="F3" s="1">
        <f t="shared" ref="F3:F14" si="2">(AA3-Y3)*1000/180/D3*C3</f>
        <v>-11.397605895625526</v>
      </c>
      <c r="G3" s="1">
        <f t="shared" ref="G3:G14" si="3">(AB3-Y3)*1000/180/D3*C3</f>
        <v>-11.011246373739915</v>
      </c>
      <c r="H3" s="1">
        <f t="shared" ref="H3:H14" si="4">(AD3-0)*1000/90/D3*C3</f>
        <v>16.999818962966884</v>
      </c>
      <c r="I3" s="1">
        <f t="shared" ref="I3:I14" si="5">(AE3-0)*1000/90/D3*C3</f>
        <v>16.227099919195663</v>
      </c>
      <c r="J3" s="1">
        <f t="shared" ref="J3:J14" si="6">(AF3-0)*1000/90/D3*C3</f>
        <v>16.999818962966884</v>
      </c>
      <c r="K3" s="1">
        <f t="shared" ref="K3:K14" si="7">(AH3-0)*1000/59/D3*C3</f>
        <v>2.4812139464823395</v>
      </c>
      <c r="L3" s="1">
        <f t="shared" ref="L3:L14" si="8">(AI3-0)*1000/59/D3*C3</f>
        <v>2.2395755336420167</v>
      </c>
      <c r="M3" s="1">
        <f t="shared" ref="M3:M14" si="9">(AJ3-0)*1000/59/D3*C3</f>
        <v>2.59319272316444</v>
      </c>
      <c r="N3" s="1">
        <f t="shared" ref="N3:N14" si="10">(AL3-0)*1000/192/D3*C3</f>
        <v>0.58135034308725531</v>
      </c>
      <c r="O3" s="1">
        <f t="shared" ref="O3:O14" si="11">(AM3-0)*1000/192/D3*C3</f>
        <v>0.52520747506325249</v>
      </c>
      <c r="P3" s="1">
        <f t="shared" ref="P3:P14" si="12">(AN3-0)*1000/192/D3*C3</f>
        <v>0.61576048800519256</v>
      </c>
      <c r="Q3" s="1">
        <f t="shared" ref="Q3:Q14" si="13">(AP3-0)*1000/88/D3*C3</f>
        <v>1.2723521527551147</v>
      </c>
      <c r="R3" s="1">
        <f t="shared" ref="R3:R14" si="14">(AQ3-0)*1000/88/D3*C3</f>
        <v>1.1063931763087953</v>
      </c>
      <c r="S3" s="1">
        <f t="shared" ref="S3:S14" si="15">(AR3-0)*1000/88/D3*C3</f>
        <v>0.98785105027571007</v>
      </c>
      <c r="T3" s="1">
        <f t="shared" ref="T3:T14" si="16">AT3/D3</f>
        <v>0.8555103698895673</v>
      </c>
      <c r="U3">
        <v>1.095</v>
      </c>
      <c r="V3">
        <v>1.1160000000000001</v>
      </c>
      <c r="W3">
        <v>1.107</v>
      </c>
      <c r="X3" s="1">
        <f>AVERAGE(U3:W3)</f>
        <v>1.1060000000000001</v>
      </c>
      <c r="Y3">
        <v>10</v>
      </c>
      <c r="Z3">
        <v>4.2</v>
      </c>
      <c r="AA3">
        <v>4.0999999999999996</v>
      </c>
      <c r="AB3">
        <v>4.3</v>
      </c>
      <c r="AC3" s="2">
        <f>AVERAGE(Z3:AB3)</f>
        <v>4.2</v>
      </c>
      <c r="AD3">
        <v>4.4000000000000004</v>
      </c>
      <c r="AE3">
        <v>4.2</v>
      </c>
      <c r="AF3">
        <v>4.4000000000000004</v>
      </c>
      <c r="AG3" s="2">
        <f>AVERAGE(AD3:AF3)</f>
        <v>4.3333333333333339</v>
      </c>
      <c r="AH3">
        <v>0.42099999999999999</v>
      </c>
      <c r="AI3">
        <v>0.38</v>
      </c>
      <c r="AJ3">
        <v>0.44</v>
      </c>
      <c r="AK3" s="1">
        <f>AVERAGE(AH3:AJ3)</f>
        <v>0.41366666666666663</v>
      </c>
      <c r="AL3">
        <v>0.32100000000000001</v>
      </c>
      <c r="AM3">
        <v>0.28999999999999998</v>
      </c>
      <c r="AN3">
        <v>0.34</v>
      </c>
      <c r="AO3" s="1">
        <f>AVERAGE(AL3:AN3)</f>
        <v>0.317</v>
      </c>
      <c r="AP3">
        <v>0.32200000000000001</v>
      </c>
      <c r="AQ3">
        <v>0.28000000000000003</v>
      </c>
      <c r="AR3">
        <v>0.25</v>
      </c>
      <c r="AS3" s="1">
        <f>AVERAGE(AP3:AR3)</f>
        <v>0.28400000000000003</v>
      </c>
      <c r="AT3">
        <v>0.62</v>
      </c>
      <c r="AU3" s="1">
        <f>AVERAGE(E3:G3)</f>
        <v>-11.20442613468272</v>
      </c>
      <c r="AV3" s="1">
        <f>AVERAGE(H3:J3)</f>
        <v>16.742245948376478</v>
      </c>
      <c r="AW3" s="1">
        <f>AVERAGE(K3:M3)</f>
        <v>2.4379940677629324</v>
      </c>
      <c r="AX3" s="1">
        <f>AVERAGE(N3:P3)</f>
        <v>0.57410610205190016</v>
      </c>
      <c r="AY3" s="1">
        <f>AVERAGE(Q3:S3)</f>
        <v>1.1221987931132065</v>
      </c>
      <c r="AZ3" s="1">
        <f>AVERAGE(T3)</f>
        <v>0.8555103698895673</v>
      </c>
      <c r="BA3">
        <f>_xlfn.STDEV.P(E3:G3)</f>
        <v>0.1577306143142361</v>
      </c>
      <c r="BB3">
        <f>_xlfn.STDEV.P(H3:J3)</f>
        <v>0.36426325053507697</v>
      </c>
      <c r="BC3">
        <f>_xlfn.STDEV.P(K3:M3)</f>
        <v>0.14756297552530939</v>
      </c>
      <c r="BD3">
        <f>_xlfn.STDEV.P(N3:P3)</f>
        <v>3.7321319281339582E-2</v>
      </c>
      <c r="BE3">
        <f>_xlfn.STDEV.P(Q3:S3)</f>
        <v>0.11668356773749411</v>
      </c>
      <c r="BF3">
        <v>0</v>
      </c>
    </row>
    <row r="4" spans="1:58" x14ac:dyDescent="0.2">
      <c r="A4" s="5"/>
      <c r="B4" t="s">
        <v>5</v>
      </c>
      <c r="C4" s="1">
        <v>0.247</v>
      </c>
      <c r="D4" s="1">
        <f t="shared" si="0"/>
        <v>0.75237759999999998</v>
      </c>
      <c r="E4" s="1">
        <f t="shared" si="1"/>
        <v>-11.125471512649442</v>
      </c>
      <c r="F4" s="1">
        <f t="shared" si="2"/>
        <v>-11.307856291545336</v>
      </c>
      <c r="G4" s="1">
        <f t="shared" si="3"/>
        <v>-11.307856291545336</v>
      </c>
      <c r="H4" s="1">
        <f t="shared" si="4"/>
        <v>16.779399658422108</v>
      </c>
      <c r="I4" s="1">
        <f t="shared" si="5"/>
        <v>17.508938774005674</v>
      </c>
      <c r="J4" s="1">
        <f t="shared" si="6"/>
        <v>16.779399658422108</v>
      </c>
      <c r="K4" s="1">
        <f t="shared" si="7"/>
        <v>2.4037695604990845</v>
      </c>
      <c r="L4" s="1">
        <f t="shared" si="8"/>
        <v>2.2813553699181126</v>
      </c>
      <c r="M4" s="1">
        <f t="shared" si="9"/>
        <v>2.5039266255198793</v>
      </c>
      <c r="N4" s="1">
        <f t="shared" si="10"/>
        <v>0.53347547827048547</v>
      </c>
      <c r="O4" s="1">
        <f t="shared" si="11"/>
        <v>0.56425290970916742</v>
      </c>
      <c r="P4" s="1">
        <f t="shared" si="12"/>
        <v>0.47876004460171773</v>
      </c>
      <c r="Q4" s="1">
        <f t="shared" si="13"/>
        <v>1.1714076935449822</v>
      </c>
      <c r="R4" s="1">
        <f t="shared" si="14"/>
        <v>1.0818733475415439</v>
      </c>
      <c r="S4" s="1">
        <f t="shared" si="15"/>
        <v>1.0445673700401112</v>
      </c>
      <c r="T4" s="1">
        <f t="shared" si="16"/>
        <v>0.83734550310907718</v>
      </c>
      <c r="U4">
        <v>1.1279999999999999</v>
      </c>
      <c r="V4">
        <v>1.1819999999999999</v>
      </c>
      <c r="W4">
        <v>1.2030000000000001</v>
      </c>
      <c r="X4" s="1">
        <f t="shared" ref="X4:X14" si="17">AVERAGE(U4:W4)</f>
        <v>1.171</v>
      </c>
      <c r="Y4">
        <v>9.8000000000000007</v>
      </c>
      <c r="Z4">
        <v>3.7</v>
      </c>
      <c r="AA4">
        <v>3.6</v>
      </c>
      <c r="AB4">
        <v>3.6</v>
      </c>
      <c r="AC4" s="2">
        <f t="shared" ref="AC4:AC14" si="18">AVERAGE(Z4:AB4)</f>
        <v>3.6333333333333333</v>
      </c>
      <c r="AD4">
        <v>4.5999999999999996</v>
      </c>
      <c r="AE4">
        <v>4.8</v>
      </c>
      <c r="AF4">
        <v>4.5999999999999996</v>
      </c>
      <c r="AG4" s="2">
        <f t="shared" ref="AG4:AG14" si="19">AVERAGE(AD4:AF4)</f>
        <v>4.6666666666666661</v>
      </c>
      <c r="AH4">
        <v>0.432</v>
      </c>
      <c r="AI4">
        <v>0.41</v>
      </c>
      <c r="AJ4">
        <v>0.45</v>
      </c>
      <c r="AK4" s="1">
        <f t="shared" ref="AK4:AK14" si="20">AVERAGE(AH4:AJ4)</f>
        <v>0.4306666666666667</v>
      </c>
      <c r="AL4">
        <v>0.312</v>
      </c>
      <c r="AM4">
        <v>0.33</v>
      </c>
      <c r="AN4">
        <v>0.28000000000000003</v>
      </c>
      <c r="AO4" s="1">
        <f t="shared" ref="AO4:AO14" si="21">AVERAGE(AL4:AN4)</f>
        <v>0.30733333333333335</v>
      </c>
      <c r="AP4">
        <v>0.314</v>
      </c>
      <c r="AQ4">
        <v>0.28999999999999998</v>
      </c>
      <c r="AR4">
        <v>0.28000000000000003</v>
      </c>
      <c r="AS4" s="1">
        <f t="shared" ref="AS4:AS14" si="22">AVERAGE(AP4:AR4)</f>
        <v>0.29466666666666669</v>
      </c>
      <c r="AT4">
        <v>0.63</v>
      </c>
      <c r="AU4" s="1">
        <f t="shared" ref="AU4:AU14" si="23">AVERAGE(E4:G4)</f>
        <v>-11.247061365246706</v>
      </c>
      <c r="AV4" s="1">
        <f t="shared" ref="AV4:AV14" si="24">AVERAGE(H4:J4)</f>
        <v>17.022579363616629</v>
      </c>
      <c r="AW4" s="1">
        <f t="shared" ref="AW4:AW14" si="25">AVERAGE(K4:M4)</f>
        <v>2.3963505186456922</v>
      </c>
      <c r="AX4" s="1">
        <f t="shared" ref="AX4:AX14" si="26">AVERAGE(N4:P4)</f>
        <v>0.5254961441937902</v>
      </c>
      <c r="AY4" s="1">
        <f t="shared" ref="AY4:AY14" si="27">AVERAGE(Q4:S4)</f>
        <v>1.0992828037088791</v>
      </c>
      <c r="AZ4" s="1">
        <f t="shared" ref="AZ4:AZ14" si="28">AVERAGE(T4)</f>
        <v>0.83734550310907718</v>
      </c>
      <c r="BA4">
        <f t="shared" ref="BA4:BA14" si="29">_xlfn.STDEV.P(E4:G4)</f>
        <v>8.5977009294997339E-2</v>
      </c>
      <c r="BB4">
        <f t="shared" ref="BB4:BB14" si="30">_xlfn.STDEV.P(H4:J4)</f>
        <v>0.3439080371799843</v>
      </c>
      <c r="BC4">
        <f t="shared" ref="BC4:BC14" si="31">_xlfn.STDEV.P(K4:M4)</f>
        <v>9.1015649172925317E-2</v>
      </c>
      <c r="BD4">
        <f t="shared" ref="BD4:BD14" si="32">_xlfn.STDEV.P(N4:P4)</f>
        <v>3.535543169303014E-2</v>
      </c>
      <c r="BE4">
        <f t="shared" ref="BE4:BE14" si="33">_xlfn.STDEV.P(Q4:S4)</f>
        <v>5.3225518877927071E-2</v>
      </c>
      <c r="BF4">
        <v>0</v>
      </c>
    </row>
    <row r="5" spans="1:58" x14ac:dyDescent="0.2">
      <c r="A5" s="5"/>
      <c r="B5" t="s">
        <v>6</v>
      </c>
      <c r="C5" s="1">
        <v>0.193</v>
      </c>
      <c r="D5" s="1">
        <f t="shared" si="0"/>
        <v>0.77181333333333335</v>
      </c>
      <c r="E5" s="1">
        <f t="shared" si="1"/>
        <v>-11.0096065254696</v>
      </c>
      <c r="F5" s="1">
        <f t="shared" si="2"/>
        <v>-11.0096065254696</v>
      </c>
      <c r="G5" s="1">
        <f t="shared" si="3"/>
        <v>-11.0096065254696</v>
      </c>
      <c r="H5" s="1">
        <f t="shared" si="4"/>
        <v>16.670697577998137</v>
      </c>
      <c r="I5" s="1">
        <f t="shared" si="5"/>
        <v>17.226387497264739</v>
      </c>
      <c r="J5" s="1">
        <f t="shared" si="6"/>
        <v>16.670697577998137</v>
      </c>
      <c r="K5" s="1">
        <f t="shared" si="7"/>
        <v>2.1784928529892476</v>
      </c>
      <c r="L5" s="1">
        <f t="shared" si="8"/>
        <v>2.2039227306506004</v>
      </c>
      <c r="M5" s="1">
        <f t="shared" si="9"/>
        <v>2.2886889895217779</v>
      </c>
      <c r="N5" s="1">
        <f t="shared" si="10"/>
        <v>0.37769549200152025</v>
      </c>
      <c r="O5" s="1">
        <f t="shared" si="11"/>
        <v>0.40634825346370457</v>
      </c>
      <c r="P5" s="1">
        <f t="shared" si="12"/>
        <v>0.36336911127042809</v>
      </c>
      <c r="Q5" s="1">
        <f t="shared" si="13"/>
        <v>0.77007256425639115</v>
      </c>
      <c r="R5" s="1">
        <f t="shared" si="14"/>
        <v>0.72176542922923737</v>
      </c>
      <c r="S5" s="1">
        <f t="shared" si="15"/>
        <v>0.84679566106422344</v>
      </c>
      <c r="T5" s="1">
        <f t="shared" si="16"/>
        <v>0.7255640396641676</v>
      </c>
      <c r="U5">
        <v>1.22</v>
      </c>
      <c r="V5">
        <v>1.2250000000000001</v>
      </c>
      <c r="W5">
        <v>1.2050000000000001</v>
      </c>
      <c r="X5" s="1">
        <f t="shared" si="17"/>
        <v>1.2166666666666668</v>
      </c>
      <c r="Y5">
        <v>9.875</v>
      </c>
      <c r="Z5">
        <v>1.95</v>
      </c>
      <c r="AA5">
        <v>1.95</v>
      </c>
      <c r="AB5">
        <v>1.95</v>
      </c>
      <c r="AC5" s="2">
        <f t="shared" si="18"/>
        <v>1.95</v>
      </c>
      <c r="AD5">
        <v>6</v>
      </c>
      <c r="AE5">
        <v>6.2</v>
      </c>
      <c r="AF5">
        <v>6</v>
      </c>
      <c r="AG5" s="2">
        <f t="shared" si="19"/>
        <v>6.0666666666666664</v>
      </c>
      <c r="AH5">
        <v>0.51400000000000001</v>
      </c>
      <c r="AI5">
        <v>0.52</v>
      </c>
      <c r="AJ5">
        <v>0.54</v>
      </c>
      <c r="AK5" s="1">
        <f t="shared" si="20"/>
        <v>0.52466666666666673</v>
      </c>
      <c r="AL5">
        <v>0.28999999999999998</v>
      </c>
      <c r="AM5">
        <v>0.312</v>
      </c>
      <c r="AN5">
        <v>0.27900000000000003</v>
      </c>
      <c r="AO5" s="1">
        <f t="shared" si="21"/>
        <v>0.29366666666666669</v>
      </c>
      <c r="AP5">
        <v>0.27100000000000002</v>
      </c>
      <c r="AQ5">
        <v>0.254</v>
      </c>
      <c r="AR5">
        <v>0.29799999999999999</v>
      </c>
      <c r="AS5" s="1">
        <f t="shared" si="22"/>
        <v>0.27433333333333332</v>
      </c>
      <c r="AT5">
        <v>0.56000000000000005</v>
      </c>
      <c r="AU5" s="1">
        <f t="shared" si="23"/>
        <v>-11.0096065254696</v>
      </c>
      <c r="AV5" s="1">
        <f t="shared" si="24"/>
        <v>16.855927551087007</v>
      </c>
      <c r="AW5" s="1">
        <f t="shared" si="25"/>
        <v>2.2237015243872085</v>
      </c>
      <c r="AX5" s="1">
        <f t="shared" si="26"/>
        <v>0.38247095224521765</v>
      </c>
      <c r="AY5" s="1">
        <f t="shared" si="27"/>
        <v>0.77954455151661728</v>
      </c>
      <c r="AZ5" s="1">
        <f t="shared" si="28"/>
        <v>0.7255640396641676</v>
      </c>
      <c r="BA5">
        <f t="shared" si="29"/>
        <v>0</v>
      </c>
      <c r="BB5">
        <f t="shared" si="30"/>
        <v>0.26195474010027942</v>
      </c>
      <c r="BC5">
        <f t="shared" si="31"/>
        <v>4.7111199220075665E-2</v>
      </c>
      <c r="BD5">
        <f t="shared" si="32"/>
        <v>1.7868136096075612E-2</v>
      </c>
      <c r="BE5">
        <f t="shared" si="33"/>
        <v>5.1480926080578665E-2</v>
      </c>
      <c r="BF5">
        <v>0</v>
      </c>
    </row>
    <row r="6" spans="1:58" x14ac:dyDescent="0.2">
      <c r="A6" s="5"/>
      <c r="B6" t="s">
        <v>7</v>
      </c>
      <c r="C6" s="1">
        <v>0.20599999999999999</v>
      </c>
      <c r="D6" s="1">
        <f t="shared" si="0"/>
        <v>0.81011733333333324</v>
      </c>
      <c r="E6" s="1">
        <f t="shared" si="1"/>
        <v>-10.807076505790109</v>
      </c>
      <c r="F6" s="1">
        <f t="shared" si="2"/>
        <v>-10.73644201882416</v>
      </c>
      <c r="G6" s="1">
        <f t="shared" si="3"/>
        <v>-10.66580753185821</v>
      </c>
      <c r="H6" s="1">
        <f t="shared" si="4"/>
        <v>16.387200976100033</v>
      </c>
      <c r="I6" s="1">
        <f t="shared" si="5"/>
        <v>16.104663028236239</v>
      </c>
      <c r="J6" s="1">
        <f t="shared" si="6"/>
        <v>16.387200976100033</v>
      </c>
      <c r="K6" s="1">
        <f t="shared" si="7"/>
        <v>1.9868643147235252</v>
      </c>
      <c r="L6" s="1">
        <f t="shared" si="8"/>
        <v>2.068752431816252</v>
      </c>
      <c r="M6" s="1">
        <f t="shared" si="9"/>
        <v>1.7670593688430489</v>
      </c>
      <c r="N6" s="1">
        <f t="shared" si="10"/>
        <v>0.37877743635489841</v>
      </c>
      <c r="O6" s="1">
        <f t="shared" si="11"/>
        <v>0.3774530397242869</v>
      </c>
      <c r="P6" s="1">
        <f t="shared" si="12"/>
        <v>0.41718493864263284</v>
      </c>
      <c r="Q6" s="1">
        <f t="shared" si="13"/>
        <v>0.75129408863781499</v>
      </c>
      <c r="R6" s="1">
        <f t="shared" si="14"/>
        <v>0.75996286658363599</v>
      </c>
      <c r="S6" s="1">
        <f t="shared" si="15"/>
        <v>0.79174838571831285</v>
      </c>
      <c r="T6" s="1">
        <f t="shared" si="16"/>
        <v>0.67891400093484411</v>
      </c>
      <c r="U6">
        <v>1.3</v>
      </c>
      <c r="V6">
        <v>1.32</v>
      </c>
      <c r="W6">
        <v>1.3</v>
      </c>
      <c r="X6" s="1">
        <f t="shared" si="17"/>
        <v>1.3066666666666666</v>
      </c>
      <c r="Y6">
        <v>9.75</v>
      </c>
      <c r="Z6">
        <v>2.1</v>
      </c>
      <c r="AA6">
        <v>2.15</v>
      </c>
      <c r="AB6">
        <v>2.2000000000000002</v>
      </c>
      <c r="AC6" s="2">
        <f t="shared" si="18"/>
        <v>2.15</v>
      </c>
      <c r="AD6">
        <v>5.8</v>
      </c>
      <c r="AE6">
        <v>5.7</v>
      </c>
      <c r="AF6">
        <v>5.8</v>
      </c>
      <c r="AG6" s="2">
        <f t="shared" si="19"/>
        <v>5.7666666666666666</v>
      </c>
      <c r="AH6">
        <v>0.46100000000000002</v>
      </c>
      <c r="AI6">
        <v>0.48</v>
      </c>
      <c r="AJ6">
        <v>0.41</v>
      </c>
      <c r="AK6" s="1">
        <f t="shared" si="20"/>
        <v>0.45033333333333331</v>
      </c>
      <c r="AL6">
        <v>0.28599999999999998</v>
      </c>
      <c r="AM6">
        <v>0.28499999999999998</v>
      </c>
      <c r="AN6">
        <v>0.315</v>
      </c>
      <c r="AO6" s="1">
        <f t="shared" si="21"/>
        <v>0.29533333333333328</v>
      </c>
      <c r="AP6">
        <v>0.26</v>
      </c>
      <c r="AQ6">
        <v>0.26300000000000001</v>
      </c>
      <c r="AR6">
        <v>0.27400000000000002</v>
      </c>
      <c r="AS6" s="1">
        <f t="shared" si="22"/>
        <v>0.26566666666666666</v>
      </c>
      <c r="AT6">
        <v>0.55000000000000004</v>
      </c>
      <c r="AU6" s="1">
        <f t="shared" si="23"/>
        <v>-10.736442018824158</v>
      </c>
      <c r="AV6" s="1">
        <f t="shared" si="24"/>
        <v>16.293021660145435</v>
      </c>
      <c r="AW6" s="1">
        <f t="shared" si="25"/>
        <v>1.940892038460942</v>
      </c>
      <c r="AX6" s="1">
        <f t="shared" si="26"/>
        <v>0.39113847157393938</v>
      </c>
      <c r="AY6" s="1">
        <f t="shared" si="27"/>
        <v>0.7676684469799212</v>
      </c>
      <c r="AZ6" s="1">
        <f t="shared" si="28"/>
        <v>0.67891400093484411</v>
      </c>
      <c r="BA6">
        <f t="shared" si="29"/>
        <v>5.7672817103281732E-2</v>
      </c>
      <c r="BB6">
        <f t="shared" si="30"/>
        <v>0.13318966591801337</v>
      </c>
      <c r="BC6">
        <f t="shared" si="31"/>
        <v>0.12738331575762638</v>
      </c>
      <c r="BD6">
        <f t="shared" si="32"/>
        <v>1.8425568135595229E-2</v>
      </c>
      <c r="BE6">
        <f t="shared" si="33"/>
        <v>1.7390984541844404E-2</v>
      </c>
      <c r="BF6">
        <v>0</v>
      </c>
    </row>
    <row r="7" spans="1:58" x14ac:dyDescent="0.2">
      <c r="A7" s="5"/>
      <c r="B7" t="s">
        <v>8</v>
      </c>
      <c r="C7" s="1">
        <v>0.14699999999999999</v>
      </c>
      <c r="D7" s="1">
        <f t="shared" si="0"/>
        <v>0.8038751999999999</v>
      </c>
      <c r="E7" s="1">
        <f t="shared" si="1"/>
        <v>-10.077849563381648</v>
      </c>
      <c r="F7" s="1">
        <f t="shared" si="2"/>
        <v>-10.088008685925377</v>
      </c>
      <c r="G7" s="1">
        <f t="shared" si="3"/>
        <v>-10.077849563381648</v>
      </c>
      <c r="H7" s="1">
        <f t="shared" si="4"/>
        <v>16.356187295407715</v>
      </c>
      <c r="I7" s="1">
        <f t="shared" si="5"/>
        <v>15.421548021384416</v>
      </c>
      <c r="J7" s="1">
        <f t="shared" si="6"/>
        <v>15.84823116822114</v>
      </c>
      <c r="K7" s="1">
        <f t="shared" si="7"/>
        <v>1.4102239598840842</v>
      </c>
      <c r="L7" s="1">
        <f t="shared" si="8"/>
        <v>1.3358385202418468</v>
      </c>
      <c r="M7" s="1">
        <f t="shared" si="9"/>
        <v>1.5218021193474405</v>
      </c>
      <c r="N7" s="1">
        <f t="shared" si="10"/>
        <v>0.22381816854158457</v>
      </c>
      <c r="O7" s="1">
        <f t="shared" si="11"/>
        <v>0.20381739603361315</v>
      </c>
      <c r="P7" s="1">
        <f t="shared" si="12"/>
        <v>0.21334157341836149</v>
      </c>
      <c r="Q7" s="1">
        <f t="shared" si="13"/>
        <v>0.48625254720678496</v>
      </c>
      <c r="R7" s="1">
        <f t="shared" si="14"/>
        <v>0.50495456825319962</v>
      </c>
      <c r="S7" s="1">
        <f t="shared" si="15"/>
        <v>0.49664255889923759</v>
      </c>
      <c r="T7" s="1">
        <f t="shared" si="16"/>
        <v>0.63442683640445685</v>
      </c>
      <c r="U7">
        <v>1.296</v>
      </c>
      <c r="V7">
        <v>1.2989999999999999</v>
      </c>
      <c r="W7">
        <v>1.2809999999999999</v>
      </c>
      <c r="X7" s="1">
        <f t="shared" si="17"/>
        <v>1.2919999999999998</v>
      </c>
      <c r="Y7">
        <v>10</v>
      </c>
      <c r="Z7">
        <v>0.08</v>
      </c>
      <c r="AA7">
        <v>7.0000000000000007E-2</v>
      </c>
      <c r="AB7">
        <v>0.08</v>
      </c>
      <c r="AC7" s="2">
        <f t="shared" si="18"/>
        <v>7.6666666666666675E-2</v>
      </c>
      <c r="AD7">
        <v>8.0500000000000007</v>
      </c>
      <c r="AE7">
        <v>7.59</v>
      </c>
      <c r="AF7">
        <v>7.8</v>
      </c>
      <c r="AG7" s="2">
        <f t="shared" si="19"/>
        <v>7.8133333333333335</v>
      </c>
      <c r="AH7">
        <v>0.45500000000000002</v>
      </c>
      <c r="AI7">
        <v>0.43099999999999999</v>
      </c>
      <c r="AJ7">
        <v>0.49099999999999999</v>
      </c>
      <c r="AK7" s="1">
        <f t="shared" si="20"/>
        <v>0.45900000000000002</v>
      </c>
      <c r="AL7">
        <v>0.23499999999999999</v>
      </c>
      <c r="AM7">
        <v>0.214</v>
      </c>
      <c r="AN7">
        <v>0.224</v>
      </c>
      <c r="AO7" s="1">
        <f t="shared" si="21"/>
        <v>0.2243333333333333</v>
      </c>
      <c r="AP7">
        <v>0.23400000000000001</v>
      </c>
      <c r="AQ7">
        <v>0.24299999999999999</v>
      </c>
      <c r="AR7">
        <v>0.23899999999999999</v>
      </c>
      <c r="AS7" s="1">
        <f t="shared" si="22"/>
        <v>0.23866666666666667</v>
      </c>
      <c r="AT7">
        <v>0.51</v>
      </c>
      <c r="AU7" s="1">
        <f t="shared" si="23"/>
        <v>-10.081235937562891</v>
      </c>
      <c r="AV7" s="1">
        <f t="shared" si="24"/>
        <v>15.875322161671091</v>
      </c>
      <c r="AW7" s="1">
        <f t="shared" si="25"/>
        <v>1.4226215331577905</v>
      </c>
      <c r="AX7" s="1">
        <f t="shared" si="26"/>
        <v>0.21365904599785304</v>
      </c>
      <c r="AY7" s="1">
        <f t="shared" si="27"/>
        <v>0.49594989145307405</v>
      </c>
      <c r="AZ7" s="1">
        <f t="shared" si="28"/>
        <v>0.63442683640445685</v>
      </c>
      <c r="BA7">
        <f t="shared" si="29"/>
        <v>4.7890562943842365E-3</v>
      </c>
      <c r="BB7">
        <f t="shared" si="30"/>
        <v>0.38204544632044213</v>
      </c>
      <c r="BC7">
        <f t="shared" si="31"/>
        <v>7.6423774291268717E-2</v>
      </c>
      <c r="BD7">
        <f t="shared" si="32"/>
        <v>8.168366497570698E-3</v>
      </c>
      <c r="BE7">
        <f t="shared" si="33"/>
        <v>7.6507620077290468E-3</v>
      </c>
      <c r="BF7">
        <v>0</v>
      </c>
    </row>
    <row r="8" spans="1:58" x14ac:dyDescent="0.2">
      <c r="A8" s="5"/>
      <c r="B8" t="s">
        <v>9</v>
      </c>
      <c r="C8" s="1">
        <v>0.154</v>
      </c>
      <c r="D8" s="1">
        <f t="shared" si="0"/>
        <v>0.76046400000000003</v>
      </c>
      <c r="E8" s="1">
        <f t="shared" si="1"/>
        <v>-10.429159039744155</v>
      </c>
      <c r="F8" s="1">
        <f t="shared" si="2"/>
        <v>-10.429159039744155</v>
      </c>
      <c r="G8" s="1">
        <f t="shared" si="3"/>
        <v>-10.429159039744155</v>
      </c>
      <c r="H8" s="1">
        <f t="shared" si="4"/>
        <v>16.493146874072202</v>
      </c>
      <c r="I8" s="1">
        <f t="shared" si="5"/>
        <v>16.65065305158722</v>
      </c>
      <c r="J8" s="1">
        <f t="shared" si="6"/>
        <v>16.65065305158722</v>
      </c>
      <c r="K8" s="1">
        <f t="shared" si="7"/>
        <v>1.6166312021456304</v>
      </c>
      <c r="L8" s="1">
        <f t="shared" si="8"/>
        <v>1.5479844419695949</v>
      </c>
      <c r="M8" s="1">
        <f t="shared" si="9"/>
        <v>1.719601342409683</v>
      </c>
      <c r="N8" s="1">
        <f t="shared" si="10"/>
        <v>0.25946330135285822</v>
      </c>
      <c r="O8" s="1">
        <f t="shared" si="11"/>
        <v>0.26157275908743433</v>
      </c>
      <c r="P8" s="1">
        <f t="shared" si="12"/>
        <v>0.27001059002573863</v>
      </c>
      <c r="Q8" s="1">
        <f t="shared" si="13"/>
        <v>0.51547476277641013</v>
      </c>
      <c r="R8" s="1">
        <f t="shared" si="14"/>
        <v>0.52467966925456033</v>
      </c>
      <c r="S8" s="1">
        <f t="shared" si="15"/>
        <v>0.53158334911317295</v>
      </c>
      <c r="T8" s="1">
        <f t="shared" si="16"/>
        <v>0.65749331986787007</v>
      </c>
      <c r="U8">
        <v>1.19</v>
      </c>
      <c r="V8">
        <v>1.18</v>
      </c>
      <c r="W8">
        <v>1.2</v>
      </c>
      <c r="X8" s="1">
        <f t="shared" si="17"/>
        <v>1.1900000000000002</v>
      </c>
      <c r="Y8">
        <v>9.34</v>
      </c>
      <c r="Z8">
        <v>7.0000000000000007E-2</v>
      </c>
      <c r="AA8">
        <v>7.0000000000000007E-2</v>
      </c>
      <c r="AB8">
        <v>7.0000000000000007E-2</v>
      </c>
      <c r="AC8" s="2">
        <f t="shared" si="18"/>
        <v>7.0000000000000007E-2</v>
      </c>
      <c r="AD8">
        <v>7.33</v>
      </c>
      <c r="AE8">
        <v>7.4</v>
      </c>
      <c r="AF8">
        <v>7.4</v>
      </c>
      <c r="AG8" s="2">
        <f t="shared" si="19"/>
        <v>7.3766666666666678</v>
      </c>
      <c r="AH8">
        <v>0.47099999999999997</v>
      </c>
      <c r="AI8">
        <v>0.45100000000000001</v>
      </c>
      <c r="AJ8">
        <v>0.501</v>
      </c>
      <c r="AK8" s="1">
        <f t="shared" si="20"/>
        <v>0.47433333333333333</v>
      </c>
      <c r="AL8">
        <v>0.246</v>
      </c>
      <c r="AM8">
        <v>0.248</v>
      </c>
      <c r="AN8">
        <v>0.25600000000000001</v>
      </c>
      <c r="AO8" s="1">
        <f t="shared" si="21"/>
        <v>0.25</v>
      </c>
      <c r="AP8">
        <v>0.224</v>
      </c>
      <c r="AQ8">
        <v>0.22800000000000001</v>
      </c>
      <c r="AR8">
        <v>0.23100000000000001</v>
      </c>
      <c r="AS8" s="1">
        <f t="shared" si="22"/>
        <v>0.22766666666666668</v>
      </c>
      <c r="AT8">
        <v>0.5</v>
      </c>
      <c r="AU8" s="1">
        <f t="shared" si="23"/>
        <v>-10.429159039744155</v>
      </c>
      <c r="AV8" s="1">
        <f t="shared" si="24"/>
        <v>16.598150992415547</v>
      </c>
      <c r="AW8" s="1">
        <f t="shared" si="25"/>
        <v>1.6280723288416361</v>
      </c>
      <c r="AX8" s="1">
        <f t="shared" si="26"/>
        <v>0.26368221682201037</v>
      </c>
      <c r="AY8" s="1">
        <f t="shared" si="27"/>
        <v>0.52391259371471444</v>
      </c>
      <c r="AZ8" s="1">
        <f t="shared" si="28"/>
        <v>0.65749331986787007</v>
      </c>
      <c r="BA8">
        <f t="shared" si="29"/>
        <v>0</v>
      </c>
      <c r="BB8">
        <f t="shared" si="30"/>
        <v>7.4249124133093994E-2</v>
      </c>
      <c r="BC8">
        <f t="shared" si="31"/>
        <v>7.0527841614600753E-2</v>
      </c>
      <c r="BD8">
        <f t="shared" si="32"/>
        <v>4.5569495306794824E-3</v>
      </c>
      <c r="BE8">
        <f t="shared" si="33"/>
        <v>6.5986332981463076E-3</v>
      </c>
      <c r="BF8">
        <v>0</v>
      </c>
    </row>
    <row r="9" spans="1:58" x14ac:dyDescent="0.2">
      <c r="A9" s="5"/>
      <c r="B9" t="s">
        <v>10</v>
      </c>
      <c r="C9" s="1">
        <v>0.10199999999999999</v>
      </c>
      <c r="D9" s="1">
        <f t="shared" si="0"/>
        <v>0.7417376</v>
      </c>
      <c r="E9" s="1">
        <f t="shared" si="1"/>
        <v>-7.0209015515280147</v>
      </c>
      <c r="F9" s="1">
        <f t="shared" si="2"/>
        <v>-7.0209015515280147</v>
      </c>
      <c r="G9" s="1">
        <f t="shared" si="3"/>
        <v>-7.0132618327559495</v>
      </c>
      <c r="H9" s="1">
        <f t="shared" si="4"/>
        <v>11.306783782656652</v>
      </c>
      <c r="I9" s="1">
        <f t="shared" si="5"/>
        <v>11.001195031774039</v>
      </c>
      <c r="J9" s="1">
        <f t="shared" si="6"/>
        <v>11.001195031774039</v>
      </c>
      <c r="K9" s="1">
        <f t="shared" si="7"/>
        <v>0.98358142021369577</v>
      </c>
      <c r="L9" s="1">
        <f t="shared" si="8"/>
        <v>0.95794304196168012</v>
      </c>
      <c r="M9" s="1">
        <f t="shared" si="9"/>
        <v>1.0045582751471633</v>
      </c>
      <c r="N9" s="1">
        <f t="shared" si="10"/>
        <v>0.16258276511801478</v>
      </c>
      <c r="O9" s="1">
        <f t="shared" si="11"/>
        <v>0.16544765965753924</v>
      </c>
      <c r="P9" s="1">
        <f t="shared" si="12"/>
        <v>0.1504069633250357</v>
      </c>
      <c r="Q9" s="1">
        <f t="shared" si="13"/>
        <v>0.33128598675228643</v>
      </c>
      <c r="R9" s="1">
        <f t="shared" si="14"/>
        <v>0.34066200524527562</v>
      </c>
      <c r="S9" s="1">
        <f t="shared" si="15"/>
        <v>0.34847535398943336</v>
      </c>
      <c r="T9" s="1">
        <f t="shared" si="16"/>
        <v>0.6066835495463625</v>
      </c>
      <c r="U9">
        <v>1.125</v>
      </c>
      <c r="V9">
        <v>1.161</v>
      </c>
      <c r="W9">
        <v>1.1519999999999999</v>
      </c>
      <c r="X9" s="1">
        <f t="shared" si="17"/>
        <v>1.1459999999999999</v>
      </c>
      <c r="Y9">
        <v>9.25</v>
      </c>
      <c r="Z9">
        <v>0.06</v>
      </c>
      <c r="AA9">
        <v>0.06</v>
      </c>
      <c r="AB9">
        <v>7.0000000000000007E-2</v>
      </c>
      <c r="AC9" s="2">
        <f t="shared" si="18"/>
        <v>6.3333333333333339E-2</v>
      </c>
      <c r="AD9">
        <v>7.4</v>
      </c>
      <c r="AE9">
        <v>7.2</v>
      </c>
      <c r="AF9">
        <v>7.2</v>
      </c>
      <c r="AG9" s="2">
        <f t="shared" si="19"/>
        <v>7.2666666666666666</v>
      </c>
      <c r="AH9">
        <v>0.42199999999999999</v>
      </c>
      <c r="AI9">
        <v>0.41099999999999998</v>
      </c>
      <c r="AJ9">
        <v>0.43099999999999999</v>
      </c>
      <c r="AK9" s="1">
        <f t="shared" si="20"/>
        <v>0.42133333333333334</v>
      </c>
      <c r="AL9">
        <v>0.22700000000000001</v>
      </c>
      <c r="AM9">
        <v>0.23100000000000001</v>
      </c>
      <c r="AN9">
        <v>0.21</v>
      </c>
      <c r="AO9" s="1">
        <f t="shared" si="21"/>
        <v>0.22266666666666668</v>
      </c>
      <c r="AP9">
        <v>0.21199999999999999</v>
      </c>
      <c r="AQ9">
        <v>0.218</v>
      </c>
      <c r="AR9">
        <v>0.223</v>
      </c>
      <c r="AS9" s="1">
        <f t="shared" si="22"/>
        <v>0.21766666666666667</v>
      </c>
      <c r="AT9">
        <v>0.45</v>
      </c>
      <c r="AU9" s="1">
        <f t="shared" si="23"/>
        <v>-7.018354978603992</v>
      </c>
      <c r="AV9" s="1">
        <f t="shared" si="24"/>
        <v>11.103057948734909</v>
      </c>
      <c r="AW9" s="1">
        <f t="shared" si="25"/>
        <v>0.98202757910751315</v>
      </c>
      <c r="AX9" s="1">
        <f t="shared" si="26"/>
        <v>0.15947912936686323</v>
      </c>
      <c r="AY9" s="1">
        <f t="shared" si="27"/>
        <v>0.34014111532899843</v>
      </c>
      <c r="AZ9" s="1">
        <f t="shared" si="28"/>
        <v>0.6066835495463625</v>
      </c>
      <c r="BA9">
        <f t="shared" si="29"/>
        <v>3.6013979667236218E-3</v>
      </c>
      <c r="BB9">
        <f t="shared" si="30"/>
        <v>0.14405591866894824</v>
      </c>
      <c r="BC9">
        <f t="shared" si="31"/>
        <v>1.9062280518897193E-2</v>
      </c>
      <c r="BD9">
        <f t="shared" si="32"/>
        <v>6.5207388486538806E-3</v>
      </c>
      <c r="BE9">
        <f t="shared" si="33"/>
        <v>7.0271891598293378E-3</v>
      </c>
      <c r="BF9">
        <v>0</v>
      </c>
    </row>
    <row r="10" spans="1:58" x14ac:dyDescent="0.2">
      <c r="A10" s="5"/>
      <c r="B10" t="s">
        <v>11</v>
      </c>
      <c r="C10" s="1">
        <v>0.10299999999999999</v>
      </c>
      <c r="D10" s="1">
        <f t="shared" si="0"/>
        <v>0.79493760000000002</v>
      </c>
      <c r="E10" s="1">
        <f t="shared" si="1"/>
        <v>-7.6878151610055099</v>
      </c>
      <c r="F10" s="1">
        <f t="shared" si="2"/>
        <v>-7.6878151610055099</v>
      </c>
      <c r="G10" s="1">
        <f t="shared" si="3"/>
        <v>-7.6950134898079483</v>
      </c>
      <c r="H10" s="1">
        <f t="shared" si="4"/>
        <v>12.093192388098553</v>
      </c>
      <c r="I10" s="1">
        <f t="shared" si="5"/>
        <v>12.381125540196138</v>
      </c>
      <c r="J10" s="1">
        <f t="shared" si="6"/>
        <v>12.381125540196138</v>
      </c>
      <c r="K10" s="1">
        <f t="shared" si="7"/>
        <v>0.9201660309830435</v>
      </c>
      <c r="L10" s="1">
        <f t="shared" si="8"/>
        <v>0.90918552942000008</v>
      </c>
      <c r="M10" s="1">
        <f t="shared" si="9"/>
        <v>0.94212703410913057</v>
      </c>
      <c r="N10" s="1">
        <f t="shared" si="10"/>
        <v>0.15049006152600319</v>
      </c>
      <c r="O10" s="1">
        <f t="shared" si="11"/>
        <v>0.14374162827371606</v>
      </c>
      <c r="P10" s="1">
        <f t="shared" si="12"/>
        <v>0.15116490485123193</v>
      </c>
      <c r="Q10" s="1">
        <f t="shared" si="13"/>
        <v>0.26355699319841408</v>
      </c>
      <c r="R10" s="1">
        <f t="shared" si="14"/>
        <v>0.26944653494586468</v>
      </c>
      <c r="S10" s="1">
        <f t="shared" si="15"/>
        <v>0.28122561844076588</v>
      </c>
      <c r="T10" s="1">
        <f t="shared" si="16"/>
        <v>0.57866177169126232</v>
      </c>
      <c r="U10">
        <v>1.26</v>
      </c>
      <c r="V10">
        <v>1.2749999999999999</v>
      </c>
      <c r="W10">
        <v>1.278</v>
      </c>
      <c r="X10" s="1">
        <f t="shared" si="17"/>
        <v>1.2710000000000001</v>
      </c>
      <c r="Y10">
        <v>10.75</v>
      </c>
      <c r="Z10">
        <v>7.0000000000000007E-2</v>
      </c>
      <c r="AA10">
        <v>7.0000000000000007E-2</v>
      </c>
      <c r="AB10">
        <v>0.06</v>
      </c>
      <c r="AC10" s="2">
        <f t="shared" si="18"/>
        <v>6.6666666666666666E-2</v>
      </c>
      <c r="AD10">
        <v>8.4</v>
      </c>
      <c r="AE10">
        <v>8.6</v>
      </c>
      <c r="AF10">
        <v>8.6</v>
      </c>
      <c r="AG10" s="2">
        <f t="shared" si="19"/>
        <v>8.5333333333333332</v>
      </c>
      <c r="AH10">
        <v>0.41899999999999998</v>
      </c>
      <c r="AI10">
        <v>0.41399999999999998</v>
      </c>
      <c r="AJ10">
        <v>0.42899999999999999</v>
      </c>
      <c r="AK10" s="1">
        <f t="shared" si="20"/>
        <v>0.42066666666666669</v>
      </c>
      <c r="AL10">
        <v>0.223</v>
      </c>
      <c r="AM10">
        <v>0.21299999999999999</v>
      </c>
      <c r="AN10">
        <v>0.224</v>
      </c>
      <c r="AO10" s="1">
        <f t="shared" si="21"/>
        <v>0.22</v>
      </c>
      <c r="AP10">
        <v>0.17899999999999999</v>
      </c>
      <c r="AQ10">
        <v>0.183</v>
      </c>
      <c r="AR10">
        <v>0.191</v>
      </c>
      <c r="AS10" s="1">
        <f t="shared" si="22"/>
        <v>0.18433333333333332</v>
      </c>
      <c r="AT10">
        <v>0.46</v>
      </c>
      <c r="AU10" s="1">
        <f t="shared" si="23"/>
        <v>-7.6902146039396557</v>
      </c>
      <c r="AV10" s="1">
        <f t="shared" si="24"/>
        <v>12.285147822830275</v>
      </c>
      <c r="AW10" s="1">
        <f t="shared" si="25"/>
        <v>0.92382619817072464</v>
      </c>
      <c r="AX10" s="1">
        <f t="shared" si="26"/>
        <v>0.14846553155031705</v>
      </c>
      <c r="AY10" s="1">
        <f t="shared" si="27"/>
        <v>0.27140971552834819</v>
      </c>
      <c r="AZ10" s="1">
        <f t="shared" si="28"/>
        <v>0.57866177169126232</v>
      </c>
      <c r="BA10">
        <f t="shared" si="29"/>
        <v>3.3933247396097667E-3</v>
      </c>
      <c r="BB10">
        <f t="shared" si="30"/>
        <v>0.13573298958441327</v>
      </c>
      <c r="BC10">
        <f t="shared" si="31"/>
        <v>1.3695091594614841E-2</v>
      </c>
      <c r="BD10">
        <f t="shared" si="32"/>
        <v>3.3516463619553414E-3</v>
      </c>
      <c r="BE10">
        <f t="shared" si="33"/>
        <v>7.3455491280206816E-3</v>
      </c>
      <c r="BF10">
        <v>0</v>
      </c>
    </row>
    <row r="11" spans="1:58" x14ac:dyDescent="0.2">
      <c r="A11" s="5"/>
      <c r="B11" t="s">
        <v>12</v>
      </c>
      <c r="C11" s="1">
        <v>0.05</v>
      </c>
      <c r="D11" s="1">
        <f t="shared" si="0"/>
        <v>0.7018730666666666</v>
      </c>
      <c r="E11" s="1">
        <f t="shared" si="1"/>
        <v>-3.937875693129445</v>
      </c>
      <c r="F11" s="1">
        <f t="shared" si="2"/>
        <v>-3.937875693129445</v>
      </c>
      <c r="G11" s="1">
        <f t="shared" si="3"/>
        <v>-3.9418333571426412</v>
      </c>
      <c r="H11" s="1">
        <f t="shared" si="4"/>
        <v>5.8573427395292255</v>
      </c>
      <c r="I11" s="1">
        <f t="shared" si="5"/>
        <v>5.8573427395292255</v>
      </c>
      <c r="J11" s="1">
        <f t="shared" si="6"/>
        <v>5.8573427395292255</v>
      </c>
      <c r="K11" s="1">
        <f t="shared" si="7"/>
        <v>0.36222687578398777</v>
      </c>
      <c r="L11" s="1">
        <f t="shared" si="8"/>
        <v>0.38516791125030703</v>
      </c>
      <c r="M11" s="1">
        <f t="shared" si="9"/>
        <v>0.35860460702614794</v>
      </c>
      <c r="N11" s="1">
        <f t="shared" si="10"/>
        <v>5.2315371174426986E-2</v>
      </c>
      <c r="O11" s="1">
        <f t="shared" si="11"/>
        <v>5.3057433176901127E-2</v>
      </c>
      <c r="P11" s="1">
        <f t="shared" si="12"/>
        <v>5.6025681186797696E-2</v>
      </c>
      <c r="Q11" s="1">
        <f t="shared" si="13"/>
        <v>0.12142832767758682</v>
      </c>
      <c r="R11" s="1">
        <f t="shared" si="14"/>
        <v>0.13033307170727654</v>
      </c>
      <c r="S11" s="1">
        <f t="shared" si="15"/>
        <v>0.1368092491834145</v>
      </c>
      <c r="T11" s="1">
        <f t="shared" si="16"/>
        <v>0.56990361790014077</v>
      </c>
      <c r="U11">
        <v>1.0529999999999999</v>
      </c>
      <c r="V11">
        <v>1.0589999999999999</v>
      </c>
      <c r="W11">
        <v>1.0449999999999999</v>
      </c>
      <c r="X11" s="1">
        <f t="shared" si="17"/>
        <v>1.0523333333333333</v>
      </c>
      <c r="Y11">
        <v>10</v>
      </c>
      <c r="Z11">
        <v>0.05</v>
      </c>
      <c r="AA11">
        <v>0.05</v>
      </c>
      <c r="AB11">
        <v>0.04</v>
      </c>
      <c r="AC11" s="2">
        <f t="shared" si="18"/>
        <v>4.6666666666666669E-2</v>
      </c>
      <c r="AD11">
        <v>7.4</v>
      </c>
      <c r="AE11">
        <v>7.4</v>
      </c>
      <c r="AF11">
        <v>7.4</v>
      </c>
      <c r="AG11" s="2">
        <f t="shared" si="19"/>
        <v>7.4000000000000012</v>
      </c>
      <c r="AH11">
        <v>0.3</v>
      </c>
      <c r="AI11">
        <v>0.31900000000000001</v>
      </c>
      <c r="AJ11">
        <v>0.29699999999999999</v>
      </c>
      <c r="AK11" s="1">
        <f t="shared" si="20"/>
        <v>0.30533333333333329</v>
      </c>
      <c r="AL11">
        <v>0.14099999999999999</v>
      </c>
      <c r="AM11">
        <v>0.14299999999999999</v>
      </c>
      <c r="AN11">
        <v>0.151</v>
      </c>
      <c r="AO11" s="1">
        <f t="shared" si="21"/>
        <v>0.14499999999999999</v>
      </c>
      <c r="AP11">
        <v>0.15</v>
      </c>
      <c r="AQ11">
        <v>0.161</v>
      </c>
      <c r="AR11">
        <v>0.16900000000000001</v>
      </c>
      <c r="AS11" s="1">
        <f t="shared" si="22"/>
        <v>0.16</v>
      </c>
      <c r="AT11">
        <v>0.4</v>
      </c>
      <c r="AU11" s="1">
        <f t="shared" si="23"/>
        <v>-3.9391949144671767</v>
      </c>
      <c r="AV11" s="1">
        <f t="shared" si="24"/>
        <v>5.8573427395292255</v>
      </c>
      <c r="AW11" s="1">
        <f t="shared" si="25"/>
        <v>0.36866646468681424</v>
      </c>
      <c r="AX11" s="1">
        <f t="shared" si="26"/>
        <v>5.3799495179375267E-2</v>
      </c>
      <c r="AY11" s="1">
        <f t="shared" si="27"/>
        <v>0.12952354952275927</v>
      </c>
      <c r="AZ11" s="1">
        <f t="shared" si="28"/>
        <v>0.56990361790014077</v>
      </c>
      <c r="BA11">
        <f t="shared" si="29"/>
        <v>1.865660707592663E-3</v>
      </c>
      <c r="BB11">
        <f t="shared" si="30"/>
        <v>0</v>
      </c>
      <c r="BC11">
        <f t="shared" si="31"/>
        <v>1.1761618702496169E-2</v>
      </c>
      <c r="BD11">
        <f t="shared" si="32"/>
        <v>1.6030371400587357E-3</v>
      </c>
      <c r="BE11">
        <f t="shared" si="33"/>
        <v>6.3052719326780965E-3</v>
      </c>
      <c r="BF11">
        <v>0</v>
      </c>
    </row>
    <row r="12" spans="1:58" x14ac:dyDescent="0.2">
      <c r="A12" s="5"/>
      <c r="B12" t="s">
        <v>13</v>
      </c>
      <c r="C12" s="1">
        <v>4.9000000000000002E-2</v>
      </c>
      <c r="D12" s="1">
        <f t="shared" si="0"/>
        <v>0.69577279999999997</v>
      </c>
      <c r="E12" s="1">
        <f t="shared" si="1"/>
        <v>-3.6973276333883707</v>
      </c>
      <c r="F12" s="1">
        <f t="shared" si="2"/>
        <v>-3.7012401494025382</v>
      </c>
      <c r="G12" s="1">
        <f t="shared" si="3"/>
        <v>-3.7051526654167062</v>
      </c>
      <c r="H12" s="1">
        <f t="shared" si="4"/>
        <v>5.4775224198346226</v>
      </c>
      <c r="I12" s="1">
        <f t="shared" si="5"/>
        <v>5.4775224198346226</v>
      </c>
      <c r="J12" s="1">
        <f t="shared" si="6"/>
        <v>5.4775224198346226</v>
      </c>
      <c r="K12" s="1">
        <f t="shared" si="7"/>
        <v>0.40822794208840124</v>
      </c>
      <c r="L12" s="1">
        <f t="shared" si="8"/>
        <v>0.4249390274370492</v>
      </c>
      <c r="M12" s="1">
        <f t="shared" si="9"/>
        <v>0.37958036720500465</v>
      </c>
      <c r="N12" s="1">
        <f t="shared" si="10"/>
        <v>4.8784184051652121E-2</v>
      </c>
      <c r="O12" s="1">
        <f t="shared" si="11"/>
        <v>5.1718571062277813E-2</v>
      </c>
      <c r="P12" s="1">
        <f t="shared" si="12"/>
        <v>5.4286159696575284E-2</v>
      </c>
      <c r="Q12" s="1">
        <f t="shared" si="13"/>
        <v>0.11604166814747049</v>
      </c>
      <c r="R12" s="1">
        <f t="shared" si="14"/>
        <v>0.12724569127895041</v>
      </c>
      <c r="S12" s="1">
        <f t="shared" si="15"/>
        <v>0.12964655337855324</v>
      </c>
      <c r="T12" s="1">
        <f t="shared" si="16"/>
        <v>0.60364532790014214</v>
      </c>
      <c r="U12">
        <v>1.0469999999999999</v>
      </c>
      <c r="V12">
        <v>1.026</v>
      </c>
      <c r="W12">
        <v>1.0409999999999999</v>
      </c>
      <c r="X12" s="1">
        <f t="shared" si="17"/>
        <v>1.038</v>
      </c>
      <c r="Y12">
        <v>9.5</v>
      </c>
      <c r="Z12">
        <v>0.05</v>
      </c>
      <c r="AA12">
        <v>0.04</v>
      </c>
      <c r="AB12">
        <v>0.03</v>
      </c>
      <c r="AC12" s="2">
        <f t="shared" si="18"/>
        <v>0.04</v>
      </c>
      <c r="AD12">
        <v>7</v>
      </c>
      <c r="AE12">
        <v>7</v>
      </c>
      <c r="AF12">
        <v>7</v>
      </c>
      <c r="AG12" s="2">
        <f t="shared" si="19"/>
        <v>7</v>
      </c>
      <c r="AH12">
        <v>0.34200000000000003</v>
      </c>
      <c r="AI12">
        <v>0.35599999999999998</v>
      </c>
      <c r="AJ12">
        <v>0.318</v>
      </c>
      <c r="AK12" s="1">
        <f t="shared" si="20"/>
        <v>0.33866666666666667</v>
      </c>
      <c r="AL12">
        <v>0.13300000000000001</v>
      </c>
      <c r="AM12">
        <v>0.14099999999999999</v>
      </c>
      <c r="AN12">
        <v>0.14799999999999999</v>
      </c>
      <c r="AO12" s="1">
        <f t="shared" si="21"/>
        <v>0.14066666666666669</v>
      </c>
      <c r="AP12">
        <v>0.14499999999999999</v>
      </c>
      <c r="AQ12">
        <v>0.159</v>
      </c>
      <c r="AR12">
        <v>0.16200000000000001</v>
      </c>
      <c r="AS12" s="1">
        <f t="shared" si="22"/>
        <v>0.15533333333333332</v>
      </c>
      <c r="AT12">
        <v>0.42</v>
      </c>
      <c r="AU12" s="1">
        <f t="shared" si="23"/>
        <v>-3.7012401494025386</v>
      </c>
      <c r="AV12" s="1">
        <f t="shared" si="24"/>
        <v>5.4775224198346235</v>
      </c>
      <c r="AW12" s="1">
        <f t="shared" si="25"/>
        <v>0.40424911224348503</v>
      </c>
      <c r="AX12" s="1">
        <f t="shared" si="26"/>
        <v>5.159630493683507E-2</v>
      </c>
      <c r="AY12" s="1">
        <f t="shared" si="27"/>
        <v>0.12431130426832471</v>
      </c>
      <c r="AZ12" s="1">
        <f t="shared" si="28"/>
        <v>0.60364532790014214</v>
      </c>
      <c r="BA12">
        <f t="shared" si="29"/>
        <v>3.1945559483929466E-3</v>
      </c>
      <c r="BB12">
        <f t="shared" si="30"/>
        <v>8.8817841970012523E-16</v>
      </c>
      <c r="BC12">
        <f t="shared" si="31"/>
        <v>1.8730106419213813E-2</v>
      </c>
      <c r="BD12">
        <f t="shared" si="32"/>
        <v>2.2478353666590734E-3</v>
      </c>
      <c r="BE12">
        <f t="shared" si="33"/>
        <v>5.9290918857123455E-3</v>
      </c>
      <c r="BF12">
        <v>0</v>
      </c>
    </row>
    <row r="13" spans="1:58" x14ac:dyDescent="0.2">
      <c r="A13" s="5" t="s">
        <v>1</v>
      </c>
      <c r="B13" t="s">
        <v>14</v>
      </c>
      <c r="C13" s="1">
        <v>0.19760080831408799</v>
      </c>
      <c r="D13" s="1">
        <f t="shared" si="0"/>
        <v>0.49091733333333337</v>
      </c>
      <c r="E13" s="1">
        <f t="shared" si="1"/>
        <v>-9.0565516537753386</v>
      </c>
      <c r="F13" s="1">
        <f t="shared" si="2"/>
        <v>-9.2801702131278176</v>
      </c>
      <c r="G13" s="1">
        <f t="shared" si="3"/>
        <v>-9.2801702131278176</v>
      </c>
      <c r="H13" s="1">
        <f t="shared" si="4"/>
        <v>11.180927967623875</v>
      </c>
      <c r="I13" s="1">
        <f t="shared" si="5"/>
        <v>11.628165086328831</v>
      </c>
      <c r="J13" s="1">
        <f t="shared" si="6"/>
        <v>11.180927967623875</v>
      </c>
      <c r="K13" s="1">
        <f t="shared" si="7"/>
        <v>3.6908432728380101</v>
      </c>
      <c r="L13" s="1">
        <f t="shared" si="8"/>
        <v>3.8272884954937592</v>
      </c>
      <c r="M13" s="1">
        <f t="shared" si="9"/>
        <v>3.4929976999871739</v>
      </c>
      <c r="N13" s="1">
        <f t="shared" si="10"/>
        <v>0.8301839015960728</v>
      </c>
      <c r="O13" s="1">
        <f t="shared" si="11"/>
        <v>0.8679195334868034</v>
      </c>
      <c r="P13" s="1">
        <f t="shared" si="12"/>
        <v>0.89098019742002765</v>
      </c>
      <c r="Q13" s="1">
        <f t="shared" si="13"/>
        <v>0.81417484564242959</v>
      </c>
      <c r="R13" s="1">
        <f t="shared" si="14"/>
        <v>0.78215673373514294</v>
      </c>
      <c r="S13" s="1">
        <f t="shared" si="15"/>
        <v>0.887359101430513</v>
      </c>
      <c r="T13" s="1">
        <f t="shared" si="16"/>
        <v>0.71295099242778137</v>
      </c>
      <c r="U13">
        <v>0.56000000000000005</v>
      </c>
      <c r="V13">
        <v>0.56000000000000005</v>
      </c>
      <c r="W13">
        <v>0.55000000000000004</v>
      </c>
      <c r="X13" s="1">
        <f t="shared" si="17"/>
        <v>0.55666666666666675</v>
      </c>
      <c r="Y13">
        <v>10.25</v>
      </c>
      <c r="Z13">
        <v>6.2</v>
      </c>
      <c r="AA13">
        <v>6.1</v>
      </c>
      <c r="AB13">
        <v>6.1</v>
      </c>
      <c r="AC13" s="2">
        <f t="shared" si="18"/>
        <v>6.1333333333333329</v>
      </c>
      <c r="AD13">
        <v>2.5</v>
      </c>
      <c r="AE13">
        <v>2.6</v>
      </c>
      <c r="AF13">
        <v>2.5</v>
      </c>
      <c r="AG13" s="2">
        <f t="shared" si="19"/>
        <v>2.5333333333333332</v>
      </c>
      <c r="AH13">
        <v>0.54100000000000004</v>
      </c>
      <c r="AI13">
        <v>0.56100000000000005</v>
      </c>
      <c r="AJ13">
        <v>0.51200000000000001</v>
      </c>
      <c r="AK13" s="1">
        <f t="shared" si="20"/>
        <v>0.53800000000000003</v>
      </c>
      <c r="AL13">
        <v>0.39600000000000002</v>
      </c>
      <c r="AM13">
        <v>0.41399999999999998</v>
      </c>
      <c r="AN13">
        <v>0.42499999999999999</v>
      </c>
      <c r="AO13" s="1">
        <f t="shared" si="21"/>
        <v>0.41166666666666668</v>
      </c>
      <c r="AP13">
        <v>0.17799999999999999</v>
      </c>
      <c r="AQ13">
        <v>0.17100000000000001</v>
      </c>
      <c r="AR13">
        <v>0.19400000000000001</v>
      </c>
      <c r="AS13" s="1">
        <f t="shared" si="22"/>
        <v>0.18099999999999997</v>
      </c>
      <c r="AT13">
        <v>0.35</v>
      </c>
      <c r="AU13" s="1">
        <f t="shared" si="23"/>
        <v>-9.2056306933436574</v>
      </c>
      <c r="AV13" s="1">
        <f t="shared" si="24"/>
        <v>11.330007007192194</v>
      </c>
      <c r="AW13" s="1">
        <f t="shared" si="25"/>
        <v>3.6703764894396476</v>
      </c>
      <c r="AX13" s="1">
        <f t="shared" si="26"/>
        <v>0.86302787750096799</v>
      </c>
      <c r="AY13" s="1">
        <f t="shared" si="27"/>
        <v>0.82789689360269525</v>
      </c>
      <c r="AZ13" s="1">
        <f t="shared" si="28"/>
        <v>0.71295099242778137</v>
      </c>
      <c r="BA13">
        <f t="shared" si="29"/>
        <v>0.1054147998115363</v>
      </c>
      <c r="BB13">
        <f t="shared" si="30"/>
        <v>0.21082959962307174</v>
      </c>
      <c r="BC13">
        <f t="shared" si="31"/>
        <v>0.13723884510131235</v>
      </c>
      <c r="BD13">
        <f t="shared" si="32"/>
        <v>2.5059843311445201E-2</v>
      </c>
      <c r="BE13">
        <f t="shared" si="33"/>
        <v>4.40310912299164E-2</v>
      </c>
      <c r="BF13">
        <v>0</v>
      </c>
    </row>
    <row r="14" spans="1:58" x14ac:dyDescent="0.2">
      <c r="A14" s="5"/>
      <c r="B14" t="s">
        <v>15</v>
      </c>
      <c r="C14" s="1">
        <v>0.195679563492063</v>
      </c>
      <c r="D14" s="1">
        <f t="shared" si="0"/>
        <v>0.52936320000000003</v>
      </c>
      <c r="E14" s="1">
        <f t="shared" si="1"/>
        <v>-9.3439523593724036</v>
      </c>
      <c r="F14" s="1">
        <f t="shared" si="2"/>
        <v>-9.5493139496882815</v>
      </c>
      <c r="G14" s="1">
        <f t="shared" si="3"/>
        <v>-9.5493139496882815</v>
      </c>
      <c r="H14" s="1">
        <f t="shared" si="4"/>
        <v>12.732418599584372</v>
      </c>
      <c r="I14" s="1">
        <f t="shared" si="5"/>
        <v>12.732418599584372</v>
      </c>
      <c r="J14" s="1">
        <f t="shared" si="6"/>
        <v>12.732418599584372</v>
      </c>
      <c r="K14" s="1">
        <f t="shared" si="7"/>
        <v>3.2642050745462621</v>
      </c>
      <c r="L14" s="1">
        <f t="shared" si="8"/>
        <v>3.1451649662614654</v>
      </c>
      <c r="M14" s="1">
        <f t="shared" si="9"/>
        <v>3.4083062582594366</v>
      </c>
      <c r="N14" s="1">
        <f t="shared" si="10"/>
        <v>0.73352593040952319</v>
      </c>
      <c r="O14" s="1">
        <f t="shared" si="11"/>
        <v>0.75662910932005933</v>
      </c>
      <c r="P14" s="1">
        <f t="shared" si="12"/>
        <v>0.75277857950163662</v>
      </c>
      <c r="Q14" s="1">
        <f t="shared" si="13"/>
        <v>0.68469421134861719</v>
      </c>
      <c r="R14" s="1">
        <f t="shared" si="14"/>
        <v>0.61328438562514176</v>
      </c>
      <c r="S14" s="1">
        <f t="shared" si="15"/>
        <v>0.70569710126728646</v>
      </c>
      <c r="T14" s="1">
        <f t="shared" si="16"/>
        <v>0.68006238438939459</v>
      </c>
      <c r="U14">
        <v>0.63600000000000001</v>
      </c>
      <c r="V14">
        <v>0.625</v>
      </c>
      <c r="W14">
        <v>0.68</v>
      </c>
      <c r="X14" s="1">
        <f t="shared" si="17"/>
        <v>0.64700000000000013</v>
      </c>
      <c r="Y14">
        <v>9.75</v>
      </c>
      <c r="Z14">
        <v>5.2</v>
      </c>
      <c r="AA14">
        <v>5.0999999999999996</v>
      </c>
      <c r="AB14">
        <v>5.0999999999999996</v>
      </c>
      <c r="AC14" s="2">
        <f t="shared" si="18"/>
        <v>5.1333333333333337</v>
      </c>
      <c r="AD14">
        <v>3.1</v>
      </c>
      <c r="AE14">
        <v>3.1</v>
      </c>
      <c r="AF14">
        <v>3.1</v>
      </c>
      <c r="AG14" s="2">
        <f t="shared" si="19"/>
        <v>3.1</v>
      </c>
      <c r="AH14">
        <v>0.52100000000000002</v>
      </c>
      <c r="AI14">
        <v>0.502</v>
      </c>
      <c r="AJ14">
        <v>0.54400000000000004</v>
      </c>
      <c r="AK14" s="1">
        <f t="shared" si="20"/>
        <v>0.52233333333333343</v>
      </c>
      <c r="AL14">
        <v>0.38100000000000001</v>
      </c>
      <c r="AM14">
        <v>0.39300000000000002</v>
      </c>
      <c r="AN14">
        <v>0.39100000000000001</v>
      </c>
      <c r="AO14" s="1">
        <f t="shared" si="21"/>
        <v>0.38833333333333336</v>
      </c>
      <c r="AP14">
        <v>0.16300000000000001</v>
      </c>
      <c r="AQ14">
        <v>0.14599999999999999</v>
      </c>
      <c r="AR14">
        <v>0.16800000000000001</v>
      </c>
      <c r="AS14" s="1">
        <f t="shared" si="22"/>
        <v>0.159</v>
      </c>
      <c r="AT14">
        <v>0.36</v>
      </c>
      <c r="AU14" s="1">
        <f t="shared" si="23"/>
        <v>-9.4808600862496561</v>
      </c>
      <c r="AV14" s="1">
        <f t="shared" si="24"/>
        <v>12.732418599584372</v>
      </c>
      <c r="AW14" s="1">
        <f t="shared" si="25"/>
        <v>3.2725587663557216</v>
      </c>
      <c r="AX14" s="1">
        <f t="shared" si="26"/>
        <v>0.74764453974373968</v>
      </c>
      <c r="AY14" s="1">
        <f t="shared" si="27"/>
        <v>0.66789189941368177</v>
      </c>
      <c r="AZ14" s="1">
        <f t="shared" si="28"/>
        <v>0.68006238438939459</v>
      </c>
      <c r="BA14">
        <f t="shared" si="29"/>
        <v>9.680838207174057E-2</v>
      </c>
      <c r="BB14">
        <f t="shared" si="30"/>
        <v>0</v>
      </c>
      <c r="BC14">
        <f t="shared" si="31"/>
        <v>0.10758925910990047</v>
      </c>
      <c r="BD14">
        <f t="shared" si="32"/>
        <v>1.0106367369792511E-2</v>
      </c>
      <c r="BE14">
        <f t="shared" si="33"/>
        <v>3.9553893764146898E-2</v>
      </c>
      <c r="BF14">
        <v>0</v>
      </c>
    </row>
    <row r="16" spans="1:58" x14ac:dyDescent="0.2">
      <c r="A16" t="s">
        <v>36</v>
      </c>
    </row>
    <row r="17" spans="1:1" x14ac:dyDescent="0.2">
      <c r="A17" t="s">
        <v>37</v>
      </c>
    </row>
  </sheetData>
  <mergeCells count="11">
    <mergeCell ref="A3:A12"/>
    <mergeCell ref="A13:A14"/>
    <mergeCell ref="AU1:AZ1"/>
    <mergeCell ref="BA1:BF1"/>
    <mergeCell ref="E1:T1"/>
    <mergeCell ref="U2:X2"/>
    <mergeCell ref="Z2:AC2"/>
    <mergeCell ref="AD2:AG2"/>
    <mergeCell ref="AH2:AK2"/>
    <mergeCell ref="AL2:AO2"/>
    <mergeCell ref="AP2:AS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New_mean_technical_sd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2019-05-20T08:49:48Z</dcterms:created>
  <dcterms:modified xsi:type="dcterms:W3CDTF">2019-11-04T13:48:30Z</dcterms:modified>
</cp:coreProperties>
</file>