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0234C4CB-51AD-4528-9DC1-1B258A2527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10" i="1"/>
  <c r="J9" i="1"/>
  <c r="I16" i="1" s="1"/>
  <c r="J8" i="1"/>
  <c r="J7" i="1"/>
  <c r="J6" i="1"/>
  <c r="J5" i="1"/>
  <c r="I14" i="1" s="1"/>
  <c r="J4" i="1"/>
  <c r="H14" i="1" l="1"/>
  <c r="H15" i="1"/>
  <c r="H16" i="1"/>
  <c r="I15" i="1"/>
  <c r="C14" i="1"/>
  <c r="B14" i="1"/>
  <c r="F11" i="1"/>
  <c r="F10" i="1"/>
  <c r="F9" i="1"/>
  <c r="F8" i="1"/>
  <c r="F7" i="1"/>
  <c r="F6" i="1"/>
  <c r="F5" i="1"/>
  <c r="F4" i="1"/>
  <c r="F3" i="1"/>
  <c r="B16" i="1" l="1"/>
  <c r="B15" i="1"/>
  <c r="C16" i="1"/>
  <c r="C15" i="1"/>
  <c r="N16" i="1"/>
</calcChain>
</file>

<file path=xl/sharedStrings.xml><?xml version="1.0" encoding="utf-8"?>
<sst xmlns="http://schemas.openxmlformats.org/spreadsheetml/2006/main" count="45" uniqueCount="31">
  <si>
    <t>Type</t>
  </si>
  <si>
    <t>Pool</t>
  </si>
  <si>
    <t>Quality</t>
  </si>
  <si>
    <t>Staff</t>
  </si>
  <si>
    <t>Maint</t>
  </si>
  <si>
    <t>Belmont Apts</t>
  </si>
  <si>
    <t>Swan Lake Apts</t>
  </si>
  <si>
    <t>Lakeshore Realty</t>
  </si>
  <si>
    <t>Fairview Apts</t>
  </si>
  <si>
    <t>Heritage Condos</t>
  </si>
  <si>
    <t>Wilmington Village</t>
  </si>
  <si>
    <t xml:space="preserve">Libery Plaza </t>
  </si>
  <si>
    <t>Overall</t>
  </si>
  <si>
    <t>Monthly Rent 
Per Unit</t>
  </si>
  <si>
    <t>Units 
In Use</t>
  </si>
  <si>
    <t>Monthly 
Revenue</t>
  </si>
  <si>
    <t>Total Revenue</t>
  </si>
  <si>
    <t>Top 3</t>
  </si>
  <si>
    <t>Bottom 3</t>
  </si>
  <si>
    <t>Overall Quality</t>
  </si>
  <si>
    <t>Property Overview</t>
  </si>
  <si>
    <t>Tenant Satisfaction Survey</t>
  </si>
  <si>
    <t>Yes</t>
  </si>
  <si>
    <t>No</t>
  </si>
  <si>
    <t>TownHouse</t>
  </si>
  <si>
    <t>Flat</t>
  </si>
  <si>
    <t>Atherton Place</t>
  </si>
  <si>
    <t>Revenue</t>
  </si>
  <si>
    <t>Average Revenue</t>
  </si>
  <si>
    <t xml:space="preserve"> # of properties</t>
  </si>
  <si>
    <t>Summary by Apartment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</si>
</sst>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5" fillId="0" borderId="1" xfId="0" applyFont="1" applyBorder="1"/>
    <xf numFmtId="44" fontId="5" fillId="0" borderId="1" xfId="1" applyFont="1" applyFill="1" applyBorder="1" applyAlignment="1"/>
    <xf numFmtId="0" fontId="5" fillId="2" borderId="2" xfId="0" applyFont="1" applyFill="1" applyBorder="1" applyAlignment="1">
      <alignment horizontal="center"/>
    </xf>
    <xf numFmtId="0" fontId="5" fillId="0" borderId="5" xfId="0" applyFont="1" applyBorder="1"/>
    <xf numFmtId="44" fontId="5" fillId="0" borderId="5" xfId="0" applyNumberFormat="1" applyFont="1" applyBorder="1"/>
    <xf numFmtId="0" fontId="5" fillId="2" borderId="17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8" xfId="0" applyFont="1" applyFill="1" applyBorder="1"/>
    <xf numFmtId="0" fontId="5" fillId="2" borderId="1" xfId="0" applyFont="1" applyFill="1" applyBorder="1"/>
    <xf numFmtId="0" fontId="5" fillId="2" borderId="5" xfId="0" applyFont="1" applyFill="1" applyBorder="1"/>
    <xf numFmtId="0" fontId="5" fillId="2" borderId="14" xfId="0" applyFont="1" applyFill="1" applyBorder="1"/>
    <xf numFmtId="44" fontId="5" fillId="2" borderId="1" xfId="1" applyFont="1" applyFill="1" applyBorder="1"/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44" fontId="5" fillId="0" borderId="2" xfId="0" applyNumberFormat="1" applyFont="1" applyBorder="1"/>
    <xf numFmtId="0" fontId="0" fillId="2" borderId="13" xfId="0" applyFill="1" applyBorder="1"/>
    <xf numFmtId="0" fontId="0" fillId="2" borderId="19" xfId="0" applyFill="1" applyBorder="1"/>
    <xf numFmtId="0" fontId="5" fillId="2" borderId="17" xfId="0" applyFont="1" applyFill="1" applyBorder="1" applyAlignment="1">
      <alignment horizontal="center"/>
    </xf>
    <xf numFmtId="0" fontId="5" fillId="0" borderId="10" xfId="0" applyFont="1" applyBorder="1"/>
    <xf numFmtId="44" fontId="5" fillId="0" borderId="1" xfId="1" applyFont="1" applyFill="1" applyBorder="1"/>
    <xf numFmtId="2" fontId="5" fillId="0" borderId="1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6" xfId="0" applyFont="1" applyBorder="1"/>
    <xf numFmtId="0" fontId="5" fillId="0" borderId="3" xfId="0" applyFont="1" applyBorder="1"/>
    <xf numFmtId="0" fontId="5" fillId="0" borderId="22" xfId="0" applyFont="1" applyBorder="1"/>
    <xf numFmtId="0" fontId="5" fillId="2" borderId="15" xfId="0" applyFont="1" applyFill="1" applyBorder="1"/>
    <xf numFmtId="0" fontId="5" fillId="2" borderId="5" xfId="0" applyFont="1" applyFill="1" applyBorder="1" applyAlignment="1">
      <alignment horizontal="center"/>
    </xf>
    <xf numFmtId="44" fontId="5" fillId="2" borderId="5" xfId="1" applyFont="1" applyFill="1" applyBorder="1"/>
    <xf numFmtId="0" fontId="5" fillId="2" borderId="18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44" fontId="5" fillId="0" borderId="4" xfId="0" applyNumberFormat="1" applyFont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Normal="100" workbookViewId="0">
      <selection activeCell="K12" sqref="K12"/>
    </sheetView>
  </sheetViews>
  <sheetFormatPr defaultRowHeight="13.2" x14ac:dyDescent="0.25"/>
  <cols>
    <col min="1" max="1" width="18" customWidth="1"/>
    <col min="2" max="3" width="12.88671875" bestFit="1" customWidth="1"/>
    <col min="4" max="4" width="9.88671875" customWidth="1"/>
    <col min="5" max="5" width="14.44140625" customWidth="1"/>
    <col min="6" max="6" width="12.88671875" customWidth="1"/>
    <col min="7" max="7" width="8.33203125" customWidth="1"/>
    <col min="8" max="8" width="7.88671875" customWidth="1"/>
    <col min="9" max="9" width="8.6640625" customWidth="1"/>
  </cols>
  <sheetData>
    <row r="1" spans="1:14" ht="15" thickTop="1" x14ac:dyDescent="0.3">
      <c r="A1" s="43" t="s">
        <v>20</v>
      </c>
      <c r="B1" s="44"/>
      <c r="C1" s="44"/>
      <c r="D1" s="44"/>
      <c r="E1" s="44"/>
      <c r="F1" s="45"/>
      <c r="G1" s="36" t="s">
        <v>21</v>
      </c>
      <c r="H1" s="36"/>
      <c r="I1" s="36"/>
      <c r="J1" s="37"/>
    </row>
    <row r="2" spans="1:14" s="1" customFormat="1" ht="28.8" x14ac:dyDescent="0.3">
      <c r="A2" s="14"/>
      <c r="B2" s="8" t="s">
        <v>0</v>
      </c>
      <c r="C2" s="8" t="s">
        <v>1</v>
      </c>
      <c r="D2" s="15" t="s">
        <v>14</v>
      </c>
      <c r="E2" s="15" t="s">
        <v>13</v>
      </c>
      <c r="F2" s="16" t="s">
        <v>15</v>
      </c>
      <c r="G2" s="20" t="s">
        <v>2</v>
      </c>
      <c r="H2" s="8" t="s">
        <v>3</v>
      </c>
      <c r="I2" s="8" t="s">
        <v>4</v>
      </c>
      <c r="J2" s="34" t="s">
        <v>12</v>
      </c>
    </row>
    <row r="3" spans="1:14" ht="14.4" x14ac:dyDescent="0.3">
      <c r="A3" s="12" t="s">
        <v>7</v>
      </c>
      <c r="B3" s="8" t="s">
        <v>24</v>
      </c>
      <c r="C3" s="8" t="s">
        <v>22</v>
      </c>
      <c r="D3" s="8">
        <v>50</v>
      </c>
      <c r="E3" s="13">
        <v>950</v>
      </c>
      <c r="F3" s="17">
        <f>D3 * E3</f>
        <v>47500</v>
      </c>
      <c r="G3" s="20">
        <v>5</v>
      </c>
      <c r="H3" s="8">
        <v>4</v>
      </c>
      <c r="I3" s="8">
        <v>5</v>
      </c>
      <c r="J3" s="23">
        <f>AVERAGE(G3:I3)</f>
        <v>4.666666666666667</v>
      </c>
    </row>
    <row r="4" spans="1:14" ht="14.4" x14ac:dyDescent="0.3">
      <c r="A4" s="12" t="s">
        <v>5</v>
      </c>
      <c r="B4" s="8" t="s">
        <v>25</v>
      </c>
      <c r="C4" s="8" t="s">
        <v>22</v>
      </c>
      <c r="D4" s="8">
        <v>75</v>
      </c>
      <c r="E4" s="13">
        <v>700</v>
      </c>
      <c r="F4" s="17">
        <f t="shared" ref="F4:F10" si="0">D4 * E4</f>
        <v>52500</v>
      </c>
      <c r="G4" s="20">
        <v>4</v>
      </c>
      <c r="H4" s="8">
        <v>4</v>
      </c>
      <c r="I4" s="8">
        <v>4</v>
      </c>
      <c r="J4" s="23">
        <f t="shared" ref="J4:J10" si="1">AVERAGE(G4:I4)</f>
        <v>4</v>
      </c>
    </row>
    <row r="5" spans="1:14" ht="14.4" x14ac:dyDescent="0.3">
      <c r="A5" s="12" t="s">
        <v>6</v>
      </c>
      <c r="B5" s="8" t="s">
        <v>25</v>
      </c>
      <c r="C5" s="8" t="s">
        <v>23</v>
      </c>
      <c r="D5" s="8">
        <v>50</v>
      </c>
      <c r="E5" s="13">
        <v>725</v>
      </c>
      <c r="F5" s="17">
        <f t="shared" si="0"/>
        <v>36250</v>
      </c>
      <c r="G5" s="20">
        <v>3</v>
      </c>
      <c r="H5" s="8">
        <v>3</v>
      </c>
      <c r="I5" s="8">
        <v>4</v>
      </c>
      <c r="J5" s="23">
        <f t="shared" si="1"/>
        <v>3.3333333333333335</v>
      </c>
    </row>
    <row r="6" spans="1:14" ht="14.4" x14ac:dyDescent="0.3">
      <c r="A6" s="12" t="s">
        <v>9</v>
      </c>
      <c r="B6" s="8" t="s">
        <v>24</v>
      </c>
      <c r="C6" s="8" t="s">
        <v>23</v>
      </c>
      <c r="D6" s="8">
        <v>40</v>
      </c>
      <c r="E6" s="13">
        <v>1100</v>
      </c>
      <c r="F6" s="17">
        <f t="shared" si="0"/>
        <v>44000</v>
      </c>
      <c r="G6" s="20">
        <v>3</v>
      </c>
      <c r="H6" s="8">
        <v>5</v>
      </c>
      <c r="I6" s="8">
        <v>4</v>
      </c>
      <c r="J6" s="23">
        <f t="shared" si="1"/>
        <v>4</v>
      </c>
    </row>
    <row r="7" spans="1:14" ht="14.4" x14ac:dyDescent="0.3">
      <c r="A7" s="12" t="s">
        <v>8</v>
      </c>
      <c r="B7" s="8" t="s">
        <v>25</v>
      </c>
      <c r="C7" s="8" t="s">
        <v>22</v>
      </c>
      <c r="D7" s="8">
        <v>80</v>
      </c>
      <c r="E7" s="13">
        <v>600</v>
      </c>
      <c r="F7" s="17">
        <f t="shared" si="0"/>
        <v>48000</v>
      </c>
      <c r="G7" s="20">
        <v>4</v>
      </c>
      <c r="H7" s="8">
        <v>3</v>
      </c>
      <c r="I7" s="8">
        <v>4</v>
      </c>
      <c r="J7" s="23">
        <f t="shared" si="1"/>
        <v>3.6666666666666665</v>
      </c>
    </row>
    <row r="8" spans="1:14" ht="14.4" x14ac:dyDescent="0.3">
      <c r="A8" s="12" t="s">
        <v>10</v>
      </c>
      <c r="B8" s="8" t="s">
        <v>25</v>
      </c>
      <c r="C8" s="8" t="s">
        <v>22</v>
      </c>
      <c r="D8" s="8">
        <v>100</v>
      </c>
      <c r="E8" s="13">
        <v>575</v>
      </c>
      <c r="F8" s="17">
        <f t="shared" si="0"/>
        <v>57500</v>
      </c>
      <c r="G8" s="20">
        <v>2</v>
      </c>
      <c r="H8" s="8">
        <v>1</v>
      </c>
      <c r="I8" s="8">
        <v>2</v>
      </c>
      <c r="J8" s="23">
        <f t="shared" si="1"/>
        <v>1.6666666666666667</v>
      </c>
    </row>
    <row r="9" spans="1:14" ht="14.4" x14ac:dyDescent="0.3">
      <c r="A9" s="12" t="s">
        <v>26</v>
      </c>
      <c r="B9" s="8" t="s">
        <v>24</v>
      </c>
      <c r="C9" s="8" t="s">
        <v>23</v>
      </c>
      <c r="D9" s="8">
        <v>50</v>
      </c>
      <c r="E9" s="13">
        <v>1000</v>
      </c>
      <c r="F9" s="17">
        <f t="shared" si="0"/>
        <v>50000</v>
      </c>
      <c r="G9" s="20">
        <v>5</v>
      </c>
      <c r="H9" s="8">
        <v>3</v>
      </c>
      <c r="I9" s="8">
        <v>3</v>
      </c>
      <c r="J9" s="23">
        <f t="shared" si="1"/>
        <v>3.6666666666666665</v>
      </c>
    </row>
    <row r="10" spans="1:14" ht="15" thickBot="1" x14ac:dyDescent="0.35">
      <c r="A10" s="28" t="s">
        <v>11</v>
      </c>
      <c r="B10" s="29" t="s">
        <v>24</v>
      </c>
      <c r="C10" s="29" t="s">
        <v>22</v>
      </c>
      <c r="D10" s="29">
        <v>75</v>
      </c>
      <c r="E10" s="30">
        <v>825</v>
      </c>
      <c r="F10" s="17">
        <f t="shared" si="0"/>
        <v>61875</v>
      </c>
      <c r="G10" s="31">
        <v>4</v>
      </c>
      <c r="H10" s="29">
        <v>5</v>
      </c>
      <c r="I10" s="29">
        <v>4</v>
      </c>
      <c r="J10" s="23">
        <f t="shared" si="1"/>
        <v>4.333333333333333</v>
      </c>
    </row>
    <row r="11" spans="1:14" ht="15.6" thickTop="1" thickBot="1" x14ac:dyDescent="0.35">
      <c r="A11" s="40" t="s">
        <v>16</v>
      </c>
      <c r="B11" s="41"/>
      <c r="C11" s="41"/>
      <c r="D11" s="41"/>
      <c r="E11" s="42"/>
      <c r="F11" s="35">
        <f>SUMPRODUCT(D3:D10, E3:E10)</f>
        <v>397625</v>
      </c>
      <c r="G11" s="25"/>
      <c r="H11" s="26"/>
      <c r="I11" s="26"/>
      <c r="J11" s="27"/>
    </row>
    <row r="12" spans="1:14" ht="15" thickTop="1" x14ac:dyDescent="0.3">
      <c r="A12" s="38" t="s">
        <v>30</v>
      </c>
      <c r="B12" s="39"/>
      <c r="C12" s="39"/>
      <c r="D12" s="26"/>
      <c r="E12" s="26"/>
      <c r="F12" s="21"/>
      <c r="G12" s="46" t="s">
        <v>19</v>
      </c>
      <c r="H12" s="47"/>
      <c r="I12" s="47"/>
      <c r="J12" s="48"/>
    </row>
    <row r="13" spans="1:14" ht="14.4" x14ac:dyDescent="0.3">
      <c r="A13" s="7"/>
      <c r="B13" s="8" t="s">
        <v>24</v>
      </c>
      <c r="C13" s="8" t="s">
        <v>25</v>
      </c>
      <c r="D13" s="2"/>
      <c r="E13" s="2"/>
      <c r="F13" s="2"/>
      <c r="G13" s="10"/>
      <c r="H13" s="8" t="s">
        <v>17</v>
      </c>
      <c r="I13" s="4" t="s">
        <v>18</v>
      </c>
      <c r="J13" s="18"/>
    </row>
    <row r="14" spans="1:14" ht="14.4" x14ac:dyDescent="0.3">
      <c r="A14" s="7" t="s">
        <v>29</v>
      </c>
      <c r="B14" s="24">
        <f>SUMIF($B3:$B10, B13, $D3:$D10)</f>
        <v>215</v>
      </c>
      <c r="C14" s="24">
        <f t="shared" ref="C14" si="2">SUMIF($B3:$B10, C13, $D3:$D10)</f>
        <v>305</v>
      </c>
      <c r="D14" s="2"/>
      <c r="E14" s="2"/>
      <c r="F14" s="2"/>
      <c r="G14" s="10">
        <v>1</v>
      </c>
      <c r="H14" s="32">
        <f>LARGE( J$3:J$10, G14)</f>
        <v>4.666666666666667</v>
      </c>
      <c r="I14" s="33">
        <f>SMALL($J3:$J10, G14)</f>
        <v>1.6666666666666667</v>
      </c>
      <c r="J14" s="18"/>
    </row>
    <row r="15" spans="1:14" ht="14.4" x14ac:dyDescent="0.3">
      <c r="A15" s="7" t="s">
        <v>27</v>
      </c>
      <c r="B15" s="3">
        <f>SUMIF($B3:$B10, B13, $F3:$F10)</f>
        <v>203375</v>
      </c>
      <c r="C15" s="3">
        <f t="shared" ref="C15" si="3">SUMIF($B3:$B10, C13, $F3:$F10)</f>
        <v>194250</v>
      </c>
      <c r="D15" s="2"/>
      <c r="E15" s="22"/>
      <c r="F15" s="2"/>
      <c r="G15" s="10">
        <v>2</v>
      </c>
      <c r="H15" s="32">
        <f t="shared" ref="H15:H16" si="4">LARGE( J$3:J$10, G15)</f>
        <v>4.333333333333333</v>
      </c>
      <c r="I15" s="33">
        <f t="shared" ref="I15:I16" si="5">SMALL($J4:$J11, G15)</f>
        <v>3.3333333333333335</v>
      </c>
      <c r="J15" s="18"/>
    </row>
    <row r="16" spans="1:14" ht="15" thickBot="1" x14ac:dyDescent="0.35">
      <c r="A16" s="9" t="s">
        <v>28</v>
      </c>
      <c r="B16" s="6">
        <f>AVERAGEIF($B3:$B10, B13, $F3:$F10)</f>
        <v>50843.75</v>
      </c>
      <c r="C16" s="6">
        <f t="shared" ref="C16" si="6">AVERAGEIF($B3:$B10, C13, $F3:$F10)</f>
        <v>48562.5</v>
      </c>
      <c r="D16" s="5"/>
      <c r="E16" s="6"/>
      <c r="F16" s="5"/>
      <c r="G16" s="11">
        <v>3</v>
      </c>
      <c r="H16" s="32">
        <f t="shared" si="4"/>
        <v>4</v>
      </c>
      <c r="I16" s="33">
        <f t="shared" si="5"/>
        <v>3.6666666666666665</v>
      </c>
      <c r="J16" s="19"/>
      <c r="N16">
        <f>COUNTIF(G3:G10, "&lt;="&amp; I3)</f>
        <v>8</v>
      </c>
    </row>
    <row r="17" ht="13.8" thickTop="1" x14ac:dyDescent="0.25"/>
  </sheetData>
  <mergeCells count="5">
    <mergeCell ref="G1:J1"/>
    <mergeCell ref="A12:C12"/>
    <mergeCell ref="A11:E11"/>
    <mergeCell ref="A1:F1"/>
    <mergeCell ref="G12:J12"/>
  </mergeCells>
  <phoneticPr fontId="3" type="noConversion"/>
  <printOptions headings="1" gridLines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clineb</dc:creator>
  <cp:lastModifiedBy>Gary Yu</cp:lastModifiedBy>
  <cp:lastPrinted>2006-10-22T21:56:13Z</cp:lastPrinted>
  <dcterms:created xsi:type="dcterms:W3CDTF">2006-10-10T20:01:06Z</dcterms:created>
  <dcterms:modified xsi:type="dcterms:W3CDTF">2023-11-08T20:45:46Z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2023-11-08T20:45:46Z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43b75243-60fc-4971-95c7-fec7bb92662a</vt:lpwstr>
  </property>
  <property fmtid="{D5CDD505-2E9C-101B-9397-08002B2CF9AE}" pid="8" name="MSIP_Label_defa4170-0d19-0005-0004-bc88714345d2_ContentBits">
    <vt:lpwstr>0</vt:lpwstr>
  </property>
</Properties>
</file>